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16.xml" ContentType="application/vnd.openxmlformats-officedocument.spreadsheetml.queryTable+xml"/>
  <Override PartName="/xl/queryTables/queryTable17.xml" ContentType="application/vnd.openxmlformats-officedocument.spreadsheetml.queryTable+xml"/>
  <Override PartName="/xl/queryTables/queryTable18.xml" ContentType="application/vnd.openxmlformats-officedocument.spreadsheetml.queryTable+xml"/>
  <Override PartName="/xl/queryTables/queryTable19.xml" ContentType="application/vnd.openxmlformats-officedocument.spreadsheetml.queryTable+xml"/>
  <Override PartName="/xl/queryTables/queryTable20.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3.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1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6.xml" ContentType="application/vnd.openxmlformats-officedocument.drawing+xml"/>
  <Override PartName="/xl/charts/chart17.xml" ContentType="application/vnd.openxmlformats-officedocument.drawingml.chart+xml"/>
  <Override PartName="/xl/drawings/drawing7.xml" ContentType="application/vnd.openxmlformats-officedocument.drawing+xml"/>
  <Override PartName="/xl/charts/chart18.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xml"/>
  <Override PartName="/xl/charts/chart19.xml" ContentType="application/vnd.openxmlformats-officedocument.drawingml.chart+xml"/>
  <Override PartName="/xl/charts/style5.xml" ContentType="application/vnd.ms-office.chartstyle+xml"/>
  <Override PartName="/xl/charts/colors5.xml" ContentType="application/vnd.ms-office.chartcolorstyle+xml"/>
  <Override PartName="/xl/drawings/drawing9.xml" ContentType="application/vnd.openxmlformats-officedocument.drawing+xml"/>
  <Override PartName="/xl/charts/chart2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Windows\Desktop\GRL\Geosciences\Revision\Fig4_revised\"/>
    </mc:Choice>
  </mc:AlternateContent>
  <bookViews>
    <workbookView xWindow="0" yWindow="0" windowWidth="33300" windowHeight="19710" tabRatio="790" firstSheet="2" activeTab="2"/>
  </bookViews>
  <sheets>
    <sheet name="Slope" sheetId="3" r:id="rId1"/>
    <sheet name="Lat_Lon_Degrees" sheetId="7" r:id="rId2"/>
    <sheet name="Sheet1" sheetId="1" r:id="rId3"/>
    <sheet name="Geosciences" sheetId="16" r:id="rId4"/>
    <sheet name="Analog" sheetId="2" r:id="rId5"/>
    <sheet name="Brož &amp; Hauber 2013" sheetId="5" r:id="rId6"/>
    <sheet name="Brož et al. 2015" sheetId="9" r:id="rId7"/>
    <sheet name="Pike, 1978" sheetId="8" r:id="rId8"/>
    <sheet name="Favalli et al. 2009" sheetId="11" r:id="rId9"/>
    <sheet name="Rodríguez et al. 2010" sheetId="10" r:id="rId10"/>
    <sheet name="Cabrol et al. 2000" sheetId="12" r:id="rId11"/>
    <sheet name="Chigira &amp; Tanaka" sheetId="13" r:id="rId12"/>
    <sheet name="Kioka_Ref_only" sheetId="14" r:id="rId13"/>
    <sheet name="Kirkham" sheetId="15" r:id="rId14"/>
    <sheet name="Batiza &amp; Vanko" sheetId="17" r:id="rId15"/>
  </sheets>
  <externalReferences>
    <externalReference r:id="rId16"/>
  </externalReferences>
  <definedNames>
    <definedName name="_xlnm.Database">'Favalli et al. 2009'!$A$1:$Z$136</definedName>
    <definedName name="RasterStats_MAXIMUM" localSheetId="0">Slope!$A$2:$B$4</definedName>
    <definedName name="RasterStats_MAXIMUM_1" localSheetId="0">Slope!$A$5:$B$10</definedName>
    <definedName name="RasterStats_MAXIMUM_2" localSheetId="0">Slope!$A$11:$B$14</definedName>
    <definedName name="RasterStats_MAXIMUM_3" localSheetId="0">Slope!$A$15:$B$51</definedName>
    <definedName name="RasterStats_MEAN" localSheetId="0">Slope!$D$2:$D$4</definedName>
    <definedName name="RasterStats_MEAN_1" localSheetId="0">Slope!$D$5:$D$10</definedName>
    <definedName name="RasterStats_MEAN_2" localSheetId="0">Slope!$D$11:$D$14</definedName>
    <definedName name="RasterStats_MEAN_3" localSheetId="0">Slope!$D$15:$D$51</definedName>
    <definedName name="RasterStats_MINIMUM" localSheetId="0">Slope!$C$2:$C$4</definedName>
    <definedName name="RasterStats_MINIMUM_1" localSheetId="0">Slope!$C$5:$C$10</definedName>
    <definedName name="RasterStats_MINIMUM_2" localSheetId="0">Slope!$C$11:$C$14</definedName>
    <definedName name="RasterStats_MINIMUM_3" localSheetId="0">Slope!$C$15:$C$51</definedName>
    <definedName name="RasterStats_STD" localSheetId="0">Slope!$E$2:$E$4</definedName>
    <definedName name="RasterStats_STD_1" localSheetId="0">Slope!$E$5:$E$10</definedName>
    <definedName name="RasterStats_STD_2" localSheetId="0">Slope!$E$11:$E$14</definedName>
    <definedName name="RasterStats_STD_3" localSheetId="0">Slope!$E$15:$E$51</definedName>
    <definedName name="sirenum01_3mounds" localSheetId="1">Lat_Lon_Degrees!$A$1:$J$4</definedName>
    <definedName name="sirenum02_6mounds" localSheetId="1">Lat_Lon_Degrees!$A$5:$J$11</definedName>
    <definedName name="sirenum03_4mounds" localSheetId="1">Lat_Lon_Degrees!$A$12:$J$16</definedName>
    <definedName name="sirenum04_37mounds" localSheetId="1">Lat_Lon_Degrees!$A$17:$J$54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1" i="17" l="1"/>
  <c r="B31" i="17"/>
  <c r="C30" i="17"/>
  <c r="B30" i="17"/>
  <c r="C29" i="17"/>
  <c r="B29" i="17"/>
  <c r="C28" i="17"/>
  <c r="B28" i="17"/>
  <c r="D26" i="17"/>
  <c r="D25" i="17"/>
  <c r="D24" i="17"/>
  <c r="D23" i="17"/>
  <c r="D22" i="17"/>
  <c r="D21" i="17"/>
  <c r="D20" i="17"/>
  <c r="D19" i="17"/>
  <c r="D18" i="17"/>
  <c r="D17" i="17"/>
  <c r="D16" i="17"/>
  <c r="D15" i="17"/>
  <c r="D14" i="17"/>
  <c r="D13" i="17"/>
  <c r="D12" i="17"/>
  <c r="D11" i="17"/>
  <c r="D10" i="17"/>
  <c r="D9" i="17"/>
  <c r="D8" i="17"/>
  <c r="D7" i="17"/>
  <c r="D6" i="17"/>
  <c r="D5" i="17"/>
  <c r="D4" i="17"/>
  <c r="D28" i="17" s="1"/>
  <c r="D3" i="17"/>
  <c r="D30" i="17" s="1"/>
  <c r="D29" i="17" l="1"/>
  <c r="D31" i="17"/>
  <c r="R106" i="5"/>
  <c r="V106" i="5"/>
  <c r="R107" i="5"/>
  <c r="V107" i="5"/>
  <c r="R108" i="5"/>
  <c r="V108" i="5"/>
  <c r="P108" i="5"/>
  <c r="P107" i="5"/>
  <c r="P106" i="5"/>
  <c r="K2" i="2"/>
  <c r="L2" i="2"/>
  <c r="K3" i="2"/>
  <c r="L3" i="2"/>
  <c r="K4" i="2"/>
  <c r="L4"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2" i="2"/>
  <c r="I9" i="12"/>
  <c r="I10" i="12"/>
  <c r="I11" i="12"/>
  <c r="I6" i="12"/>
  <c r="I7" i="12"/>
  <c r="I8" i="12"/>
  <c r="I5" i="12"/>
  <c r="H9" i="12"/>
  <c r="H10" i="12"/>
  <c r="H11" i="12"/>
  <c r="D11" i="12"/>
  <c r="D10" i="12"/>
  <c r="D9" i="12"/>
  <c r="AJ50" i="8"/>
  <c r="AK50" i="8"/>
  <c r="AI50" i="8"/>
  <c r="AJ49" i="8"/>
  <c r="AK49" i="8"/>
  <c r="AI49" i="8"/>
  <c r="AJ48" i="8"/>
  <c r="AK48" i="8"/>
  <c r="AI48" i="8"/>
  <c r="S31" i="9"/>
  <c r="S32" i="9"/>
  <c r="S33" i="9"/>
  <c r="Z31" i="9"/>
  <c r="Z32" i="9"/>
  <c r="Z33" i="9"/>
  <c r="R33" i="9"/>
  <c r="R32" i="9"/>
  <c r="R31" i="9"/>
  <c r="AA77" i="8" l="1"/>
  <c r="Z74" i="8"/>
  <c r="AA74" i="8"/>
  <c r="Z75" i="8"/>
  <c r="AA75" i="8"/>
  <c r="Z76" i="8"/>
  <c r="AA76" i="8"/>
  <c r="Z77" i="8"/>
  <c r="Y77" i="8"/>
  <c r="Y76" i="8"/>
  <c r="Y75" i="8"/>
  <c r="Y74" i="8"/>
  <c r="V218" i="8"/>
  <c r="V219" i="8"/>
  <c r="V220" i="8"/>
  <c r="V221" i="8"/>
  <c r="V222" i="8"/>
  <c r="V223" i="8"/>
  <c r="V224" i="8"/>
  <c r="V225" i="8"/>
  <c r="V226" i="8"/>
  <c r="V227" i="8"/>
  <c r="V228" i="8"/>
  <c r="V229" i="8"/>
  <c r="V230" i="8"/>
  <c r="V231" i="8"/>
  <c r="V232" i="8"/>
  <c r="V233" i="8"/>
  <c r="V234" i="8"/>
  <c r="V235" i="8"/>
  <c r="V236" i="8"/>
  <c r="V237" i="8"/>
  <c r="V238" i="8"/>
  <c r="V239" i="8"/>
  <c r="V240" i="8"/>
  <c r="V241" i="8"/>
  <c r="V242" i="8"/>
  <c r="V243" i="8"/>
  <c r="V244" i="8"/>
  <c r="V245" i="8"/>
  <c r="V246" i="8"/>
  <c r="V247" i="8"/>
  <c r="V248" i="8"/>
  <c r="V249" i="8"/>
  <c r="V250" i="8"/>
  <c r="V251" i="8"/>
  <c r="V252" i="8"/>
  <c r="V253" i="8"/>
  <c r="V254" i="8"/>
  <c r="V255" i="8"/>
  <c r="V256" i="8"/>
  <c r="V257" i="8"/>
  <c r="V258" i="8"/>
  <c r="V259" i="8"/>
  <c r="V260" i="8"/>
  <c r="V261" i="8"/>
  <c r="V135" i="8"/>
  <c r="V136" i="8"/>
  <c r="V137" i="8"/>
  <c r="V138" i="8"/>
  <c r="V139" i="8"/>
  <c r="V140" i="8"/>
  <c r="V141" i="8"/>
  <c r="V142" i="8"/>
  <c r="V143" i="8"/>
  <c r="V144" i="8"/>
  <c r="V145" i="8"/>
  <c r="V146" i="8"/>
  <c r="V147" i="8"/>
  <c r="V148" i="8"/>
  <c r="V149" i="8"/>
  <c r="V150" i="8"/>
  <c r="V151" i="8"/>
  <c r="V152" i="8"/>
  <c r="V153" i="8"/>
  <c r="V154" i="8"/>
  <c r="V155" i="8"/>
  <c r="V156" i="8"/>
  <c r="V157" i="8"/>
  <c r="V158" i="8"/>
  <c r="V159" i="8"/>
  <c r="V160" i="8"/>
  <c r="V161" i="8"/>
  <c r="V162" i="8"/>
  <c r="V163" i="8"/>
  <c r="V164" i="8"/>
  <c r="V165" i="8"/>
  <c r="V166" i="8"/>
  <c r="V167" i="8"/>
  <c r="V168" i="8"/>
  <c r="V169" i="8"/>
  <c r="V170" i="8"/>
  <c r="V171" i="8"/>
  <c r="V172" i="8"/>
  <c r="V173" i="8"/>
  <c r="V174" i="8"/>
  <c r="V175" i="8"/>
  <c r="V176" i="8"/>
  <c r="V177" i="8"/>
  <c r="V178" i="8"/>
  <c r="V179" i="8"/>
  <c r="V180" i="8"/>
  <c r="V181" i="8"/>
  <c r="V182" i="8"/>
  <c r="V183" i="8"/>
  <c r="V184" i="8"/>
  <c r="V185" i="8"/>
  <c r="V186" i="8"/>
  <c r="V187" i="8"/>
  <c r="V188" i="8"/>
  <c r="V189" i="8"/>
  <c r="V190" i="8"/>
  <c r="V191" i="8"/>
  <c r="V192" i="8"/>
  <c r="V193" i="8"/>
  <c r="V194" i="8"/>
  <c r="V195" i="8"/>
  <c r="V196" i="8"/>
  <c r="V197" i="8"/>
  <c r="V198" i="8"/>
  <c r="V199" i="8"/>
  <c r="V200" i="8"/>
  <c r="V201" i="8"/>
  <c r="V202" i="8"/>
  <c r="V203" i="8"/>
  <c r="V204" i="8"/>
  <c r="V205" i="8"/>
  <c r="V206" i="8"/>
  <c r="V207" i="8"/>
  <c r="V208" i="8"/>
  <c r="V209" i="8"/>
  <c r="V210" i="8"/>
  <c r="V211" i="8"/>
  <c r="V212" i="8"/>
  <c r="V213" i="8"/>
  <c r="V214" i="8"/>
  <c r="V215" i="8"/>
  <c r="V216" i="8"/>
  <c r="V217" i="8"/>
  <c r="V78" i="8"/>
  <c r="V79" i="8"/>
  <c r="V80" i="8"/>
  <c r="V81" i="8"/>
  <c r="V82" i="8"/>
  <c r="V83" i="8"/>
  <c r="V84" i="8"/>
  <c r="V85" i="8"/>
  <c r="V86" i="8"/>
  <c r="V87" i="8"/>
  <c r="V88" i="8"/>
  <c r="V89" i="8"/>
  <c r="V90" i="8"/>
  <c r="V91" i="8"/>
  <c r="V92" i="8"/>
  <c r="V93" i="8"/>
  <c r="V94" i="8"/>
  <c r="V95" i="8"/>
  <c r="V96" i="8"/>
  <c r="V97" i="8"/>
  <c r="V98" i="8"/>
  <c r="V99" i="8"/>
  <c r="V100" i="8"/>
  <c r="V101" i="8"/>
  <c r="V102" i="8"/>
  <c r="V103" i="8"/>
  <c r="V104" i="8"/>
  <c r="V105" i="8"/>
  <c r="V106" i="8"/>
  <c r="V107" i="8"/>
  <c r="V108" i="8"/>
  <c r="V109" i="8"/>
  <c r="V110" i="8"/>
  <c r="V111" i="8"/>
  <c r="V112" i="8"/>
  <c r="V113" i="8"/>
  <c r="V114" i="8"/>
  <c r="V115" i="8"/>
  <c r="V116" i="8"/>
  <c r="V117" i="8"/>
  <c r="V118" i="8"/>
  <c r="V119" i="8"/>
  <c r="V120" i="8"/>
  <c r="V121" i="8"/>
  <c r="V122" i="8"/>
  <c r="V123" i="8"/>
  <c r="V124" i="8"/>
  <c r="V125" i="8"/>
  <c r="V126" i="8"/>
  <c r="V127" i="8"/>
  <c r="V128" i="8"/>
  <c r="V129" i="8"/>
  <c r="V130" i="8"/>
  <c r="V131" i="8"/>
  <c r="V132" i="8"/>
  <c r="V133" i="8"/>
  <c r="V134" i="8"/>
  <c r="G18" i="5"/>
  <c r="G19" i="5"/>
  <c r="G20" i="5"/>
  <c r="G21" i="5"/>
  <c r="G22" i="5"/>
  <c r="T3" i="2" l="1"/>
  <c r="T4" i="2"/>
  <c r="T5" i="2"/>
  <c r="T6" i="2"/>
  <c r="T2" i="2"/>
  <c r="J4" i="2"/>
  <c r="J3" i="2"/>
  <c r="J2" i="2"/>
  <c r="AK11" i="8" l="1"/>
  <c r="AK12" i="8"/>
  <c r="AK13" i="8"/>
  <c r="AK14" i="8"/>
  <c r="AK15" i="8"/>
  <c r="AK16" i="8"/>
  <c r="AK17" i="8"/>
  <c r="AK18" i="8"/>
  <c r="AK19" i="8"/>
  <c r="AK20" i="8"/>
  <c r="AK21" i="8"/>
  <c r="AK22" i="8"/>
  <c r="AK23" i="8"/>
  <c r="AK24" i="8"/>
  <c r="AK25" i="8"/>
  <c r="AK26" i="8"/>
  <c r="AK27" i="8"/>
  <c r="AK28" i="8"/>
  <c r="AK29" i="8"/>
  <c r="AK30" i="8"/>
  <c r="AK31" i="8"/>
  <c r="AK32" i="8"/>
  <c r="AK33" i="8"/>
  <c r="AK34" i="8"/>
  <c r="AK35" i="8"/>
  <c r="AK36" i="8"/>
  <c r="AK37" i="8"/>
  <c r="AK38" i="8"/>
  <c r="AK39" i="8"/>
  <c r="AK40" i="8"/>
  <c r="AK41" i="8"/>
  <c r="AK42" i="8"/>
  <c r="AK43" i="8"/>
  <c r="AK44" i="8"/>
  <c r="AK45" i="8"/>
  <c r="AK46" i="8"/>
  <c r="AK47" i="8"/>
  <c r="AI11" i="8"/>
  <c r="AI12" i="8"/>
  <c r="AI13" i="8"/>
  <c r="AI14" i="8"/>
  <c r="AI15" i="8"/>
  <c r="AI16" i="8"/>
  <c r="AI17" i="8"/>
  <c r="AI18" i="8"/>
  <c r="AI19" i="8"/>
  <c r="AI20" i="8"/>
  <c r="AI21" i="8"/>
  <c r="AI22" i="8"/>
  <c r="AI23" i="8"/>
  <c r="AI24" i="8"/>
  <c r="AI25" i="8"/>
  <c r="AI26" i="8"/>
  <c r="AI27" i="8"/>
  <c r="AI28" i="8"/>
  <c r="AI29" i="8"/>
  <c r="AI30" i="8"/>
  <c r="AI31" i="8"/>
  <c r="AI32" i="8"/>
  <c r="AI33" i="8"/>
  <c r="AI34" i="8"/>
  <c r="AI35" i="8"/>
  <c r="AI36" i="8"/>
  <c r="AI37" i="8"/>
  <c r="AI38" i="8"/>
  <c r="AI39" i="8"/>
  <c r="AI40" i="8"/>
  <c r="AI41" i="8"/>
  <c r="AI42" i="8"/>
  <c r="AI43" i="8"/>
  <c r="AI44" i="8"/>
  <c r="AI45" i="8"/>
  <c r="AI46" i="8"/>
  <c r="AI47" i="8"/>
  <c r="AK6" i="8"/>
  <c r="AK7" i="8"/>
  <c r="AK8" i="8"/>
  <c r="AK9" i="8"/>
  <c r="AK10" i="8"/>
  <c r="AI6" i="8"/>
  <c r="AI7" i="8"/>
  <c r="AI8" i="8"/>
  <c r="AI9" i="8"/>
  <c r="AI10" i="8"/>
  <c r="AI5" i="8" l="1"/>
  <c r="AK5" i="8" s="1"/>
  <c r="P3" i="15" l="1"/>
  <c r="P4" i="15"/>
  <c r="P5" i="15"/>
  <c r="P6" i="15"/>
  <c r="P7" i="15"/>
  <c r="P8" i="15"/>
  <c r="P9" i="15"/>
  <c r="P10" i="15"/>
  <c r="P11" i="15"/>
  <c r="P12" i="15"/>
  <c r="P13" i="15"/>
  <c r="P14" i="15"/>
  <c r="P15" i="15"/>
  <c r="P16" i="15"/>
  <c r="P17" i="15"/>
  <c r="P18" i="15"/>
  <c r="P19" i="15"/>
  <c r="P20" i="15"/>
  <c r="P21" i="15"/>
  <c r="P22" i="15"/>
  <c r="P23" i="15"/>
  <c r="P24" i="15"/>
  <c r="P25" i="15"/>
  <c r="P26" i="15"/>
  <c r="P27" i="15"/>
  <c r="P28" i="15"/>
  <c r="P29" i="15"/>
  <c r="P30" i="15"/>
  <c r="P31" i="15"/>
  <c r="P32" i="15"/>
  <c r="P33" i="15"/>
  <c r="P34" i="15"/>
  <c r="P35" i="15"/>
  <c r="P36" i="15"/>
  <c r="P37" i="15"/>
  <c r="P38" i="15"/>
  <c r="P39" i="15"/>
  <c r="P40" i="15"/>
  <c r="P41" i="15"/>
  <c r="P42" i="15"/>
  <c r="P43" i="15"/>
  <c r="P44" i="15"/>
  <c r="P45" i="15"/>
  <c r="P46" i="15"/>
  <c r="P47" i="15"/>
  <c r="P48" i="15"/>
  <c r="P49" i="15"/>
  <c r="P50" i="15"/>
  <c r="P51" i="15"/>
  <c r="P52" i="15"/>
  <c r="P53" i="15"/>
  <c r="P54" i="15"/>
  <c r="P55" i="15"/>
  <c r="P56" i="15"/>
  <c r="P57" i="15"/>
  <c r="P58" i="15"/>
  <c r="P59" i="15"/>
  <c r="P60" i="15"/>
  <c r="P61" i="15"/>
  <c r="P62" i="15"/>
  <c r="P63" i="15"/>
  <c r="P64" i="15"/>
  <c r="P65" i="15"/>
  <c r="P66" i="15"/>
  <c r="P67" i="15"/>
  <c r="P68" i="15"/>
  <c r="P69" i="15"/>
  <c r="P70" i="15"/>
  <c r="P71" i="15"/>
  <c r="P72" i="15"/>
  <c r="P73" i="15"/>
  <c r="P74" i="15"/>
  <c r="P75" i="15"/>
  <c r="P76" i="15"/>
  <c r="P77" i="15"/>
  <c r="P78" i="15"/>
  <c r="P79" i="15"/>
  <c r="P80" i="15"/>
  <c r="P81" i="15"/>
  <c r="P82" i="15"/>
  <c r="P83" i="15"/>
  <c r="P84" i="15"/>
  <c r="P85" i="15"/>
  <c r="P86" i="15"/>
  <c r="P87" i="15"/>
  <c r="P88" i="15"/>
  <c r="P89" i="15"/>
  <c r="P90" i="15"/>
  <c r="P91" i="15"/>
  <c r="P92" i="15"/>
  <c r="P93" i="15"/>
  <c r="P94" i="15"/>
  <c r="P95" i="15"/>
  <c r="P96" i="15"/>
  <c r="P97" i="15"/>
  <c r="P98" i="15"/>
  <c r="P99" i="15"/>
  <c r="P100" i="15"/>
  <c r="P101" i="15"/>
  <c r="P102" i="15"/>
  <c r="P103" i="15"/>
  <c r="P104" i="15"/>
  <c r="P105" i="15"/>
  <c r="P106" i="15"/>
  <c r="P107" i="15"/>
  <c r="P108" i="15"/>
  <c r="P109" i="15"/>
  <c r="P110" i="15"/>
  <c r="P111" i="15"/>
  <c r="P112" i="15"/>
  <c r="P113" i="15"/>
  <c r="P114" i="15"/>
  <c r="P115" i="15"/>
  <c r="P116" i="15"/>
  <c r="P117" i="15"/>
  <c r="P118" i="15"/>
  <c r="P119" i="15"/>
  <c r="P120" i="15"/>
  <c r="P121" i="15"/>
  <c r="P122" i="15"/>
  <c r="P123" i="15"/>
  <c r="P124" i="15"/>
  <c r="P125" i="15"/>
  <c r="P126" i="15"/>
  <c r="P127" i="15"/>
  <c r="P128" i="15"/>
  <c r="P129" i="15"/>
  <c r="P130" i="15"/>
  <c r="P131" i="15"/>
  <c r="P132" i="15"/>
  <c r="P133" i="15"/>
  <c r="P134" i="15"/>
  <c r="P135" i="15"/>
  <c r="P136" i="15"/>
  <c r="P137" i="15"/>
  <c r="P138" i="15"/>
  <c r="P139" i="15"/>
  <c r="P140" i="15"/>
  <c r="P141" i="15"/>
  <c r="P142" i="15"/>
  <c r="P143" i="15"/>
  <c r="P144" i="15"/>
  <c r="P145" i="15"/>
  <c r="P146" i="15"/>
  <c r="P147" i="15"/>
  <c r="P148" i="15"/>
  <c r="P149" i="15"/>
  <c r="P150" i="15"/>
  <c r="P151" i="15"/>
  <c r="P152" i="15"/>
  <c r="P153" i="15"/>
  <c r="P154" i="15"/>
  <c r="P155" i="15"/>
  <c r="P156" i="15"/>
  <c r="P157" i="15"/>
  <c r="P158" i="15"/>
  <c r="P159" i="15"/>
  <c r="P160" i="15"/>
  <c r="P161" i="15"/>
  <c r="P162" i="15"/>
  <c r="P163" i="15"/>
  <c r="P164" i="15"/>
  <c r="P165" i="15"/>
  <c r="P166" i="15"/>
  <c r="P167" i="15"/>
  <c r="P168" i="15"/>
  <c r="P169" i="15"/>
  <c r="P170" i="15"/>
  <c r="P171" i="15"/>
  <c r="P172" i="15"/>
  <c r="P173" i="15"/>
  <c r="P174" i="15"/>
  <c r="P175" i="15"/>
  <c r="P176" i="15"/>
  <c r="P177" i="15"/>
  <c r="P178" i="15"/>
  <c r="P179" i="15"/>
  <c r="P180" i="15"/>
  <c r="P181" i="15"/>
  <c r="P182" i="15"/>
  <c r="P183" i="15"/>
  <c r="P184" i="15"/>
  <c r="P185" i="15"/>
  <c r="P186" i="15"/>
  <c r="P187" i="15"/>
  <c r="P188" i="15"/>
  <c r="P189" i="15"/>
  <c r="P190" i="15"/>
  <c r="P191" i="15"/>
  <c r="P192" i="15"/>
  <c r="P193" i="15"/>
  <c r="P194" i="15"/>
  <c r="P195" i="15"/>
  <c r="P196" i="15"/>
  <c r="P197" i="15"/>
  <c r="P198" i="15"/>
  <c r="P199" i="15"/>
  <c r="P200" i="15"/>
  <c r="P201" i="15"/>
  <c r="P202" i="15"/>
  <c r="P203" i="15"/>
  <c r="P204" i="15"/>
  <c r="P205" i="15"/>
  <c r="P206" i="15"/>
  <c r="P207" i="15"/>
  <c r="P208" i="15"/>
  <c r="P209" i="15"/>
  <c r="P210" i="15"/>
  <c r="P211" i="15"/>
  <c r="P212" i="15"/>
  <c r="P213" i="15"/>
  <c r="P214" i="15"/>
  <c r="P215" i="15"/>
  <c r="P216" i="15"/>
  <c r="P217" i="15"/>
  <c r="P218" i="15"/>
  <c r="P219" i="15"/>
  <c r="P220" i="15"/>
  <c r="P221" i="15"/>
  <c r="P222" i="15"/>
  <c r="P223" i="15"/>
  <c r="P224" i="15"/>
  <c r="P225" i="15"/>
  <c r="P226" i="15"/>
  <c r="P227" i="15"/>
  <c r="P228" i="15"/>
  <c r="P229" i="15"/>
  <c r="P230" i="15"/>
  <c r="P231" i="15"/>
  <c r="P232" i="15"/>
  <c r="P233" i="15"/>
  <c r="P234" i="15"/>
  <c r="P235" i="15"/>
  <c r="P236" i="15"/>
  <c r="P237" i="15"/>
  <c r="P238" i="15"/>
  <c r="P239" i="15"/>
  <c r="P240" i="15"/>
  <c r="P241" i="15"/>
  <c r="P242" i="15"/>
  <c r="P243" i="15"/>
  <c r="P244" i="15"/>
  <c r="P245" i="15"/>
  <c r="P246" i="15"/>
  <c r="P247" i="15"/>
  <c r="P248" i="15"/>
  <c r="P249" i="15"/>
  <c r="P250" i="15"/>
  <c r="P251" i="15"/>
  <c r="P252" i="15"/>
  <c r="P253" i="15"/>
  <c r="P254" i="15"/>
  <c r="P255" i="15"/>
  <c r="P256" i="15"/>
  <c r="P257" i="15"/>
  <c r="P258" i="15"/>
  <c r="P259" i="15"/>
  <c r="P260" i="15"/>
  <c r="P261" i="15"/>
  <c r="P262" i="15"/>
  <c r="P263" i="15"/>
  <c r="P264" i="15"/>
  <c r="P265" i="15"/>
  <c r="P266" i="15"/>
  <c r="P267" i="15"/>
  <c r="P268" i="15"/>
  <c r="P269" i="15"/>
  <c r="P270" i="15"/>
  <c r="P271" i="15"/>
  <c r="P272" i="15"/>
  <c r="P273" i="15"/>
  <c r="P274" i="15"/>
  <c r="P275" i="15"/>
  <c r="P276" i="15"/>
  <c r="P277" i="15"/>
  <c r="P278" i="15"/>
  <c r="P279" i="15"/>
  <c r="P280" i="15"/>
  <c r="P281" i="15"/>
  <c r="P282" i="15"/>
  <c r="P283" i="15"/>
  <c r="P284" i="15"/>
  <c r="P285" i="15"/>
  <c r="P286" i="15"/>
  <c r="P287" i="15"/>
  <c r="P288" i="15"/>
  <c r="P289" i="15"/>
  <c r="P290" i="15"/>
  <c r="P291" i="15"/>
  <c r="P292" i="15"/>
  <c r="P293" i="15"/>
  <c r="P294" i="15"/>
  <c r="P295" i="15"/>
  <c r="P296" i="15"/>
  <c r="P297" i="15"/>
  <c r="P298" i="15"/>
  <c r="P299" i="15"/>
  <c r="P300" i="15"/>
  <c r="P301" i="15"/>
  <c r="P302" i="15"/>
  <c r="P303" i="15"/>
  <c r="P304" i="15"/>
  <c r="P305" i="15"/>
  <c r="P306" i="15"/>
  <c r="P307" i="15"/>
  <c r="P308" i="15"/>
  <c r="P309" i="15"/>
  <c r="P310" i="15"/>
  <c r="P311" i="15"/>
  <c r="P312" i="15"/>
  <c r="P313" i="15"/>
  <c r="P314" i="15"/>
  <c r="P315" i="15"/>
  <c r="P316" i="15"/>
  <c r="P317" i="15"/>
  <c r="P318" i="15"/>
  <c r="P319" i="15"/>
  <c r="P320" i="15"/>
  <c r="P321" i="15"/>
  <c r="P322" i="15"/>
  <c r="P323" i="15"/>
  <c r="P324" i="15"/>
  <c r="P325" i="15"/>
  <c r="P326" i="15"/>
  <c r="P327" i="15"/>
  <c r="P328" i="15"/>
  <c r="P329" i="15"/>
  <c r="P330" i="15"/>
  <c r="P331" i="15"/>
  <c r="P332" i="15"/>
  <c r="P333" i="15"/>
  <c r="P334" i="15"/>
  <c r="P335" i="15"/>
  <c r="P336" i="15"/>
  <c r="P337" i="15"/>
  <c r="P338" i="15"/>
  <c r="P339" i="15"/>
  <c r="P340" i="15"/>
  <c r="P341" i="15"/>
  <c r="P342" i="15"/>
  <c r="P343" i="15"/>
  <c r="P344" i="15"/>
  <c r="P345" i="15"/>
  <c r="P346" i="15"/>
  <c r="P347" i="15"/>
  <c r="P348" i="15"/>
  <c r="P349" i="15"/>
  <c r="P350" i="15"/>
  <c r="P351" i="15"/>
  <c r="P352" i="15"/>
  <c r="P353" i="15"/>
  <c r="P354" i="15"/>
  <c r="P355" i="15"/>
  <c r="P356" i="15"/>
  <c r="P357" i="15"/>
  <c r="P358" i="15"/>
  <c r="P359" i="15"/>
  <c r="P360" i="15"/>
  <c r="P361" i="15"/>
  <c r="P362" i="15"/>
  <c r="P363" i="15"/>
  <c r="P364" i="15"/>
  <c r="P365" i="15"/>
  <c r="P366" i="15"/>
  <c r="P367" i="15"/>
  <c r="P368" i="15"/>
  <c r="P369" i="15"/>
  <c r="P370" i="15"/>
  <c r="P371" i="15"/>
  <c r="P372" i="15"/>
  <c r="P373" i="15"/>
  <c r="P374" i="15"/>
  <c r="P375" i="15"/>
  <c r="P376" i="15"/>
  <c r="P377" i="15"/>
  <c r="P378" i="15"/>
  <c r="P379" i="15"/>
  <c r="P380" i="15"/>
  <c r="P381" i="15"/>
  <c r="P382" i="15"/>
  <c r="P383" i="15"/>
  <c r="P384" i="15"/>
  <c r="P385" i="15"/>
  <c r="P386" i="15"/>
  <c r="P387" i="15"/>
  <c r="P2" i="15"/>
  <c r="O3" i="15"/>
  <c r="O4" i="15"/>
  <c r="O5" i="15"/>
  <c r="O6" i="15"/>
  <c r="O7" i="15"/>
  <c r="O8" i="15"/>
  <c r="O9" i="15"/>
  <c r="O10" i="15"/>
  <c r="O11" i="15"/>
  <c r="O12" i="15"/>
  <c r="O13" i="15"/>
  <c r="O14" i="15"/>
  <c r="O15" i="15"/>
  <c r="O16" i="15"/>
  <c r="O17" i="15"/>
  <c r="O18" i="15"/>
  <c r="O19" i="15"/>
  <c r="O20" i="15"/>
  <c r="O21" i="15"/>
  <c r="O22" i="15"/>
  <c r="O23" i="15"/>
  <c r="O24" i="15"/>
  <c r="O25" i="15"/>
  <c r="O26" i="15"/>
  <c r="O27" i="15"/>
  <c r="O28" i="15"/>
  <c r="O29" i="15"/>
  <c r="O30" i="15"/>
  <c r="O31" i="15"/>
  <c r="O32" i="15"/>
  <c r="O33" i="15"/>
  <c r="O34" i="15"/>
  <c r="O35" i="15"/>
  <c r="O36" i="15"/>
  <c r="O37" i="15"/>
  <c r="O38" i="15"/>
  <c r="O39" i="15"/>
  <c r="O40" i="15"/>
  <c r="O41" i="15"/>
  <c r="O42" i="15"/>
  <c r="O43" i="15"/>
  <c r="O44" i="15"/>
  <c r="O45" i="15"/>
  <c r="O46" i="15"/>
  <c r="O47" i="15"/>
  <c r="O48" i="15"/>
  <c r="O49" i="15"/>
  <c r="O50" i="15"/>
  <c r="O51" i="15"/>
  <c r="O52" i="15"/>
  <c r="O53" i="15"/>
  <c r="O54" i="15"/>
  <c r="O55" i="15"/>
  <c r="O56" i="15"/>
  <c r="O57" i="15"/>
  <c r="O58" i="15"/>
  <c r="O59" i="15"/>
  <c r="O60" i="15"/>
  <c r="O61" i="15"/>
  <c r="O62" i="15"/>
  <c r="O63" i="15"/>
  <c r="O64" i="15"/>
  <c r="O65" i="15"/>
  <c r="O66" i="15"/>
  <c r="O67" i="15"/>
  <c r="O68" i="15"/>
  <c r="O69" i="15"/>
  <c r="O70" i="15"/>
  <c r="O71" i="15"/>
  <c r="O72" i="15"/>
  <c r="O73" i="15"/>
  <c r="O74" i="15"/>
  <c r="O75" i="15"/>
  <c r="O76" i="15"/>
  <c r="O77" i="15"/>
  <c r="O78" i="15"/>
  <c r="O79" i="15"/>
  <c r="O80" i="15"/>
  <c r="O81" i="15"/>
  <c r="O82" i="15"/>
  <c r="O83" i="15"/>
  <c r="O84" i="15"/>
  <c r="O85" i="15"/>
  <c r="O86" i="15"/>
  <c r="O87" i="15"/>
  <c r="O88" i="15"/>
  <c r="O89" i="15"/>
  <c r="O90" i="15"/>
  <c r="O91" i="15"/>
  <c r="O92" i="15"/>
  <c r="O93" i="15"/>
  <c r="O94" i="15"/>
  <c r="O95" i="15"/>
  <c r="O96" i="15"/>
  <c r="O97" i="15"/>
  <c r="O98" i="15"/>
  <c r="O99" i="15"/>
  <c r="O100" i="15"/>
  <c r="O101" i="15"/>
  <c r="O102" i="15"/>
  <c r="O103" i="15"/>
  <c r="O104" i="15"/>
  <c r="O105" i="15"/>
  <c r="O106" i="15"/>
  <c r="O107" i="15"/>
  <c r="O108" i="15"/>
  <c r="O109" i="15"/>
  <c r="O110" i="15"/>
  <c r="O111" i="15"/>
  <c r="O112" i="15"/>
  <c r="O113" i="15"/>
  <c r="O114" i="15"/>
  <c r="O115" i="15"/>
  <c r="O116" i="15"/>
  <c r="O117" i="15"/>
  <c r="O118" i="15"/>
  <c r="O119" i="15"/>
  <c r="O120" i="15"/>
  <c r="O121" i="15"/>
  <c r="O122" i="15"/>
  <c r="O123" i="15"/>
  <c r="O124" i="15"/>
  <c r="O125" i="15"/>
  <c r="O126" i="15"/>
  <c r="O127" i="15"/>
  <c r="O128" i="15"/>
  <c r="O129" i="15"/>
  <c r="O130" i="15"/>
  <c r="O131" i="15"/>
  <c r="O132" i="15"/>
  <c r="O133" i="15"/>
  <c r="O134" i="15"/>
  <c r="O135" i="15"/>
  <c r="O136" i="15"/>
  <c r="O137" i="15"/>
  <c r="O138" i="15"/>
  <c r="O139" i="15"/>
  <c r="O140" i="15"/>
  <c r="O141" i="15"/>
  <c r="O142" i="15"/>
  <c r="O143" i="15"/>
  <c r="O144" i="15"/>
  <c r="O145" i="15"/>
  <c r="O146" i="15"/>
  <c r="O147" i="15"/>
  <c r="O148" i="15"/>
  <c r="O149" i="15"/>
  <c r="O150" i="15"/>
  <c r="O151" i="15"/>
  <c r="O152" i="15"/>
  <c r="O153" i="15"/>
  <c r="O154" i="15"/>
  <c r="O155" i="15"/>
  <c r="O156" i="15"/>
  <c r="O157" i="15"/>
  <c r="O158" i="15"/>
  <c r="O159" i="15"/>
  <c r="O160" i="15"/>
  <c r="O161" i="15"/>
  <c r="O162" i="15"/>
  <c r="O163" i="15"/>
  <c r="O164" i="15"/>
  <c r="O165" i="15"/>
  <c r="O166" i="15"/>
  <c r="O167" i="15"/>
  <c r="O168" i="15"/>
  <c r="O169" i="15"/>
  <c r="O170" i="15"/>
  <c r="O171" i="15"/>
  <c r="O172" i="15"/>
  <c r="O173" i="15"/>
  <c r="O174" i="15"/>
  <c r="O175" i="15"/>
  <c r="O176" i="15"/>
  <c r="O177" i="15"/>
  <c r="O178" i="15"/>
  <c r="O179" i="15"/>
  <c r="O180" i="15"/>
  <c r="O181" i="15"/>
  <c r="O182" i="15"/>
  <c r="O183" i="15"/>
  <c r="O184" i="15"/>
  <c r="O185" i="15"/>
  <c r="O186" i="15"/>
  <c r="O187" i="15"/>
  <c r="O188" i="15"/>
  <c r="O189" i="15"/>
  <c r="O190" i="15"/>
  <c r="O191" i="15"/>
  <c r="O192" i="15"/>
  <c r="O193" i="15"/>
  <c r="O194" i="15"/>
  <c r="O195" i="15"/>
  <c r="O196" i="15"/>
  <c r="O197" i="15"/>
  <c r="O198" i="15"/>
  <c r="O199" i="15"/>
  <c r="O200" i="15"/>
  <c r="O201" i="15"/>
  <c r="O202" i="15"/>
  <c r="O203" i="15"/>
  <c r="O204" i="15"/>
  <c r="O205" i="15"/>
  <c r="O206" i="15"/>
  <c r="O207" i="15"/>
  <c r="O208" i="15"/>
  <c r="O209" i="15"/>
  <c r="O210" i="15"/>
  <c r="O211" i="15"/>
  <c r="O212" i="15"/>
  <c r="O213" i="15"/>
  <c r="O214" i="15"/>
  <c r="O215" i="15"/>
  <c r="O216" i="15"/>
  <c r="O217" i="15"/>
  <c r="O218" i="15"/>
  <c r="O219" i="15"/>
  <c r="O220" i="15"/>
  <c r="O221" i="15"/>
  <c r="O222" i="15"/>
  <c r="O223" i="15"/>
  <c r="O224" i="15"/>
  <c r="O225" i="15"/>
  <c r="O226" i="15"/>
  <c r="O227" i="15"/>
  <c r="O228" i="15"/>
  <c r="O229" i="15"/>
  <c r="O230" i="15"/>
  <c r="O231" i="15"/>
  <c r="O232" i="15"/>
  <c r="O233" i="15"/>
  <c r="O234" i="15"/>
  <c r="O235" i="15"/>
  <c r="O236" i="15"/>
  <c r="O237" i="15"/>
  <c r="O238" i="15"/>
  <c r="O239" i="15"/>
  <c r="O240" i="15"/>
  <c r="O241" i="15"/>
  <c r="O242" i="15"/>
  <c r="O243" i="15"/>
  <c r="O244" i="15"/>
  <c r="O245" i="15"/>
  <c r="O246" i="15"/>
  <c r="O247" i="15"/>
  <c r="O248" i="15"/>
  <c r="O249" i="15"/>
  <c r="O250" i="15"/>
  <c r="O251" i="15"/>
  <c r="O252" i="15"/>
  <c r="O253" i="15"/>
  <c r="O254" i="15"/>
  <c r="O255" i="15"/>
  <c r="O256" i="15"/>
  <c r="O257" i="15"/>
  <c r="O258" i="15"/>
  <c r="O259" i="15"/>
  <c r="O260" i="15"/>
  <c r="O261" i="15"/>
  <c r="O262" i="15"/>
  <c r="O263" i="15"/>
  <c r="O264" i="15"/>
  <c r="O265" i="15"/>
  <c r="O266" i="15"/>
  <c r="O267" i="15"/>
  <c r="O268" i="15"/>
  <c r="O269" i="15"/>
  <c r="O270" i="15"/>
  <c r="O271" i="15"/>
  <c r="O272" i="15"/>
  <c r="O273" i="15"/>
  <c r="O274" i="15"/>
  <c r="O275" i="15"/>
  <c r="O276" i="15"/>
  <c r="O277" i="15"/>
  <c r="O278" i="15"/>
  <c r="O279" i="15"/>
  <c r="O280" i="15"/>
  <c r="O281" i="15"/>
  <c r="O282" i="15"/>
  <c r="O283" i="15"/>
  <c r="O284" i="15"/>
  <c r="O285" i="15"/>
  <c r="O286" i="15"/>
  <c r="O287" i="15"/>
  <c r="O288" i="15"/>
  <c r="O289" i="15"/>
  <c r="O290" i="15"/>
  <c r="O291" i="15"/>
  <c r="O292" i="15"/>
  <c r="O293" i="15"/>
  <c r="O294" i="15"/>
  <c r="O295" i="15"/>
  <c r="O296" i="15"/>
  <c r="O297" i="15"/>
  <c r="O298" i="15"/>
  <c r="O299" i="15"/>
  <c r="O300" i="15"/>
  <c r="O301" i="15"/>
  <c r="O302" i="15"/>
  <c r="O303" i="15"/>
  <c r="O304" i="15"/>
  <c r="O305" i="15"/>
  <c r="O306" i="15"/>
  <c r="O307" i="15"/>
  <c r="O308" i="15"/>
  <c r="O309" i="15"/>
  <c r="O310" i="15"/>
  <c r="O311" i="15"/>
  <c r="O312" i="15"/>
  <c r="O313" i="15"/>
  <c r="O314" i="15"/>
  <c r="O315" i="15"/>
  <c r="O316" i="15"/>
  <c r="O317" i="15"/>
  <c r="O318" i="15"/>
  <c r="O319" i="15"/>
  <c r="O320" i="15"/>
  <c r="O321" i="15"/>
  <c r="O322" i="15"/>
  <c r="O323" i="15"/>
  <c r="O324" i="15"/>
  <c r="O325" i="15"/>
  <c r="O326" i="15"/>
  <c r="O327" i="15"/>
  <c r="O328" i="15"/>
  <c r="O329" i="15"/>
  <c r="O330" i="15"/>
  <c r="O331" i="15"/>
  <c r="O332" i="15"/>
  <c r="O333" i="15"/>
  <c r="O334" i="15"/>
  <c r="O335" i="15"/>
  <c r="O336" i="15"/>
  <c r="O337" i="15"/>
  <c r="O338" i="15"/>
  <c r="O339" i="15"/>
  <c r="O340" i="15"/>
  <c r="O341" i="15"/>
  <c r="O342" i="15"/>
  <c r="O343" i="15"/>
  <c r="O344" i="15"/>
  <c r="O345" i="15"/>
  <c r="O346" i="15"/>
  <c r="O347" i="15"/>
  <c r="O348" i="15"/>
  <c r="O349" i="15"/>
  <c r="O350" i="15"/>
  <c r="O351" i="15"/>
  <c r="O352" i="15"/>
  <c r="O353" i="15"/>
  <c r="O354" i="15"/>
  <c r="O355" i="15"/>
  <c r="O356" i="15"/>
  <c r="O357" i="15"/>
  <c r="O358" i="15"/>
  <c r="O359" i="15"/>
  <c r="O360" i="15"/>
  <c r="O361" i="15"/>
  <c r="O362" i="15"/>
  <c r="O363" i="15"/>
  <c r="O364" i="15"/>
  <c r="O365" i="15"/>
  <c r="O366" i="15"/>
  <c r="O367" i="15"/>
  <c r="O368" i="15"/>
  <c r="O369" i="15"/>
  <c r="O370" i="15"/>
  <c r="O371" i="15"/>
  <c r="O372" i="15"/>
  <c r="O373" i="15"/>
  <c r="O374" i="15"/>
  <c r="O375" i="15"/>
  <c r="O376" i="15"/>
  <c r="O377" i="15"/>
  <c r="O378" i="15"/>
  <c r="O379" i="15"/>
  <c r="O380" i="15"/>
  <c r="O381" i="15"/>
  <c r="O382" i="15"/>
  <c r="O383" i="15"/>
  <c r="O384" i="15"/>
  <c r="O385" i="15"/>
  <c r="O386" i="15"/>
  <c r="O387" i="15"/>
  <c r="O2" i="15"/>
  <c r="H19" i="12" l="1"/>
  <c r="H18" i="12"/>
  <c r="H17" i="12"/>
  <c r="H16" i="12"/>
  <c r="H15" i="12"/>
  <c r="H14" i="12"/>
  <c r="H13" i="12"/>
  <c r="H8" i="12"/>
  <c r="H7" i="12"/>
  <c r="H6" i="12"/>
  <c r="H5" i="12"/>
  <c r="L6" i="10" l="1"/>
  <c r="K6" i="10"/>
  <c r="J6" i="10"/>
  <c r="L5" i="10"/>
  <c r="K5" i="10"/>
  <c r="J5" i="10"/>
  <c r="L4" i="10"/>
  <c r="K4" i="10"/>
  <c r="J4" i="10"/>
  <c r="L3" i="10"/>
  <c r="K3" i="10"/>
  <c r="J3" i="10"/>
  <c r="L2" i="10"/>
  <c r="K2" i="10"/>
  <c r="J2" i="10"/>
  <c r="E108" i="8" l="1"/>
  <c r="E107" i="8"/>
  <c r="E106" i="8"/>
  <c r="E105" i="8"/>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T77" i="8"/>
  <c r="V77" i="8" s="1"/>
  <c r="D77" i="8"/>
  <c r="F77" i="8" s="1"/>
  <c r="T76" i="8"/>
  <c r="V76" i="8" s="1"/>
  <c r="D76" i="8"/>
  <c r="F76" i="8" s="1"/>
  <c r="V75" i="8"/>
  <c r="T75" i="8"/>
  <c r="D75" i="8"/>
  <c r="F75" i="8" s="1"/>
  <c r="T74" i="8"/>
  <c r="V74" i="8" s="1"/>
  <c r="D74" i="8"/>
  <c r="F74" i="8" s="1"/>
  <c r="T73" i="8"/>
  <c r="V73" i="8" s="1"/>
  <c r="D73" i="8"/>
  <c r="F73" i="8" s="1"/>
  <c r="T72" i="8"/>
  <c r="V72" i="8" s="1"/>
  <c r="D72" i="8"/>
  <c r="F72" i="8" s="1"/>
  <c r="T71" i="8"/>
  <c r="V71" i="8" s="1"/>
  <c r="F71" i="8"/>
  <c r="D71" i="8"/>
  <c r="T70" i="8"/>
  <c r="V70" i="8" s="1"/>
  <c r="D70" i="8"/>
  <c r="F70" i="8" s="1"/>
  <c r="T69" i="8"/>
  <c r="V69" i="8" s="1"/>
  <c r="D69" i="8"/>
  <c r="F69" i="8" s="1"/>
  <c r="T68" i="8"/>
  <c r="V68" i="8" s="1"/>
  <c r="D68" i="8"/>
  <c r="F68" i="8" s="1"/>
  <c r="V67" i="8"/>
  <c r="T67" i="8"/>
  <c r="D67" i="8"/>
  <c r="F67" i="8" s="1"/>
  <c r="T66" i="8"/>
  <c r="V66" i="8" s="1"/>
  <c r="D66" i="8"/>
  <c r="F66" i="8" s="1"/>
  <c r="T65" i="8"/>
  <c r="V65" i="8" s="1"/>
  <c r="D65" i="8"/>
  <c r="F65" i="8" s="1"/>
  <c r="T64" i="8"/>
  <c r="V64" i="8" s="1"/>
  <c r="D64" i="8"/>
  <c r="F64" i="8" s="1"/>
  <c r="T63" i="8"/>
  <c r="V63" i="8" s="1"/>
  <c r="D63" i="8"/>
  <c r="F63" i="8" s="1"/>
  <c r="T62" i="8"/>
  <c r="V62" i="8" s="1"/>
  <c r="D62" i="8"/>
  <c r="F62" i="8" s="1"/>
  <c r="T61" i="8"/>
  <c r="V61" i="8" s="1"/>
  <c r="D61" i="8"/>
  <c r="F61" i="8" s="1"/>
  <c r="T60" i="8"/>
  <c r="V60" i="8" s="1"/>
  <c r="D60" i="8"/>
  <c r="F60" i="8" s="1"/>
  <c r="T59" i="8"/>
  <c r="V59" i="8" s="1"/>
  <c r="D59" i="8"/>
  <c r="F59" i="8" s="1"/>
  <c r="T58" i="8"/>
  <c r="V58" i="8" s="1"/>
  <c r="D58" i="8"/>
  <c r="F58" i="8" s="1"/>
  <c r="T57" i="8"/>
  <c r="V57" i="8" s="1"/>
  <c r="D57" i="8"/>
  <c r="F57" i="8" s="1"/>
  <c r="T56" i="8"/>
  <c r="V56" i="8" s="1"/>
  <c r="D56" i="8"/>
  <c r="F56" i="8" s="1"/>
  <c r="T55" i="8"/>
  <c r="V55" i="8" s="1"/>
  <c r="D55" i="8"/>
  <c r="F55" i="8" s="1"/>
  <c r="T54" i="8"/>
  <c r="V54" i="8" s="1"/>
  <c r="D54" i="8"/>
  <c r="F54" i="8" s="1"/>
  <c r="T53" i="8"/>
  <c r="V53" i="8" s="1"/>
  <c r="D53" i="8"/>
  <c r="F53" i="8" s="1"/>
  <c r="T52" i="8"/>
  <c r="V52" i="8" s="1"/>
  <c r="D52" i="8"/>
  <c r="F52" i="8" s="1"/>
  <c r="T51" i="8"/>
  <c r="V51" i="8" s="1"/>
  <c r="D51" i="8"/>
  <c r="F51" i="8" s="1"/>
  <c r="T50" i="8"/>
  <c r="V50" i="8" s="1"/>
  <c r="D50" i="8"/>
  <c r="F50" i="8" s="1"/>
  <c r="V49" i="8"/>
  <c r="T49" i="8"/>
  <c r="D49" i="8"/>
  <c r="F49" i="8" s="1"/>
  <c r="T48" i="8"/>
  <c r="V48" i="8" s="1"/>
  <c r="D48" i="8"/>
  <c r="F48" i="8" s="1"/>
  <c r="T47" i="8"/>
  <c r="V47" i="8" s="1"/>
  <c r="F47" i="8"/>
  <c r="D47" i="8"/>
  <c r="T46" i="8"/>
  <c r="V46" i="8" s="1"/>
  <c r="D46" i="8"/>
  <c r="F46" i="8" s="1"/>
  <c r="T45" i="8"/>
  <c r="V45" i="8" s="1"/>
  <c r="D45" i="8"/>
  <c r="F45" i="8" s="1"/>
  <c r="T44" i="8"/>
  <c r="V44" i="8" s="1"/>
  <c r="D44" i="8"/>
  <c r="F44" i="8" s="1"/>
  <c r="V43" i="8"/>
  <c r="T43" i="8"/>
  <c r="D43" i="8"/>
  <c r="F43" i="8" s="1"/>
  <c r="T42" i="8"/>
  <c r="V42" i="8" s="1"/>
  <c r="D42" i="8"/>
  <c r="F42" i="8" s="1"/>
  <c r="T41" i="8"/>
  <c r="V41" i="8" s="1"/>
  <c r="D41" i="8"/>
  <c r="F41" i="8" s="1"/>
  <c r="T40" i="8"/>
  <c r="V40" i="8" s="1"/>
  <c r="D40" i="8"/>
  <c r="F40" i="8" s="1"/>
  <c r="T39" i="8"/>
  <c r="V39" i="8" s="1"/>
  <c r="F39" i="8"/>
  <c r="D39" i="8"/>
  <c r="T38" i="8"/>
  <c r="V38" i="8" s="1"/>
  <c r="D38" i="8"/>
  <c r="F38" i="8" s="1"/>
  <c r="T37" i="8"/>
  <c r="V37" i="8" s="1"/>
  <c r="D37" i="8"/>
  <c r="F37" i="8" s="1"/>
  <c r="T36" i="8"/>
  <c r="V36" i="8" s="1"/>
  <c r="D36" i="8"/>
  <c r="F36" i="8" s="1"/>
  <c r="V35" i="8"/>
  <c r="T35" i="8"/>
  <c r="D35" i="8"/>
  <c r="F35" i="8" s="1"/>
  <c r="T34" i="8"/>
  <c r="V34" i="8" s="1"/>
  <c r="D34" i="8"/>
  <c r="F34" i="8" s="1"/>
  <c r="T33" i="8"/>
  <c r="V33" i="8" s="1"/>
  <c r="D33" i="8"/>
  <c r="F33" i="8" s="1"/>
  <c r="T32" i="8"/>
  <c r="V32" i="8" s="1"/>
  <c r="D32" i="8"/>
  <c r="F32" i="8" s="1"/>
  <c r="T31" i="8"/>
  <c r="V31" i="8" s="1"/>
  <c r="D31" i="8"/>
  <c r="F31" i="8" s="1"/>
  <c r="T30" i="8"/>
  <c r="V30" i="8" s="1"/>
  <c r="D30" i="8"/>
  <c r="F30" i="8" s="1"/>
  <c r="T29" i="8"/>
  <c r="V29" i="8" s="1"/>
  <c r="D29" i="8"/>
  <c r="F29" i="8" s="1"/>
  <c r="T28" i="8"/>
  <c r="V28" i="8" s="1"/>
  <c r="D28" i="8"/>
  <c r="T27" i="8"/>
  <c r="V27" i="8" s="1"/>
  <c r="T26" i="8"/>
  <c r="V26" i="8" s="1"/>
  <c r="T25" i="8"/>
  <c r="V25" i="8" s="1"/>
  <c r="E25" i="8"/>
  <c r="T24" i="8"/>
  <c r="V24" i="8" s="1"/>
  <c r="E24" i="8"/>
  <c r="T23" i="8"/>
  <c r="V23" i="8" s="1"/>
  <c r="E23" i="8"/>
  <c r="T22" i="8"/>
  <c r="V22" i="8" s="1"/>
  <c r="E22" i="8"/>
  <c r="T21" i="8"/>
  <c r="D21" i="8"/>
  <c r="F21" i="8" s="1"/>
  <c r="D20" i="8"/>
  <c r="F20" i="8" s="1"/>
  <c r="D19" i="8"/>
  <c r="F19" i="8" s="1"/>
  <c r="U18" i="8"/>
  <c r="D18" i="8"/>
  <c r="F18" i="8" s="1"/>
  <c r="U17" i="8"/>
  <c r="D17" i="8"/>
  <c r="F17" i="8" s="1"/>
  <c r="U16" i="8"/>
  <c r="D16" i="8"/>
  <c r="F16" i="8" s="1"/>
  <c r="U15" i="8"/>
  <c r="D15" i="8"/>
  <c r="F15" i="8" s="1"/>
  <c r="T14" i="8"/>
  <c r="V14" i="8" s="1"/>
  <c r="D14" i="8"/>
  <c r="F14" i="8" s="1"/>
  <c r="T13" i="8"/>
  <c r="V13" i="8" s="1"/>
  <c r="D13" i="8"/>
  <c r="F13" i="8" s="1"/>
  <c r="T12" i="8"/>
  <c r="V12" i="8" s="1"/>
  <c r="D12" i="8"/>
  <c r="F12" i="8" s="1"/>
  <c r="V11" i="8"/>
  <c r="T11" i="8"/>
  <c r="D11" i="8"/>
  <c r="F11" i="8" s="1"/>
  <c r="T10" i="8"/>
  <c r="V10" i="8" s="1"/>
  <c r="D10" i="8"/>
  <c r="F10" i="8" s="1"/>
  <c r="T9" i="8"/>
  <c r="V9" i="8" s="1"/>
  <c r="D9" i="8"/>
  <c r="F9" i="8" s="1"/>
  <c r="T8" i="8"/>
  <c r="V8" i="8" s="1"/>
  <c r="D8" i="8"/>
  <c r="F8" i="8" s="1"/>
  <c r="T7" i="8"/>
  <c r="V7" i="8" s="1"/>
  <c r="D7" i="8"/>
  <c r="F7" i="8" s="1"/>
  <c r="T6" i="8"/>
  <c r="D6" i="8"/>
  <c r="F6" i="8" s="1"/>
  <c r="T5" i="8"/>
  <c r="V5" i="8" s="1"/>
  <c r="T16" i="8" l="1"/>
  <c r="D25" i="8"/>
  <c r="T15" i="8"/>
  <c r="D108" i="8"/>
  <c r="V21" i="8"/>
  <c r="F24" i="8"/>
  <c r="F22" i="8"/>
  <c r="F23" i="8"/>
  <c r="F25" i="8"/>
  <c r="D24" i="8"/>
  <c r="D105" i="8"/>
  <c r="T18" i="8"/>
  <c r="D23" i="8"/>
  <c r="D106" i="8"/>
  <c r="T17" i="8"/>
  <c r="D22" i="8"/>
  <c r="D107" i="8"/>
  <c r="F28" i="8"/>
  <c r="V6" i="8"/>
  <c r="V15" i="8" s="1"/>
  <c r="V17" i="8" l="1"/>
  <c r="V18" i="8"/>
  <c r="F105" i="8"/>
  <c r="F107" i="8"/>
  <c r="F106" i="8"/>
  <c r="F108" i="8"/>
  <c r="V16" i="8"/>
  <c r="G17" i="5" l="1"/>
  <c r="G16" i="5"/>
  <c r="G15" i="5"/>
  <c r="G14" i="5"/>
  <c r="G13" i="5"/>
  <c r="G12" i="5"/>
  <c r="G11" i="5"/>
  <c r="G10" i="5"/>
  <c r="G9" i="5"/>
  <c r="G8" i="5"/>
  <c r="G7" i="5"/>
  <c r="J6" i="5"/>
  <c r="I6" i="5"/>
  <c r="G6" i="5"/>
  <c r="J5" i="5"/>
  <c r="I5" i="5"/>
  <c r="G5" i="5"/>
  <c r="J4" i="5"/>
  <c r="I4" i="5"/>
  <c r="G4" i="5"/>
  <c r="J3" i="5"/>
  <c r="I3" i="5"/>
  <c r="G3" i="5"/>
  <c r="J2" i="5"/>
  <c r="I2" i="5"/>
  <c r="G2" i="5"/>
  <c r="K4" i="5" l="1"/>
  <c r="K6" i="5"/>
  <c r="K3" i="5"/>
  <c r="K5" i="5"/>
  <c r="K2" i="5"/>
  <c r="L2" i="3" l="1"/>
  <c r="K2" i="3"/>
  <c r="J2" i="3"/>
  <c r="I2" i="3"/>
  <c r="C2" i="2" l="1"/>
  <c r="P2" i="2"/>
  <c r="R2" i="2"/>
  <c r="S2" i="2"/>
  <c r="AL2" i="2"/>
  <c r="AM2" i="2"/>
  <c r="AN2" i="2"/>
  <c r="C3" i="2"/>
  <c r="P3" i="2"/>
  <c r="R3" i="2"/>
  <c r="S3" i="2"/>
  <c r="AL3" i="2"/>
  <c r="AM3" i="2"/>
  <c r="AN3" i="2"/>
  <c r="C4" i="2"/>
  <c r="P4" i="2"/>
  <c r="R4" i="2"/>
  <c r="S4" i="2"/>
  <c r="AL4" i="2"/>
  <c r="AM4" i="2"/>
  <c r="AN4" i="2"/>
  <c r="C5" i="2"/>
  <c r="P5" i="2"/>
  <c r="R5" i="2"/>
  <c r="S5" i="2"/>
  <c r="AL5" i="2"/>
  <c r="AM5" i="2"/>
  <c r="AN5" i="2"/>
  <c r="C6" i="2"/>
  <c r="P6" i="2"/>
  <c r="R6" i="2"/>
  <c r="S6" i="2"/>
  <c r="AL6" i="2"/>
  <c r="AM6" i="2"/>
  <c r="AN6" i="2"/>
  <c r="C7" i="2"/>
  <c r="P7" i="2"/>
  <c r="C8" i="2"/>
  <c r="P8" i="2"/>
  <c r="C9" i="2"/>
  <c r="P9" i="2"/>
  <c r="C10" i="2"/>
  <c r="P10" i="2"/>
  <c r="C11" i="2"/>
  <c r="P11" i="2"/>
  <c r="C12" i="2"/>
  <c r="P12" i="2"/>
  <c r="C13" i="2"/>
  <c r="P13" i="2"/>
  <c r="C14" i="2"/>
  <c r="P14" i="2"/>
  <c r="C15" i="2"/>
  <c r="P15" i="2"/>
  <c r="C16" i="2"/>
  <c r="P16" i="2"/>
  <c r="C17" i="2"/>
  <c r="P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U5" i="1"/>
  <c r="U4" i="1"/>
  <c r="T4" i="1"/>
  <c r="S4" i="1"/>
  <c r="R4" i="1"/>
  <c r="Q4" i="1"/>
  <c r="T5" i="1"/>
  <c r="S5" i="1"/>
  <c r="R5" i="1"/>
  <c r="Q5" i="1"/>
  <c r="U6" i="1"/>
  <c r="T6" i="1"/>
  <c r="S6" i="1"/>
  <c r="R6" i="1"/>
  <c r="Q6" i="1"/>
  <c r="U7" i="1"/>
  <c r="T7" i="1"/>
  <c r="S7" i="1"/>
  <c r="R7" i="1"/>
  <c r="Q7" i="1"/>
  <c r="K4" i="1" l="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3" i="1"/>
  <c r="K2" i="1"/>
  <c r="H24" i="1" l="1"/>
  <c r="H25" i="1"/>
  <c r="H26" i="1"/>
  <c r="H27" i="1"/>
  <c r="H28" i="1"/>
  <c r="H29" i="1"/>
  <c r="H30" i="1"/>
  <c r="H31" i="1"/>
  <c r="H32" i="1"/>
  <c r="H33" i="1"/>
  <c r="H34" i="1"/>
  <c r="H35" i="1"/>
  <c r="H36" i="1"/>
  <c r="H37" i="1"/>
  <c r="H38" i="1"/>
  <c r="H39" i="1"/>
  <c r="H40" i="1"/>
  <c r="H41" i="1"/>
  <c r="H42" i="1"/>
  <c r="H43" i="1"/>
  <c r="H44" i="1"/>
  <c r="H45" i="1"/>
  <c r="H46" i="1"/>
  <c r="H47" i="1"/>
  <c r="H48" i="1"/>
  <c r="H49" i="1"/>
  <c r="H50" i="1"/>
  <c r="H51" i="1"/>
  <c r="H17" i="1" l="1"/>
  <c r="H18" i="1"/>
  <c r="H19" i="1"/>
  <c r="H20" i="1"/>
  <c r="H21" i="1"/>
  <c r="H22" i="1"/>
  <c r="H23" i="1"/>
  <c r="H15" i="1"/>
  <c r="H16" i="1"/>
  <c r="H6" i="1" l="1"/>
  <c r="H7" i="1"/>
  <c r="H8" i="1"/>
  <c r="H9" i="1"/>
  <c r="H10" i="1"/>
  <c r="H11" i="1"/>
  <c r="H12" i="1"/>
  <c r="H13" i="1"/>
  <c r="H14" i="1"/>
  <c r="H2" i="1"/>
  <c r="H3" i="1" l="1"/>
  <c r="H4" i="1"/>
  <c r="H5" i="1"/>
</calcChain>
</file>

<file path=xl/connections.xml><?xml version="1.0" encoding="utf-8"?>
<connections xmlns="http://schemas.openxmlformats.org/spreadsheetml/2006/main">
  <connection id="1" name="RasterStats_MAXIMUM" type="6" refreshedVersion="5" background="1" saveData="1">
    <textPr codePage="932" sourceFile="Z:\Windows\Desktop\Terra Sirenum\HiRISE_DEM\sirenum01\slope01_split\RasterStats_MAXIMUM.txt" comma="1">
      <textFields count="2">
        <textField/>
        <textField/>
      </textFields>
    </textPr>
  </connection>
  <connection id="2" name="RasterStats_MAXIMUM1" type="6" refreshedVersion="5" background="1" saveData="1">
    <textPr codePage="932" sourceFile="Z:\Windows\Desktop\Terra Sirenum\HiRISE_DEM\sirenum02\slope02_split\RasterStats_MAXIMUM.txt" comma="1">
      <textFields count="2">
        <textField/>
        <textField/>
      </textFields>
    </textPr>
  </connection>
  <connection id="3" name="RasterStats_MAXIMUM2" type="6" refreshedVersion="5" background="1" saveData="1">
    <textPr codePage="932" sourceFile="Z:\Windows\Desktop\Terra Sirenum\HiRISE_DEM\sirenum03\slope03_split\RasterStats_MAXIMUM.txt" comma="1">
      <textFields count="2">
        <textField/>
        <textField/>
      </textFields>
    </textPr>
  </connection>
  <connection id="4" name="RasterStats_MAXIMUM3" type="6" refreshedVersion="5" background="1" saveData="1">
    <textPr codePage="932" sourceFile="Z:\Windows\Desktop\Terra Sirenum\HiRISE_DEM\sirenum04\slope04_split\RasterStats_MAXIMUM.txt" comma="1">
      <textFields count="2">
        <textField/>
        <textField/>
      </textFields>
    </textPr>
  </connection>
  <connection id="5" name="RasterStats_MEAN" type="6" refreshedVersion="5" background="1" saveData="1">
    <textPr codePage="932" sourceFile="Z:\Windows\Desktop\Terra Sirenum\HiRISE_DEM\sirenum01\slope01_split\RasterStats_MEAN.txt" comma="1">
      <textFields count="2">
        <textField/>
        <textField/>
      </textFields>
    </textPr>
  </connection>
  <connection id="6" name="RasterStats_MEAN1" type="6" refreshedVersion="5" background="1" saveData="1">
    <textPr codePage="932" sourceFile="Z:\Windows\Desktop\Terra Sirenum\HiRISE_DEM\sirenum02\slope02_split\RasterStats_MEAN.txt" comma="1">
      <textFields count="2">
        <textField/>
        <textField/>
      </textFields>
    </textPr>
  </connection>
  <connection id="7" name="RasterStats_MEAN2" type="6" refreshedVersion="5" background="1" saveData="1">
    <textPr codePage="932" sourceFile="Z:\Windows\Desktop\Terra Sirenum\HiRISE_DEM\sirenum03\slope03_split\RasterStats_MEAN.txt" comma="1">
      <textFields count="2">
        <textField/>
        <textField/>
      </textFields>
    </textPr>
  </connection>
  <connection id="8" name="RasterStats_MEAN3" type="6" refreshedVersion="5" background="1" saveData="1">
    <textPr codePage="932" sourceFile="Z:\Windows\Desktop\Terra Sirenum\HiRISE_DEM\sirenum04\slope04_split\RasterStats_MEAN.txt" comma="1">
      <textFields count="2">
        <textField/>
        <textField/>
      </textFields>
    </textPr>
  </connection>
  <connection id="9" name="RasterStats_MINIMUM" type="6" refreshedVersion="5" background="1" saveData="1">
    <textPr codePage="932" sourceFile="Z:\Windows\Desktop\Terra Sirenum\HiRISE_DEM\sirenum01\slope01_split\RasterStats_MINIMUM.txt" comma="1">
      <textFields count="2">
        <textField/>
        <textField/>
      </textFields>
    </textPr>
  </connection>
  <connection id="10" name="RasterStats_MINIMUM1" type="6" refreshedVersion="5" background="1" saveData="1">
    <textPr codePage="932" sourceFile="Z:\Windows\Desktop\Terra Sirenum\HiRISE_DEM\sirenum02\slope02_split\RasterStats_MINIMUM.txt" comma="1">
      <textFields count="2">
        <textField/>
        <textField/>
      </textFields>
    </textPr>
  </connection>
  <connection id="11" name="RasterStats_MINIMUM2" type="6" refreshedVersion="5" background="1" saveData="1">
    <textPr codePage="932" sourceFile="Z:\Windows\Desktop\Terra Sirenum\HiRISE_DEM\sirenum03\slope03_split\RasterStats_MINIMUM.txt" comma="1">
      <textFields count="2">
        <textField/>
        <textField/>
      </textFields>
    </textPr>
  </connection>
  <connection id="12" name="RasterStats_MINIMUM3" type="6" refreshedVersion="5" background="1" saveData="1">
    <textPr codePage="932" sourceFile="Z:\Windows\Desktop\Terra Sirenum\HiRISE_DEM\sirenum04\slope04_split\RasterStats_MINIMUM.txt" comma="1">
      <textFields count="2">
        <textField/>
        <textField/>
      </textFields>
    </textPr>
  </connection>
  <connection id="13" name="RasterStats_STD" type="6" refreshedVersion="5" background="1" saveData="1">
    <textPr codePage="932" sourceFile="Z:\Windows\Desktop\Terra Sirenum\HiRISE_DEM\sirenum01\slope01_split\RasterStats_STD.txt" comma="1">
      <textFields count="2">
        <textField/>
        <textField/>
      </textFields>
    </textPr>
  </connection>
  <connection id="14" name="RasterStats_STD1" type="6" refreshedVersion="5" background="1" saveData="1">
    <textPr codePage="932" sourceFile="Z:\Windows\Desktop\Terra Sirenum\HiRISE_DEM\sirenum02\slope02_split\RasterStats_STD.txt" comma="1">
      <textFields count="2">
        <textField/>
        <textField/>
      </textFields>
    </textPr>
  </connection>
  <connection id="15" name="RasterStats_STD2" type="6" refreshedVersion="5" background="1" saveData="1">
    <textPr codePage="932" sourceFile="Z:\Windows\Desktop\Terra Sirenum\HiRISE_DEM\sirenum03\slope03_split\RasterStats_STD.txt" comma="1">
      <textFields count="2">
        <textField/>
        <textField/>
      </textFields>
    </textPr>
  </connection>
  <connection id="16" name="RasterStats_STD3" type="6" refreshedVersion="5" background="1" saveData="1">
    <textPr codePage="932" sourceFile="Z:\Windows\Desktop\Terra Sirenum\HiRISE_DEM\sirenum04\slope04_split\RasterStats_STD.txt" comma="1">
      <textFields count="2">
        <textField/>
        <textField/>
      </textFields>
    </textPr>
  </connection>
  <connection id="17" name="sirenum01_3mounds" type="6" refreshedVersion="5" background="1" saveData="1">
    <textPr codePage="932" sourceFile="Z:\Windows\Desktop\Terra Sirenum\HiRISE_DEM\sirenum01_3mounds.csv" comma="1">
      <textFields count="10">
        <textField/>
        <textField/>
        <textField/>
        <textField/>
        <textField/>
        <textField/>
        <textField/>
        <textField/>
        <textField/>
        <textField/>
      </textFields>
    </textPr>
  </connection>
  <connection id="18" name="sirenum02_6mounds" type="6" refreshedVersion="5" background="1" saveData="1">
    <textPr codePage="932" sourceFile="Z:\Windows\Desktop\Terra Sirenum\HiRISE_DEM\sirenum02_6mounds.csv" comma="1">
      <textFields count="10">
        <textField/>
        <textField/>
        <textField/>
        <textField/>
        <textField/>
        <textField/>
        <textField/>
        <textField/>
        <textField/>
        <textField/>
      </textFields>
    </textPr>
  </connection>
  <connection id="19" name="sirenum03_4mounds" type="6" refreshedVersion="5" background="1" saveData="1">
    <textPr codePage="932" sourceFile="Z:\Windows\Desktop\Terra Sirenum\HiRISE_DEM\sirenum03_4mounds.csv" comma="1">
      <textFields count="10">
        <textField/>
        <textField/>
        <textField/>
        <textField/>
        <textField/>
        <textField/>
        <textField/>
        <textField/>
        <textField/>
        <textField/>
      </textFields>
    </textPr>
  </connection>
  <connection id="20" name="sirenum04_37mounds" type="6" refreshedVersion="5" background="1" saveData="1">
    <textPr codePage="932" sourceFile="Z:\Windows\Desktop\Terra Sirenum\HiRISE_DEM\sirenum04_37mounds.csv" comma="1">
      <textFields count="10">
        <textField/>
        <textField/>
        <textField/>
        <textField/>
        <textField/>
        <textField/>
        <textField/>
        <textField/>
        <textField/>
        <textField/>
      </textFields>
    </textPr>
  </connection>
</connections>
</file>

<file path=xl/sharedStrings.xml><?xml version="1.0" encoding="utf-8"?>
<sst xmlns="http://schemas.openxmlformats.org/spreadsheetml/2006/main" count="2805" uniqueCount="899">
  <si>
    <t>H/D ratio</t>
    <phoneticPr fontId="1"/>
  </si>
  <si>
    <t>Error W</t>
    <phoneticPr fontId="1"/>
  </si>
  <si>
    <t>Error H</t>
    <phoneticPr fontId="1"/>
  </si>
  <si>
    <t>XCoord</t>
  </si>
  <si>
    <t>YCoord</t>
  </si>
  <si>
    <t>FID</t>
  </si>
  <si>
    <t>AREA_ID</t>
  </si>
  <si>
    <t>F_AREA_M2</t>
  </si>
  <si>
    <t>WIDTH_M</t>
  </si>
  <si>
    <t>HEIGHT_M</t>
  </si>
  <si>
    <t>Polygon01_01</t>
  </si>
  <si>
    <t>Polygon01_02</t>
  </si>
  <si>
    <t>Polygon01_03</t>
  </si>
  <si>
    <t>Polygon02_01</t>
  </si>
  <si>
    <t>Polygon02_02</t>
  </si>
  <si>
    <t>Polygon02_03</t>
  </si>
  <si>
    <t>Polygon02_04</t>
  </si>
  <si>
    <t>Polygon02_05</t>
  </si>
  <si>
    <t>Polygon02_06</t>
  </si>
  <si>
    <t>Polygon04_01</t>
  </si>
  <si>
    <t>Polygon04_02</t>
  </si>
  <si>
    <t>Polygon04_03</t>
  </si>
  <si>
    <t>Polygon04_04</t>
  </si>
  <si>
    <t>Polygon04_05</t>
  </si>
  <si>
    <t>Polygon04_06</t>
  </si>
  <si>
    <t>Polygon04_07</t>
  </si>
  <si>
    <t>Polygon03_01</t>
  </si>
  <si>
    <t>Polygon03_02</t>
  </si>
  <si>
    <t>Polygon03_03</t>
  </si>
  <si>
    <t>Polygon03_04</t>
  </si>
  <si>
    <t>Polygon04_08</t>
  </si>
  <si>
    <t>Polygon04_09</t>
  </si>
  <si>
    <t>Polygon04_10</t>
  </si>
  <si>
    <t>Polygon04_11</t>
  </si>
  <si>
    <t>Polygon04_12</t>
  </si>
  <si>
    <t>Polygon04_13</t>
  </si>
  <si>
    <t>Polygon04_14</t>
  </si>
  <si>
    <t>Polygon04_15</t>
  </si>
  <si>
    <t>Polygon04_16</t>
  </si>
  <si>
    <t>Polygon04_17</t>
  </si>
  <si>
    <t>Polygon04_18</t>
  </si>
  <si>
    <t>Polygon04_19</t>
  </si>
  <si>
    <t>Polygon04_20</t>
  </si>
  <si>
    <t>Polygon04_21</t>
  </si>
  <si>
    <t>Polygon04_22</t>
  </si>
  <si>
    <t>Polygon04_23</t>
  </si>
  <si>
    <t>Polygon04_24</t>
  </si>
  <si>
    <t>Polygon04_25</t>
  </si>
  <si>
    <t>Polygon04_26</t>
  </si>
  <si>
    <t>Polygon04_27</t>
  </si>
  <si>
    <t>Polygon04_28</t>
  </si>
  <si>
    <t>Polygon04_29</t>
  </si>
  <si>
    <t>Polygon04_30</t>
  </si>
  <si>
    <t>Polygon04_31</t>
  </si>
  <si>
    <t>Polygon04_32</t>
  </si>
  <si>
    <t>Polygon04_33</t>
  </si>
  <si>
    <t>Polygon04_34</t>
  </si>
  <si>
    <t>Polygon04_35</t>
  </si>
  <si>
    <t>Polygon04_36</t>
  </si>
  <si>
    <t>Polygon04_37</t>
  </si>
  <si>
    <r>
      <rPr>
        <i/>
        <sz val="12"/>
        <color theme="1"/>
        <rFont val="ＭＳ Ｐゴシック"/>
        <family val="3"/>
        <charset val="128"/>
        <scheme val="minor"/>
      </rPr>
      <t>τ</t>
    </r>
    <r>
      <rPr>
        <i/>
        <vertAlign val="subscript"/>
        <sz val="12"/>
        <color theme="1"/>
        <rFont val="ＭＳ Ｐゴシック"/>
        <family val="3"/>
        <charset val="128"/>
        <scheme val="minor"/>
      </rPr>
      <t>y</t>
    </r>
    <r>
      <rPr>
        <sz val="12"/>
        <color theme="1"/>
        <rFont val="ＭＳ Ｐゴシック"/>
        <family val="3"/>
        <charset val="128"/>
        <scheme val="minor"/>
      </rPr>
      <t xml:space="preserve"> (Pa)</t>
    </r>
    <phoneticPr fontId="1"/>
  </si>
  <si>
    <t>Maximum</t>
    <phoneticPr fontId="1"/>
  </si>
  <si>
    <t>Minimum</t>
    <phoneticPr fontId="1"/>
  </si>
  <si>
    <t>Average</t>
    <phoneticPr fontId="1"/>
  </si>
  <si>
    <t>Median</t>
    <phoneticPr fontId="1"/>
  </si>
  <si>
    <t>Standard Deviation</t>
    <phoneticPr fontId="1"/>
  </si>
  <si>
    <t>W</t>
    <phoneticPr fontId="1"/>
  </si>
  <si>
    <t>H</t>
    <phoneticPr fontId="1"/>
  </si>
  <si>
    <r>
      <rPr>
        <i/>
        <sz val="12"/>
        <color theme="1"/>
        <rFont val="ＭＳ Ｐゴシック"/>
        <family val="3"/>
        <charset val="128"/>
        <scheme val="minor"/>
      </rPr>
      <t>H</t>
    </r>
    <r>
      <rPr>
        <sz val="12"/>
        <color theme="1"/>
        <rFont val="ＭＳ Ｐゴシック"/>
        <family val="3"/>
        <charset val="128"/>
        <scheme val="minor"/>
      </rPr>
      <t>/</t>
    </r>
    <r>
      <rPr>
        <i/>
        <sz val="12"/>
        <color theme="1"/>
        <rFont val="ＭＳ Ｐゴシック"/>
        <family val="3"/>
        <charset val="128"/>
        <scheme val="minor"/>
      </rPr>
      <t>W</t>
    </r>
    <phoneticPr fontId="1"/>
  </si>
  <si>
    <r>
      <rPr>
        <i/>
        <sz val="12"/>
        <color theme="1"/>
        <rFont val="ＭＳ Ｐゴシック"/>
        <family val="3"/>
        <charset val="128"/>
        <scheme val="minor"/>
      </rPr>
      <t>τ</t>
    </r>
    <r>
      <rPr>
        <i/>
        <vertAlign val="subscript"/>
        <sz val="12"/>
        <color theme="1"/>
        <rFont val="ＭＳ Ｐゴシック"/>
        <family val="3"/>
        <charset val="128"/>
        <scheme val="minor"/>
      </rPr>
      <t>y</t>
    </r>
    <phoneticPr fontId="1"/>
  </si>
  <si>
    <t>Fujioka et al. [1995]</t>
  </si>
  <si>
    <t>Fujioka [2012]</t>
  </si>
  <si>
    <t>Fryer [2012];ETOPO1</t>
  </si>
  <si>
    <t>Fryer et al. [1999];ETOPO1</t>
  </si>
  <si>
    <t>Fryer et al. [1999];Maekawa et al. [2012];ETOPO1</t>
  </si>
  <si>
    <t>Maekawa et al. [2012];Fryer [2012];ETOPO1</t>
  </si>
  <si>
    <t>Maekawa et al. [2012]</t>
  </si>
  <si>
    <t>Fryer et al. [2006];Maekawa et al. [2012]</t>
  </si>
  <si>
    <t>Maekawa et al. [2012];Fryer [2012]</t>
  </si>
  <si>
    <t>Fryer et al. [1999];Maekawa et al. [2012]</t>
  </si>
  <si>
    <t>Kenyon et al. [2002]</t>
  </si>
  <si>
    <t>Bohrmann et al. [2011]</t>
  </si>
  <si>
    <t>Bohrmann et al. [2003]; Feseker et al. [2009]</t>
  </si>
  <si>
    <t>Vogt et al. [1997];Jerosch et al. [2007]</t>
  </si>
  <si>
    <t>Neurauter and Roberts [1994]</t>
  </si>
  <si>
    <t>Roberts [2001]</t>
  </si>
  <si>
    <t>Paull et al. [2008]</t>
  </si>
  <si>
    <t>Normark and Piper [1998]; Paull et al. [2008]</t>
  </si>
  <si>
    <t>Viola et al. [2005]</t>
  </si>
  <si>
    <t>Ben-Avraham et al. [2002]</t>
  </si>
  <si>
    <t>Ben-Avraham et al. [2002]; Viola et al. [2005]</t>
  </si>
  <si>
    <t>Tinivella et al. [2008]</t>
  </si>
  <si>
    <t>Lﾃｼschen et al. [2011]</t>
  </si>
  <si>
    <t>Sun et al. [2013]</t>
  </si>
  <si>
    <t>Chen et al. [2014]</t>
  </si>
  <si>
    <t>Chiu et al. [2006]</t>
  </si>
  <si>
    <t>Chiu et al. [2006]; Morita et al. [2009]</t>
  </si>
  <si>
    <t>Trﾃｩhu et al. [1999]</t>
  </si>
  <si>
    <t>Machiyama et al. [2012]</t>
  </si>
  <si>
    <t>Ujiiﾃｩ [2000]</t>
  </si>
  <si>
    <t>Kopf et al. [2013]</t>
  </si>
  <si>
    <t>Ashi et al. [2006]</t>
  </si>
  <si>
    <t>Morita et al. [2004]</t>
  </si>
  <si>
    <t>Morita et al. [2004]; Nishio et al. [2015]</t>
  </si>
  <si>
    <t>Somoza et al. [2012]</t>
  </si>
  <si>
    <t>Akhmetzhanov et al. [2008];Ivanov et al. [2010]</t>
  </si>
  <si>
    <t>Akhmetzhanov et al. [2008]</t>
  </si>
  <si>
    <t>Gardner [2001];Kopf et al. [2004]</t>
  </si>
  <si>
    <t>Pinheiro et al. [2003]</t>
  </si>
  <si>
    <t>Leﾃｳn et al. [2012]</t>
  </si>
  <si>
    <t>Somoza et al. [2003];Magalhﾃ｣es [2007]</t>
  </si>
  <si>
    <t>Somoza et al. [2003]</t>
  </si>
  <si>
    <t>Kopf et al. [2004]</t>
  </si>
  <si>
    <t>Pinheiro et al. [2003];Akhmetzhanov et al. [2008]</t>
  </si>
  <si>
    <t>Somoza et al. [2003];Kopf et al. [2004];Van Rensbergen et al. [2005]</t>
  </si>
  <si>
    <t>Van Rensbergen et al. [2005]</t>
  </si>
  <si>
    <t>Gardner and Shashkin [2000]; Van Rensbergen et al. [2005]</t>
  </si>
  <si>
    <t>Sullivan et al. [2004]</t>
  </si>
  <si>
    <t>Godon et al. [2004]</t>
  </si>
  <si>
    <t>Lance et al. [1998]; Henry et al. [1996]</t>
  </si>
  <si>
    <t>Lance et al. [1998]</t>
  </si>
  <si>
    <t>Sumner and Westbrook [2001]</t>
  </si>
  <si>
    <t>Klaucke et al. [2008]</t>
  </si>
  <si>
    <t>Mﾃｶrz et al. [2005]; Klaucke et al. [2008]</t>
  </si>
  <si>
    <t>Sﾃｶding et al. [2002]</t>
  </si>
  <si>
    <t>Petersen et al. [2009]</t>
  </si>
  <si>
    <t>Sahling et al. [2008]; Petersen et al. [2009]</t>
  </si>
  <si>
    <t>Mau et al. [2006]</t>
  </si>
  <si>
    <t>Grevemeyer et al. [2004]</t>
  </si>
  <si>
    <t>Bﾃｼrk [2007]</t>
  </si>
  <si>
    <t>Talukder et al. [2007]</t>
  </si>
  <si>
    <t>Buerk10</t>
  </si>
  <si>
    <t>Ceramicola et al. [2014]</t>
  </si>
  <si>
    <t>Praeg et al. [2009]</t>
  </si>
  <si>
    <t>C. Colorado 4</t>
  </si>
  <si>
    <t>C. Colorado 2</t>
  </si>
  <si>
    <t>Dos Veredas</t>
  </si>
  <si>
    <t>C. Ocopila</t>
  </si>
  <si>
    <t>Pacho Viejo</t>
  </si>
  <si>
    <t>La Joya 6</t>
  </si>
  <si>
    <t>Gamberi and Rovere [2010]; Rovere et al. [2014]</t>
  </si>
  <si>
    <t>Tejocotal</t>
  </si>
  <si>
    <t>Xilacatla</t>
  </si>
  <si>
    <t>Wiedicke et al. [2001]</t>
  </si>
  <si>
    <t>La Pitaya</t>
  </si>
  <si>
    <t>Pueblo Viejo</t>
  </si>
  <si>
    <t>C. Los Cerritos</t>
  </si>
  <si>
    <t>Duprﾃｩ et al. [2007]</t>
  </si>
  <si>
    <t>C. Colorado 3</t>
  </si>
  <si>
    <t>Tlalnehuayocan</t>
  </si>
  <si>
    <t>Cozotepec</t>
  </si>
  <si>
    <t>Estropajo</t>
  </si>
  <si>
    <t>Feseker et al. [2010]</t>
  </si>
  <si>
    <t>C. Grande 2</t>
  </si>
  <si>
    <t>Huguen et al. [2009]</t>
  </si>
  <si>
    <t>C. La Caña</t>
  </si>
  <si>
    <t>Pierre et al. [2014]</t>
  </si>
  <si>
    <t>Buenavista</t>
  </si>
  <si>
    <t>Hieke et al. [1996]</t>
  </si>
  <si>
    <t>La Bolita</t>
  </si>
  <si>
    <t>Camerlenghi et al. [1995]; Hieke et al. [1996]</t>
  </si>
  <si>
    <t>Las Lajas 2</t>
  </si>
  <si>
    <t>Zitter et al. [2005]</t>
  </si>
  <si>
    <t>C. El Hoyo</t>
  </si>
  <si>
    <t>Lykousis et al. [2009]; Perissoratis et al. [2011]</t>
  </si>
  <si>
    <t>C. Equimite</t>
  </si>
  <si>
    <t>Woodside et al. [2002]</t>
  </si>
  <si>
    <t>C. Orgáno</t>
  </si>
  <si>
    <t>C. Gordo 2</t>
  </si>
  <si>
    <t>Limonov et al. [1998]; Huguen et al. [2004]</t>
  </si>
  <si>
    <t>R. de Chapultepec</t>
  </si>
  <si>
    <t>Pinoltepec</t>
  </si>
  <si>
    <t>Lykousis et al. [2009]</t>
  </si>
  <si>
    <t>C. Mocho</t>
  </si>
  <si>
    <t>C. La Pedrera</t>
  </si>
  <si>
    <t>Tío Cheve</t>
  </si>
  <si>
    <t>Camerlenghi et al. [1995]; Rabaute and Chamot-Rooke [2007]</t>
  </si>
  <si>
    <t>Huilotepec</t>
  </si>
  <si>
    <t>Camerlenghi et al. [1995]</t>
  </si>
  <si>
    <t>Acatlán</t>
  </si>
  <si>
    <t>Las Cruces</t>
  </si>
  <si>
    <t>C. Las Lajas 1</t>
  </si>
  <si>
    <t>Molinillo</t>
  </si>
  <si>
    <t>Ivanov et al. [1996]; Rabaute and Chamot-Rooke [2007]</t>
  </si>
  <si>
    <t>El Volcancillo</t>
  </si>
  <si>
    <t>C. Colorado 1</t>
  </si>
  <si>
    <t>Hieke et al. [1996]; Volgin and Woodside [1996]; Huguen et al. [2004]</t>
  </si>
  <si>
    <t>El Conejo</t>
  </si>
  <si>
    <t>Las Pastoras</t>
  </si>
  <si>
    <t>Hieke et al. [1996]; Huguen et al. [2004]</t>
  </si>
  <si>
    <t>El Capulín</t>
  </si>
  <si>
    <t>Xocotepec 2</t>
  </si>
  <si>
    <t>Kioka et al. [2015]</t>
  </si>
  <si>
    <t>Xocotepec 1</t>
  </si>
  <si>
    <t>C. Olotepec</t>
  </si>
  <si>
    <t>C. Chato</t>
  </si>
  <si>
    <t>C. Gordo 3</t>
  </si>
  <si>
    <t>Kopf et al. [2001]; Kopf et al. [2012]</t>
  </si>
  <si>
    <t>La Joya 5</t>
  </si>
  <si>
    <t>La Joya 4</t>
  </si>
  <si>
    <t>La Joya 3</t>
  </si>
  <si>
    <t>La Joya 2</t>
  </si>
  <si>
    <t>La Joya 1</t>
  </si>
  <si>
    <t>Xico</t>
  </si>
  <si>
    <t>Zimpizahua</t>
  </si>
  <si>
    <t>Las Culebras</t>
  </si>
  <si>
    <t>Limonov et al. [1998]</t>
  </si>
  <si>
    <t>C. Grande</t>
  </si>
  <si>
    <t>La Malinche</t>
  </si>
  <si>
    <t>Lykousis et al. [2004]</t>
  </si>
  <si>
    <t>std dev</t>
    <phoneticPr fontId="1"/>
  </si>
  <si>
    <t>Las Lomas</t>
  </si>
  <si>
    <t>Rabaute and Chamot-Rooke [2007]</t>
  </si>
  <si>
    <t>median</t>
    <phoneticPr fontId="1"/>
  </si>
  <si>
    <t>C. Roma</t>
  </si>
  <si>
    <t>min</t>
    <phoneticPr fontId="1"/>
  </si>
  <si>
    <t>Macuiltèpetl</t>
  </si>
  <si>
    <t>max</t>
    <phoneticPr fontId="1"/>
  </si>
  <si>
    <t>Cerro Gordo 1</t>
  </si>
  <si>
    <t>Blake, 1990</t>
  </si>
  <si>
    <t>mean</t>
    <phoneticPr fontId="1"/>
  </si>
  <si>
    <t>Hacienda Vieja</t>
  </si>
  <si>
    <t>Lava Dome</t>
    <phoneticPr fontId="1"/>
  </si>
  <si>
    <t>Lab</t>
    <phoneticPr fontId="1"/>
  </si>
  <si>
    <t>H/W</t>
    <phoneticPr fontId="1"/>
  </si>
  <si>
    <t>Hco/Wco</t>
  </si>
  <si>
    <t>Hco</t>
  </si>
  <si>
    <t>Wco</t>
  </si>
  <si>
    <t>Volcanic vent</t>
  </si>
  <si>
    <t>Number</t>
  </si>
  <si>
    <t>Rodríguez et al., 2010 Table 1</t>
    <phoneticPr fontId="1"/>
  </si>
  <si>
    <t>Hmax (m)</t>
    <phoneticPr fontId="1"/>
  </si>
  <si>
    <t>W (m)</t>
    <phoneticPr fontId="1"/>
  </si>
  <si>
    <t>Reference</t>
  </si>
  <si>
    <t>Height (m)</t>
  </si>
  <si>
    <t>Mean diameter (m)</t>
    <phoneticPr fontId="1"/>
  </si>
  <si>
    <t>Mean diameter (km)</t>
  </si>
  <si>
    <t>Kioka &amp; Ashi</t>
    <phoneticPr fontId="1"/>
  </si>
  <si>
    <t>slope01_0</t>
  </si>
  <si>
    <t>slope01_1</t>
  </si>
  <si>
    <t>slope01_2</t>
  </si>
  <si>
    <t>std</t>
    <phoneticPr fontId="1"/>
  </si>
  <si>
    <t>slope02_0</t>
  </si>
  <si>
    <t>slope02_1</t>
  </si>
  <si>
    <t>slope02_2</t>
  </si>
  <si>
    <t>slope02_3</t>
  </si>
  <si>
    <t>slope02_4</t>
  </si>
  <si>
    <t>slope02_5</t>
  </si>
  <si>
    <t>slope03_0</t>
  </si>
  <si>
    <t>slope03_1</t>
  </si>
  <si>
    <t>slope03_2</t>
  </si>
  <si>
    <t>slope03_3</t>
  </si>
  <si>
    <t>slope04_0</t>
  </si>
  <si>
    <t>slope04_1</t>
  </si>
  <si>
    <t>slope04_2</t>
  </si>
  <si>
    <t>slope04_3</t>
  </si>
  <si>
    <t>slope04_4</t>
  </si>
  <si>
    <t>slope04_5</t>
  </si>
  <si>
    <t>slope04_6</t>
  </si>
  <si>
    <t>slope04_7</t>
  </si>
  <si>
    <t>slope04_8</t>
  </si>
  <si>
    <t>slope04_9</t>
  </si>
  <si>
    <t>slope04_10</t>
  </si>
  <si>
    <t>slope04_11</t>
  </si>
  <si>
    <t>slope04_12</t>
  </si>
  <si>
    <t>slope04_13</t>
  </si>
  <si>
    <t>slope04_14</t>
  </si>
  <si>
    <t>slope04_15</t>
  </si>
  <si>
    <t>slope04_16</t>
  </si>
  <si>
    <t>slope04_17</t>
  </si>
  <si>
    <t>slope04_18</t>
  </si>
  <si>
    <t>slope04_19</t>
  </si>
  <si>
    <t>slope04_20</t>
  </si>
  <si>
    <t>slope04_21</t>
  </si>
  <si>
    <t>slope04_22</t>
  </si>
  <si>
    <t>slope04_23</t>
  </si>
  <si>
    <t>slope04_24</t>
  </si>
  <si>
    <t>slope04_25</t>
  </si>
  <si>
    <t>slope04_26</t>
  </si>
  <si>
    <t>slope04_27</t>
  </si>
  <si>
    <t>slope04_28</t>
  </si>
  <si>
    <t>slope04_29</t>
  </si>
  <si>
    <t>slope04_30</t>
  </si>
  <si>
    <t>slope04_31</t>
  </si>
  <si>
    <t>slope04_32</t>
  </si>
  <si>
    <t>slope04_33</t>
  </si>
  <si>
    <t>slope04_34</t>
  </si>
  <si>
    <t>slope04_35</t>
  </si>
  <si>
    <t>slope04_36</t>
  </si>
  <si>
    <t>meanMax</t>
    <phoneticPr fontId="1"/>
  </si>
  <si>
    <t>meanMIN</t>
    <phoneticPr fontId="1"/>
  </si>
  <si>
    <t>stdMIN</t>
    <phoneticPr fontId="1"/>
  </si>
  <si>
    <t>stdMAX</t>
    <phoneticPr fontId="1"/>
  </si>
  <si>
    <t>W (m)</t>
    <phoneticPr fontId="1"/>
  </si>
  <si>
    <t>Hmax (m)</t>
    <phoneticPr fontId="1"/>
  </si>
  <si>
    <t>H/W</t>
    <phoneticPr fontId="1"/>
  </si>
  <si>
    <t>mean</t>
    <phoneticPr fontId="1"/>
  </si>
  <si>
    <t>max</t>
    <phoneticPr fontId="1"/>
  </si>
  <si>
    <t>min</t>
    <phoneticPr fontId="1"/>
  </si>
  <si>
    <t>median</t>
    <phoneticPr fontId="1"/>
  </si>
  <si>
    <t>std dev</t>
    <phoneticPr fontId="1"/>
  </si>
  <si>
    <t>Id</t>
  </si>
  <si>
    <t>Area_ID</t>
  </si>
  <si>
    <t>F_Area_m2</t>
  </si>
  <si>
    <t>Width_m</t>
  </si>
  <si>
    <t>Mound_Max</t>
  </si>
  <si>
    <t>Base_Mean</t>
  </si>
  <si>
    <t>Height_m</t>
  </si>
  <si>
    <t>Lat</t>
  </si>
  <si>
    <t>Lon</t>
  </si>
  <si>
    <t>Brož &amp; Hauber, 2013 JGR Table</t>
  </si>
  <si>
    <t>Azerbaijan MVs</t>
    <phoneticPr fontId="1"/>
  </si>
  <si>
    <r>
      <t>W</t>
    </r>
    <r>
      <rPr>
        <vertAlign val="subscript"/>
        <sz val="12"/>
        <color rgb="FF000000"/>
        <rFont val="Times New Roman"/>
        <family val="1"/>
      </rPr>
      <t>CO</t>
    </r>
    <r>
      <rPr>
        <sz val="12"/>
        <color rgb="FF000000"/>
        <rFont val="Times New Roman"/>
        <family val="1"/>
      </rPr>
      <t xml:space="preserve"> [m]</t>
    </r>
  </si>
  <si>
    <t>-</t>
  </si>
  <si>
    <t>ID</t>
  </si>
  <si>
    <t>Location</t>
  </si>
  <si>
    <r>
      <t>W</t>
    </r>
    <r>
      <rPr>
        <vertAlign val="subscript"/>
        <sz val="12"/>
        <color rgb="FF000000"/>
        <rFont val="Times New Roman"/>
        <family val="1"/>
      </rPr>
      <t>CR</t>
    </r>
    <r>
      <rPr>
        <sz val="12"/>
        <color rgb="FF000000"/>
        <rFont val="Times New Roman"/>
        <family val="1"/>
      </rPr>
      <t xml:space="preserve"> [m]</t>
    </r>
  </si>
  <si>
    <r>
      <t>H</t>
    </r>
    <r>
      <rPr>
        <vertAlign val="subscript"/>
        <sz val="12"/>
        <color rgb="FF000000"/>
        <rFont val="Times New Roman"/>
        <family val="1"/>
      </rPr>
      <t>CO</t>
    </r>
    <r>
      <rPr>
        <sz val="12"/>
        <color rgb="FF000000"/>
        <rFont val="Times New Roman"/>
        <family val="1"/>
      </rPr>
      <t xml:space="preserve"> [m]</t>
    </r>
  </si>
  <si>
    <t>Depth of crater [m]</t>
  </si>
  <si>
    <r>
      <t>W</t>
    </r>
    <r>
      <rPr>
        <vertAlign val="subscript"/>
        <sz val="12"/>
        <color rgb="FF000000"/>
        <rFont val="Times New Roman"/>
        <family val="1"/>
      </rPr>
      <t>CR</t>
    </r>
    <r>
      <rPr>
        <sz val="12"/>
        <color rgb="FF000000"/>
        <rFont val="Times New Roman"/>
        <family val="1"/>
      </rPr>
      <t>/W</t>
    </r>
    <r>
      <rPr>
        <vertAlign val="subscript"/>
        <sz val="12"/>
        <color rgb="FF000000"/>
        <rFont val="Times New Roman"/>
        <family val="1"/>
      </rPr>
      <t>CO</t>
    </r>
  </si>
  <si>
    <r>
      <t>H</t>
    </r>
    <r>
      <rPr>
        <vertAlign val="subscript"/>
        <sz val="12"/>
        <color rgb="FF000000"/>
        <rFont val="Times New Roman"/>
        <family val="1"/>
      </rPr>
      <t>CO</t>
    </r>
    <r>
      <rPr>
        <sz val="12"/>
        <color rgb="FF000000"/>
        <rFont val="Times New Roman"/>
        <family val="1"/>
      </rPr>
      <t>/W</t>
    </r>
    <r>
      <rPr>
        <vertAlign val="subscript"/>
        <sz val="12"/>
        <color rgb="FF000000"/>
        <rFont val="Times New Roman"/>
        <family val="1"/>
      </rPr>
      <t>CR</t>
    </r>
  </si>
  <si>
    <r>
      <t>H</t>
    </r>
    <r>
      <rPr>
        <vertAlign val="subscript"/>
        <sz val="12"/>
        <color rgb="FF000000"/>
        <rFont val="Times New Roman"/>
        <family val="1"/>
      </rPr>
      <t>CO</t>
    </r>
    <r>
      <rPr>
        <sz val="12"/>
        <color rgb="FF000000"/>
        <rFont val="Times New Roman"/>
        <family val="1"/>
      </rPr>
      <t>/W</t>
    </r>
    <r>
      <rPr>
        <vertAlign val="subscript"/>
        <sz val="12"/>
        <color rgb="FF000000"/>
        <rFont val="Times New Roman"/>
        <family val="1"/>
      </rPr>
      <t>CO</t>
    </r>
  </si>
  <si>
    <t>A10</t>
  </si>
  <si>
    <t>16.36°N</t>
  </si>
  <si>
    <t>99.18°E</t>
  </si>
  <si>
    <t>A11</t>
  </si>
  <si>
    <t>16.39°N</t>
  </si>
  <si>
    <t>99.00°E</t>
  </si>
  <si>
    <t>A12</t>
  </si>
  <si>
    <t>16.76°N</t>
  </si>
  <si>
    <t>99.14°E</t>
  </si>
  <si>
    <t>A14</t>
  </si>
  <si>
    <t>98.70°E</t>
  </si>
  <si>
    <t>A17</t>
  </si>
  <si>
    <t>17.00°N</t>
  </si>
  <si>
    <t>98.46°E</t>
  </si>
  <si>
    <t>A18</t>
  </si>
  <si>
    <t>17.03°N</t>
  </si>
  <si>
    <t>98.8°E</t>
  </si>
  <si>
    <t>A20</t>
  </si>
  <si>
    <t>17.27°N</t>
  </si>
  <si>
    <t>99.10°E</t>
  </si>
  <si>
    <t>B2</t>
  </si>
  <si>
    <t>101.41°E</t>
  </si>
  <si>
    <t>B3</t>
  </si>
  <si>
    <t>17.30°N</t>
  </si>
  <si>
    <t>101.53°E</t>
  </si>
  <si>
    <t>B4</t>
  </si>
  <si>
    <t>17.33°N</t>
  </si>
  <si>
    <t>101.62°E</t>
  </si>
  <si>
    <t>B5</t>
  </si>
  <si>
    <t>17.51°N</t>
  </si>
  <si>
    <t>101.65°E</t>
  </si>
  <si>
    <t>B7</t>
  </si>
  <si>
    <t>17.35°N</t>
  </si>
  <si>
    <t>101.8°E</t>
  </si>
  <si>
    <t>B8</t>
  </si>
  <si>
    <t>17.46°N</t>
  </si>
  <si>
    <t>101.88°E</t>
  </si>
  <si>
    <t>B10</t>
  </si>
  <si>
    <t>17.55°N</t>
  </si>
  <si>
    <t>102.24°E</t>
  </si>
  <si>
    <t>B13</t>
  </si>
  <si>
    <t>17.58°N</t>
  </si>
  <si>
    <t>102.52°E</t>
  </si>
  <si>
    <t>B14</t>
  </si>
  <si>
    <t>102.22°E</t>
  </si>
  <si>
    <t>B15</t>
  </si>
  <si>
    <t>17.28°N</t>
  </si>
  <si>
    <t>102.18°E</t>
  </si>
  <si>
    <t>B16</t>
  </si>
  <si>
    <t>17.22°N</t>
  </si>
  <si>
    <t>102.35°E</t>
  </si>
  <si>
    <t>B17</t>
  </si>
  <si>
    <t>17.19°N</t>
  </si>
  <si>
    <t>102.28°E</t>
  </si>
  <si>
    <t>B18</t>
  </si>
  <si>
    <t>17.16°N</t>
  </si>
  <si>
    <t>102.25°E,</t>
  </si>
  <si>
    <t>B19</t>
  </si>
  <si>
    <t>17.07°N</t>
  </si>
  <si>
    <t>102.17°E</t>
  </si>
  <si>
    <t>B20</t>
  </si>
  <si>
    <t>16.93°N</t>
  </si>
  <si>
    <t>B22</t>
  </si>
  <si>
    <t>17.11°N</t>
  </si>
  <si>
    <t>102.5°E</t>
  </si>
  <si>
    <t>B23</t>
  </si>
  <si>
    <t>17.05°N</t>
  </si>
  <si>
    <t>102.51°E</t>
  </si>
  <si>
    <t>B30</t>
  </si>
  <si>
    <t>17.17°N</t>
  </si>
  <si>
    <t>102.79°E</t>
  </si>
  <si>
    <t>B32</t>
  </si>
  <si>
    <t>102.88°E</t>
  </si>
  <si>
    <t>B34</t>
  </si>
  <si>
    <t>17.04°N</t>
  </si>
  <si>
    <t>103.00°E</t>
  </si>
  <si>
    <t>B35</t>
  </si>
  <si>
    <t>17.10°N</t>
  </si>
  <si>
    <t>103.07°E</t>
  </si>
  <si>
    <t>B36</t>
  </si>
  <si>
    <t>16.48°N</t>
  </si>
  <si>
    <t>102.29°E</t>
  </si>
  <si>
    <t>B37</t>
  </si>
  <si>
    <t>102.14°E</t>
  </si>
  <si>
    <t>B38</t>
  </si>
  <si>
    <t>16.25°N</t>
  </si>
  <si>
    <t>102.26°E</t>
  </si>
  <si>
    <t>B39</t>
  </si>
  <si>
    <t>16.30°N</t>
  </si>
  <si>
    <t>102.32°E</t>
  </si>
  <si>
    <t>B40</t>
  </si>
  <si>
    <t>16.66°N</t>
  </si>
  <si>
    <t>103.15°E</t>
  </si>
  <si>
    <t>B42</t>
  </si>
  <si>
    <t>16.41°N</t>
  </si>
  <si>
    <t>103.34°E</t>
  </si>
  <si>
    <t>B47</t>
  </si>
  <si>
    <t>17.59°N</t>
  </si>
  <si>
    <t>103.44°E</t>
  </si>
  <si>
    <t>B48</t>
  </si>
  <si>
    <t>17.41°N</t>
  </si>
  <si>
    <t>103.58°E</t>
  </si>
  <si>
    <t>B53</t>
  </si>
  <si>
    <t>16.55°N</t>
  </si>
  <si>
    <t>103.86°E</t>
  </si>
  <si>
    <t>B56</t>
  </si>
  <si>
    <t>16.62°N</t>
  </si>
  <si>
    <t>104.14°E</t>
  </si>
  <si>
    <t>B57</t>
  </si>
  <si>
    <t>16.68°N</t>
  </si>
  <si>
    <t>104.13°E</t>
  </si>
  <si>
    <t>B59</t>
  </si>
  <si>
    <t>17.34°N</t>
  </si>
  <si>
    <t>B60</t>
  </si>
  <si>
    <t>17.18°N</t>
  </si>
  <si>
    <t>B61</t>
  </si>
  <si>
    <t>104.27°E</t>
  </si>
  <si>
    <t>B62</t>
  </si>
  <si>
    <t>17.39°N</t>
  </si>
  <si>
    <t>104.34°E</t>
  </si>
  <si>
    <t>B63</t>
  </si>
  <si>
    <t>17.40°N</t>
  </si>
  <si>
    <t>104.38°E</t>
  </si>
  <si>
    <t>B64</t>
  </si>
  <si>
    <t>17.26°N</t>
  </si>
  <si>
    <t>104.45°E</t>
  </si>
  <si>
    <t>B65</t>
  </si>
  <si>
    <t>16.97°N</t>
  </si>
  <si>
    <t>104.56°E</t>
  </si>
  <si>
    <t>B66</t>
  </si>
  <si>
    <t>17.42°N</t>
  </si>
  <si>
    <t>104.65°E</t>
  </si>
  <si>
    <t>B68</t>
  </si>
  <si>
    <t>17.91°N</t>
  </si>
  <si>
    <t>104.68°E</t>
  </si>
  <si>
    <t>B69</t>
  </si>
  <si>
    <t>105.34°E</t>
  </si>
  <si>
    <t>B70</t>
  </si>
  <si>
    <t>17.20°N</t>
  </si>
  <si>
    <t>105.59°E</t>
  </si>
  <si>
    <t>B72</t>
  </si>
  <si>
    <t>105.83°E</t>
  </si>
  <si>
    <t>B73</t>
  </si>
  <si>
    <t>105.81°E</t>
  </si>
  <si>
    <t>B74</t>
  </si>
  <si>
    <t>17.12°N</t>
  </si>
  <si>
    <t>106.18°E</t>
  </si>
  <si>
    <t>C1</t>
  </si>
  <si>
    <t>17.29°N</t>
  </si>
  <si>
    <t>106.72°E</t>
  </si>
  <si>
    <t>C4</t>
  </si>
  <si>
    <t>106.76°E</t>
  </si>
  <si>
    <t>C5</t>
  </si>
  <si>
    <t>17.15°N</t>
  </si>
  <si>
    <t>C6</t>
  </si>
  <si>
    <t>17.02°N</t>
  </si>
  <si>
    <t>C7</t>
  </si>
  <si>
    <t>106.89°E</t>
  </si>
  <si>
    <t>C8</t>
  </si>
  <si>
    <t>16.99°N</t>
  </si>
  <si>
    <t>106.95°E</t>
  </si>
  <si>
    <t>C9</t>
  </si>
  <si>
    <t>107.04°E</t>
  </si>
  <si>
    <t>C10</t>
  </si>
  <si>
    <t>107.17°E</t>
  </si>
  <si>
    <t>C12</t>
  </si>
  <si>
    <t>16.95°N</t>
  </si>
  <si>
    <t>107.47°E</t>
  </si>
  <si>
    <t>C14</t>
  </si>
  <si>
    <t>16.91°N</t>
  </si>
  <si>
    <t>107.02°E</t>
  </si>
  <si>
    <t>C15</t>
  </si>
  <si>
    <t>16.86°N</t>
  </si>
  <si>
    <t>107.06°E</t>
  </si>
  <si>
    <t>C16</t>
  </si>
  <si>
    <t>16.79°N</t>
  </si>
  <si>
    <t>107.21°E</t>
  </si>
  <si>
    <t>C19</t>
  </si>
  <si>
    <t>16.84°N</t>
  </si>
  <si>
    <t>106.77°E</t>
  </si>
  <si>
    <t>C20</t>
  </si>
  <si>
    <t>106.73°E</t>
  </si>
  <si>
    <t>C21</t>
  </si>
  <si>
    <t>106.69°E</t>
  </si>
  <si>
    <t>C22</t>
  </si>
  <si>
    <t>16.56°N</t>
  </si>
  <si>
    <t>106.6°E</t>
  </si>
  <si>
    <t>C23</t>
  </si>
  <si>
    <t>16.53°N</t>
  </si>
  <si>
    <t>106.75°E</t>
  </si>
  <si>
    <t>C24</t>
  </si>
  <si>
    <t>16.49°N</t>
  </si>
  <si>
    <t>106.83°E</t>
  </si>
  <si>
    <t>C25</t>
  </si>
  <si>
    <t>16.23°N</t>
  </si>
  <si>
    <t>C26</t>
  </si>
  <si>
    <t>16.43°N</t>
  </si>
  <si>
    <t>107.25°E</t>
  </si>
  <si>
    <t>C27</t>
  </si>
  <si>
    <t>16.35°N</t>
  </si>
  <si>
    <t>107.32°E</t>
  </si>
  <si>
    <t>C28</t>
  </si>
  <si>
    <t>16.21°N</t>
  </si>
  <si>
    <t>107.34°E</t>
  </si>
  <si>
    <t>C29</t>
  </si>
  <si>
    <t>16.14°N</t>
  </si>
  <si>
    <t>C30</t>
  </si>
  <si>
    <t>16.11°N</t>
  </si>
  <si>
    <t>107.28°E</t>
  </si>
  <si>
    <t>C31</t>
  </si>
  <si>
    <t>16.00°N</t>
  </si>
  <si>
    <t>107.33°E</t>
  </si>
  <si>
    <t>D6</t>
  </si>
  <si>
    <t>16.27°N</t>
  </si>
  <si>
    <t>110.06°E</t>
  </si>
  <si>
    <t>D8</t>
  </si>
  <si>
    <t>110.66°E</t>
  </si>
  <si>
    <t>D9</t>
  </si>
  <si>
    <t>16.29°N</t>
  </si>
  <si>
    <t>111.31°E</t>
  </si>
  <si>
    <t>D10</t>
  </si>
  <si>
    <t>16.74°N</t>
  </si>
  <si>
    <t>112.25°E</t>
  </si>
  <si>
    <t>D14</t>
  </si>
  <si>
    <t>16.03°N</t>
  </si>
  <si>
    <t>112.86°E</t>
  </si>
  <si>
    <t>D15</t>
  </si>
  <si>
    <t>16.28°N</t>
  </si>
  <si>
    <t>113.06°E</t>
  </si>
  <si>
    <t>D20</t>
  </si>
  <si>
    <t>12.98°N</t>
  </si>
  <si>
    <t>114.49°E</t>
  </si>
  <si>
    <t>D21</t>
  </si>
  <si>
    <t>12.83°N</t>
  </si>
  <si>
    <t>114.61°E</t>
  </si>
  <si>
    <t>E3</t>
  </si>
  <si>
    <t>13.02°N</t>
  </si>
  <si>
    <t>117.81°E</t>
  </si>
  <si>
    <t>E6</t>
  </si>
  <si>
    <t>13.16°N</t>
  </si>
  <si>
    <t>118.02°E</t>
  </si>
  <si>
    <t>E10</t>
  </si>
  <si>
    <t>13.49°N</t>
  </si>
  <si>
    <t>118.46°E</t>
  </si>
  <si>
    <t>E12</t>
  </si>
  <si>
    <t>13.23°N</t>
  </si>
  <si>
    <t>118.54°E</t>
  </si>
  <si>
    <t>E14</t>
  </si>
  <si>
    <t>12.61°N</t>
  </si>
  <si>
    <t>118.47°E</t>
  </si>
  <si>
    <t>E15</t>
  </si>
  <si>
    <t>12.67°N</t>
  </si>
  <si>
    <t>118.66°E</t>
  </si>
  <si>
    <t>E18</t>
  </si>
  <si>
    <t>12.37°N</t>
  </si>
  <si>
    <t>118.48°E</t>
  </si>
  <si>
    <t>Martian Tuff rings</t>
    <phoneticPr fontId="1"/>
  </si>
  <si>
    <t>original</t>
    <phoneticPr fontId="1"/>
  </si>
  <si>
    <t>(only Hco data available)</t>
    <phoneticPr fontId="1"/>
  </si>
  <si>
    <t>D = Lava dome with summit depression</t>
    <phoneticPr fontId="1"/>
  </si>
  <si>
    <t>P = Icelandic "Pseudocrater"</t>
    <phoneticPr fontId="1"/>
  </si>
  <si>
    <t>E = Maar</t>
    <phoneticPr fontId="1"/>
  </si>
  <si>
    <t>W = Diam + 2*Width</t>
    <phoneticPr fontId="1"/>
  </si>
  <si>
    <t>C = Cinder cone</t>
    <phoneticPr fontId="1"/>
  </si>
  <si>
    <t>Hmax = Height</t>
    <phoneticPr fontId="1"/>
  </si>
  <si>
    <t>Diam = average diameter of crater rim-crest (meters)</t>
    <phoneticPr fontId="1"/>
  </si>
  <si>
    <t>Diam</t>
    <phoneticPr fontId="1"/>
  </si>
  <si>
    <t>Width</t>
    <phoneticPr fontId="1"/>
  </si>
  <si>
    <t>W</t>
    <phoneticPr fontId="1"/>
  </si>
  <si>
    <t>Hmax</t>
    <phoneticPr fontId="1"/>
  </si>
  <si>
    <t>Hmax/W</t>
    <phoneticPr fontId="1"/>
  </si>
  <si>
    <t>Width = average width of volcano flank: rim crest to edge of edifice (meters)</t>
    <phoneticPr fontId="1"/>
  </si>
  <si>
    <t>P</t>
    <phoneticPr fontId="1"/>
  </si>
  <si>
    <t>D</t>
    <phoneticPr fontId="1"/>
  </si>
  <si>
    <t>Height = Average height of rim crest above pre-volcano topographic datum (meters)</t>
    <phoneticPr fontId="1"/>
  </si>
  <si>
    <t>P</t>
    <phoneticPr fontId="1"/>
  </si>
  <si>
    <t>D</t>
    <phoneticPr fontId="1"/>
  </si>
  <si>
    <t>average</t>
    <phoneticPr fontId="1"/>
  </si>
  <si>
    <t>median</t>
    <phoneticPr fontId="1"/>
  </si>
  <si>
    <t>max</t>
    <phoneticPr fontId="1"/>
  </si>
  <si>
    <t>min</t>
    <phoneticPr fontId="1"/>
  </si>
  <si>
    <t>Diam</t>
    <phoneticPr fontId="1"/>
  </si>
  <si>
    <t>Width</t>
    <phoneticPr fontId="1"/>
  </si>
  <si>
    <t>W</t>
    <phoneticPr fontId="1"/>
  </si>
  <si>
    <t>Hmax</t>
    <phoneticPr fontId="1"/>
  </si>
  <si>
    <t>Hmax/W</t>
    <phoneticPr fontId="1"/>
  </si>
  <si>
    <t>C</t>
    <phoneticPr fontId="1"/>
  </si>
  <si>
    <t>E</t>
    <phoneticPr fontId="1"/>
  </si>
  <si>
    <t>Table 1. Morphometric Characteristics of the Cones</t>
  </si>
  <si>
    <r>
      <t>W</t>
    </r>
    <r>
      <rPr>
        <b/>
        <vertAlign val="subscript"/>
        <sz val="8.8000000000000007"/>
        <color rgb="FF000000"/>
        <rFont val="Arial"/>
        <family val="2"/>
      </rPr>
      <t>CR</t>
    </r>
    <r>
      <rPr>
        <b/>
        <sz val="9"/>
        <color rgb="FF000000"/>
        <rFont val="Arial"/>
        <family val="2"/>
      </rPr>
      <t>(m)</t>
    </r>
  </si>
  <si>
    <r>
      <t>W</t>
    </r>
    <r>
      <rPr>
        <b/>
        <vertAlign val="subscript"/>
        <sz val="8.8000000000000007"/>
        <color rgb="FF000000"/>
        <rFont val="Arial"/>
        <family val="2"/>
      </rPr>
      <t>CO</t>
    </r>
    <r>
      <rPr>
        <b/>
        <sz val="9"/>
        <color rgb="FF000000"/>
        <rFont val="Arial"/>
        <family val="2"/>
      </rPr>
      <t>(m)</t>
    </r>
  </si>
  <si>
    <r>
      <t>H</t>
    </r>
    <r>
      <rPr>
        <b/>
        <vertAlign val="subscript"/>
        <sz val="8.8000000000000007"/>
        <color rgb="FF000000"/>
        <rFont val="Arial"/>
        <family val="2"/>
      </rPr>
      <t>CO</t>
    </r>
    <r>
      <rPr>
        <b/>
        <sz val="9"/>
        <color rgb="FF000000"/>
        <rFont val="Arial"/>
        <family val="2"/>
      </rPr>
      <t>(m)</t>
    </r>
  </si>
  <si>
    <r>
      <t>Volume (m</t>
    </r>
    <r>
      <rPr>
        <b/>
        <vertAlign val="superscript"/>
        <sz val="8.8000000000000007"/>
        <color rgb="FF000000"/>
        <rFont val="Arial"/>
        <family val="2"/>
      </rPr>
      <t>3</t>
    </r>
    <r>
      <rPr>
        <b/>
        <sz val="9"/>
        <color rgb="FF000000"/>
        <rFont val="Arial"/>
        <family val="2"/>
      </rPr>
      <t>)</t>
    </r>
  </si>
  <si>
    <t>Average Slope (deg)</t>
  </si>
  <si>
    <t>Maximum Slope (deg)</t>
  </si>
  <si>
    <t>HiRISE (H) or CTX (C) DTM</t>
  </si>
  <si>
    <r>
      <t>Azimuth</t>
    </r>
    <r>
      <rPr>
        <u/>
        <sz val="11"/>
        <color theme="10"/>
        <rFont val="ＭＳ Ｐゴシック"/>
        <family val="3"/>
        <charset val="128"/>
        <scheme val="minor"/>
      </rPr>
      <t>a(deg)</t>
    </r>
  </si>
  <si>
    <r>
      <t>W</t>
    </r>
    <r>
      <rPr>
        <b/>
        <vertAlign val="subscript"/>
        <sz val="8.8000000000000007"/>
        <color rgb="FF000000"/>
        <rFont val="Arial"/>
        <family val="2"/>
      </rPr>
      <t>CR</t>
    </r>
    <r>
      <rPr>
        <b/>
        <sz val="9"/>
        <color rgb="FF000000"/>
        <rFont val="Arial"/>
        <family val="2"/>
      </rPr>
      <t>/</t>
    </r>
    <r>
      <rPr>
        <b/>
        <i/>
        <sz val="9"/>
        <color rgb="FF000000"/>
        <rFont val="Arial"/>
        <family val="2"/>
      </rPr>
      <t>W</t>
    </r>
    <r>
      <rPr>
        <b/>
        <vertAlign val="subscript"/>
        <sz val="8.8000000000000007"/>
        <color rgb="FF000000"/>
        <rFont val="Arial"/>
        <family val="2"/>
      </rPr>
      <t>CO</t>
    </r>
  </si>
  <si>
    <r>
      <t>H</t>
    </r>
    <r>
      <rPr>
        <b/>
        <vertAlign val="subscript"/>
        <sz val="8.8000000000000007"/>
        <color rgb="FF000000"/>
        <rFont val="Arial"/>
        <family val="2"/>
      </rPr>
      <t>CO</t>
    </r>
    <r>
      <rPr>
        <b/>
        <sz val="9"/>
        <color rgb="FF000000"/>
        <rFont val="Arial"/>
        <family val="2"/>
      </rPr>
      <t>/</t>
    </r>
    <r>
      <rPr>
        <b/>
        <i/>
        <sz val="9"/>
        <color rgb="FF000000"/>
        <rFont val="Arial"/>
        <family val="2"/>
      </rPr>
      <t>W</t>
    </r>
    <r>
      <rPr>
        <b/>
        <vertAlign val="subscript"/>
        <sz val="8.8000000000000007"/>
        <color rgb="FF000000"/>
        <rFont val="Arial"/>
        <family val="2"/>
      </rPr>
      <t>CO</t>
    </r>
  </si>
  <si>
    <t>Initial Speed of Ejected Particles (m/s)</t>
  </si>
  <si>
    <t>Size of Ejected Particles (mm)</t>
  </si>
  <si>
    <t>Match Between the Model and Topographic Data (m)</t>
  </si>
  <si>
    <t>a</t>
  </si>
  <si>
    <t>Azimuth indicates which sectors of cones were considered. Azimuth is defined clockwise with 0° as north.</t>
  </si>
  <si>
    <t>Ulysses Colles</t>
  </si>
  <si>
    <t>UC1</t>
  </si>
  <si>
    <t>2.50E + 09</t>
  </si>
  <si>
    <t>C</t>
  </si>
  <si>
    <t>45–90; 225–300</t>
  </si>
  <si>
    <t>UC2</t>
  </si>
  <si>
    <t>4.20E + 09</t>
  </si>
  <si>
    <t>105–150; 210–265</t>
  </si>
  <si>
    <t>UC6</t>
  </si>
  <si>
    <t>6.10E + 08</t>
  </si>
  <si>
    <t>H</t>
  </si>
  <si>
    <t>135–225</t>
  </si>
  <si>
    <t>UC7</t>
  </si>
  <si>
    <t>4.40E + 08</t>
  </si>
  <si>
    <t>60–135</t>
  </si>
  <si>
    <t>UC8</t>
  </si>
  <si>
    <t>1.70E + 09</t>
  </si>
  <si>
    <t>75–180</t>
  </si>
  <si>
    <t>UC14</t>
  </si>
  <si>
    <t>1.50E + 08</t>
  </si>
  <si>
    <t>0–360</t>
  </si>
  <si>
    <t>UC15</t>
  </si>
  <si>
    <t>2.00E + 08</t>
  </si>
  <si>
    <t>Hydraotes Colles</t>
  </si>
  <si>
    <t>HC2</t>
  </si>
  <si>
    <t>4.60E + 08</t>
  </si>
  <si>
    <t>HC3</t>
  </si>
  <si>
    <t>1.40E + 08</t>
  </si>
  <si>
    <t>180–260</t>
  </si>
  <si>
    <t>HC4</t>
  </si>
  <si>
    <t>2.40E + 08</t>
  </si>
  <si>
    <t>315–355</t>
  </si>
  <si>
    <t>HC5</t>
  </si>
  <si>
    <t>2.40E + 07</t>
  </si>
  <si>
    <t>185–355</t>
  </si>
  <si>
    <t>HC6</t>
  </si>
  <si>
    <t>5.30E + 07</t>
  </si>
  <si>
    <t>225–90</t>
  </si>
  <si>
    <t>HC7</t>
  </si>
  <si>
    <t>270–90</t>
  </si>
  <si>
    <t>HC8</t>
  </si>
  <si>
    <t>7.90E + 07</t>
  </si>
  <si>
    <t>180–315</t>
  </si>
  <si>
    <t>HC9</t>
  </si>
  <si>
    <t>0–90</t>
  </si>
  <si>
    <t>HC11</t>
  </si>
  <si>
    <t>1.20E + 08</t>
  </si>
  <si>
    <t>225–315</t>
  </si>
  <si>
    <t>HC12</t>
  </si>
  <si>
    <t>3.20E + 08</t>
  </si>
  <si>
    <t>45–60</t>
  </si>
  <si>
    <t>HC14</t>
  </si>
  <si>
    <t>5.90E + 07</t>
  </si>
  <si>
    <t>HC15</t>
  </si>
  <si>
    <t>2.10E + 08</t>
  </si>
  <si>
    <t>330–60</t>
  </si>
  <si>
    <t>HC17</t>
  </si>
  <si>
    <t>2.60E + 08</t>
  </si>
  <si>
    <t>150–240</t>
  </si>
  <si>
    <t>HC18</t>
  </si>
  <si>
    <t>1.10E + 08</t>
  </si>
  <si>
    <t>HC19</t>
  </si>
  <si>
    <t>9.50E + 07</t>
  </si>
  <si>
    <t>Coprates Chasma</t>
  </si>
  <si>
    <t>CC15</t>
  </si>
  <si>
    <t>1.00E + 08</t>
  </si>
  <si>
    <t>not determined</t>
  </si>
  <si>
    <t>340–20; 150–225</t>
  </si>
  <si>
    <t>CC16</t>
  </si>
  <si>
    <t>2.10E + 07</t>
  </si>
  <si>
    <t>315–45</t>
  </si>
  <si>
    <t>CC18</t>
  </si>
  <si>
    <t>2.20E + 07</t>
  </si>
  <si>
    <t>135–180; 290–350</t>
  </si>
  <si>
    <t>CC20</t>
  </si>
  <si>
    <t>1.60E + 08</t>
  </si>
  <si>
    <t>45–225</t>
  </si>
  <si>
    <t>CC22</t>
  </si>
  <si>
    <t>2.20E + 08</t>
  </si>
  <si>
    <t>CC23</t>
  </si>
  <si>
    <t>Martian scoria cones</t>
    <phoneticPr fontId="1"/>
  </si>
  <si>
    <t>W</t>
    <phoneticPr fontId="1"/>
  </si>
  <si>
    <t>H</t>
    <phoneticPr fontId="1"/>
  </si>
  <si>
    <t>H/W</t>
    <phoneticPr fontId="1"/>
  </si>
  <si>
    <t>mean</t>
    <phoneticPr fontId="1"/>
  </si>
  <si>
    <t>max</t>
    <phoneticPr fontId="1"/>
  </si>
  <si>
    <t>min</t>
    <phoneticPr fontId="1"/>
  </si>
  <si>
    <t>median</t>
    <phoneticPr fontId="1"/>
  </si>
  <si>
    <t>Rodríguez et al., 2010 Table 1</t>
    <phoneticPr fontId="1"/>
  </si>
  <si>
    <t>Rodríguez et al., 2010</t>
  </si>
  <si>
    <t>X</t>
  </si>
  <si>
    <t>Y</t>
  </si>
  <si>
    <t>Z_min</t>
  </si>
  <si>
    <t>Z_max</t>
  </si>
  <si>
    <t>Z_average</t>
  </si>
  <si>
    <t>DISTANCE</t>
  </si>
  <si>
    <t>AZIMUTH</t>
  </si>
  <si>
    <t>AREA_CR</t>
  </si>
  <si>
    <t>SLOPE</t>
  </si>
  <si>
    <t>VOLUME</t>
  </si>
  <si>
    <t>H_max</t>
  </si>
  <si>
    <t>CRATER_DEP</t>
  </si>
  <si>
    <t>BP_SLOPE</t>
  </si>
  <si>
    <t>BP_AZIMUTH</t>
  </si>
  <si>
    <t>D_min</t>
  </si>
  <si>
    <t>D_max</t>
  </si>
  <si>
    <t>AZI_D_min</t>
  </si>
  <si>
    <t>AZI_D_max</t>
  </si>
  <si>
    <t>L_min</t>
  </si>
  <si>
    <t>L_max</t>
  </si>
  <si>
    <t>AZI_L_max</t>
  </si>
  <si>
    <t>WCO</t>
  </si>
  <si>
    <t>WCR</t>
  </si>
  <si>
    <t>AGE_CLASS</t>
  </si>
  <si>
    <t>Zb_min</t>
  </si>
  <si>
    <t>Zb_max</t>
  </si>
  <si>
    <t>Zc_max</t>
  </si>
  <si>
    <t>Wco(old)</t>
  </si>
  <si>
    <t>Hco(old)</t>
  </si>
  <si>
    <t>Favalli et al. 2009</t>
  </si>
  <si>
    <t>Geometric Relationships</t>
    <phoneticPr fontId="1"/>
  </si>
  <si>
    <t>Mound No.</t>
    <phoneticPr fontId="1"/>
  </si>
  <si>
    <r>
      <t>Radius, 
R (m)</t>
    </r>
    <r>
      <rPr>
        <vertAlign val="superscript"/>
        <sz val="11"/>
        <color theme="1"/>
        <rFont val="ＭＳ Ｐゴシック"/>
        <family val="3"/>
        <charset val="128"/>
        <scheme val="minor"/>
      </rPr>
      <t>a</t>
    </r>
    <phoneticPr fontId="1"/>
  </si>
  <si>
    <t>Overburden 
thickness, T0 (m)b</t>
    <phoneticPr fontId="1"/>
  </si>
  <si>
    <t>H　(m)
(≈Tio)</t>
    <phoneticPr fontId="1"/>
  </si>
  <si>
    <r>
      <t>Ice core
thickness Ti (m)</t>
    </r>
    <r>
      <rPr>
        <vertAlign val="superscript"/>
        <sz val="11"/>
        <color theme="1"/>
        <rFont val="ＭＳ Ｐゴシック"/>
        <family val="3"/>
        <charset val="128"/>
        <scheme val="minor"/>
      </rPr>
      <t>b</t>
    </r>
    <phoneticPr fontId="1"/>
  </si>
  <si>
    <t>R/H</t>
    <phoneticPr fontId="1"/>
  </si>
  <si>
    <t>W (m)
= 2 * R</t>
    <phoneticPr fontId="1"/>
  </si>
  <si>
    <r>
      <t>Terrestrial circular pingos</t>
    </r>
    <r>
      <rPr>
        <vertAlign val="superscript"/>
        <sz val="11"/>
        <color theme="1"/>
        <rFont val="ＭＳ Ｐゴシック"/>
        <family val="3"/>
        <charset val="128"/>
        <scheme val="minor"/>
      </rPr>
      <t>c</t>
    </r>
    <phoneticPr fontId="1"/>
  </si>
  <si>
    <t>Pingo9</t>
    <phoneticPr fontId="1"/>
  </si>
  <si>
    <t>Pingo14</t>
    <phoneticPr fontId="1"/>
  </si>
  <si>
    <t>Pingo15</t>
    <phoneticPr fontId="1"/>
  </si>
  <si>
    <t>Pingo17</t>
    <phoneticPr fontId="1"/>
  </si>
  <si>
    <r>
      <t>Martian circular mounds in Gusev</t>
    </r>
    <r>
      <rPr>
        <vertAlign val="superscript"/>
        <sz val="11"/>
        <color theme="1"/>
        <rFont val="ＭＳ Ｐゴシック"/>
        <family val="3"/>
        <charset val="128"/>
        <scheme val="minor"/>
      </rPr>
      <t>d</t>
    </r>
    <phoneticPr fontId="1"/>
  </si>
  <si>
    <t>No.4b</t>
    <phoneticPr fontId="1"/>
  </si>
  <si>
    <r>
      <t>20–&lt;50 [25]</t>
    </r>
    <r>
      <rPr>
        <vertAlign val="superscript"/>
        <sz val="11"/>
        <color theme="1"/>
        <rFont val="ＭＳ Ｐゴシック"/>
        <family val="3"/>
        <charset val="128"/>
        <scheme val="minor"/>
      </rPr>
      <t>e</t>
    </r>
    <phoneticPr fontId="1"/>
  </si>
  <si>
    <r>
      <t>≤30 [25]</t>
    </r>
    <r>
      <rPr>
        <vertAlign val="superscript"/>
        <sz val="11"/>
        <color theme="1"/>
        <rFont val="ＭＳ Ｐゴシック"/>
        <family val="3"/>
        <charset val="128"/>
        <scheme val="minor"/>
      </rPr>
      <t>f</t>
    </r>
    <phoneticPr fontId="1"/>
  </si>
  <si>
    <t>No.9a</t>
    <phoneticPr fontId="1"/>
  </si>
  <si>
    <t>60–&lt;70</t>
  </si>
  <si>
    <t>≤10</t>
    <phoneticPr fontId="1"/>
  </si>
  <si>
    <t>No.11</t>
    <phoneticPr fontId="1"/>
  </si>
  <si>
    <t>20–&lt;35 [25]</t>
    <phoneticPr fontId="1"/>
  </si>
  <si>
    <t>≤30 [25]</t>
    <phoneticPr fontId="1"/>
  </si>
  <si>
    <t>No.12</t>
    <phoneticPr fontId="1"/>
  </si>
  <si>
    <t>25–&lt;40 [25]</t>
    <phoneticPr fontId="1"/>
  </si>
  <si>
    <t>≤15 [15]</t>
    <phoneticPr fontId="1"/>
  </si>
  <si>
    <t>No.15</t>
    <phoneticPr fontId="1"/>
  </si>
  <si>
    <t>≤15 [10]</t>
    <phoneticPr fontId="1"/>
  </si>
  <si>
    <t>No.19</t>
    <phoneticPr fontId="1"/>
  </si>
  <si>
    <t>50–&lt;70</t>
  </si>
  <si>
    <t>≤20</t>
    <phoneticPr fontId="1"/>
  </si>
  <si>
    <t>No.25</t>
    <phoneticPr fontId="1"/>
  </si>
  <si>
    <t>25–&lt;50</t>
  </si>
  <si>
    <t>≤25</t>
    <phoneticPr fontId="1"/>
  </si>
  <si>
    <t>a</t>
    <phoneticPr fontId="1"/>
  </si>
  <si>
    <t xml:space="preserve">For Earth, data obtained from field measurements (drills) for the overburden and ice core thicknesses, and from maps for the pingo radii; </t>
    <phoneticPr fontId="1"/>
  </si>
  <si>
    <t xml:space="preserve">For Mars, radius and height were obtained by measurements from Viking Orbiter imagery. </t>
    <phoneticPr fontId="1"/>
  </si>
  <si>
    <t xml:space="preserve">Two methods were used: shadow-length measurement on the 1:500,000 scale photomosaic maps (U.S. Geological Survey Map I-2256, 1992) and pixel count on Viking image 434S09. </t>
    <phoneticPr fontId="1"/>
  </si>
  <si>
    <t>Best estimates between the two measurements are given in the table.</t>
    <phoneticPr fontId="1"/>
  </si>
  <si>
    <t>b</t>
    <phoneticPr fontId="1"/>
  </si>
  <si>
    <t xml:space="preserve">The overburden thickness minimum value given for Mars is taken from a study of Canadian. Alaskan, and Siberian pingos (MacKay 1987) and corresponds to the relationship between the overburden thickness and the pingo radius. </t>
    <phoneticPr fontId="1"/>
  </si>
  <si>
    <t>We propose these values as a minimal boundary for Mars because the lower martian gravity and atmosphere pressure values are likely to allow thicker overburden thicknesses on Mars.</t>
    <phoneticPr fontId="1"/>
  </si>
  <si>
    <t>c</t>
    <phoneticPr fontId="1"/>
  </si>
  <si>
    <t>From MacKay (1987).</t>
    <phoneticPr fontId="1"/>
  </si>
  <si>
    <t xml:space="preserve">d </t>
    <phoneticPr fontId="1"/>
  </si>
  <si>
    <t>Numbers correspond to mounds described in Table III.</t>
    <phoneticPr fontId="1"/>
  </si>
  <si>
    <t>e</t>
    <phoneticPr fontId="1"/>
  </si>
  <si>
    <t>The number in brackets corresponds to the proposed overburden thickness obtained from the measure of shadow-length on the boundary of the paleolake deposit near the mounds.</t>
    <phoneticPr fontId="1"/>
  </si>
  <si>
    <t>Value missing when not observed.</t>
    <phoneticPr fontId="1"/>
  </si>
  <si>
    <t>f</t>
    <phoneticPr fontId="1"/>
  </si>
  <si>
    <t>The number in brackets corresponds to the thickness of the ice core as deduced from the measured height of the mound (H) and the measured thickness of the paleolake deposit assumed to be the overburden.</t>
    <phoneticPr fontId="1"/>
  </si>
  <si>
    <t>Table 1</t>
    <phoneticPr fontId="1"/>
  </si>
  <si>
    <t>Number</t>
    <phoneticPr fontId="1"/>
  </si>
  <si>
    <t>Long axis (m)</t>
    <phoneticPr fontId="1"/>
  </si>
  <si>
    <t>short axis (m)</t>
    <phoneticPr fontId="1"/>
  </si>
  <si>
    <t>diameter (m)</t>
    <phoneticPr fontId="1"/>
  </si>
  <si>
    <t>height (m)</t>
    <phoneticPr fontId="1"/>
  </si>
  <si>
    <t>Chigira &amp; Tanaka, 1997</t>
    <phoneticPr fontId="1"/>
  </si>
  <si>
    <t>Kopf et al. [2001]</t>
  </si>
  <si>
    <t>Ivanov et al. [1996]</t>
  </si>
  <si>
    <t>Gamberi and Rovere [2010]</t>
  </si>
  <si>
    <t>Sahling et al. [2008]</t>
  </si>
  <si>
    <t>Mﾃｶrz et al. [2005]</t>
  </si>
  <si>
    <t>Gardner and Shashkin [2000]</t>
  </si>
  <si>
    <t>Gardner [2001]</t>
  </si>
  <si>
    <t>Magalhﾃ｣es [2007]</t>
  </si>
  <si>
    <t>Ivanov et al. [2010]</t>
  </si>
  <si>
    <t>Normark and Piper [1998]</t>
  </si>
  <si>
    <t>Vogt et al. [1997]</t>
  </si>
  <si>
    <t>Jerosch et al. [2007]</t>
  </si>
  <si>
    <t>Bohrmann et al. [2003]</t>
  </si>
  <si>
    <t>Fryer et al. [1999]</t>
  </si>
  <si>
    <t>Fryer [2012]</t>
  </si>
  <si>
    <t>Fryer et al. [2006]</t>
  </si>
  <si>
    <t>ETOPO1</t>
  </si>
  <si>
    <t>Morita et al. [2009]</t>
  </si>
  <si>
    <t>Nishio et al. [2015]</t>
  </si>
  <si>
    <t>Feseker et al. [2009]</t>
  </si>
  <si>
    <t>Huguen et al. [2004]</t>
  </si>
  <si>
    <t>Kopf et al. [2012]</t>
  </si>
  <si>
    <t>Volgin and Woodside [1996]</t>
  </si>
  <si>
    <t>Perissoratis et al. [2011]</t>
  </si>
  <si>
    <t>Rovere et al. [2014]</t>
  </si>
  <si>
    <t>Henry et al. [1996]</t>
  </si>
  <si>
    <t>No value</t>
    <phoneticPr fontId="1"/>
  </si>
  <si>
    <t>Kirkham et al. [2017]</t>
    <phoneticPr fontId="1"/>
  </si>
  <si>
    <r>
      <rPr>
        <b/>
        <sz val="10"/>
        <rFont val="Calibri"/>
        <family val="2"/>
      </rPr>
      <t>Mud volcano No</t>
    </r>
  </si>
  <si>
    <r>
      <rPr>
        <b/>
        <sz val="10"/>
        <rFont val="Calibri"/>
        <family val="2"/>
      </rPr>
      <t>X</t>
    </r>
  </si>
  <si>
    <r>
      <rPr>
        <b/>
        <sz val="10"/>
        <rFont val="Calibri"/>
        <family val="2"/>
      </rPr>
      <t>Y</t>
    </r>
  </si>
  <si>
    <r>
      <rPr>
        <b/>
        <sz val="10"/>
        <rFont val="Calibri"/>
        <family val="2"/>
      </rPr>
      <t>Diameter (km)</t>
    </r>
  </si>
  <si>
    <r>
      <rPr>
        <b/>
        <sz val="10"/>
        <rFont val="Calibri"/>
        <family val="2"/>
      </rPr>
      <t>Thickness (km)</t>
    </r>
  </si>
  <si>
    <r>
      <rPr>
        <b/>
        <sz val="10"/>
        <rFont val="Calibri"/>
        <family val="2"/>
      </rPr>
      <t>Volume (km3)</t>
    </r>
  </si>
  <si>
    <r>
      <rPr>
        <b/>
        <sz val="10"/>
        <rFont val="Calibri"/>
        <family val="2"/>
      </rPr>
      <t xml:space="preserve">Top salt depression
</t>
    </r>
    <r>
      <rPr>
        <b/>
        <sz val="10"/>
        <rFont val="Calibri"/>
        <family val="2"/>
      </rPr>
      <t>Y/N</t>
    </r>
  </si>
  <si>
    <r>
      <rPr>
        <b/>
        <sz val="10"/>
        <rFont val="Calibri"/>
        <family val="2"/>
      </rPr>
      <t xml:space="preserve">Base salt depression
</t>
    </r>
    <r>
      <rPr>
        <b/>
        <sz val="10"/>
        <rFont val="Calibri"/>
        <family val="2"/>
      </rPr>
      <t>Y/N</t>
    </r>
  </si>
  <si>
    <r>
      <rPr>
        <b/>
        <sz val="10"/>
        <rFont val="Calibri"/>
        <family val="2"/>
      </rPr>
      <t>SM Table 1. Mud volcano data. Information includes X and Y of mud volcanoes, dimensional recordings</t>
    </r>
  </si>
  <si>
    <r>
      <rPr>
        <sz val="10"/>
        <rFont val="Calibri"/>
        <family val="2"/>
      </rPr>
      <t>Y</t>
    </r>
  </si>
  <si>
    <r>
      <rPr>
        <b/>
        <sz val="10"/>
        <rFont val="Calibri"/>
        <family val="2"/>
      </rPr>
      <t>including diameter, thickness and volume, and whether the mud volcano overlies a top-salt depression and base-salt depression. Y – Yes; N – No.</t>
    </r>
  </si>
  <si>
    <r>
      <rPr>
        <sz val="10"/>
        <rFont val="Calibri"/>
        <family val="2"/>
      </rPr>
      <t>N</t>
    </r>
  </si>
  <si>
    <t xml:space="preserve"> </t>
    <phoneticPr fontId="1"/>
  </si>
  <si>
    <t>Diameter (m)</t>
    <phoneticPr fontId="1"/>
  </si>
  <si>
    <t>Height (m)</t>
    <phoneticPr fontId="1"/>
  </si>
  <si>
    <t>T = Tuff ring, tuff cone</t>
    <phoneticPr fontId="1"/>
  </si>
  <si>
    <t>W (m)</t>
  </si>
  <si>
    <t>H (m)</t>
  </si>
  <si>
    <t>max</t>
    <phoneticPr fontId="1"/>
  </si>
  <si>
    <t>min</t>
    <phoneticPr fontId="1"/>
  </si>
  <si>
    <t>average</t>
    <phoneticPr fontId="1"/>
  </si>
  <si>
    <t>max</t>
    <phoneticPr fontId="1"/>
  </si>
  <si>
    <t>min</t>
    <phoneticPr fontId="1"/>
  </si>
  <si>
    <t>ave</t>
    <phoneticPr fontId="1"/>
  </si>
  <si>
    <t>Max</t>
    <phoneticPr fontId="1"/>
  </si>
  <si>
    <t>Min</t>
    <phoneticPr fontId="1"/>
  </si>
  <si>
    <t>Ave</t>
    <phoneticPr fontId="1"/>
  </si>
  <si>
    <t>max</t>
    <phoneticPr fontId="1"/>
  </si>
  <si>
    <t>min</t>
    <phoneticPr fontId="1"/>
  </si>
  <si>
    <t>ave</t>
    <phoneticPr fontId="1"/>
  </si>
  <si>
    <t>H/W</t>
    <phoneticPr fontId="1"/>
  </si>
  <si>
    <t>H/W</t>
    <phoneticPr fontId="1"/>
  </si>
  <si>
    <t>W</t>
    <phoneticPr fontId="1"/>
  </si>
  <si>
    <t>H</t>
    <phoneticPr fontId="1"/>
  </si>
  <si>
    <t>max</t>
    <phoneticPr fontId="1"/>
  </si>
  <si>
    <t>average</t>
    <phoneticPr fontId="1"/>
  </si>
  <si>
    <t>p.70</t>
    <phoneticPr fontId="1"/>
  </si>
  <si>
    <t>Submarine volcanoes</t>
    <phoneticPr fontId="1"/>
  </si>
  <si>
    <t>W (m)</t>
    <phoneticPr fontId="1"/>
  </si>
  <si>
    <t>Hmax (m)</t>
    <phoneticPr fontId="1"/>
  </si>
  <si>
    <t>H/W</t>
    <phoneticPr fontId="1"/>
  </si>
  <si>
    <t>N-7 A</t>
    <phoneticPr fontId="1"/>
  </si>
  <si>
    <t>N-7 B</t>
    <phoneticPr fontId="1"/>
  </si>
  <si>
    <t>N-7 C</t>
    <phoneticPr fontId="1"/>
  </si>
  <si>
    <t>N-7 D</t>
    <phoneticPr fontId="1"/>
  </si>
  <si>
    <t>N-7 E</t>
    <phoneticPr fontId="1"/>
  </si>
  <si>
    <t>N-7 F</t>
    <phoneticPr fontId="1"/>
  </si>
  <si>
    <t>N-5</t>
    <phoneticPr fontId="1"/>
  </si>
  <si>
    <t>D</t>
    <phoneticPr fontId="1"/>
  </si>
  <si>
    <t>N-4</t>
    <phoneticPr fontId="1"/>
  </si>
  <si>
    <t>N-48</t>
    <phoneticPr fontId="1"/>
  </si>
  <si>
    <t>N-4 A</t>
    <phoneticPr fontId="1"/>
  </si>
  <si>
    <t>N-3</t>
    <phoneticPr fontId="1"/>
  </si>
  <si>
    <t>N-8</t>
    <phoneticPr fontId="1"/>
  </si>
  <si>
    <t>N-8 cone</t>
    <phoneticPr fontId="1"/>
  </si>
  <si>
    <t>N-6</t>
    <phoneticPr fontId="1"/>
  </si>
  <si>
    <t>N-1</t>
    <phoneticPr fontId="1"/>
  </si>
  <si>
    <t>N-10</t>
    <phoneticPr fontId="1"/>
  </si>
  <si>
    <t>N-9</t>
    <phoneticPr fontId="1"/>
  </si>
  <si>
    <t>N-2</t>
    <phoneticPr fontId="1"/>
  </si>
  <si>
    <t>6 west</t>
    <phoneticPr fontId="1"/>
  </si>
  <si>
    <t>6 main</t>
    <phoneticPr fontId="1"/>
  </si>
  <si>
    <t>6 east</t>
    <phoneticPr fontId="1"/>
  </si>
  <si>
    <t>mean</t>
    <phoneticPr fontId="1"/>
  </si>
  <si>
    <t>median</t>
    <phoneticPr fontId="1"/>
  </si>
  <si>
    <t>max</t>
    <phoneticPr fontId="1"/>
  </si>
  <si>
    <t>min</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</si>
</sst>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0.0E+00"/>
    <numFmt numFmtId="177" formatCode="0.0_ "/>
    <numFmt numFmtId="178" formatCode="0.0000_ "/>
    <numFmt numFmtId="179" formatCode="0.0"/>
    <numFmt numFmtId="180" formatCode="0.000"/>
    <numFmt numFmtId="181" formatCode="0.00_ "/>
    <numFmt numFmtId="182" formatCode="0.000_);[Red]\(0.000\)"/>
  </numFmts>
  <fonts count="36" x14ac:knownFonts="1">
    <font>
      <sz val="11"/>
      <color theme="1"/>
      <name val="ＭＳ Ｐゴシック"/>
      <family val="2"/>
      <charset val="128"/>
      <scheme val="minor"/>
    </font>
    <font>
      <sz val="6"/>
      <name val="ＭＳ Ｐゴシック"/>
      <family val="2"/>
      <charset val="128"/>
      <scheme val="minor"/>
    </font>
    <font>
      <sz val="12"/>
      <color theme="1"/>
      <name val="ＭＳ Ｐゴシック"/>
      <family val="3"/>
      <charset val="128"/>
      <scheme val="minor"/>
    </font>
    <font>
      <i/>
      <sz val="12"/>
      <color theme="1"/>
      <name val="ＭＳ Ｐゴシック"/>
      <family val="3"/>
      <charset val="128"/>
      <scheme val="minor"/>
    </font>
    <font>
      <i/>
      <vertAlign val="subscript"/>
      <sz val="12"/>
      <color theme="1"/>
      <name val="ＭＳ Ｐゴシック"/>
      <family val="3"/>
      <charset val="128"/>
      <scheme val="minor"/>
    </font>
    <font>
      <sz val="12"/>
      <color theme="1"/>
      <name val="ＭＳ Ｐゴシック"/>
      <family val="2"/>
      <charset val="128"/>
      <scheme val="minor"/>
    </font>
    <font>
      <i/>
      <sz val="12"/>
      <color theme="1"/>
      <name val="ＭＳ Ｐゴシック"/>
      <family val="2"/>
      <charset val="128"/>
      <scheme val="minor"/>
    </font>
    <font>
      <b/>
      <sz val="11"/>
      <color theme="0"/>
      <name val="ＭＳ Ｐゴシック"/>
      <family val="2"/>
      <charset val="128"/>
      <scheme val="minor"/>
    </font>
    <font>
      <sz val="12"/>
      <color rgb="FF000000"/>
      <name val="Times New Roman"/>
      <family val="1"/>
    </font>
    <font>
      <vertAlign val="subscript"/>
      <sz val="12"/>
      <color rgb="FF000000"/>
      <name val="Times New Roman"/>
      <family val="1"/>
    </font>
    <font>
      <b/>
      <sz val="9"/>
      <color theme="1"/>
      <name val="ＭＳ Ｐゴシック"/>
      <family val="3"/>
      <charset val="128"/>
      <scheme val="minor"/>
    </font>
    <font>
      <b/>
      <sz val="9"/>
      <color rgb="FF000000"/>
      <name val="Arial"/>
      <family val="2"/>
    </font>
    <font>
      <b/>
      <i/>
      <sz val="9"/>
      <color rgb="FF000000"/>
      <name val="Arial"/>
      <family val="2"/>
    </font>
    <font>
      <b/>
      <vertAlign val="subscript"/>
      <sz val="8.8000000000000007"/>
      <color rgb="FF000000"/>
      <name val="Arial"/>
      <family val="2"/>
    </font>
    <font>
      <b/>
      <vertAlign val="superscript"/>
      <sz val="8.8000000000000007"/>
      <color rgb="FF000000"/>
      <name val="Arial"/>
      <family val="2"/>
    </font>
    <font>
      <sz val="9"/>
      <color rgb="FF000000"/>
      <name val="Arial"/>
      <family val="2"/>
    </font>
    <font>
      <sz val="11"/>
      <color rgb="FF000000"/>
      <name val="Arial"/>
      <family val="2"/>
    </font>
    <font>
      <i/>
      <vertAlign val="superscript"/>
      <sz val="8"/>
      <color rgb="FF000000"/>
      <name val="Arial"/>
      <family val="2"/>
    </font>
    <font>
      <i/>
      <sz val="9"/>
      <color rgb="FF000000"/>
      <name val="Arial"/>
      <family val="2"/>
    </font>
    <font>
      <u/>
      <sz val="11"/>
      <color theme="10"/>
      <name val="ＭＳ Ｐゴシック"/>
      <family val="2"/>
      <charset val="128"/>
      <scheme val="minor"/>
    </font>
    <font>
      <u/>
      <sz val="11"/>
      <color theme="10"/>
      <name val="ＭＳ Ｐゴシック"/>
      <family val="3"/>
      <charset val="128"/>
      <scheme val="minor"/>
    </font>
    <font>
      <b/>
      <sz val="11"/>
      <color theme="1"/>
      <name val="ＭＳ Ｐゴシック"/>
      <family val="3"/>
      <charset val="128"/>
      <scheme val="minor"/>
    </font>
    <font>
      <sz val="10"/>
      <name val="Arial"/>
      <family val="2"/>
    </font>
    <font>
      <vertAlign val="superscript"/>
      <sz val="11"/>
      <color theme="1"/>
      <name val="ＭＳ Ｐゴシック"/>
      <family val="3"/>
      <charset val="128"/>
      <scheme val="minor"/>
    </font>
    <font>
      <sz val="11"/>
      <color rgb="FFFF0000"/>
      <name val="ＭＳ Ｐゴシック"/>
      <family val="2"/>
      <charset val="128"/>
      <scheme val="minor"/>
    </font>
    <font>
      <sz val="10"/>
      <color rgb="FF000000"/>
      <name val="Times New Roman"/>
      <family val="1"/>
    </font>
    <font>
      <b/>
      <sz val="10"/>
      <name val="Calibri"/>
      <family val="2"/>
    </font>
    <font>
      <b/>
      <sz val="10"/>
      <color rgb="FF000000"/>
      <name val="Calibri"/>
      <family val="2"/>
    </font>
    <font>
      <sz val="10"/>
      <color rgb="FF000000"/>
      <name val="Calibri"/>
      <family val="2"/>
    </font>
    <font>
      <sz val="10"/>
      <name val="Calibri"/>
      <family val="2"/>
    </font>
    <font>
      <sz val="11"/>
      <color theme="1"/>
      <name val="ＭＳ Ｐゴシック"/>
      <family val="3"/>
      <charset val="128"/>
      <scheme val="minor"/>
    </font>
    <font>
      <sz val="11"/>
      <color rgb="FF000000"/>
      <name val="ＭＳ Ｐゴシック"/>
      <family val="3"/>
      <charset val="128"/>
      <scheme val="minor"/>
    </font>
    <font>
      <sz val="11"/>
      <color rgb="FF151515"/>
      <name val="ＭＳ Ｐゴシック"/>
      <family val="3"/>
      <charset val="128"/>
      <scheme val="minor"/>
    </font>
    <font>
      <sz val="11"/>
      <color rgb="FF010101"/>
      <name val="ＭＳ Ｐゴシック"/>
      <family val="3"/>
      <charset val="128"/>
      <scheme val="minor"/>
    </font>
    <font>
      <sz val="11"/>
      <color rgb="FF2A2A2A"/>
      <name val="ＭＳ Ｐゴシック"/>
      <family val="3"/>
      <charset val="128"/>
      <scheme val="minor"/>
    </font>
    <font>
      <sz val="11"/>
      <name val="ＭＳ Ｐゴシック"/>
      <family val="3"/>
      <charset val="128"/>
      <scheme val="minor"/>
    </font>
  </fonts>
  <fills count="8">
    <fill>
      <patternFill patternType="none"/>
    </fill>
    <fill>
      <patternFill patternType="gray125"/>
    </fill>
    <fill>
      <patternFill patternType="solid">
        <fgColor rgb="FFA5A5A5"/>
      </patternFill>
    </fill>
    <fill>
      <patternFill patternType="solid">
        <fgColor rgb="FFF2F2F2"/>
        <bgColor indexed="64"/>
      </patternFill>
    </fill>
    <fill>
      <patternFill patternType="solid">
        <fgColor rgb="FFFFFFFF"/>
        <bgColor indexed="64"/>
      </patternFill>
    </fill>
    <fill>
      <patternFill patternType="solid">
        <fgColor rgb="FFFFFF00"/>
        <bgColor indexed="64"/>
      </patternFill>
    </fill>
    <fill>
      <patternFill patternType="solid">
        <fgColor rgb="FFADAAAA"/>
      </patternFill>
    </fill>
    <fill>
      <patternFill patternType="solid">
        <fgColor rgb="FFE7E6E6"/>
      </patternFill>
    </fill>
  </fills>
  <borders count="23">
    <border>
      <left/>
      <right/>
      <top/>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top style="thin">
        <color rgb="FF131313"/>
      </top>
      <bottom/>
      <diagonal/>
    </border>
    <border>
      <left/>
      <right/>
      <top/>
      <bottom style="thin">
        <color indexed="64"/>
      </bottom>
      <diagonal/>
    </border>
    <border>
      <left/>
      <right/>
      <top style="thin">
        <color indexed="64"/>
      </top>
      <bottom/>
      <diagonal/>
    </border>
  </borders>
  <cellStyleXfs count="5">
    <xf numFmtId="0" fontId="0" fillId="0" borderId="0">
      <alignment vertical="center"/>
    </xf>
    <xf numFmtId="0" fontId="7" fillId="2" borderId="2" applyNumberFormat="0" applyAlignment="0" applyProtection="0">
      <alignment vertical="center"/>
    </xf>
    <xf numFmtId="0" fontId="19" fillId="0" borderId="0" applyNumberFormat="0" applyFill="0" applyBorder="0" applyAlignment="0" applyProtection="0">
      <alignment vertical="center"/>
    </xf>
    <xf numFmtId="0" fontId="22" fillId="0" borderId="0"/>
    <xf numFmtId="0" fontId="25" fillId="0" borderId="0"/>
  </cellStyleXfs>
  <cellXfs count="89">
    <xf numFmtId="0" fontId="0" fillId="0" borderId="0" xfId="0">
      <alignment vertical="center"/>
    </xf>
    <xf numFmtId="0" fontId="0" fillId="0" borderId="0" xfId="0" applyNumberFormat="1">
      <alignment vertical="center"/>
    </xf>
    <xf numFmtId="176" fontId="2" fillId="0" borderId="0" xfId="0" applyNumberFormat="1" applyFont="1" applyBorder="1">
      <alignment vertical="center"/>
    </xf>
    <xf numFmtId="176" fontId="2" fillId="0" borderId="0" xfId="0" applyNumberFormat="1" applyFont="1">
      <alignment vertical="center"/>
    </xf>
    <xf numFmtId="176" fontId="0" fillId="0" borderId="0" xfId="0" applyNumberFormat="1">
      <alignment vertical="center"/>
    </xf>
    <xf numFmtId="0" fontId="5" fillId="0" borderId="1" xfId="0" applyFont="1" applyBorder="1">
      <alignment vertical="center"/>
    </xf>
    <xf numFmtId="0" fontId="2" fillId="0" borderId="1" xfId="0" applyFont="1" applyBorder="1">
      <alignment vertical="center"/>
    </xf>
    <xf numFmtId="0" fontId="2" fillId="0" borderId="1" xfId="0" applyFont="1" applyFill="1" applyBorder="1">
      <alignment vertical="center"/>
    </xf>
    <xf numFmtId="0" fontId="6" fillId="0" borderId="1" xfId="0" applyFont="1" applyBorder="1">
      <alignment vertical="center"/>
    </xf>
    <xf numFmtId="0" fontId="3" fillId="0" borderId="1" xfId="0" applyFont="1" applyBorder="1">
      <alignment vertical="center"/>
    </xf>
    <xf numFmtId="177" fontId="2" fillId="0" borderId="1" xfId="0" applyNumberFormat="1" applyFont="1" applyBorder="1">
      <alignment vertical="center"/>
    </xf>
    <xf numFmtId="178" fontId="2" fillId="0" borderId="1" xfId="0" applyNumberFormat="1" applyFont="1" applyBorder="1">
      <alignment vertical="center"/>
    </xf>
    <xf numFmtId="0" fontId="3" fillId="0" borderId="1" xfId="0" applyFont="1" applyFill="1" applyBorder="1">
      <alignment vertical="center"/>
    </xf>
    <xf numFmtId="176" fontId="2" fillId="0" borderId="1" xfId="0" applyNumberFormat="1" applyFont="1" applyBorder="1">
      <alignment vertical="center"/>
    </xf>
    <xf numFmtId="11" fontId="0" fillId="0" borderId="0" xfId="0" applyNumberFormat="1">
      <alignment vertical="center"/>
    </xf>
    <xf numFmtId="0" fontId="7" fillId="2" borderId="2" xfId="1">
      <alignment vertical="center"/>
    </xf>
    <xf numFmtId="4" fontId="0" fillId="0" borderId="0" xfId="0" applyNumberFormat="1">
      <alignment vertical="center"/>
    </xf>
    <xf numFmtId="0" fontId="8" fillId="0" borderId="0" xfId="0" applyFont="1">
      <alignment vertical="center"/>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xf>
    <xf numFmtId="0" fontId="8" fillId="3" borderId="4" xfId="0" applyFont="1" applyFill="1" applyBorder="1" applyAlignment="1">
      <alignment horizontal="center" vertical="center" wrapText="1"/>
    </xf>
    <xf numFmtId="0" fontId="8" fillId="4" borderId="0" xfId="0" applyFont="1" applyFill="1">
      <alignment vertical="center"/>
    </xf>
    <xf numFmtId="0" fontId="8" fillId="4" borderId="6" xfId="0" applyFont="1" applyFill="1" applyBorder="1">
      <alignment vertical="center"/>
    </xf>
    <xf numFmtId="0" fontId="8" fillId="3" borderId="8" xfId="0" applyFont="1" applyFill="1" applyBorder="1" applyAlignment="1">
      <alignment horizontal="center" vertical="center" wrapText="1"/>
    </xf>
    <xf numFmtId="0" fontId="15" fillId="4" borderId="0" xfId="0" applyFont="1" applyFill="1" applyAlignment="1">
      <alignment horizontal="left" vertical="center" wrapText="1"/>
    </xf>
    <xf numFmtId="0" fontId="15" fillId="4" borderId="0" xfId="0" applyFont="1" applyFill="1" applyAlignment="1">
      <alignment horizontal="center" vertical="center" wrapText="1"/>
    </xf>
    <xf numFmtId="0" fontId="11" fillId="4" borderId="14" xfId="0" applyFont="1" applyFill="1" applyBorder="1" applyAlignment="1">
      <alignment horizontal="left" vertical="center" wrapText="1"/>
    </xf>
    <xf numFmtId="0" fontId="12" fillId="4" borderId="14"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9" fillId="4" borderId="14" xfId="2" applyFill="1" applyBorder="1" applyAlignment="1">
      <alignment horizontal="center" vertical="center" wrapText="1"/>
    </xf>
    <xf numFmtId="0" fontId="15" fillId="4" borderId="12" xfId="0" applyFont="1" applyFill="1" applyBorder="1" applyAlignment="1">
      <alignment horizontal="left" vertical="center" wrapText="1"/>
    </xf>
    <xf numFmtId="0" fontId="15" fillId="4" borderId="12" xfId="0" applyFont="1" applyFill="1" applyBorder="1" applyAlignment="1">
      <alignment horizontal="center" vertical="center" wrapText="1"/>
    </xf>
    <xf numFmtId="0" fontId="0" fillId="0" borderId="12" xfId="0" applyBorder="1">
      <alignment vertical="center"/>
    </xf>
    <xf numFmtId="0" fontId="11" fillId="4" borderId="0" xfId="0" applyFont="1" applyFill="1" applyBorder="1" applyAlignment="1">
      <alignment horizontal="center" vertical="center" wrapText="1"/>
    </xf>
    <xf numFmtId="0" fontId="21" fillId="5" borderId="0" xfId="0" applyFont="1" applyFill="1">
      <alignment vertical="center"/>
    </xf>
    <xf numFmtId="1" fontId="22" fillId="0" borderId="0" xfId="3" applyNumberFormat="1"/>
    <xf numFmtId="0" fontId="22" fillId="0" borderId="0" xfId="3"/>
    <xf numFmtId="0" fontId="22" fillId="0" borderId="0" xfId="3" applyFill="1"/>
    <xf numFmtId="1" fontId="22" fillId="0" borderId="0" xfId="3" applyNumberFormat="1" applyFill="1"/>
    <xf numFmtId="0" fontId="0" fillId="0" borderId="0" xfId="0" applyAlignment="1">
      <alignment vertical="center" wrapText="1"/>
    </xf>
    <xf numFmtId="0" fontId="24" fillId="0" borderId="0" xfId="0" applyFont="1">
      <alignment vertical="center"/>
    </xf>
    <xf numFmtId="0" fontId="26" fillId="6" borderId="15" xfId="4" applyFont="1" applyFill="1" applyBorder="1" applyAlignment="1">
      <alignment horizontal="center" vertical="top" wrapText="1"/>
    </xf>
    <xf numFmtId="0" fontId="25" fillId="6" borderId="15" xfId="4" applyFill="1" applyBorder="1" applyAlignment="1">
      <alignment horizontal="center" vertical="top" wrapText="1"/>
    </xf>
    <xf numFmtId="0" fontId="25" fillId="0" borderId="0" xfId="4" applyFill="1" applyBorder="1" applyAlignment="1">
      <alignment horizontal="left" vertical="top"/>
    </xf>
    <xf numFmtId="0" fontId="26" fillId="0" borderId="0" xfId="4" applyFont="1" applyFill="1" applyBorder="1" applyAlignment="1">
      <alignment horizontal="left" vertical="top"/>
    </xf>
    <xf numFmtId="1" fontId="27" fillId="6" borderId="15" xfId="4" applyNumberFormat="1" applyFont="1" applyFill="1" applyBorder="1" applyAlignment="1">
      <alignment horizontal="center" vertical="top" shrinkToFit="1"/>
    </xf>
    <xf numFmtId="179" fontId="28" fillId="7" borderId="15" xfId="4" applyNumberFormat="1" applyFont="1" applyFill="1" applyBorder="1" applyAlignment="1">
      <alignment horizontal="center" vertical="top" shrinkToFit="1"/>
    </xf>
    <xf numFmtId="1" fontId="28" fillId="7" borderId="15" xfId="4" applyNumberFormat="1" applyFont="1" applyFill="1" applyBorder="1" applyAlignment="1">
      <alignment horizontal="center" vertical="top" shrinkToFit="1"/>
    </xf>
    <xf numFmtId="2" fontId="28" fillId="7" borderId="15" xfId="4" applyNumberFormat="1" applyFont="1" applyFill="1" applyBorder="1" applyAlignment="1">
      <alignment horizontal="center" vertical="top" shrinkToFit="1"/>
    </xf>
    <xf numFmtId="180" fontId="28" fillId="7" borderId="15" xfId="4" applyNumberFormat="1" applyFont="1" applyFill="1" applyBorder="1" applyAlignment="1">
      <alignment horizontal="center" vertical="top" shrinkToFit="1"/>
    </xf>
    <xf numFmtId="0" fontId="29" fillId="7" borderId="15" xfId="4" applyFont="1" applyFill="1" applyBorder="1" applyAlignment="1">
      <alignment horizontal="center" vertical="top" wrapText="1"/>
    </xf>
    <xf numFmtId="1" fontId="27" fillId="6" borderId="16" xfId="4" applyNumberFormat="1" applyFont="1" applyFill="1" applyBorder="1" applyAlignment="1">
      <alignment horizontal="center" vertical="top" shrinkToFit="1"/>
    </xf>
    <xf numFmtId="179" fontId="28" fillId="7" borderId="17" xfId="4" applyNumberFormat="1" applyFont="1" applyFill="1" applyBorder="1" applyAlignment="1">
      <alignment horizontal="center" vertical="top" shrinkToFit="1"/>
    </xf>
    <xf numFmtId="2" fontId="28" fillId="7" borderId="17" xfId="4" applyNumberFormat="1" applyFont="1" applyFill="1" applyBorder="1" applyAlignment="1">
      <alignment horizontal="center" vertical="top" shrinkToFit="1"/>
    </xf>
    <xf numFmtId="180" fontId="28" fillId="7" borderId="17" xfId="4" applyNumberFormat="1" applyFont="1" applyFill="1" applyBorder="1" applyAlignment="1">
      <alignment horizontal="center" vertical="top" shrinkToFit="1"/>
    </xf>
    <xf numFmtId="0" fontId="29" fillId="7" borderId="17" xfId="4" applyFont="1" applyFill="1" applyBorder="1" applyAlignment="1">
      <alignment horizontal="center" vertical="top" wrapText="1"/>
    </xf>
    <xf numFmtId="1" fontId="27" fillId="6" borderId="18" xfId="4" applyNumberFormat="1" applyFont="1" applyFill="1" applyBorder="1" applyAlignment="1">
      <alignment horizontal="center" vertical="top" shrinkToFit="1"/>
    </xf>
    <xf numFmtId="1" fontId="28" fillId="7" borderId="17" xfId="4" applyNumberFormat="1" applyFont="1" applyFill="1" applyBorder="1" applyAlignment="1">
      <alignment horizontal="center" vertical="top" shrinkToFit="1"/>
    </xf>
    <xf numFmtId="1" fontId="27" fillId="6" borderId="17" xfId="4" applyNumberFormat="1" applyFont="1" applyFill="1" applyBorder="1" applyAlignment="1">
      <alignment horizontal="center" vertical="top" shrinkToFit="1"/>
    </xf>
    <xf numFmtId="0" fontId="25" fillId="0" borderId="0" xfId="4" applyFill="1" applyBorder="1" applyAlignment="1">
      <alignment horizontal="center" vertical="top"/>
    </xf>
    <xf numFmtId="181" fontId="25" fillId="0" borderId="0" xfId="4" applyNumberFormat="1" applyFill="1" applyBorder="1" applyAlignment="1">
      <alignment horizontal="left" vertical="top"/>
    </xf>
    <xf numFmtId="0" fontId="31" fillId="0" borderId="0" xfId="0" applyNumberFormat="1" applyFont="1" applyFill="1" applyBorder="1" applyAlignment="1">
      <alignment vertical="top" shrinkToFit="1"/>
    </xf>
    <xf numFmtId="0" fontId="30" fillId="0" borderId="0" xfId="0" applyNumberFormat="1" applyFont="1" applyAlignment="1">
      <alignment vertical="center"/>
    </xf>
    <xf numFmtId="0" fontId="31" fillId="0" borderId="19" xfId="0" applyNumberFormat="1" applyFont="1" applyFill="1" applyBorder="1" applyAlignment="1">
      <alignment vertical="top" shrinkToFit="1"/>
    </xf>
    <xf numFmtId="0" fontId="32" fillId="0" borderId="20" xfId="0" applyNumberFormat="1" applyFont="1" applyFill="1" applyBorder="1" applyAlignment="1">
      <alignment vertical="center" shrinkToFit="1"/>
    </xf>
    <xf numFmtId="0" fontId="33" fillId="0" borderId="0" xfId="0" applyNumberFormat="1" applyFont="1" applyFill="1" applyBorder="1" applyAlignment="1">
      <alignment vertical="top" shrinkToFit="1"/>
    </xf>
    <xf numFmtId="0" fontId="32" fillId="0" borderId="0" xfId="0" applyNumberFormat="1" applyFont="1" applyFill="1" applyBorder="1" applyAlignment="1">
      <alignment vertical="top" shrinkToFit="1"/>
    </xf>
    <xf numFmtId="0" fontId="34" fillId="0" borderId="0" xfId="0" applyNumberFormat="1" applyFont="1" applyFill="1" applyBorder="1" applyAlignment="1">
      <alignment vertical="top" shrinkToFit="1"/>
    </xf>
    <xf numFmtId="0" fontId="35" fillId="0" borderId="0" xfId="0" applyNumberFormat="1" applyFont="1" applyFill="1" applyBorder="1" applyAlignment="1">
      <alignment vertical="top" wrapText="1"/>
    </xf>
    <xf numFmtId="0" fontId="8" fillId="4" borderId="9" xfId="0" applyFont="1" applyFill="1" applyBorder="1" applyAlignment="1">
      <alignment horizontal="center" vertical="center"/>
    </xf>
    <xf numFmtId="0" fontId="8" fillId="4" borderId="5" xfId="0" applyFont="1" applyFill="1" applyBorder="1" applyAlignment="1">
      <alignment horizontal="center" vertical="center"/>
    </xf>
    <xf numFmtId="3" fontId="8" fillId="4" borderId="10" xfId="0" applyNumberFormat="1" applyFont="1" applyFill="1" applyBorder="1" applyAlignment="1">
      <alignment horizontal="center" vertical="center"/>
    </xf>
    <xf numFmtId="3" fontId="8" fillId="4" borderId="6" xfId="0" applyNumberFormat="1" applyFont="1" applyFill="1" applyBorder="1" applyAlignment="1">
      <alignment horizontal="center" vertical="center"/>
    </xf>
    <xf numFmtId="0" fontId="8" fillId="4" borderId="10" xfId="0" applyFont="1" applyFill="1" applyBorder="1" applyAlignment="1">
      <alignment horizontal="center" vertical="center"/>
    </xf>
    <xf numFmtId="0" fontId="8" fillId="4" borderId="6" xfId="0" applyFont="1" applyFill="1" applyBorder="1" applyAlignment="1">
      <alignment horizontal="center" vertical="center"/>
    </xf>
    <xf numFmtId="0" fontId="8" fillId="4" borderId="11" xfId="0" applyFont="1" applyFill="1" applyBorder="1" applyAlignment="1">
      <alignment horizontal="center" vertical="center"/>
    </xf>
    <xf numFmtId="0" fontId="8" fillId="4" borderId="7" xfId="0" applyFont="1" applyFill="1" applyBorder="1" applyAlignment="1">
      <alignment horizontal="center" vertical="center"/>
    </xf>
    <xf numFmtId="0" fontId="10" fillId="4" borderId="12" xfId="0" applyFont="1" applyFill="1" applyBorder="1" applyAlignment="1">
      <alignment horizontal="left" vertical="center"/>
    </xf>
    <xf numFmtId="0" fontId="0" fillId="0" borderId="12" xfId="0" applyBorder="1">
      <alignment vertical="center"/>
    </xf>
    <xf numFmtId="0" fontId="17" fillId="4" borderId="13" xfId="0" applyFont="1" applyFill="1" applyBorder="1" applyAlignment="1">
      <alignment horizontal="left" vertical="center" wrapText="1" indent="1"/>
    </xf>
    <xf numFmtId="0" fontId="16" fillId="4" borderId="0" xfId="0" applyFont="1" applyFill="1" applyAlignment="1">
      <alignment horizontal="left" vertical="center" wrapText="1"/>
    </xf>
    <xf numFmtId="0" fontId="18" fillId="4" borderId="0" xfId="0" applyFont="1" applyFill="1" applyAlignment="1">
      <alignment horizontal="center" vertical="center" wrapText="1"/>
    </xf>
    <xf numFmtId="0" fontId="15" fillId="4" borderId="0" xfId="0" applyFont="1" applyFill="1" applyBorder="1" applyAlignment="1">
      <alignment horizontal="left" vertical="center" wrapText="1"/>
    </xf>
    <xf numFmtId="0" fontId="0" fillId="0" borderId="0" xfId="0" applyBorder="1">
      <alignment vertical="center"/>
    </xf>
    <xf numFmtId="0" fontId="0" fillId="0" borderId="21" xfId="0" applyBorder="1">
      <alignment vertical="center"/>
    </xf>
    <xf numFmtId="0" fontId="0" fillId="0" borderId="22" xfId="0" applyBorder="1">
      <alignment vertical="center"/>
    </xf>
    <xf numFmtId="0" fontId="0" fillId="0" borderId="1" xfId="0" applyBorder="1">
      <alignment vertical="center"/>
    </xf>
    <xf numFmtId="0" fontId="8" fillId="4" borderId="0" xfId="0" applyFont="1" applyFill="1" applyBorder="1">
      <alignment vertical="center"/>
    </xf>
    <xf numFmtId="182" fontId="0" fillId="0" borderId="0" xfId="0" applyNumberFormat="1">
      <alignment vertical="center"/>
    </xf>
  </cellXfs>
  <cellStyles count="5">
    <cellStyle name="チェック セル" xfId="1" builtinId="23"/>
    <cellStyle name="ハイパーリンク" xfId="2" builtinId="8"/>
    <cellStyle name="標準" xfId="0" builtinId="0"/>
    <cellStyle name="標準 2" xfId="3"/>
    <cellStyle name="標準 3" xfId="4"/>
  </cellStyles>
  <dxfs count="0"/>
  <tableStyles count="0" defaultTableStyle="TableStyleMedium2" defaultPivotStyle="PivotStyleLight16"/>
  <colors>
    <mruColors>
      <color rgb="FFED11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Sheet1!$G$1</c:f>
              <c:strCache>
                <c:ptCount val="1"/>
                <c:pt idx="0">
                  <c:v>HEIGHT_M</c:v>
                </c:pt>
              </c:strCache>
            </c:strRef>
          </c:tx>
          <c:spPr>
            <a:ln w="19050" cap="rnd">
              <a:noFill/>
              <a:round/>
            </a:ln>
            <a:effectLst/>
          </c:spPr>
          <c:marker>
            <c:symbol val="none"/>
          </c:marker>
          <c:trendline>
            <c:spPr>
              <a:ln w="9525" cap="rnd">
                <a:solidFill>
                  <a:schemeClr val="tx1"/>
                </a:solidFill>
                <a:prstDash val="solid"/>
              </a:ln>
              <a:effectLst/>
            </c:spPr>
            <c:trendlineType val="linear"/>
            <c:dispRSqr val="1"/>
            <c:dispEq val="1"/>
            <c:trendlineLbl>
              <c:layout>
                <c:manualLayout>
                  <c:x val="0.15331182560513268"/>
                  <c:y val="6.582440181288366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trendlineLbl>
          </c:trendline>
          <c:errBars>
            <c:errDir val="y"/>
            <c:errBarType val="both"/>
            <c:errValType val="cust"/>
            <c:noEndCap val="0"/>
            <c:plus>
              <c:numRef>
                <c:f>Sheet1!$J$2:$J$23</c:f>
                <c:numCache>
                  <c:formatCode>General</c:formatCode>
                  <c:ptCount val="22"/>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pt idx="19">
                    <c:v>2</c:v>
                  </c:pt>
                  <c:pt idx="20">
                    <c:v>2</c:v>
                  </c:pt>
                  <c:pt idx="21">
                    <c:v>2</c:v>
                  </c:pt>
                </c:numCache>
              </c:numRef>
            </c:plus>
            <c:minus>
              <c:numRef>
                <c:f>Sheet1!$J$2:$J$23</c:f>
                <c:numCache>
                  <c:formatCode>General</c:formatCode>
                  <c:ptCount val="22"/>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pt idx="19">
                    <c:v>2</c:v>
                  </c:pt>
                  <c:pt idx="20">
                    <c:v>2</c:v>
                  </c:pt>
                  <c:pt idx="21">
                    <c:v>2</c:v>
                  </c:pt>
                </c:numCache>
              </c:numRef>
            </c:minus>
            <c:spPr>
              <a:noFill/>
              <a:ln w="9525" cap="flat" cmpd="sng" algn="ctr">
                <a:solidFill>
                  <a:schemeClr val="tx1"/>
                </a:solidFill>
                <a:round/>
              </a:ln>
              <a:effectLst/>
            </c:spPr>
          </c:errBars>
          <c:errBars>
            <c:errDir val="x"/>
            <c:errBarType val="both"/>
            <c:errValType val="cust"/>
            <c:noEndCap val="0"/>
            <c:plus>
              <c:numRef>
                <c:f>Sheet1!$I$2:$I$23</c:f>
                <c:numCache>
                  <c:formatCode>General</c:formatCode>
                  <c:ptCount val="22"/>
                  <c:pt idx="0">
                    <c:v>8</c:v>
                  </c:pt>
                  <c:pt idx="1">
                    <c:v>8</c:v>
                  </c:pt>
                  <c:pt idx="2">
                    <c:v>8</c:v>
                  </c:pt>
                  <c:pt idx="3">
                    <c:v>8</c:v>
                  </c:pt>
                  <c:pt idx="4">
                    <c:v>8</c:v>
                  </c:pt>
                  <c:pt idx="5">
                    <c:v>8</c:v>
                  </c:pt>
                  <c:pt idx="6">
                    <c:v>8</c:v>
                  </c:pt>
                  <c:pt idx="7">
                    <c:v>8</c:v>
                  </c:pt>
                  <c:pt idx="8">
                    <c:v>8</c:v>
                  </c:pt>
                  <c:pt idx="9">
                    <c:v>8</c:v>
                  </c:pt>
                  <c:pt idx="10">
                    <c:v>8</c:v>
                  </c:pt>
                  <c:pt idx="11">
                    <c:v>8</c:v>
                  </c:pt>
                  <c:pt idx="12">
                    <c:v>8</c:v>
                  </c:pt>
                  <c:pt idx="13">
                    <c:v>8</c:v>
                  </c:pt>
                  <c:pt idx="14">
                    <c:v>8</c:v>
                  </c:pt>
                  <c:pt idx="15">
                    <c:v>8</c:v>
                  </c:pt>
                  <c:pt idx="16">
                    <c:v>8</c:v>
                  </c:pt>
                  <c:pt idx="17">
                    <c:v>8</c:v>
                  </c:pt>
                  <c:pt idx="18">
                    <c:v>8</c:v>
                  </c:pt>
                  <c:pt idx="19">
                    <c:v>8</c:v>
                  </c:pt>
                  <c:pt idx="20">
                    <c:v>8</c:v>
                  </c:pt>
                  <c:pt idx="21">
                    <c:v>8</c:v>
                  </c:pt>
                </c:numCache>
              </c:numRef>
            </c:plus>
            <c:minus>
              <c:numRef>
                <c:f>Sheet1!$I$2:$I$23</c:f>
                <c:numCache>
                  <c:formatCode>General</c:formatCode>
                  <c:ptCount val="22"/>
                  <c:pt idx="0">
                    <c:v>8</c:v>
                  </c:pt>
                  <c:pt idx="1">
                    <c:v>8</c:v>
                  </c:pt>
                  <c:pt idx="2">
                    <c:v>8</c:v>
                  </c:pt>
                  <c:pt idx="3">
                    <c:v>8</c:v>
                  </c:pt>
                  <c:pt idx="4">
                    <c:v>8</c:v>
                  </c:pt>
                  <c:pt idx="5">
                    <c:v>8</c:v>
                  </c:pt>
                  <c:pt idx="6">
                    <c:v>8</c:v>
                  </c:pt>
                  <c:pt idx="7">
                    <c:v>8</c:v>
                  </c:pt>
                  <c:pt idx="8">
                    <c:v>8</c:v>
                  </c:pt>
                  <c:pt idx="9">
                    <c:v>8</c:v>
                  </c:pt>
                  <c:pt idx="10">
                    <c:v>8</c:v>
                  </c:pt>
                  <c:pt idx="11">
                    <c:v>8</c:v>
                  </c:pt>
                  <c:pt idx="12">
                    <c:v>8</c:v>
                  </c:pt>
                  <c:pt idx="13">
                    <c:v>8</c:v>
                  </c:pt>
                  <c:pt idx="14">
                    <c:v>8</c:v>
                  </c:pt>
                  <c:pt idx="15">
                    <c:v>8</c:v>
                  </c:pt>
                  <c:pt idx="16">
                    <c:v>8</c:v>
                  </c:pt>
                  <c:pt idx="17">
                    <c:v>8</c:v>
                  </c:pt>
                  <c:pt idx="18">
                    <c:v>8</c:v>
                  </c:pt>
                  <c:pt idx="19">
                    <c:v>8</c:v>
                  </c:pt>
                  <c:pt idx="20">
                    <c:v>8</c:v>
                  </c:pt>
                  <c:pt idx="21">
                    <c:v>8</c:v>
                  </c:pt>
                </c:numCache>
              </c:numRef>
            </c:minus>
            <c:spPr>
              <a:noFill/>
              <a:ln w="9525" cap="flat" cmpd="sng" algn="ctr">
                <a:solidFill>
                  <a:schemeClr val="tx1"/>
                </a:solidFill>
                <a:round/>
              </a:ln>
              <a:effectLst/>
            </c:spPr>
          </c:errBars>
          <c:xVal>
            <c:numRef>
              <c:f>Sheet1!$F$2:$F$51</c:f>
              <c:numCache>
                <c:formatCode>General</c:formatCode>
                <c:ptCount val="50"/>
                <c:pt idx="0">
                  <c:v>392.09529700000002</c:v>
                </c:pt>
                <c:pt idx="1">
                  <c:v>300.85677900000002</c:v>
                </c:pt>
                <c:pt idx="2">
                  <c:v>253.219762</c:v>
                </c:pt>
                <c:pt idx="3">
                  <c:v>265.33904999999999</c:v>
                </c:pt>
                <c:pt idx="4">
                  <c:v>241.92743400000001</c:v>
                </c:pt>
                <c:pt idx="5">
                  <c:v>202.64659</c:v>
                </c:pt>
                <c:pt idx="6">
                  <c:v>206.750337</c:v>
                </c:pt>
                <c:pt idx="7">
                  <c:v>206.24531899999999</c:v>
                </c:pt>
                <c:pt idx="8">
                  <c:v>147.36141900000001</c:v>
                </c:pt>
                <c:pt idx="9">
                  <c:v>171.26647199999999</c:v>
                </c:pt>
                <c:pt idx="10">
                  <c:v>276.28964000000002</c:v>
                </c:pt>
                <c:pt idx="11">
                  <c:v>205.009987</c:v>
                </c:pt>
                <c:pt idx="12">
                  <c:v>185.672135</c:v>
                </c:pt>
                <c:pt idx="13">
                  <c:v>283.53599400000002</c:v>
                </c:pt>
                <c:pt idx="14">
                  <c:v>165.15020799999999</c:v>
                </c:pt>
                <c:pt idx="15">
                  <c:v>234.170142</c:v>
                </c:pt>
                <c:pt idx="16">
                  <c:v>395.20564400000001</c:v>
                </c:pt>
                <c:pt idx="17">
                  <c:v>419.924576</c:v>
                </c:pt>
                <c:pt idx="18">
                  <c:v>159.74789799999999</c:v>
                </c:pt>
                <c:pt idx="19">
                  <c:v>441.81985400000002</c:v>
                </c:pt>
                <c:pt idx="20">
                  <c:v>324.31700499999999</c:v>
                </c:pt>
                <c:pt idx="21">
                  <c:v>205.02250100000001</c:v>
                </c:pt>
                <c:pt idx="22">
                  <c:v>367.43401999999998</c:v>
                </c:pt>
                <c:pt idx="23">
                  <c:v>260.33828399999999</c:v>
                </c:pt>
                <c:pt idx="24">
                  <c:v>205.35095200000001</c:v>
                </c:pt>
                <c:pt idx="25">
                  <c:v>199.66598500000001</c:v>
                </c:pt>
                <c:pt idx="26">
                  <c:v>217.423306</c:v>
                </c:pt>
                <c:pt idx="27">
                  <c:v>203.364272</c:v>
                </c:pt>
                <c:pt idx="28">
                  <c:v>404.24805400000002</c:v>
                </c:pt>
                <c:pt idx="29">
                  <c:v>270.86594300000002</c:v>
                </c:pt>
                <c:pt idx="30">
                  <c:v>367.40642100000002</c:v>
                </c:pt>
                <c:pt idx="31">
                  <c:v>342.67299300000002</c:v>
                </c:pt>
                <c:pt idx="32">
                  <c:v>238.10004599999999</c:v>
                </c:pt>
                <c:pt idx="33">
                  <c:v>330.66144400000002</c:v>
                </c:pt>
                <c:pt idx="34">
                  <c:v>345.19862000000001</c:v>
                </c:pt>
                <c:pt idx="35">
                  <c:v>248.97633400000001</c:v>
                </c:pt>
                <c:pt idx="36">
                  <c:v>183.976473</c:v>
                </c:pt>
                <c:pt idx="37">
                  <c:v>184.34213800000001</c:v>
                </c:pt>
                <c:pt idx="38">
                  <c:v>327.78082000000001</c:v>
                </c:pt>
                <c:pt idx="39">
                  <c:v>211.52917199999999</c:v>
                </c:pt>
                <c:pt idx="40">
                  <c:v>391.41768500000001</c:v>
                </c:pt>
                <c:pt idx="41">
                  <c:v>236.930058</c:v>
                </c:pt>
                <c:pt idx="42">
                  <c:v>229.580803</c:v>
                </c:pt>
                <c:pt idx="43">
                  <c:v>336.07154300000002</c:v>
                </c:pt>
                <c:pt idx="44">
                  <c:v>214.33067600000001</c:v>
                </c:pt>
                <c:pt idx="45">
                  <c:v>209.37212199999999</c:v>
                </c:pt>
                <c:pt idx="46">
                  <c:v>269.79523</c:v>
                </c:pt>
                <c:pt idx="47">
                  <c:v>285.66128200000003</c:v>
                </c:pt>
                <c:pt idx="48">
                  <c:v>275.77088700000002</c:v>
                </c:pt>
                <c:pt idx="49">
                  <c:v>189.90708699999999</c:v>
                </c:pt>
              </c:numCache>
            </c:numRef>
          </c:xVal>
          <c:yVal>
            <c:numRef>
              <c:f>Sheet1!$G$2:$G$51</c:f>
              <c:numCache>
                <c:formatCode>General</c:formatCode>
                <c:ptCount val="50"/>
                <c:pt idx="0">
                  <c:v>28.813174</c:v>
                </c:pt>
                <c:pt idx="1">
                  <c:v>20.256671000000001</c:v>
                </c:pt>
                <c:pt idx="2">
                  <c:v>19.041803000000002</c:v>
                </c:pt>
                <c:pt idx="3">
                  <c:v>16.556442000000001</c:v>
                </c:pt>
                <c:pt idx="4">
                  <c:v>16.999887999999999</c:v>
                </c:pt>
                <c:pt idx="5">
                  <c:v>11.546265999999999</c:v>
                </c:pt>
                <c:pt idx="6">
                  <c:v>9.4999839999999995</c:v>
                </c:pt>
                <c:pt idx="7">
                  <c:v>13.506949000000001</c:v>
                </c:pt>
                <c:pt idx="8">
                  <c:v>6.0328850000000003</c:v>
                </c:pt>
                <c:pt idx="9">
                  <c:v>8.5806149999999999</c:v>
                </c:pt>
                <c:pt idx="10">
                  <c:v>27.563203999999999</c:v>
                </c:pt>
                <c:pt idx="11">
                  <c:v>16.638121000000002</c:v>
                </c:pt>
                <c:pt idx="12">
                  <c:v>10.621731</c:v>
                </c:pt>
                <c:pt idx="13">
                  <c:v>21.453137000000002</c:v>
                </c:pt>
                <c:pt idx="14">
                  <c:v>8.5968490000000006</c:v>
                </c:pt>
                <c:pt idx="15">
                  <c:v>13.354156</c:v>
                </c:pt>
                <c:pt idx="16">
                  <c:v>22.205746000000001</c:v>
                </c:pt>
                <c:pt idx="17">
                  <c:v>35.479585</c:v>
                </c:pt>
                <c:pt idx="18">
                  <c:v>7.3315210000000004</c:v>
                </c:pt>
                <c:pt idx="19">
                  <c:v>42.944834999999998</c:v>
                </c:pt>
                <c:pt idx="20">
                  <c:v>26.469266999999999</c:v>
                </c:pt>
                <c:pt idx="21">
                  <c:v>12.739357999999999</c:v>
                </c:pt>
                <c:pt idx="22">
                  <c:v>26.635639999999999</c:v>
                </c:pt>
                <c:pt idx="23">
                  <c:v>17.535102999999999</c:v>
                </c:pt>
                <c:pt idx="24">
                  <c:v>10.649198999999999</c:v>
                </c:pt>
                <c:pt idx="25">
                  <c:v>11.580633000000001</c:v>
                </c:pt>
                <c:pt idx="26">
                  <c:v>11.077107</c:v>
                </c:pt>
                <c:pt idx="27">
                  <c:v>12.620137</c:v>
                </c:pt>
                <c:pt idx="28">
                  <c:v>28.617726000000001</c:v>
                </c:pt>
                <c:pt idx="29">
                  <c:v>18.847351</c:v>
                </c:pt>
                <c:pt idx="30">
                  <c:v>31.614173000000001</c:v>
                </c:pt>
                <c:pt idx="31">
                  <c:v>21.099193</c:v>
                </c:pt>
                <c:pt idx="32">
                  <c:v>17.007808000000001</c:v>
                </c:pt>
                <c:pt idx="33">
                  <c:v>28.688047000000001</c:v>
                </c:pt>
                <c:pt idx="34">
                  <c:v>25.196688000000002</c:v>
                </c:pt>
                <c:pt idx="35">
                  <c:v>15.338819000000001</c:v>
                </c:pt>
                <c:pt idx="36">
                  <c:v>11.665437000000001</c:v>
                </c:pt>
                <c:pt idx="37">
                  <c:v>11.865584</c:v>
                </c:pt>
                <c:pt idx="38">
                  <c:v>24.504019</c:v>
                </c:pt>
                <c:pt idx="39">
                  <c:v>15.270668000000001</c:v>
                </c:pt>
                <c:pt idx="40">
                  <c:v>30.073578000000001</c:v>
                </c:pt>
                <c:pt idx="41">
                  <c:v>13.076074</c:v>
                </c:pt>
                <c:pt idx="42">
                  <c:v>7.7999729999999996</c:v>
                </c:pt>
                <c:pt idx="43">
                  <c:v>23.624929000000002</c:v>
                </c:pt>
                <c:pt idx="44">
                  <c:v>9.1265560000000008</c:v>
                </c:pt>
                <c:pt idx="45">
                  <c:v>12.62229</c:v>
                </c:pt>
                <c:pt idx="46">
                  <c:v>17.434066000000001</c:v>
                </c:pt>
                <c:pt idx="47">
                  <c:v>17.614194000000001</c:v>
                </c:pt>
                <c:pt idx="48">
                  <c:v>16.169181999999999</c:v>
                </c:pt>
                <c:pt idx="49">
                  <c:v>8.5250190000000003</c:v>
                </c:pt>
              </c:numCache>
            </c:numRef>
          </c:yVal>
          <c:smooth val="0"/>
        </c:ser>
        <c:dLbls>
          <c:showLegendKey val="0"/>
          <c:showVal val="0"/>
          <c:showCatName val="0"/>
          <c:showSerName val="0"/>
          <c:showPercent val="0"/>
          <c:showBubbleSize val="0"/>
        </c:dLbls>
        <c:axId val="560958712"/>
        <c:axId val="560959888"/>
      </c:scatterChart>
      <c:valAx>
        <c:axId val="560958712"/>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tLang="ja-JP" sz="1600">
                    <a:latin typeface="Times New Roman" panose="02020603050405020304" pitchFamily="18" charset="0"/>
                    <a:cs typeface="Times New Roman" panose="02020603050405020304" pitchFamily="18" charset="0"/>
                  </a:rPr>
                  <a:t>Width </a:t>
                </a:r>
                <a:r>
                  <a:rPr lang="en-US" altLang="ja-JP" sz="1600" i="1">
                    <a:latin typeface="Times New Roman" panose="02020603050405020304" pitchFamily="18" charset="0"/>
                    <a:cs typeface="Times New Roman" panose="02020603050405020304" pitchFamily="18" charset="0"/>
                  </a:rPr>
                  <a:t>W</a:t>
                </a:r>
                <a:r>
                  <a:rPr lang="en-US" altLang="ja-JP" sz="1600">
                    <a:latin typeface="Times New Roman" panose="02020603050405020304" pitchFamily="18" charset="0"/>
                    <a:cs typeface="Times New Roman" panose="02020603050405020304" pitchFamily="18" charset="0"/>
                  </a:rPr>
                  <a:t> (m)</a:t>
                </a:r>
                <a:endParaRPr lang="ja-JP" altLang="en-US" sz="1600">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ja-JP"/>
          </a:p>
        </c:txPr>
        <c:crossAx val="560959888"/>
        <c:crosses val="autoZero"/>
        <c:crossBetween val="midCat"/>
      </c:valAx>
      <c:valAx>
        <c:axId val="560959888"/>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tLang="ja-JP" sz="1600">
                    <a:latin typeface="Times New Roman" panose="02020603050405020304" pitchFamily="18" charset="0"/>
                    <a:cs typeface="Times New Roman" panose="02020603050405020304" pitchFamily="18" charset="0"/>
                  </a:rPr>
                  <a:t>Height </a:t>
                </a:r>
                <a:r>
                  <a:rPr lang="en-US" altLang="ja-JP" sz="1600" i="1">
                    <a:latin typeface="Times New Roman" panose="02020603050405020304" pitchFamily="18" charset="0"/>
                    <a:cs typeface="Times New Roman" panose="02020603050405020304" pitchFamily="18" charset="0"/>
                  </a:rPr>
                  <a:t>H</a:t>
                </a:r>
                <a:r>
                  <a:rPr lang="en-US" altLang="ja-JP" sz="1600">
                    <a:latin typeface="Times New Roman" panose="02020603050405020304" pitchFamily="18" charset="0"/>
                    <a:cs typeface="Times New Roman" panose="02020603050405020304" pitchFamily="18" charset="0"/>
                  </a:rPr>
                  <a:t> (m)</a:t>
                </a:r>
                <a:endParaRPr lang="ja-JP" altLang="en-US" sz="1600">
                  <a:latin typeface="Times New Roman" panose="02020603050405020304" pitchFamily="18" charset="0"/>
                  <a:cs typeface="Times New Roman" panose="02020603050405020304" pitchFamily="18" charset="0"/>
                </a:endParaRPr>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ja-JP"/>
          </a:p>
        </c:txPr>
        <c:crossAx val="5609587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633" l="0.70000000000000062" r="0.70000000000000062" t="0.75000000000000633"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ja-JP"/>
              <a:t>Mud volcanoes on Earth</a:t>
            </a:r>
            <a:endParaRPr lang="ja-JP" altLang="en-US"/>
          </a:p>
        </c:rich>
      </c:tx>
      <c:layout/>
      <c:overlay val="0"/>
    </c:title>
    <c:autoTitleDeleted val="0"/>
    <c:plotArea>
      <c:layout/>
      <c:scatterChart>
        <c:scatterStyle val="lineMarker"/>
        <c:varyColors val="0"/>
        <c:ser>
          <c:idx val="0"/>
          <c:order val="0"/>
          <c:spPr>
            <a:ln w="28575">
              <a:noFill/>
            </a:ln>
          </c:spPr>
          <c:trendline>
            <c:spPr>
              <a:ln>
                <a:solidFill>
                  <a:srgbClr val="0070C0"/>
                </a:solidFill>
              </a:ln>
            </c:spPr>
            <c:trendlineType val="linear"/>
            <c:intercept val="0"/>
            <c:dispRSqr val="1"/>
            <c:dispEq val="1"/>
            <c:trendlineLbl>
              <c:layout/>
              <c:numFmt formatCode="General" sourceLinked="0"/>
            </c:trendlineLbl>
          </c:trendline>
          <c:xVal>
            <c:numRef>
              <c:f>'Brož &amp; Hauber 2013'!$E$2:$E$17</c:f>
              <c:numCache>
                <c:formatCode>General</c:formatCode>
                <c:ptCount val="16"/>
                <c:pt idx="0">
                  <c:v>2782</c:v>
                </c:pt>
                <c:pt idx="1">
                  <c:v>3050</c:v>
                </c:pt>
                <c:pt idx="2">
                  <c:v>1880</c:v>
                </c:pt>
                <c:pt idx="3">
                  <c:v>2540</c:v>
                </c:pt>
                <c:pt idx="4">
                  <c:v>3300</c:v>
                </c:pt>
                <c:pt idx="5">
                  <c:v>4980</c:v>
                </c:pt>
                <c:pt idx="6">
                  <c:v>4600</c:v>
                </c:pt>
                <c:pt idx="7">
                  <c:v>6200</c:v>
                </c:pt>
                <c:pt idx="8">
                  <c:v>3350</c:v>
                </c:pt>
                <c:pt idx="9">
                  <c:v>3300</c:v>
                </c:pt>
                <c:pt idx="10">
                  <c:v>3170</c:v>
                </c:pt>
                <c:pt idx="11">
                  <c:v>4450</c:v>
                </c:pt>
                <c:pt idx="12">
                  <c:v>6030</c:v>
                </c:pt>
                <c:pt idx="13">
                  <c:v>2020</c:v>
                </c:pt>
                <c:pt idx="14">
                  <c:v>2200</c:v>
                </c:pt>
                <c:pt idx="15">
                  <c:v>5250</c:v>
                </c:pt>
              </c:numCache>
            </c:numRef>
          </c:xVal>
          <c:yVal>
            <c:numRef>
              <c:f>'Brož &amp; Hauber 2013'!$F$2:$F$17</c:f>
              <c:numCache>
                <c:formatCode>General</c:formatCode>
                <c:ptCount val="16"/>
                <c:pt idx="0">
                  <c:v>130</c:v>
                </c:pt>
                <c:pt idx="1">
                  <c:v>127</c:v>
                </c:pt>
                <c:pt idx="2">
                  <c:v>119</c:v>
                </c:pt>
                <c:pt idx="3">
                  <c:v>138</c:v>
                </c:pt>
                <c:pt idx="4">
                  <c:v>142</c:v>
                </c:pt>
                <c:pt idx="5">
                  <c:v>280</c:v>
                </c:pt>
                <c:pt idx="6">
                  <c:v>380</c:v>
                </c:pt>
                <c:pt idx="7">
                  <c:v>291</c:v>
                </c:pt>
                <c:pt idx="8">
                  <c:v>228</c:v>
                </c:pt>
                <c:pt idx="9">
                  <c:v>160</c:v>
                </c:pt>
                <c:pt idx="10">
                  <c:v>198</c:v>
                </c:pt>
                <c:pt idx="11">
                  <c:v>200</c:v>
                </c:pt>
                <c:pt idx="12">
                  <c:v>233</c:v>
                </c:pt>
                <c:pt idx="13">
                  <c:v>52</c:v>
                </c:pt>
                <c:pt idx="14">
                  <c:v>165</c:v>
                </c:pt>
                <c:pt idx="15">
                  <c:v>281</c:v>
                </c:pt>
              </c:numCache>
            </c:numRef>
          </c:yVal>
          <c:smooth val="0"/>
        </c:ser>
        <c:dLbls>
          <c:showLegendKey val="0"/>
          <c:showVal val="0"/>
          <c:showCatName val="0"/>
          <c:showSerName val="0"/>
          <c:showPercent val="0"/>
          <c:showBubbleSize val="0"/>
        </c:dLbls>
        <c:axId val="569634552"/>
        <c:axId val="569640432"/>
      </c:scatterChart>
      <c:valAx>
        <c:axId val="569634552"/>
        <c:scaling>
          <c:orientation val="minMax"/>
        </c:scaling>
        <c:delete val="0"/>
        <c:axPos val="b"/>
        <c:numFmt formatCode="General" sourceLinked="1"/>
        <c:majorTickMark val="out"/>
        <c:minorTickMark val="none"/>
        <c:tickLblPos val="nextTo"/>
        <c:crossAx val="569640432"/>
        <c:crosses val="autoZero"/>
        <c:crossBetween val="midCat"/>
      </c:valAx>
      <c:valAx>
        <c:axId val="569640432"/>
        <c:scaling>
          <c:orientation val="minMax"/>
        </c:scaling>
        <c:delete val="0"/>
        <c:axPos val="l"/>
        <c:majorGridlines/>
        <c:numFmt formatCode="General" sourceLinked="1"/>
        <c:majorTickMark val="out"/>
        <c:minorTickMark val="none"/>
        <c:tickLblPos val="nextTo"/>
        <c:crossAx val="569634552"/>
        <c:crosses val="autoZero"/>
        <c:crossBetween val="midCat"/>
      </c:valAx>
    </c:plotArea>
    <c:plotVisOnly val="1"/>
    <c:dispBlanksAs val="gap"/>
    <c:showDLblsOverMax val="0"/>
  </c:chart>
  <c:printSettings>
    <c:headerFooter/>
    <c:pageMargins b="0.75000000000000533" l="0.70000000000000062" r="0.70000000000000062" t="0.75000000000000533"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'Brož &amp; Hauber 2013'!$R$1</c:f>
              <c:strCache>
                <c:ptCount val="1"/>
                <c:pt idx="0">
                  <c:v>HCO [m]</c:v>
                </c:pt>
              </c:strCache>
            </c:strRef>
          </c:tx>
          <c:spPr>
            <a:ln w="25400" cap="rnd">
              <a:noFill/>
              <a:round/>
            </a:ln>
            <a:effectLst/>
          </c:spPr>
          <c:marker>
            <c:symbol val="circle"/>
            <c:size val="5"/>
            <c:spPr>
              <a:solidFill>
                <a:schemeClr val="accent1"/>
              </a:solidFill>
              <a:ln w="9525">
                <a:solidFill>
                  <a:schemeClr val="accent1"/>
                </a:solidFill>
              </a:ln>
              <a:effectLst/>
            </c:spPr>
          </c:marker>
          <c:xVal>
            <c:numRef>
              <c:f>'Brož &amp; Hauber 2013'!$P$2:$P$188</c:f>
              <c:numCache>
                <c:formatCode>#,##0</c:formatCode>
                <c:ptCount val="187"/>
                <c:pt idx="0">
                  <c:v>7600</c:v>
                </c:pt>
                <c:pt idx="2">
                  <c:v>6750</c:v>
                </c:pt>
                <c:pt idx="4">
                  <c:v>15562</c:v>
                </c:pt>
                <c:pt idx="6">
                  <c:v>5888</c:v>
                </c:pt>
                <c:pt idx="8">
                  <c:v>3391</c:v>
                </c:pt>
                <c:pt idx="10">
                  <c:v>5690</c:v>
                </c:pt>
                <c:pt idx="12">
                  <c:v>6799</c:v>
                </c:pt>
                <c:pt idx="14">
                  <c:v>9844</c:v>
                </c:pt>
                <c:pt idx="16">
                  <c:v>6750</c:v>
                </c:pt>
                <c:pt idx="18">
                  <c:v>11811</c:v>
                </c:pt>
                <c:pt idx="20">
                  <c:v>14170</c:v>
                </c:pt>
                <c:pt idx="22">
                  <c:v>6333</c:v>
                </c:pt>
                <c:pt idx="24">
                  <c:v>10958</c:v>
                </c:pt>
                <c:pt idx="26">
                  <c:v>11827</c:v>
                </c:pt>
                <c:pt idx="28">
                  <c:v>3565</c:v>
                </c:pt>
                <c:pt idx="30">
                  <c:v>7675</c:v>
                </c:pt>
                <c:pt idx="32">
                  <c:v>7261</c:v>
                </c:pt>
                <c:pt idx="34">
                  <c:v>13543</c:v>
                </c:pt>
                <c:pt idx="36">
                  <c:v>7007</c:v>
                </c:pt>
                <c:pt idx="38">
                  <c:v>9487</c:v>
                </c:pt>
                <c:pt idx="40">
                  <c:v>6182</c:v>
                </c:pt>
                <c:pt idx="42">
                  <c:v>4220</c:v>
                </c:pt>
                <c:pt idx="44">
                  <c:v>7468</c:v>
                </c:pt>
                <c:pt idx="46">
                  <c:v>6962</c:v>
                </c:pt>
                <c:pt idx="48">
                  <c:v>8618</c:v>
                </c:pt>
                <c:pt idx="50">
                  <c:v>3179</c:v>
                </c:pt>
                <c:pt idx="52">
                  <c:v>4179</c:v>
                </c:pt>
                <c:pt idx="54">
                  <c:v>7162</c:v>
                </c:pt>
                <c:pt idx="56">
                  <c:v>3556</c:v>
                </c:pt>
                <c:pt idx="58">
                  <c:v>4375</c:v>
                </c:pt>
                <c:pt idx="60">
                  <c:v>5256</c:v>
                </c:pt>
                <c:pt idx="62">
                  <c:v>4813</c:v>
                </c:pt>
                <c:pt idx="64">
                  <c:v>4750</c:v>
                </c:pt>
                <c:pt idx="66">
                  <c:v>6531</c:v>
                </c:pt>
                <c:pt idx="68">
                  <c:v>3758</c:v>
                </c:pt>
                <c:pt idx="70">
                  <c:v>11588</c:v>
                </c:pt>
                <c:pt idx="72">
                  <c:v>4012</c:v>
                </c:pt>
                <c:pt idx="74">
                  <c:v>13905</c:v>
                </c:pt>
                <c:pt idx="76">
                  <c:v>7201</c:v>
                </c:pt>
                <c:pt idx="78">
                  <c:v>7745</c:v>
                </c:pt>
                <c:pt idx="80">
                  <c:v>13674</c:v>
                </c:pt>
                <c:pt idx="82">
                  <c:v>8778</c:v>
                </c:pt>
                <c:pt idx="84">
                  <c:v>15879</c:v>
                </c:pt>
                <c:pt idx="86">
                  <c:v>17535</c:v>
                </c:pt>
                <c:pt idx="88">
                  <c:v>10188</c:v>
                </c:pt>
                <c:pt idx="90">
                  <c:v>7273</c:v>
                </c:pt>
                <c:pt idx="92">
                  <c:v>9757</c:v>
                </c:pt>
                <c:pt idx="94">
                  <c:v>12259</c:v>
                </c:pt>
                <c:pt idx="96">
                  <c:v>7652</c:v>
                </c:pt>
                <c:pt idx="98">
                  <c:v>5294</c:v>
                </c:pt>
                <c:pt idx="100">
                  <c:v>7141</c:v>
                </c:pt>
                <c:pt idx="102">
                  <c:v>5550</c:v>
                </c:pt>
                <c:pt idx="104" formatCode="0.000_);[Red]\(0.000\)">
                  <c:v>17535</c:v>
                </c:pt>
                <c:pt idx="105" formatCode="0.000_);[Red]\(0.000\)">
                  <c:v>3179</c:v>
                </c:pt>
                <c:pt idx="106" formatCode="0.000_);[Red]\(0.000\)">
                  <c:v>8045.2115384615381</c:v>
                </c:pt>
              </c:numCache>
            </c:numRef>
          </c:xVal>
          <c:yVal>
            <c:numRef>
              <c:f>'Brož &amp; Hauber 2013'!$R$2:$R$188</c:f>
              <c:numCache>
                <c:formatCode>General</c:formatCode>
                <c:ptCount val="187"/>
                <c:pt idx="0">
                  <c:v>121</c:v>
                </c:pt>
                <c:pt idx="2">
                  <c:v>47</c:v>
                </c:pt>
                <c:pt idx="4">
                  <c:v>122</c:v>
                </c:pt>
                <c:pt idx="6">
                  <c:v>31</c:v>
                </c:pt>
                <c:pt idx="8">
                  <c:v>13</c:v>
                </c:pt>
                <c:pt idx="10">
                  <c:v>176</c:v>
                </c:pt>
                <c:pt idx="12">
                  <c:v>111</c:v>
                </c:pt>
                <c:pt idx="14">
                  <c:v>57</c:v>
                </c:pt>
                <c:pt idx="16">
                  <c:v>166</c:v>
                </c:pt>
                <c:pt idx="18">
                  <c:v>92</c:v>
                </c:pt>
                <c:pt idx="20">
                  <c:v>105</c:v>
                </c:pt>
                <c:pt idx="22">
                  <c:v>150</c:v>
                </c:pt>
                <c:pt idx="24">
                  <c:v>130</c:v>
                </c:pt>
                <c:pt idx="26">
                  <c:v>89</c:v>
                </c:pt>
                <c:pt idx="28">
                  <c:v>45</c:v>
                </c:pt>
                <c:pt idx="30">
                  <c:v>227</c:v>
                </c:pt>
                <c:pt idx="32">
                  <c:v>189</c:v>
                </c:pt>
                <c:pt idx="34">
                  <c:v>222</c:v>
                </c:pt>
                <c:pt idx="36">
                  <c:v>124</c:v>
                </c:pt>
                <c:pt idx="38">
                  <c:v>168</c:v>
                </c:pt>
                <c:pt idx="40">
                  <c:v>96</c:v>
                </c:pt>
                <c:pt idx="42">
                  <c:v>43</c:v>
                </c:pt>
                <c:pt idx="44">
                  <c:v>108</c:v>
                </c:pt>
                <c:pt idx="46">
                  <c:v>38</c:v>
                </c:pt>
                <c:pt idx="48">
                  <c:v>89</c:v>
                </c:pt>
                <c:pt idx="50">
                  <c:v>112</c:v>
                </c:pt>
                <c:pt idx="52">
                  <c:v>87</c:v>
                </c:pt>
                <c:pt idx="54">
                  <c:v>35</c:v>
                </c:pt>
                <c:pt idx="56">
                  <c:v>132</c:v>
                </c:pt>
                <c:pt idx="58">
                  <c:v>101</c:v>
                </c:pt>
                <c:pt idx="60">
                  <c:v>63</c:v>
                </c:pt>
                <c:pt idx="62">
                  <c:v>126</c:v>
                </c:pt>
                <c:pt idx="64">
                  <c:v>64</c:v>
                </c:pt>
                <c:pt idx="66">
                  <c:v>62</c:v>
                </c:pt>
                <c:pt idx="68">
                  <c:v>65</c:v>
                </c:pt>
                <c:pt idx="70">
                  <c:v>71</c:v>
                </c:pt>
                <c:pt idx="72">
                  <c:v>73</c:v>
                </c:pt>
                <c:pt idx="74">
                  <c:v>110</c:v>
                </c:pt>
                <c:pt idx="76">
                  <c:v>84</c:v>
                </c:pt>
                <c:pt idx="78">
                  <c:v>87</c:v>
                </c:pt>
                <c:pt idx="80">
                  <c:v>104</c:v>
                </c:pt>
                <c:pt idx="82">
                  <c:v>67</c:v>
                </c:pt>
                <c:pt idx="84">
                  <c:v>274</c:v>
                </c:pt>
                <c:pt idx="86">
                  <c:v>372</c:v>
                </c:pt>
                <c:pt idx="88">
                  <c:v>237</c:v>
                </c:pt>
                <c:pt idx="90">
                  <c:v>185</c:v>
                </c:pt>
                <c:pt idx="92">
                  <c:v>171</c:v>
                </c:pt>
                <c:pt idx="94">
                  <c:v>189</c:v>
                </c:pt>
                <c:pt idx="96">
                  <c:v>82</c:v>
                </c:pt>
                <c:pt idx="98">
                  <c:v>120</c:v>
                </c:pt>
                <c:pt idx="100">
                  <c:v>164</c:v>
                </c:pt>
                <c:pt idx="102">
                  <c:v>91</c:v>
                </c:pt>
                <c:pt idx="104" formatCode="0.000_);[Red]\(0.000\)">
                  <c:v>372</c:v>
                </c:pt>
                <c:pt idx="105" formatCode="0.000_);[Red]\(0.000\)">
                  <c:v>13</c:v>
                </c:pt>
                <c:pt idx="106" formatCode="0.000_);[Red]\(0.000\)">
                  <c:v>117.05769230769231</c:v>
                </c:pt>
              </c:numCache>
            </c:numRef>
          </c:yVal>
          <c:smooth val="0"/>
        </c:ser>
        <c:dLbls>
          <c:showLegendKey val="0"/>
          <c:showVal val="0"/>
          <c:showCatName val="0"/>
          <c:showSerName val="0"/>
          <c:showPercent val="0"/>
          <c:showBubbleSize val="0"/>
        </c:dLbls>
        <c:axId val="569637688"/>
        <c:axId val="569636512"/>
      </c:scatterChart>
      <c:valAx>
        <c:axId val="56963768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69636512"/>
        <c:crosses val="autoZero"/>
        <c:crossBetween val="midCat"/>
      </c:valAx>
      <c:valAx>
        <c:axId val="56963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696376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'Brož et al. 2015'!$R$3:$R$30</c:f>
              <c:numCache>
                <c:formatCode>General</c:formatCode>
                <c:ptCount val="28"/>
                <c:pt idx="0">
                  <c:v>5210</c:v>
                </c:pt>
                <c:pt idx="1">
                  <c:v>7500</c:v>
                </c:pt>
                <c:pt idx="2">
                  <c:v>2818</c:v>
                </c:pt>
                <c:pt idx="3">
                  <c:v>2980</c:v>
                </c:pt>
                <c:pt idx="4">
                  <c:v>4558</c:v>
                </c:pt>
                <c:pt idx="5">
                  <c:v>3112</c:v>
                </c:pt>
                <c:pt idx="6">
                  <c:v>2392</c:v>
                </c:pt>
                <c:pt idx="7">
                  <c:v>2994</c:v>
                </c:pt>
                <c:pt idx="8">
                  <c:v>1570</c:v>
                </c:pt>
                <c:pt idx="9">
                  <c:v>2046</c:v>
                </c:pt>
                <c:pt idx="10">
                  <c:v>1364</c:v>
                </c:pt>
                <c:pt idx="11">
                  <c:v>1522</c:v>
                </c:pt>
                <c:pt idx="12">
                  <c:v>2520</c:v>
                </c:pt>
                <c:pt idx="13">
                  <c:v>1570</c:v>
                </c:pt>
                <c:pt idx="14">
                  <c:v>2194</c:v>
                </c:pt>
                <c:pt idx="15">
                  <c:v>1706</c:v>
                </c:pt>
                <c:pt idx="16">
                  <c:v>2370</c:v>
                </c:pt>
                <c:pt idx="17">
                  <c:v>1528</c:v>
                </c:pt>
                <c:pt idx="18">
                  <c:v>1812</c:v>
                </c:pt>
                <c:pt idx="19">
                  <c:v>1980</c:v>
                </c:pt>
                <c:pt idx="20">
                  <c:v>1480</c:v>
                </c:pt>
                <c:pt idx="21">
                  <c:v>1564</c:v>
                </c:pt>
                <c:pt idx="22">
                  <c:v>1376</c:v>
                </c:pt>
                <c:pt idx="23">
                  <c:v>928</c:v>
                </c:pt>
                <c:pt idx="24">
                  <c:v>1040</c:v>
                </c:pt>
                <c:pt idx="25">
                  <c:v>1890</c:v>
                </c:pt>
                <c:pt idx="26">
                  <c:v>1896</c:v>
                </c:pt>
                <c:pt idx="27">
                  <c:v>1796</c:v>
                </c:pt>
              </c:numCache>
            </c:numRef>
          </c:xVal>
          <c:yVal>
            <c:numRef>
              <c:f>'Brož et al. 2015'!$S$3:$S$30</c:f>
              <c:numCache>
                <c:formatCode>General</c:formatCode>
                <c:ptCount val="28"/>
                <c:pt idx="0">
                  <c:v>479</c:v>
                </c:pt>
                <c:pt idx="1">
                  <c:v>573</c:v>
                </c:pt>
                <c:pt idx="2">
                  <c:v>245</c:v>
                </c:pt>
                <c:pt idx="3">
                  <c:v>238</c:v>
                </c:pt>
                <c:pt idx="4">
                  <c:v>445</c:v>
                </c:pt>
                <c:pt idx="5">
                  <c:v>99</c:v>
                </c:pt>
                <c:pt idx="6">
                  <c:v>155</c:v>
                </c:pt>
                <c:pt idx="7">
                  <c:v>245</c:v>
                </c:pt>
                <c:pt idx="8">
                  <c:v>222</c:v>
                </c:pt>
                <c:pt idx="9">
                  <c:v>243</c:v>
                </c:pt>
                <c:pt idx="10">
                  <c:v>81</c:v>
                </c:pt>
                <c:pt idx="11">
                  <c:v>130</c:v>
                </c:pt>
                <c:pt idx="12">
                  <c:v>211</c:v>
                </c:pt>
                <c:pt idx="13">
                  <c:v>181</c:v>
                </c:pt>
                <c:pt idx="14">
                  <c:v>210</c:v>
                </c:pt>
                <c:pt idx="15">
                  <c:v>182</c:v>
                </c:pt>
                <c:pt idx="16">
                  <c:v>257</c:v>
                </c:pt>
                <c:pt idx="17">
                  <c:v>136</c:v>
                </c:pt>
                <c:pt idx="18">
                  <c:v>202</c:v>
                </c:pt>
                <c:pt idx="19">
                  <c:v>245</c:v>
                </c:pt>
                <c:pt idx="20">
                  <c:v>164</c:v>
                </c:pt>
                <c:pt idx="21">
                  <c:v>174</c:v>
                </c:pt>
                <c:pt idx="22">
                  <c:v>197</c:v>
                </c:pt>
                <c:pt idx="23">
                  <c:v>75</c:v>
                </c:pt>
                <c:pt idx="24">
                  <c:v>94</c:v>
                </c:pt>
                <c:pt idx="25">
                  <c:v>165</c:v>
                </c:pt>
                <c:pt idx="26">
                  <c:v>247</c:v>
                </c:pt>
                <c:pt idx="27">
                  <c:v>202</c:v>
                </c:pt>
              </c:numCache>
            </c:numRef>
          </c:yVal>
          <c:smooth val="0"/>
        </c:ser>
        <c:dLbls>
          <c:showLegendKey val="0"/>
          <c:showVal val="0"/>
          <c:showCatName val="0"/>
          <c:showSerName val="0"/>
          <c:showPercent val="0"/>
          <c:showBubbleSize val="0"/>
        </c:dLbls>
        <c:axId val="569640824"/>
        <c:axId val="569641216"/>
      </c:scatterChart>
      <c:valAx>
        <c:axId val="569640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69641216"/>
        <c:crosses val="autoZero"/>
        <c:crossBetween val="midCat"/>
      </c:valAx>
      <c:valAx>
        <c:axId val="56964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696408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ja-JP"/>
              <a:t>Lava dome</a:t>
            </a:r>
          </a:p>
        </c:rich>
      </c:tx>
      <c:layout/>
      <c:overlay val="0"/>
    </c:title>
    <c:autoTitleDeleted val="0"/>
    <c:plotArea>
      <c:layout/>
      <c:scatterChart>
        <c:scatterStyle val="lineMarker"/>
        <c:varyColors val="0"/>
        <c:ser>
          <c:idx val="0"/>
          <c:order val="0"/>
          <c:spPr>
            <a:ln w="28575">
              <a:noFill/>
            </a:ln>
          </c:spPr>
          <c:xVal>
            <c:numRef>
              <c:f>'Pike, 1978'!$D$6:$D$21</c:f>
              <c:numCache>
                <c:formatCode>General</c:formatCode>
                <c:ptCount val="16"/>
                <c:pt idx="0">
                  <c:v>655</c:v>
                </c:pt>
                <c:pt idx="1">
                  <c:v>715</c:v>
                </c:pt>
                <c:pt idx="2">
                  <c:v>598</c:v>
                </c:pt>
                <c:pt idx="3">
                  <c:v>570</c:v>
                </c:pt>
                <c:pt idx="4">
                  <c:v>255</c:v>
                </c:pt>
                <c:pt idx="5">
                  <c:v>105</c:v>
                </c:pt>
                <c:pt idx="6">
                  <c:v>800</c:v>
                </c:pt>
                <c:pt idx="7">
                  <c:v>600</c:v>
                </c:pt>
                <c:pt idx="8">
                  <c:v>555</c:v>
                </c:pt>
                <c:pt idx="9">
                  <c:v>500</c:v>
                </c:pt>
                <c:pt idx="10">
                  <c:v>250</c:v>
                </c:pt>
                <c:pt idx="11">
                  <c:v>300</c:v>
                </c:pt>
                <c:pt idx="12">
                  <c:v>395</c:v>
                </c:pt>
                <c:pt idx="13">
                  <c:v>146</c:v>
                </c:pt>
                <c:pt idx="14">
                  <c:v>45</c:v>
                </c:pt>
                <c:pt idx="15">
                  <c:v>300</c:v>
                </c:pt>
              </c:numCache>
            </c:numRef>
          </c:xVal>
          <c:yVal>
            <c:numRef>
              <c:f>'Pike, 1978'!$E$6:$E$21</c:f>
              <c:numCache>
                <c:formatCode>General</c:formatCode>
                <c:ptCount val="16"/>
                <c:pt idx="0">
                  <c:v>80</c:v>
                </c:pt>
                <c:pt idx="1">
                  <c:v>175</c:v>
                </c:pt>
                <c:pt idx="2">
                  <c:v>120</c:v>
                </c:pt>
                <c:pt idx="3">
                  <c:v>85</c:v>
                </c:pt>
                <c:pt idx="4">
                  <c:v>45</c:v>
                </c:pt>
                <c:pt idx="5">
                  <c:v>15</c:v>
                </c:pt>
                <c:pt idx="6">
                  <c:v>140</c:v>
                </c:pt>
                <c:pt idx="7">
                  <c:v>200</c:v>
                </c:pt>
                <c:pt idx="8">
                  <c:v>85</c:v>
                </c:pt>
                <c:pt idx="9">
                  <c:v>90</c:v>
                </c:pt>
                <c:pt idx="10">
                  <c:v>26</c:v>
                </c:pt>
                <c:pt idx="11">
                  <c:v>60</c:v>
                </c:pt>
                <c:pt idx="12">
                  <c:v>70</c:v>
                </c:pt>
                <c:pt idx="13">
                  <c:v>75</c:v>
                </c:pt>
                <c:pt idx="14">
                  <c:v>18</c:v>
                </c:pt>
                <c:pt idx="15">
                  <c:v>40</c:v>
                </c:pt>
              </c:numCache>
            </c:numRef>
          </c:yVal>
          <c:smooth val="0"/>
        </c:ser>
        <c:dLbls>
          <c:showLegendKey val="0"/>
          <c:showVal val="0"/>
          <c:showCatName val="0"/>
          <c:showSerName val="0"/>
          <c:showPercent val="0"/>
          <c:showBubbleSize val="0"/>
        </c:dLbls>
        <c:axId val="569638080"/>
        <c:axId val="569634160"/>
      </c:scatterChart>
      <c:valAx>
        <c:axId val="569638080"/>
        <c:scaling>
          <c:orientation val="minMax"/>
        </c:scaling>
        <c:delete val="0"/>
        <c:axPos val="b"/>
        <c:numFmt formatCode="General" sourceLinked="1"/>
        <c:majorTickMark val="out"/>
        <c:minorTickMark val="none"/>
        <c:tickLblPos val="nextTo"/>
        <c:crossAx val="569634160"/>
        <c:crosses val="autoZero"/>
        <c:crossBetween val="midCat"/>
      </c:valAx>
      <c:valAx>
        <c:axId val="569634160"/>
        <c:scaling>
          <c:orientation val="minMax"/>
        </c:scaling>
        <c:delete val="0"/>
        <c:axPos val="l"/>
        <c:majorGridlines/>
        <c:numFmt formatCode="General" sourceLinked="1"/>
        <c:majorTickMark val="out"/>
        <c:minorTickMark val="none"/>
        <c:tickLblPos val="nextTo"/>
        <c:crossAx val="569638080"/>
        <c:crosses val="autoZero"/>
        <c:crossBetween val="midCat"/>
      </c:valAx>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ja-JP"/>
              <a:t>Maar</a:t>
            </a:r>
          </a:p>
        </c:rich>
      </c:tx>
      <c:layout/>
      <c:overlay val="0"/>
    </c:title>
    <c:autoTitleDeleted val="0"/>
    <c:plotArea>
      <c:layout/>
      <c:scatterChart>
        <c:scatterStyle val="lineMarker"/>
        <c:varyColors val="0"/>
        <c:ser>
          <c:idx val="0"/>
          <c:order val="0"/>
          <c:spPr>
            <a:ln w="28575">
              <a:noFill/>
            </a:ln>
          </c:spPr>
          <c:xVal>
            <c:numRef>
              <c:f>'Pike, 1978'!$D$28:$D$104</c:f>
              <c:numCache>
                <c:formatCode>General</c:formatCode>
                <c:ptCount val="77"/>
                <c:pt idx="0">
                  <c:v>1360</c:v>
                </c:pt>
                <c:pt idx="1">
                  <c:v>2400</c:v>
                </c:pt>
                <c:pt idx="2">
                  <c:v>2045</c:v>
                </c:pt>
                <c:pt idx="3">
                  <c:v>91</c:v>
                </c:pt>
                <c:pt idx="4">
                  <c:v>6730</c:v>
                </c:pt>
                <c:pt idx="5">
                  <c:v>236</c:v>
                </c:pt>
                <c:pt idx="6">
                  <c:v>500</c:v>
                </c:pt>
                <c:pt idx="7">
                  <c:v>1600</c:v>
                </c:pt>
                <c:pt idx="8">
                  <c:v>2725</c:v>
                </c:pt>
                <c:pt idx="9">
                  <c:v>3000</c:v>
                </c:pt>
                <c:pt idx="10">
                  <c:v>2450</c:v>
                </c:pt>
                <c:pt idx="11">
                  <c:v>1895</c:v>
                </c:pt>
                <c:pt idx="12">
                  <c:v>1600</c:v>
                </c:pt>
                <c:pt idx="13">
                  <c:v>1010</c:v>
                </c:pt>
                <c:pt idx="14">
                  <c:v>172</c:v>
                </c:pt>
                <c:pt idx="15">
                  <c:v>2620</c:v>
                </c:pt>
                <c:pt idx="16">
                  <c:v>615</c:v>
                </c:pt>
                <c:pt idx="17">
                  <c:v>1900</c:v>
                </c:pt>
                <c:pt idx="18">
                  <c:v>1550</c:v>
                </c:pt>
                <c:pt idx="19">
                  <c:v>3180</c:v>
                </c:pt>
                <c:pt idx="20">
                  <c:v>5800</c:v>
                </c:pt>
                <c:pt idx="21">
                  <c:v>3600</c:v>
                </c:pt>
                <c:pt idx="22">
                  <c:v>6400</c:v>
                </c:pt>
                <c:pt idx="23">
                  <c:v>2010</c:v>
                </c:pt>
                <c:pt idx="24">
                  <c:v>1115</c:v>
                </c:pt>
                <c:pt idx="25">
                  <c:v>2230</c:v>
                </c:pt>
                <c:pt idx="26">
                  <c:v>1530</c:v>
                </c:pt>
                <c:pt idx="27">
                  <c:v>1163</c:v>
                </c:pt>
                <c:pt idx="28">
                  <c:v>1770</c:v>
                </c:pt>
                <c:pt idx="29">
                  <c:v>1007</c:v>
                </c:pt>
                <c:pt idx="30">
                  <c:v>2630</c:v>
                </c:pt>
                <c:pt idx="31">
                  <c:v>1587</c:v>
                </c:pt>
                <c:pt idx="32">
                  <c:v>1700</c:v>
                </c:pt>
                <c:pt idx="33">
                  <c:v>3100</c:v>
                </c:pt>
                <c:pt idx="34">
                  <c:v>1600</c:v>
                </c:pt>
                <c:pt idx="35">
                  <c:v>1700</c:v>
                </c:pt>
                <c:pt idx="36">
                  <c:v>1750</c:v>
                </c:pt>
                <c:pt idx="37">
                  <c:v>2323</c:v>
                </c:pt>
                <c:pt idx="38">
                  <c:v>355</c:v>
                </c:pt>
                <c:pt idx="39">
                  <c:v>605</c:v>
                </c:pt>
                <c:pt idx="40">
                  <c:v>610</c:v>
                </c:pt>
                <c:pt idx="41">
                  <c:v>1400</c:v>
                </c:pt>
                <c:pt idx="42">
                  <c:v>1050</c:v>
                </c:pt>
                <c:pt idx="43">
                  <c:v>820</c:v>
                </c:pt>
                <c:pt idx="44">
                  <c:v>1070</c:v>
                </c:pt>
                <c:pt idx="45">
                  <c:v>1050</c:v>
                </c:pt>
                <c:pt idx="46">
                  <c:v>8750</c:v>
                </c:pt>
                <c:pt idx="47">
                  <c:v>4950</c:v>
                </c:pt>
                <c:pt idx="48">
                  <c:v>3000</c:v>
                </c:pt>
                <c:pt idx="49">
                  <c:v>2805</c:v>
                </c:pt>
                <c:pt idx="50">
                  <c:v>6200</c:v>
                </c:pt>
                <c:pt idx="51">
                  <c:v>900</c:v>
                </c:pt>
                <c:pt idx="52">
                  <c:v>1300</c:v>
                </c:pt>
                <c:pt idx="53">
                  <c:v>1905</c:v>
                </c:pt>
                <c:pt idx="54">
                  <c:v>2160</c:v>
                </c:pt>
                <c:pt idx="55">
                  <c:v>1535</c:v>
                </c:pt>
                <c:pt idx="56">
                  <c:v>3600</c:v>
                </c:pt>
                <c:pt idx="57">
                  <c:v>2100</c:v>
                </c:pt>
                <c:pt idx="58">
                  <c:v>1688</c:v>
                </c:pt>
                <c:pt idx="59">
                  <c:v>880</c:v>
                </c:pt>
                <c:pt idx="60">
                  <c:v>790</c:v>
                </c:pt>
                <c:pt idx="61">
                  <c:v>800</c:v>
                </c:pt>
                <c:pt idx="62">
                  <c:v>1199</c:v>
                </c:pt>
                <c:pt idx="63">
                  <c:v>1080</c:v>
                </c:pt>
                <c:pt idx="64">
                  <c:v>1250</c:v>
                </c:pt>
                <c:pt idx="65">
                  <c:v>550</c:v>
                </c:pt>
                <c:pt idx="66">
                  <c:v>660</c:v>
                </c:pt>
                <c:pt idx="67">
                  <c:v>580</c:v>
                </c:pt>
                <c:pt idx="68">
                  <c:v>1050</c:v>
                </c:pt>
                <c:pt idx="69">
                  <c:v>470</c:v>
                </c:pt>
                <c:pt idx="70">
                  <c:v>500</c:v>
                </c:pt>
                <c:pt idx="71">
                  <c:v>735</c:v>
                </c:pt>
                <c:pt idx="72">
                  <c:v>1220</c:v>
                </c:pt>
                <c:pt idx="73">
                  <c:v>1170</c:v>
                </c:pt>
                <c:pt idx="74">
                  <c:v>1315</c:v>
                </c:pt>
                <c:pt idx="75">
                  <c:v>2030</c:v>
                </c:pt>
                <c:pt idx="76">
                  <c:v>1450</c:v>
                </c:pt>
              </c:numCache>
            </c:numRef>
          </c:xVal>
          <c:yVal>
            <c:numRef>
              <c:f>'Pike, 1978'!$E$28:$E$104</c:f>
              <c:numCache>
                <c:formatCode>General</c:formatCode>
                <c:ptCount val="77"/>
                <c:pt idx="0">
                  <c:v>40</c:v>
                </c:pt>
                <c:pt idx="1">
                  <c:v>43</c:v>
                </c:pt>
                <c:pt idx="2">
                  <c:v>40</c:v>
                </c:pt>
                <c:pt idx="3">
                  <c:v>4</c:v>
                </c:pt>
                <c:pt idx="4">
                  <c:v>20</c:v>
                </c:pt>
                <c:pt idx="5">
                  <c:v>12</c:v>
                </c:pt>
                <c:pt idx="6">
                  <c:v>19</c:v>
                </c:pt>
                <c:pt idx="7">
                  <c:v>74</c:v>
                </c:pt>
                <c:pt idx="8">
                  <c:v>33</c:v>
                </c:pt>
                <c:pt idx="9">
                  <c:v>25</c:v>
                </c:pt>
                <c:pt idx="10">
                  <c:v>24</c:v>
                </c:pt>
                <c:pt idx="11">
                  <c:v>18</c:v>
                </c:pt>
                <c:pt idx="12">
                  <c:v>12</c:v>
                </c:pt>
                <c:pt idx="13">
                  <c:v>20</c:v>
                </c:pt>
                <c:pt idx="14">
                  <c:v>8</c:v>
                </c:pt>
                <c:pt idx="15">
                  <c:v>20</c:v>
                </c:pt>
                <c:pt idx="16">
                  <c:v>6</c:v>
                </c:pt>
                <c:pt idx="17">
                  <c:v>30</c:v>
                </c:pt>
                <c:pt idx="18">
                  <c:v>34</c:v>
                </c:pt>
                <c:pt idx="19">
                  <c:v>12</c:v>
                </c:pt>
                <c:pt idx="20">
                  <c:v>25</c:v>
                </c:pt>
                <c:pt idx="21">
                  <c:v>20</c:v>
                </c:pt>
                <c:pt idx="22">
                  <c:v>29</c:v>
                </c:pt>
                <c:pt idx="23">
                  <c:v>12</c:v>
                </c:pt>
                <c:pt idx="24">
                  <c:v>27</c:v>
                </c:pt>
                <c:pt idx="25">
                  <c:v>15</c:v>
                </c:pt>
                <c:pt idx="26">
                  <c:v>12</c:v>
                </c:pt>
                <c:pt idx="27">
                  <c:v>15</c:v>
                </c:pt>
                <c:pt idx="28">
                  <c:v>25</c:v>
                </c:pt>
                <c:pt idx="29">
                  <c:v>18</c:v>
                </c:pt>
                <c:pt idx="30">
                  <c:v>49</c:v>
                </c:pt>
                <c:pt idx="31">
                  <c:v>15</c:v>
                </c:pt>
                <c:pt idx="32">
                  <c:v>27</c:v>
                </c:pt>
                <c:pt idx="33">
                  <c:v>80</c:v>
                </c:pt>
                <c:pt idx="34">
                  <c:v>80</c:v>
                </c:pt>
                <c:pt idx="35">
                  <c:v>35</c:v>
                </c:pt>
                <c:pt idx="36">
                  <c:v>37</c:v>
                </c:pt>
                <c:pt idx="37">
                  <c:v>74</c:v>
                </c:pt>
                <c:pt idx="38">
                  <c:v>20</c:v>
                </c:pt>
                <c:pt idx="39">
                  <c:v>15</c:v>
                </c:pt>
                <c:pt idx="40">
                  <c:v>60</c:v>
                </c:pt>
                <c:pt idx="41">
                  <c:v>60</c:v>
                </c:pt>
                <c:pt idx="42">
                  <c:v>40</c:v>
                </c:pt>
                <c:pt idx="43">
                  <c:v>35</c:v>
                </c:pt>
                <c:pt idx="44">
                  <c:v>10</c:v>
                </c:pt>
                <c:pt idx="45">
                  <c:v>10</c:v>
                </c:pt>
                <c:pt idx="46">
                  <c:v>167</c:v>
                </c:pt>
                <c:pt idx="47">
                  <c:v>70</c:v>
                </c:pt>
                <c:pt idx="48">
                  <c:v>120</c:v>
                </c:pt>
                <c:pt idx="49">
                  <c:v>44</c:v>
                </c:pt>
                <c:pt idx="50">
                  <c:v>50</c:v>
                </c:pt>
                <c:pt idx="51">
                  <c:v>30</c:v>
                </c:pt>
                <c:pt idx="52">
                  <c:v>30</c:v>
                </c:pt>
                <c:pt idx="53">
                  <c:v>31</c:v>
                </c:pt>
                <c:pt idx="54">
                  <c:v>58</c:v>
                </c:pt>
                <c:pt idx="55">
                  <c:v>23</c:v>
                </c:pt>
                <c:pt idx="56">
                  <c:v>25</c:v>
                </c:pt>
                <c:pt idx="57">
                  <c:v>60</c:v>
                </c:pt>
                <c:pt idx="58">
                  <c:v>63</c:v>
                </c:pt>
                <c:pt idx="59">
                  <c:v>37</c:v>
                </c:pt>
                <c:pt idx="60">
                  <c:v>32</c:v>
                </c:pt>
                <c:pt idx="61">
                  <c:v>14</c:v>
                </c:pt>
                <c:pt idx="62">
                  <c:v>30</c:v>
                </c:pt>
                <c:pt idx="63">
                  <c:v>30</c:v>
                </c:pt>
                <c:pt idx="64">
                  <c:v>6</c:v>
                </c:pt>
                <c:pt idx="65">
                  <c:v>6</c:v>
                </c:pt>
                <c:pt idx="66">
                  <c:v>5</c:v>
                </c:pt>
                <c:pt idx="67">
                  <c:v>15</c:v>
                </c:pt>
                <c:pt idx="68">
                  <c:v>45</c:v>
                </c:pt>
                <c:pt idx="69">
                  <c:v>6</c:v>
                </c:pt>
                <c:pt idx="70">
                  <c:v>10</c:v>
                </c:pt>
                <c:pt idx="71">
                  <c:v>26</c:v>
                </c:pt>
                <c:pt idx="72">
                  <c:v>43</c:v>
                </c:pt>
                <c:pt idx="73">
                  <c:v>6</c:v>
                </c:pt>
                <c:pt idx="74">
                  <c:v>30</c:v>
                </c:pt>
                <c:pt idx="75">
                  <c:v>70</c:v>
                </c:pt>
                <c:pt idx="76">
                  <c:v>125</c:v>
                </c:pt>
              </c:numCache>
            </c:numRef>
          </c:yVal>
          <c:smooth val="0"/>
        </c:ser>
        <c:dLbls>
          <c:showLegendKey val="0"/>
          <c:showVal val="0"/>
          <c:showCatName val="0"/>
          <c:showSerName val="0"/>
          <c:showPercent val="0"/>
          <c:showBubbleSize val="0"/>
        </c:dLbls>
        <c:axId val="569636904"/>
        <c:axId val="569634944"/>
      </c:scatterChart>
      <c:valAx>
        <c:axId val="569636904"/>
        <c:scaling>
          <c:orientation val="minMax"/>
        </c:scaling>
        <c:delete val="0"/>
        <c:axPos val="b"/>
        <c:numFmt formatCode="General" sourceLinked="1"/>
        <c:majorTickMark val="out"/>
        <c:minorTickMark val="none"/>
        <c:tickLblPos val="nextTo"/>
        <c:crossAx val="569634944"/>
        <c:crosses val="autoZero"/>
        <c:crossBetween val="midCat"/>
      </c:valAx>
      <c:valAx>
        <c:axId val="569634944"/>
        <c:scaling>
          <c:orientation val="minMax"/>
        </c:scaling>
        <c:delete val="0"/>
        <c:axPos val="l"/>
        <c:majorGridlines/>
        <c:numFmt formatCode="General" sourceLinked="1"/>
        <c:majorTickMark val="out"/>
        <c:minorTickMark val="none"/>
        <c:tickLblPos val="nextTo"/>
        <c:crossAx val="569636904"/>
        <c:crosses val="autoZero"/>
        <c:crossBetween val="midCat"/>
      </c:valAx>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ja-JP"/>
              <a:t>Pseudocrater</a:t>
            </a:r>
          </a:p>
        </c:rich>
      </c:tx>
      <c:layout/>
      <c:overlay val="0"/>
    </c:title>
    <c:autoTitleDeleted val="0"/>
    <c:plotArea>
      <c:layout/>
      <c:scatterChart>
        <c:scatterStyle val="lineMarker"/>
        <c:varyColors val="0"/>
        <c:ser>
          <c:idx val="0"/>
          <c:order val="0"/>
          <c:spPr>
            <a:ln w="28575">
              <a:noFill/>
            </a:ln>
          </c:spPr>
          <c:xVal>
            <c:numRef>
              <c:f>'Pike, 1978'!$T$5:$T$14</c:f>
              <c:numCache>
                <c:formatCode>General</c:formatCode>
                <c:ptCount val="10"/>
                <c:pt idx="0">
                  <c:v>315</c:v>
                </c:pt>
                <c:pt idx="1">
                  <c:v>199</c:v>
                </c:pt>
                <c:pt idx="2">
                  <c:v>125</c:v>
                </c:pt>
                <c:pt idx="3">
                  <c:v>355</c:v>
                </c:pt>
                <c:pt idx="4">
                  <c:v>195</c:v>
                </c:pt>
                <c:pt idx="5">
                  <c:v>252</c:v>
                </c:pt>
                <c:pt idx="6">
                  <c:v>159</c:v>
                </c:pt>
                <c:pt idx="7">
                  <c:v>52</c:v>
                </c:pt>
                <c:pt idx="8">
                  <c:v>50</c:v>
                </c:pt>
                <c:pt idx="9">
                  <c:v>42</c:v>
                </c:pt>
              </c:numCache>
            </c:numRef>
          </c:xVal>
          <c:yVal>
            <c:numRef>
              <c:f>'Pike, 1978'!$U$5:$U$14</c:f>
              <c:numCache>
                <c:formatCode>General</c:formatCode>
                <c:ptCount val="10"/>
                <c:pt idx="0">
                  <c:v>23</c:v>
                </c:pt>
                <c:pt idx="1">
                  <c:v>29</c:v>
                </c:pt>
                <c:pt idx="2">
                  <c:v>25</c:v>
                </c:pt>
                <c:pt idx="3">
                  <c:v>25</c:v>
                </c:pt>
                <c:pt idx="4">
                  <c:v>25</c:v>
                </c:pt>
                <c:pt idx="5">
                  <c:v>16</c:v>
                </c:pt>
                <c:pt idx="6">
                  <c:v>10</c:v>
                </c:pt>
                <c:pt idx="7">
                  <c:v>5</c:v>
                </c:pt>
                <c:pt idx="8">
                  <c:v>4</c:v>
                </c:pt>
                <c:pt idx="9">
                  <c:v>8</c:v>
                </c:pt>
              </c:numCache>
            </c:numRef>
          </c:yVal>
          <c:smooth val="0"/>
        </c:ser>
        <c:dLbls>
          <c:showLegendKey val="0"/>
          <c:showVal val="0"/>
          <c:showCatName val="0"/>
          <c:showSerName val="0"/>
          <c:showPercent val="0"/>
          <c:showBubbleSize val="0"/>
        </c:dLbls>
        <c:axId val="458922208"/>
        <c:axId val="458919856"/>
      </c:scatterChart>
      <c:valAx>
        <c:axId val="458922208"/>
        <c:scaling>
          <c:orientation val="minMax"/>
        </c:scaling>
        <c:delete val="0"/>
        <c:axPos val="b"/>
        <c:numFmt formatCode="General" sourceLinked="1"/>
        <c:majorTickMark val="out"/>
        <c:minorTickMark val="none"/>
        <c:tickLblPos val="nextTo"/>
        <c:crossAx val="458919856"/>
        <c:crosses val="autoZero"/>
        <c:crossBetween val="midCat"/>
      </c:valAx>
      <c:valAx>
        <c:axId val="458919856"/>
        <c:scaling>
          <c:orientation val="minMax"/>
        </c:scaling>
        <c:delete val="0"/>
        <c:axPos val="l"/>
        <c:majorGridlines/>
        <c:numFmt formatCode="General" sourceLinked="1"/>
        <c:majorTickMark val="out"/>
        <c:minorTickMark val="none"/>
        <c:tickLblPos val="nextTo"/>
        <c:crossAx val="458922208"/>
        <c:crosses val="autoZero"/>
        <c:crossBetween val="midCat"/>
      </c:valAx>
    </c:plotArea>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ja-JP"/>
              <a:t>Cinder cone</a:t>
            </a:r>
          </a:p>
        </c:rich>
      </c:tx>
      <c:layout/>
      <c:overlay val="0"/>
    </c:title>
    <c:autoTitleDeleted val="0"/>
    <c:plotArea>
      <c:layout/>
      <c:scatterChart>
        <c:scatterStyle val="lineMarker"/>
        <c:varyColors val="0"/>
        <c:ser>
          <c:idx val="0"/>
          <c:order val="0"/>
          <c:spPr>
            <a:ln w="28575">
              <a:noFill/>
            </a:ln>
          </c:spPr>
          <c:xVal>
            <c:numRef>
              <c:f>'Pike, 1978'!$T$21:$T$261</c:f>
              <c:numCache>
                <c:formatCode>General</c:formatCode>
                <c:ptCount val="241"/>
                <c:pt idx="0">
                  <c:v>680</c:v>
                </c:pt>
                <c:pt idx="1">
                  <c:v>321</c:v>
                </c:pt>
                <c:pt idx="2">
                  <c:v>631</c:v>
                </c:pt>
                <c:pt idx="3">
                  <c:v>1502</c:v>
                </c:pt>
                <c:pt idx="4">
                  <c:v>680</c:v>
                </c:pt>
                <c:pt idx="5">
                  <c:v>801</c:v>
                </c:pt>
                <c:pt idx="6">
                  <c:v>896</c:v>
                </c:pt>
                <c:pt idx="7">
                  <c:v>852</c:v>
                </c:pt>
                <c:pt idx="8">
                  <c:v>1100</c:v>
                </c:pt>
                <c:pt idx="9">
                  <c:v>1354</c:v>
                </c:pt>
                <c:pt idx="10">
                  <c:v>600</c:v>
                </c:pt>
                <c:pt idx="11">
                  <c:v>850</c:v>
                </c:pt>
                <c:pt idx="12">
                  <c:v>500</c:v>
                </c:pt>
                <c:pt idx="13">
                  <c:v>1235</c:v>
                </c:pt>
                <c:pt idx="14">
                  <c:v>745</c:v>
                </c:pt>
                <c:pt idx="15">
                  <c:v>1000</c:v>
                </c:pt>
                <c:pt idx="16">
                  <c:v>1181</c:v>
                </c:pt>
                <c:pt idx="17">
                  <c:v>903</c:v>
                </c:pt>
                <c:pt idx="18">
                  <c:v>971</c:v>
                </c:pt>
                <c:pt idx="19">
                  <c:v>1171</c:v>
                </c:pt>
                <c:pt idx="20">
                  <c:v>1698</c:v>
                </c:pt>
                <c:pt idx="21">
                  <c:v>1700</c:v>
                </c:pt>
                <c:pt idx="22">
                  <c:v>1795</c:v>
                </c:pt>
                <c:pt idx="23">
                  <c:v>2301</c:v>
                </c:pt>
                <c:pt idx="24">
                  <c:v>930</c:v>
                </c:pt>
                <c:pt idx="25">
                  <c:v>1100</c:v>
                </c:pt>
                <c:pt idx="26">
                  <c:v>910</c:v>
                </c:pt>
                <c:pt idx="27">
                  <c:v>1891</c:v>
                </c:pt>
                <c:pt idx="28">
                  <c:v>689</c:v>
                </c:pt>
                <c:pt idx="29">
                  <c:v>1350</c:v>
                </c:pt>
                <c:pt idx="30">
                  <c:v>1200</c:v>
                </c:pt>
                <c:pt idx="31">
                  <c:v>1700</c:v>
                </c:pt>
                <c:pt idx="32">
                  <c:v>1400</c:v>
                </c:pt>
                <c:pt idx="33">
                  <c:v>710</c:v>
                </c:pt>
                <c:pt idx="34">
                  <c:v>1800</c:v>
                </c:pt>
                <c:pt idx="35">
                  <c:v>495</c:v>
                </c:pt>
                <c:pt idx="36">
                  <c:v>571</c:v>
                </c:pt>
                <c:pt idx="37">
                  <c:v>1100</c:v>
                </c:pt>
                <c:pt idx="38">
                  <c:v>1600</c:v>
                </c:pt>
                <c:pt idx="39">
                  <c:v>1510</c:v>
                </c:pt>
                <c:pt idx="40">
                  <c:v>2000</c:v>
                </c:pt>
                <c:pt idx="41">
                  <c:v>800</c:v>
                </c:pt>
                <c:pt idx="42">
                  <c:v>740</c:v>
                </c:pt>
                <c:pt idx="43">
                  <c:v>1150</c:v>
                </c:pt>
                <c:pt idx="44">
                  <c:v>732</c:v>
                </c:pt>
                <c:pt idx="45">
                  <c:v>1450</c:v>
                </c:pt>
                <c:pt idx="46">
                  <c:v>675</c:v>
                </c:pt>
                <c:pt idx="47">
                  <c:v>1285</c:v>
                </c:pt>
                <c:pt idx="48">
                  <c:v>1200</c:v>
                </c:pt>
                <c:pt idx="49">
                  <c:v>2000</c:v>
                </c:pt>
                <c:pt idx="50">
                  <c:v>245</c:v>
                </c:pt>
                <c:pt idx="51">
                  <c:v>1115</c:v>
                </c:pt>
                <c:pt idx="52">
                  <c:v>1703</c:v>
                </c:pt>
                <c:pt idx="53">
                  <c:v>137</c:v>
                </c:pt>
                <c:pt idx="54">
                  <c:v>800</c:v>
                </c:pt>
                <c:pt idx="55">
                  <c:v>1500</c:v>
                </c:pt>
                <c:pt idx="56">
                  <c:v>1451</c:v>
                </c:pt>
                <c:pt idx="57">
                  <c:v>570</c:v>
                </c:pt>
                <c:pt idx="58">
                  <c:v>541.5</c:v>
                </c:pt>
                <c:pt idx="59">
                  <c:v>560</c:v>
                </c:pt>
                <c:pt idx="60">
                  <c:v>263.5</c:v>
                </c:pt>
                <c:pt idx="61">
                  <c:v>464.5</c:v>
                </c:pt>
                <c:pt idx="62">
                  <c:v>1000.5</c:v>
                </c:pt>
                <c:pt idx="63">
                  <c:v>281</c:v>
                </c:pt>
                <c:pt idx="64">
                  <c:v>584.5</c:v>
                </c:pt>
                <c:pt idx="65">
                  <c:v>431</c:v>
                </c:pt>
                <c:pt idx="66">
                  <c:v>652.5</c:v>
                </c:pt>
                <c:pt idx="67">
                  <c:v>790.5</c:v>
                </c:pt>
                <c:pt idx="68">
                  <c:v>559</c:v>
                </c:pt>
                <c:pt idx="69">
                  <c:v>735</c:v>
                </c:pt>
                <c:pt idx="70">
                  <c:v>452</c:v>
                </c:pt>
                <c:pt idx="71">
                  <c:v>393.5</c:v>
                </c:pt>
                <c:pt idx="72">
                  <c:v>601.5</c:v>
                </c:pt>
                <c:pt idx="73">
                  <c:v>684.5</c:v>
                </c:pt>
                <c:pt idx="74">
                  <c:v>342.5</c:v>
                </c:pt>
                <c:pt idx="75">
                  <c:v>469.5</c:v>
                </c:pt>
                <c:pt idx="76">
                  <c:v>556</c:v>
                </c:pt>
                <c:pt idx="77">
                  <c:v>1338.5</c:v>
                </c:pt>
                <c:pt idx="78">
                  <c:v>563</c:v>
                </c:pt>
                <c:pt idx="79">
                  <c:v>818</c:v>
                </c:pt>
                <c:pt idx="80">
                  <c:v>367.5</c:v>
                </c:pt>
                <c:pt idx="81">
                  <c:v>238.5</c:v>
                </c:pt>
                <c:pt idx="82">
                  <c:v>896</c:v>
                </c:pt>
                <c:pt idx="83">
                  <c:v>704</c:v>
                </c:pt>
                <c:pt idx="84">
                  <c:v>1133</c:v>
                </c:pt>
                <c:pt idx="85">
                  <c:v>534</c:v>
                </c:pt>
                <c:pt idx="86">
                  <c:v>2842.5</c:v>
                </c:pt>
                <c:pt idx="87">
                  <c:v>1310.5</c:v>
                </c:pt>
                <c:pt idx="88">
                  <c:v>190.5</c:v>
                </c:pt>
                <c:pt idx="89">
                  <c:v>527.5</c:v>
                </c:pt>
                <c:pt idx="90">
                  <c:v>997</c:v>
                </c:pt>
                <c:pt idx="91">
                  <c:v>475</c:v>
                </c:pt>
                <c:pt idx="92">
                  <c:v>466</c:v>
                </c:pt>
                <c:pt idx="93">
                  <c:v>881.5</c:v>
                </c:pt>
                <c:pt idx="94">
                  <c:v>1041</c:v>
                </c:pt>
                <c:pt idx="95">
                  <c:v>1050</c:v>
                </c:pt>
                <c:pt idx="96">
                  <c:v>1610.5</c:v>
                </c:pt>
                <c:pt idx="97">
                  <c:v>931.5</c:v>
                </c:pt>
                <c:pt idx="98">
                  <c:v>1621</c:v>
                </c:pt>
                <c:pt idx="99">
                  <c:v>1010.5</c:v>
                </c:pt>
                <c:pt idx="100">
                  <c:v>434.5</c:v>
                </c:pt>
                <c:pt idx="101">
                  <c:v>959.5</c:v>
                </c:pt>
                <c:pt idx="102">
                  <c:v>337</c:v>
                </c:pt>
                <c:pt idx="103">
                  <c:v>535.5</c:v>
                </c:pt>
                <c:pt idx="104">
                  <c:v>623</c:v>
                </c:pt>
                <c:pt idx="105">
                  <c:v>246.5</c:v>
                </c:pt>
                <c:pt idx="106">
                  <c:v>678.5</c:v>
                </c:pt>
                <c:pt idx="107">
                  <c:v>209</c:v>
                </c:pt>
                <c:pt idx="108">
                  <c:v>477.5</c:v>
                </c:pt>
                <c:pt idx="109">
                  <c:v>565</c:v>
                </c:pt>
                <c:pt idx="110">
                  <c:v>450</c:v>
                </c:pt>
                <c:pt idx="111">
                  <c:v>750</c:v>
                </c:pt>
                <c:pt idx="112">
                  <c:v>561</c:v>
                </c:pt>
                <c:pt idx="113">
                  <c:v>502.5</c:v>
                </c:pt>
                <c:pt idx="114" formatCode="0">
                  <c:v>449</c:v>
                </c:pt>
                <c:pt idx="115" formatCode="0">
                  <c:v>553</c:v>
                </c:pt>
                <c:pt idx="116" formatCode="0">
                  <c:v>366</c:v>
                </c:pt>
                <c:pt idx="117" formatCode="0">
                  <c:v>302</c:v>
                </c:pt>
                <c:pt idx="118" formatCode="0">
                  <c:v>377</c:v>
                </c:pt>
                <c:pt idx="119" formatCode="0">
                  <c:v>374</c:v>
                </c:pt>
                <c:pt idx="120" formatCode="0">
                  <c:v>367</c:v>
                </c:pt>
                <c:pt idx="121" formatCode="0">
                  <c:v>342</c:v>
                </c:pt>
                <c:pt idx="122" formatCode="0">
                  <c:v>512</c:v>
                </c:pt>
                <c:pt idx="123" formatCode="0">
                  <c:v>492</c:v>
                </c:pt>
                <c:pt idx="124" formatCode="0">
                  <c:v>360</c:v>
                </c:pt>
                <c:pt idx="125" formatCode="0">
                  <c:v>543</c:v>
                </c:pt>
                <c:pt idx="126" formatCode="0">
                  <c:v>471</c:v>
                </c:pt>
                <c:pt idx="127" formatCode="0">
                  <c:v>562</c:v>
                </c:pt>
                <c:pt idx="128" formatCode="0">
                  <c:v>631</c:v>
                </c:pt>
                <c:pt idx="129" formatCode="0">
                  <c:v>306</c:v>
                </c:pt>
                <c:pt idx="130" formatCode="0">
                  <c:v>320</c:v>
                </c:pt>
                <c:pt idx="131" formatCode="0">
                  <c:v>191</c:v>
                </c:pt>
                <c:pt idx="132" formatCode="0">
                  <c:v>368</c:v>
                </c:pt>
                <c:pt idx="133" formatCode="0">
                  <c:v>262</c:v>
                </c:pt>
                <c:pt idx="134" formatCode="0">
                  <c:v>345</c:v>
                </c:pt>
                <c:pt idx="135" formatCode="0">
                  <c:v>619</c:v>
                </c:pt>
                <c:pt idx="136" formatCode="0">
                  <c:v>505</c:v>
                </c:pt>
                <c:pt idx="137" formatCode="0">
                  <c:v>719</c:v>
                </c:pt>
                <c:pt idx="138" formatCode="0">
                  <c:v>330</c:v>
                </c:pt>
                <c:pt idx="139" formatCode="0">
                  <c:v>474</c:v>
                </c:pt>
                <c:pt idx="140" formatCode="0">
                  <c:v>733</c:v>
                </c:pt>
                <c:pt idx="141" formatCode="0">
                  <c:v>844</c:v>
                </c:pt>
                <c:pt idx="142" formatCode="0">
                  <c:v>492</c:v>
                </c:pt>
                <c:pt idx="143" formatCode="0">
                  <c:v>333</c:v>
                </c:pt>
                <c:pt idx="144" formatCode="0">
                  <c:v>779</c:v>
                </c:pt>
                <c:pt idx="145" formatCode="0">
                  <c:v>652</c:v>
                </c:pt>
                <c:pt idx="146" formatCode="0">
                  <c:v>392</c:v>
                </c:pt>
                <c:pt idx="147" formatCode="0">
                  <c:v>297</c:v>
                </c:pt>
                <c:pt idx="148" formatCode="0">
                  <c:v>485</c:v>
                </c:pt>
                <c:pt idx="149" formatCode="0">
                  <c:v>375</c:v>
                </c:pt>
                <c:pt idx="150" formatCode="0">
                  <c:v>340</c:v>
                </c:pt>
                <c:pt idx="151" formatCode="0">
                  <c:v>673</c:v>
                </c:pt>
                <c:pt idx="152" formatCode="0">
                  <c:v>524</c:v>
                </c:pt>
                <c:pt idx="153" formatCode="0">
                  <c:v>416</c:v>
                </c:pt>
                <c:pt idx="154" formatCode="0">
                  <c:v>322</c:v>
                </c:pt>
                <c:pt idx="155" formatCode="0">
                  <c:v>403</c:v>
                </c:pt>
                <c:pt idx="156" formatCode="0">
                  <c:v>493</c:v>
                </c:pt>
                <c:pt idx="157" formatCode="0">
                  <c:v>694</c:v>
                </c:pt>
                <c:pt idx="158" formatCode="0">
                  <c:v>354</c:v>
                </c:pt>
                <c:pt idx="159" formatCode="0">
                  <c:v>323</c:v>
                </c:pt>
                <c:pt idx="160" formatCode="0">
                  <c:v>291</c:v>
                </c:pt>
                <c:pt idx="161" formatCode="0">
                  <c:v>327</c:v>
                </c:pt>
                <c:pt idx="162" formatCode="0">
                  <c:v>388</c:v>
                </c:pt>
                <c:pt idx="163" formatCode="0">
                  <c:v>562</c:v>
                </c:pt>
                <c:pt idx="164" formatCode="0">
                  <c:v>685</c:v>
                </c:pt>
                <c:pt idx="165" formatCode="0">
                  <c:v>441</c:v>
                </c:pt>
                <c:pt idx="166" formatCode="0">
                  <c:v>475</c:v>
                </c:pt>
                <c:pt idx="167" formatCode="0">
                  <c:v>498</c:v>
                </c:pt>
                <c:pt idx="168" formatCode="0">
                  <c:v>651</c:v>
                </c:pt>
                <c:pt idx="169" formatCode="0">
                  <c:v>864</c:v>
                </c:pt>
                <c:pt idx="170" formatCode="0">
                  <c:v>545</c:v>
                </c:pt>
                <c:pt idx="171" formatCode="0">
                  <c:v>421</c:v>
                </c:pt>
                <c:pt idx="172" formatCode="0">
                  <c:v>343</c:v>
                </c:pt>
                <c:pt idx="173" formatCode="0">
                  <c:v>216</c:v>
                </c:pt>
                <c:pt idx="174" formatCode="0">
                  <c:v>255</c:v>
                </c:pt>
                <c:pt idx="175" formatCode="0">
                  <c:v>411</c:v>
                </c:pt>
                <c:pt idx="176" formatCode="0">
                  <c:v>405</c:v>
                </c:pt>
                <c:pt idx="177" formatCode="0">
                  <c:v>430</c:v>
                </c:pt>
                <c:pt idx="178" formatCode="0">
                  <c:v>406</c:v>
                </c:pt>
                <c:pt idx="179" formatCode="0">
                  <c:v>679</c:v>
                </c:pt>
                <c:pt idx="180" formatCode="0">
                  <c:v>420</c:v>
                </c:pt>
                <c:pt idx="181" formatCode="0">
                  <c:v>443</c:v>
                </c:pt>
                <c:pt idx="182" formatCode="0">
                  <c:v>439</c:v>
                </c:pt>
                <c:pt idx="183" formatCode="0">
                  <c:v>286</c:v>
                </c:pt>
                <c:pt idx="184" formatCode="0">
                  <c:v>226</c:v>
                </c:pt>
                <c:pt idx="185" formatCode="0">
                  <c:v>225</c:v>
                </c:pt>
                <c:pt idx="186" formatCode="0">
                  <c:v>435</c:v>
                </c:pt>
                <c:pt idx="187" formatCode="0">
                  <c:v>321</c:v>
                </c:pt>
                <c:pt idx="188" formatCode="0">
                  <c:v>265</c:v>
                </c:pt>
                <c:pt idx="189" formatCode="0">
                  <c:v>453</c:v>
                </c:pt>
                <c:pt idx="190" formatCode="0">
                  <c:v>404</c:v>
                </c:pt>
                <c:pt idx="191" formatCode="0">
                  <c:v>643</c:v>
                </c:pt>
                <c:pt idx="192" formatCode="0">
                  <c:v>323</c:v>
                </c:pt>
                <c:pt idx="193" formatCode="0">
                  <c:v>490</c:v>
                </c:pt>
                <c:pt idx="194" formatCode="0">
                  <c:v>374</c:v>
                </c:pt>
                <c:pt idx="195" formatCode="0">
                  <c:v>387</c:v>
                </c:pt>
                <c:pt idx="196" formatCode="0">
                  <c:v>670</c:v>
                </c:pt>
                <c:pt idx="197" formatCode="0">
                  <c:v>104</c:v>
                </c:pt>
                <c:pt idx="198" formatCode="0">
                  <c:v>361</c:v>
                </c:pt>
                <c:pt idx="199" formatCode="0">
                  <c:v>273</c:v>
                </c:pt>
                <c:pt idx="200" formatCode="0">
                  <c:v>201</c:v>
                </c:pt>
                <c:pt idx="201" formatCode="0">
                  <c:v>968</c:v>
                </c:pt>
                <c:pt idx="202" formatCode="0">
                  <c:v>351</c:v>
                </c:pt>
                <c:pt idx="203" formatCode="0">
                  <c:v>279</c:v>
                </c:pt>
                <c:pt idx="204" formatCode="0">
                  <c:v>349</c:v>
                </c:pt>
                <c:pt idx="205" formatCode="0">
                  <c:v>282</c:v>
                </c:pt>
                <c:pt idx="206" formatCode="0">
                  <c:v>294</c:v>
                </c:pt>
                <c:pt idx="207" formatCode="0">
                  <c:v>424</c:v>
                </c:pt>
                <c:pt idx="208" formatCode="0">
                  <c:v>383</c:v>
                </c:pt>
                <c:pt idx="209" formatCode="0">
                  <c:v>318</c:v>
                </c:pt>
                <c:pt idx="210" formatCode="0">
                  <c:v>353</c:v>
                </c:pt>
                <c:pt idx="211" formatCode="0">
                  <c:v>298</c:v>
                </c:pt>
                <c:pt idx="212" formatCode="0">
                  <c:v>263</c:v>
                </c:pt>
                <c:pt idx="213" formatCode="0">
                  <c:v>544</c:v>
                </c:pt>
                <c:pt idx="214" formatCode="0">
                  <c:v>440</c:v>
                </c:pt>
                <c:pt idx="215" formatCode="0">
                  <c:v>371</c:v>
                </c:pt>
                <c:pt idx="216" formatCode="0">
                  <c:v>408</c:v>
                </c:pt>
                <c:pt idx="217" formatCode="0">
                  <c:v>271</c:v>
                </c:pt>
                <c:pt idx="218" formatCode="0">
                  <c:v>126</c:v>
                </c:pt>
                <c:pt idx="219" formatCode="0">
                  <c:v>373</c:v>
                </c:pt>
                <c:pt idx="220" formatCode="0">
                  <c:v>361</c:v>
                </c:pt>
                <c:pt idx="221" formatCode="0">
                  <c:v>304</c:v>
                </c:pt>
                <c:pt idx="222" formatCode="0">
                  <c:v>671</c:v>
                </c:pt>
                <c:pt idx="223" formatCode="0">
                  <c:v>434</c:v>
                </c:pt>
                <c:pt idx="224" formatCode="0">
                  <c:v>539</c:v>
                </c:pt>
                <c:pt idx="225" formatCode="0">
                  <c:v>233</c:v>
                </c:pt>
                <c:pt idx="226" formatCode="0">
                  <c:v>108</c:v>
                </c:pt>
                <c:pt idx="227" formatCode="0">
                  <c:v>151</c:v>
                </c:pt>
                <c:pt idx="228" formatCode="0">
                  <c:v>214</c:v>
                </c:pt>
                <c:pt idx="229" formatCode="0">
                  <c:v>183</c:v>
                </c:pt>
                <c:pt idx="230" formatCode="0">
                  <c:v>254</c:v>
                </c:pt>
                <c:pt idx="231" formatCode="0">
                  <c:v>320</c:v>
                </c:pt>
                <c:pt idx="232" formatCode="0">
                  <c:v>178</c:v>
                </c:pt>
                <c:pt idx="233" formatCode="0">
                  <c:v>255</c:v>
                </c:pt>
                <c:pt idx="234" formatCode="0">
                  <c:v>229</c:v>
                </c:pt>
                <c:pt idx="235" formatCode="0">
                  <c:v>290</c:v>
                </c:pt>
                <c:pt idx="236" formatCode="0">
                  <c:v>176</c:v>
                </c:pt>
                <c:pt idx="237" formatCode="0">
                  <c:v>212</c:v>
                </c:pt>
                <c:pt idx="238" formatCode="0">
                  <c:v>201</c:v>
                </c:pt>
                <c:pt idx="239" formatCode="0">
                  <c:v>194</c:v>
                </c:pt>
                <c:pt idx="240" formatCode="0">
                  <c:v>367</c:v>
                </c:pt>
              </c:numCache>
            </c:numRef>
          </c:xVal>
          <c:yVal>
            <c:numRef>
              <c:f>'Pike, 1978'!$U$21:$U$261</c:f>
              <c:numCache>
                <c:formatCode>General</c:formatCode>
                <c:ptCount val="241"/>
                <c:pt idx="0">
                  <c:v>153</c:v>
                </c:pt>
                <c:pt idx="1">
                  <c:v>43</c:v>
                </c:pt>
                <c:pt idx="2">
                  <c:v>90</c:v>
                </c:pt>
                <c:pt idx="3">
                  <c:v>183</c:v>
                </c:pt>
                <c:pt idx="4">
                  <c:v>111</c:v>
                </c:pt>
                <c:pt idx="5">
                  <c:v>182</c:v>
                </c:pt>
                <c:pt idx="6">
                  <c:v>81</c:v>
                </c:pt>
                <c:pt idx="7">
                  <c:v>80</c:v>
                </c:pt>
                <c:pt idx="8">
                  <c:v>89</c:v>
                </c:pt>
                <c:pt idx="9">
                  <c:v>117</c:v>
                </c:pt>
                <c:pt idx="10">
                  <c:v>95</c:v>
                </c:pt>
                <c:pt idx="11">
                  <c:v>137</c:v>
                </c:pt>
                <c:pt idx="12">
                  <c:v>61</c:v>
                </c:pt>
                <c:pt idx="13">
                  <c:v>183</c:v>
                </c:pt>
                <c:pt idx="14">
                  <c:v>91</c:v>
                </c:pt>
                <c:pt idx="15">
                  <c:v>137</c:v>
                </c:pt>
                <c:pt idx="16">
                  <c:v>122</c:v>
                </c:pt>
                <c:pt idx="17">
                  <c:v>95</c:v>
                </c:pt>
                <c:pt idx="18">
                  <c:v>152</c:v>
                </c:pt>
                <c:pt idx="19">
                  <c:v>118</c:v>
                </c:pt>
                <c:pt idx="20">
                  <c:v>153</c:v>
                </c:pt>
                <c:pt idx="21">
                  <c:v>219</c:v>
                </c:pt>
                <c:pt idx="22">
                  <c:v>215</c:v>
                </c:pt>
                <c:pt idx="23">
                  <c:v>169</c:v>
                </c:pt>
                <c:pt idx="24">
                  <c:v>97</c:v>
                </c:pt>
                <c:pt idx="25">
                  <c:v>74</c:v>
                </c:pt>
                <c:pt idx="26">
                  <c:v>116</c:v>
                </c:pt>
                <c:pt idx="27">
                  <c:v>320</c:v>
                </c:pt>
                <c:pt idx="28">
                  <c:v>100</c:v>
                </c:pt>
                <c:pt idx="29">
                  <c:v>139</c:v>
                </c:pt>
                <c:pt idx="30">
                  <c:v>244</c:v>
                </c:pt>
                <c:pt idx="31">
                  <c:v>305</c:v>
                </c:pt>
                <c:pt idx="32">
                  <c:v>111</c:v>
                </c:pt>
                <c:pt idx="33">
                  <c:v>45</c:v>
                </c:pt>
                <c:pt idx="34">
                  <c:v>280</c:v>
                </c:pt>
                <c:pt idx="35">
                  <c:v>55</c:v>
                </c:pt>
                <c:pt idx="36">
                  <c:v>70</c:v>
                </c:pt>
                <c:pt idx="37">
                  <c:v>315</c:v>
                </c:pt>
                <c:pt idx="38">
                  <c:v>275</c:v>
                </c:pt>
                <c:pt idx="39">
                  <c:v>305</c:v>
                </c:pt>
                <c:pt idx="40">
                  <c:v>300</c:v>
                </c:pt>
                <c:pt idx="41">
                  <c:v>120</c:v>
                </c:pt>
                <c:pt idx="42">
                  <c:v>85</c:v>
                </c:pt>
                <c:pt idx="43">
                  <c:v>171</c:v>
                </c:pt>
                <c:pt idx="44">
                  <c:v>94</c:v>
                </c:pt>
                <c:pt idx="45">
                  <c:v>115</c:v>
                </c:pt>
                <c:pt idx="46">
                  <c:v>115</c:v>
                </c:pt>
                <c:pt idx="47">
                  <c:v>125</c:v>
                </c:pt>
                <c:pt idx="48">
                  <c:v>89</c:v>
                </c:pt>
                <c:pt idx="49">
                  <c:v>300</c:v>
                </c:pt>
                <c:pt idx="50">
                  <c:v>42</c:v>
                </c:pt>
                <c:pt idx="51">
                  <c:v>189</c:v>
                </c:pt>
                <c:pt idx="52">
                  <c:v>195</c:v>
                </c:pt>
                <c:pt idx="53">
                  <c:v>30</c:v>
                </c:pt>
                <c:pt idx="54">
                  <c:v>140</c:v>
                </c:pt>
                <c:pt idx="55">
                  <c:v>225</c:v>
                </c:pt>
                <c:pt idx="56">
                  <c:v>180</c:v>
                </c:pt>
                <c:pt idx="57">
                  <c:v>60</c:v>
                </c:pt>
                <c:pt idx="58">
                  <c:v>80</c:v>
                </c:pt>
                <c:pt idx="59">
                  <c:v>100</c:v>
                </c:pt>
                <c:pt idx="60">
                  <c:v>20</c:v>
                </c:pt>
                <c:pt idx="61">
                  <c:v>60</c:v>
                </c:pt>
                <c:pt idx="62">
                  <c:v>140</c:v>
                </c:pt>
                <c:pt idx="63">
                  <c:v>20</c:v>
                </c:pt>
                <c:pt idx="64">
                  <c:v>60</c:v>
                </c:pt>
                <c:pt idx="65">
                  <c:v>60</c:v>
                </c:pt>
                <c:pt idx="66">
                  <c:v>140</c:v>
                </c:pt>
                <c:pt idx="67">
                  <c:v>140</c:v>
                </c:pt>
                <c:pt idx="68">
                  <c:v>60</c:v>
                </c:pt>
                <c:pt idx="69">
                  <c:v>140</c:v>
                </c:pt>
                <c:pt idx="70">
                  <c:v>60</c:v>
                </c:pt>
                <c:pt idx="71">
                  <c:v>60</c:v>
                </c:pt>
                <c:pt idx="72">
                  <c:v>60</c:v>
                </c:pt>
                <c:pt idx="73">
                  <c:v>60</c:v>
                </c:pt>
                <c:pt idx="74">
                  <c:v>80</c:v>
                </c:pt>
                <c:pt idx="75">
                  <c:v>100</c:v>
                </c:pt>
                <c:pt idx="76">
                  <c:v>100</c:v>
                </c:pt>
                <c:pt idx="77">
                  <c:v>60</c:v>
                </c:pt>
                <c:pt idx="78">
                  <c:v>100</c:v>
                </c:pt>
                <c:pt idx="79">
                  <c:v>100</c:v>
                </c:pt>
                <c:pt idx="80">
                  <c:v>60</c:v>
                </c:pt>
                <c:pt idx="81">
                  <c:v>80</c:v>
                </c:pt>
                <c:pt idx="82">
                  <c:v>160</c:v>
                </c:pt>
                <c:pt idx="83">
                  <c:v>40</c:v>
                </c:pt>
                <c:pt idx="84">
                  <c:v>240</c:v>
                </c:pt>
                <c:pt idx="85">
                  <c:v>60</c:v>
                </c:pt>
                <c:pt idx="86">
                  <c:v>20</c:v>
                </c:pt>
                <c:pt idx="87">
                  <c:v>120</c:v>
                </c:pt>
                <c:pt idx="88">
                  <c:v>20</c:v>
                </c:pt>
                <c:pt idx="89">
                  <c:v>60</c:v>
                </c:pt>
                <c:pt idx="90">
                  <c:v>220</c:v>
                </c:pt>
                <c:pt idx="91">
                  <c:v>80</c:v>
                </c:pt>
                <c:pt idx="92">
                  <c:v>60</c:v>
                </c:pt>
                <c:pt idx="93">
                  <c:v>80</c:v>
                </c:pt>
                <c:pt idx="94">
                  <c:v>220</c:v>
                </c:pt>
                <c:pt idx="95">
                  <c:v>140</c:v>
                </c:pt>
                <c:pt idx="96">
                  <c:v>40</c:v>
                </c:pt>
                <c:pt idx="97">
                  <c:v>60</c:v>
                </c:pt>
                <c:pt idx="98">
                  <c:v>220</c:v>
                </c:pt>
                <c:pt idx="99">
                  <c:v>100</c:v>
                </c:pt>
                <c:pt idx="100">
                  <c:v>60</c:v>
                </c:pt>
                <c:pt idx="101">
                  <c:v>80</c:v>
                </c:pt>
                <c:pt idx="102">
                  <c:v>80</c:v>
                </c:pt>
                <c:pt idx="103">
                  <c:v>40</c:v>
                </c:pt>
                <c:pt idx="104">
                  <c:v>180</c:v>
                </c:pt>
                <c:pt idx="105">
                  <c:v>40</c:v>
                </c:pt>
                <c:pt idx="106">
                  <c:v>100</c:v>
                </c:pt>
                <c:pt idx="107">
                  <c:v>60</c:v>
                </c:pt>
                <c:pt idx="108">
                  <c:v>100</c:v>
                </c:pt>
                <c:pt idx="109">
                  <c:v>40</c:v>
                </c:pt>
                <c:pt idx="110">
                  <c:v>240</c:v>
                </c:pt>
                <c:pt idx="111">
                  <c:v>60</c:v>
                </c:pt>
                <c:pt idx="112">
                  <c:v>40</c:v>
                </c:pt>
                <c:pt idx="113">
                  <c:v>60</c:v>
                </c:pt>
                <c:pt idx="114" formatCode="0">
                  <c:v>69</c:v>
                </c:pt>
                <c:pt idx="115" formatCode="0">
                  <c:v>93</c:v>
                </c:pt>
                <c:pt idx="116" formatCode="0">
                  <c:v>53</c:v>
                </c:pt>
                <c:pt idx="117" formatCode="0">
                  <c:v>41</c:v>
                </c:pt>
                <c:pt idx="118" formatCode="0">
                  <c:v>53</c:v>
                </c:pt>
                <c:pt idx="119" formatCode="0">
                  <c:v>44</c:v>
                </c:pt>
                <c:pt idx="120" formatCode="0">
                  <c:v>43</c:v>
                </c:pt>
                <c:pt idx="121" formatCode="0">
                  <c:v>49</c:v>
                </c:pt>
                <c:pt idx="122" formatCode="0">
                  <c:v>75</c:v>
                </c:pt>
                <c:pt idx="123" formatCode="0">
                  <c:v>76</c:v>
                </c:pt>
                <c:pt idx="124" formatCode="0">
                  <c:v>62</c:v>
                </c:pt>
                <c:pt idx="125" formatCode="0">
                  <c:v>88</c:v>
                </c:pt>
                <c:pt idx="126" formatCode="0">
                  <c:v>43</c:v>
                </c:pt>
                <c:pt idx="127" formatCode="0">
                  <c:v>71</c:v>
                </c:pt>
                <c:pt idx="128" formatCode="0">
                  <c:v>83</c:v>
                </c:pt>
                <c:pt idx="129" formatCode="0">
                  <c:v>47</c:v>
                </c:pt>
                <c:pt idx="130" formatCode="0">
                  <c:v>51</c:v>
                </c:pt>
                <c:pt idx="131" formatCode="0">
                  <c:v>21</c:v>
                </c:pt>
                <c:pt idx="132" formatCode="0">
                  <c:v>66</c:v>
                </c:pt>
                <c:pt idx="133" formatCode="0">
                  <c:v>48</c:v>
                </c:pt>
                <c:pt idx="134" formatCode="0">
                  <c:v>61</c:v>
                </c:pt>
                <c:pt idx="135" formatCode="0">
                  <c:v>103</c:v>
                </c:pt>
                <c:pt idx="136" formatCode="0">
                  <c:v>70</c:v>
                </c:pt>
                <c:pt idx="137" formatCode="0">
                  <c:v>105</c:v>
                </c:pt>
                <c:pt idx="138" formatCode="0">
                  <c:v>56</c:v>
                </c:pt>
                <c:pt idx="139" formatCode="0">
                  <c:v>76</c:v>
                </c:pt>
                <c:pt idx="140" formatCode="0">
                  <c:v>116</c:v>
                </c:pt>
                <c:pt idx="141" formatCode="0">
                  <c:v>163</c:v>
                </c:pt>
                <c:pt idx="142" formatCode="0">
                  <c:v>81</c:v>
                </c:pt>
                <c:pt idx="143" formatCode="0">
                  <c:v>41</c:v>
                </c:pt>
                <c:pt idx="144" formatCode="0">
                  <c:v>81</c:v>
                </c:pt>
                <c:pt idx="145" formatCode="0">
                  <c:v>107</c:v>
                </c:pt>
                <c:pt idx="146" formatCode="0">
                  <c:v>63</c:v>
                </c:pt>
                <c:pt idx="147" formatCode="0">
                  <c:v>42</c:v>
                </c:pt>
                <c:pt idx="148" formatCode="0">
                  <c:v>40</c:v>
                </c:pt>
                <c:pt idx="149" formatCode="0">
                  <c:v>57</c:v>
                </c:pt>
                <c:pt idx="150" formatCode="0">
                  <c:v>49</c:v>
                </c:pt>
                <c:pt idx="151" formatCode="0">
                  <c:v>108</c:v>
                </c:pt>
                <c:pt idx="152" formatCode="0">
                  <c:v>99</c:v>
                </c:pt>
                <c:pt idx="153" formatCode="0">
                  <c:v>58</c:v>
                </c:pt>
                <c:pt idx="154" formatCode="0">
                  <c:v>41</c:v>
                </c:pt>
                <c:pt idx="155" formatCode="0">
                  <c:v>50</c:v>
                </c:pt>
                <c:pt idx="156" formatCode="0">
                  <c:v>48</c:v>
                </c:pt>
                <c:pt idx="157" formatCode="0">
                  <c:v>102</c:v>
                </c:pt>
                <c:pt idx="158" formatCode="0">
                  <c:v>59</c:v>
                </c:pt>
                <c:pt idx="159" formatCode="0">
                  <c:v>46</c:v>
                </c:pt>
                <c:pt idx="160" formatCode="0">
                  <c:v>30</c:v>
                </c:pt>
                <c:pt idx="161" formatCode="0">
                  <c:v>48</c:v>
                </c:pt>
                <c:pt idx="162" formatCode="0">
                  <c:v>41</c:v>
                </c:pt>
                <c:pt idx="163" formatCode="0">
                  <c:v>88</c:v>
                </c:pt>
                <c:pt idx="164" formatCode="0">
                  <c:v>103</c:v>
                </c:pt>
                <c:pt idx="165" formatCode="0">
                  <c:v>91</c:v>
                </c:pt>
                <c:pt idx="166" formatCode="0">
                  <c:v>86</c:v>
                </c:pt>
                <c:pt idx="167" formatCode="0">
                  <c:v>56</c:v>
                </c:pt>
                <c:pt idx="168" formatCode="0">
                  <c:v>85</c:v>
                </c:pt>
                <c:pt idx="169" formatCode="0">
                  <c:v>142</c:v>
                </c:pt>
                <c:pt idx="170" formatCode="0">
                  <c:v>69</c:v>
                </c:pt>
                <c:pt idx="171" formatCode="0">
                  <c:v>31</c:v>
                </c:pt>
                <c:pt idx="172" formatCode="0">
                  <c:v>42</c:v>
                </c:pt>
                <c:pt idx="173" formatCode="0">
                  <c:v>37</c:v>
                </c:pt>
                <c:pt idx="174" formatCode="0">
                  <c:v>30</c:v>
                </c:pt>
                <c:pt idx="175" formatCode="0">
                  <c:v>49</c:v>
                </c:pt>
                <c:pt idx="176" formatCode="0">
                  <c:v>31</c:v>
                </c:pt>
                <c:pt idx="177" formatCode="0">
                  <c:v>86</c:v>
                </c:pt>
                <c:pt idx="178" formatCode="0">
                  <c:v>40</c:v>
                </c:pt>
                <c:pt idx="179" formatCode="0">
                  <c:v>52</c:v>
                </c:pt>
                <c:pt idx="180" formatCode="0">
                  <c:v>66</c:v>
                </c:pt>
                <c:pt idx="181" formatCode="0">
                  <c:v>48</c:v>
                </c:pt>
                <c:pt idx="182" formatCode="0">
                  <c:v>38</c:v>
                </c:pt>
                <c:pt idx="183" formatCode="0">
                  <c:v>37</c:v>
                </c:pt>
                <c:pt idx="184" formatCode="0">
                  <c:v>34</c:v>
                </c:pt>
                <c:pt idx="185" formatCode="0">
                  <c:v>27</c:v>
                </c:pt>
                <c:pt idx="186" formatCode="0">
                  <c:v>45</c:v>
                </c:pt>
                <c:pt idx="187" formatCode="0">
                  <c:v>32</c:v>
                </c:pt>
                <c:pt idx="188" formatCode="0">
                  <c:v>28</c:v>
                </c:pt>
                <c:pt idx="189" formatCode="0">
                  <c:v>48</c:v>
                </c:pt>
                <c:pt idx="190" formatCode="0">
                  <c:v>54</c:v>
                </c:pt>
                <c:pt idx="191" formatCode="0">
                  <c:v>100</c:v>
                </c:pt>
                <c:pt idx="192" formatCode="0">
                  <c:v>32</c:v>
                </c:pt>
                <c:pt idx="193" formatCode="0">
                  <c:v>70</c:v>
                </c:pt>
                <c:pt idx="194" formatCode="0">
                  <c:v>64</c:v>
                </c:pt>
                <c:pt idx="195" formatCode="0">
                  <c:v>43</c:v>
                </c:pt>
                <c:pt idx="196" formatCode="0">
                  <c:v>99</c:v>
                </c:pt>
                <c:pt idx="197" formatCode="0">
                  <c:v>16</c:v>
                </c:pt>
                <c:pt idx="198" formatCode="0">
                  <c:v>52</c:v>
                </c:pt>
                <c:pt idx="199" formatCode="0">
                  <c:v>56</c:v>
                </c:pt>
                <c:pt idx="200" formatCode="0">
                  <c:v>13</c:v>
                </c:pt>
                <c:pt idx="201" formatCode="0">
                  <c:v>88</c:v>
                </c:pt>
                <c:pt idx="202" formatCode="0">
                  <c:v>40</c:v>
                </c:pt>
                <c:pt idx="203" formatCode="0">
                  <c:v>22</c:v>
                </c:pt>
                <c:pt idx="204" formatCode="0">
                  <c:v>36</c:v>
                </c:pt>
                <c:pt idx="205" formatCode="0">
                  <c:v>25</c:v>
                </c:pt>
                <c:pt idx="206" formatCode="0">
                  <c:v>53</c:v>
                </c:pt>
                <c:pt idx="207" formatCode="0">
                  <c:v>82</c:v>
                </c:pt>
                <c:pt idx="208" formatCode="0">
                  <c:v>62</c:v>
                </c:pt>
                <c:pt idx="209" formatCode="0">
                  <c:v>48</c:v>
                </c:pt>
                <c:pt idx="210" formatCode="0">
                  <c:v>27</c:v>
                </c:pt>
                <c:pt idx="211" formatCode="0">
                  <c:v>42</c:v>
                </c:pt>
                <c:pt idx="212" formatCode="0">
                  <c:v>30</c:v>
                </c:pt>
                <c:pt idx="213" formatCode="0">
                  <c:v>84</c:v>
                </c:pt>
                <c:pt idx="214" formatCode="0">
                  <c:v>56</c:v>
                </c:pt>
                <c:pt idx="215" formatCode="0">
                  <c:v>52</c:v>
                </c:pt>
                <c:pt idx="216" formatCode="0">
                  <c:v>43</c:v>
                </c:pt>
                <c:pt idx="217" formatCode="0">
                  <c:v>32</c:v>
                </c:pt>
                <c:pt idx="218" formatCode="0">
                  <c:v>19</c:v>
                </c:pt>
                <c:pt idx="219" formatCode="0">
                  <c:v>40</c:v>
                </c:pt>
                <c:pt idx="220" formatCode="0">
                  <c:v>35</c:v>
                </c:pt>
                <c:pt idx="221" formatCode="0">
                  <c:v>39</c:v>
                </c:pt>
                <c:pt idx="222" formatCode="0">
                  <c:v>115</c:v>
                </c:pt>
                <c:pt idx="223" formatCode="0">
                  <c:v>56</c:v>
                </c:pt>
                <c:pt idx="224" formatCode="0">
                  <c:v>65</c:v>
                </c:pt>
                <c:pt idx="225" formatCode="0">
                  <c:v>26</c:v>
                </c:pt>
                <c:pt idx="226" formatCode="0">
                  <c:v>12</c:v>
                </c:pt>
                <c:pt idx="227" formatCode="0">
                  <c:v>17</c:v>
                </c:pt>
                <c:pt idx="228" formatCode="0">
                  <c:v>18</c:v>
                </c:pt>
                <c:pt idx="229" formatCode="0">
                  <c:v>18</c:v>
                </c:pt>
                <c:pt idx="230" formatCode="0">
                  <c:v>37</c:v>
                </c:pt>
                <c:pt idx="231" formatCode="0">
                  <c:v>31</c:v>
                </c:pt>
                <c:pt idx="232" formatCode="0">
                  <c:v>18</c:v>
                </c:pt>
                <c:pt idx="233" formatCode="0">
                  <c:v>25</c:v>
                </c:pt>
                <c:pt idx="234" formatCode="0">
                  <c:v>12</c:v>
                </c:pt>
                <c:pt idx="235" formatCode="0">
                  <c:v>38</c:v>
                </c:pt>
                <c:pt idx="236" formatCode="0">
                  <c:v>23</c:v>
                </c:pt>
                <c:pt idx="237" formatCode="0">
                  <c:v>15</c:v>
                </c:pt>
                <c:pt idx="238" formatCode="0">
                  <c:v>26</c:v>
                </c:pt>
                <c:pt idx="239" formatCode="0">
                  <c:v>20</c:v>
                </c:pt>
                <c:pt idx="240" formatCode="0">
                  <c:v>23</c:v>
                </c:pt>
              </c:numCache>
            </c:numRef>
          </c:yVal>
          <c:smooth val="0"/>
        </c:ser>
        <c:dLbls>
          <c:showLegendKey val="0"/>
          <c:showVal val="0"/>
          <c:showCatName val="0"/>
          <c:showSerName val="0"/>
          <c:showPercent val="0"/>
          <c:showBubbleSize val="0"/>
        </c:dLbls>
        <c:axId val="458924168"/>
        <c:axId val="458922600"/>
      </c:scatterChart>
      <c:valAx>
        <c:axId val="458924168"/>
        <c:scaling>
          <c:orientation val="minMax"/>
        </c:scaling>
        <c:delete val="0"/>
        <c:axPos val="b"/>
        <c:numFmt formatCode="General" sourceLinked="1"/>
        <c:majorTickMark val="out"/>
        <c:minorTickMark val="none"/>
        <c:tickLblPos val="nextTo"/>
        <c:crossAx val="458922600"/>
        <c:crosses val="autoZero"/>
        <c:crossBetween val="midCat"/>
      </c:valAx>
      <c:valAx>
        <c:axId val="458922600"/>
        <c:scaling>
          <c:orientation val="minMax"/>
        </c:scaling>
        <c:delete val="0"/>
        <c:axPos val="l"/>
        <c:majorGridlines/>
        <c:numFmt formatCode="General" sourceLinked="1"/>
        <c:majorTickMark val="out"/>
        <c:minorTickMark val="none"/>
        <c:tickLblPos val="nextTo"/>
        <c:crossAx val="458924168"/>
        <c:crosses val="autoZero"/>
        <c:crossBetween val="midCat"/>
      </c:valAx>
    </c:plotArea>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Monogenetic volcano</a:t>
            </a:r>
          </a:p>
        </c:rich>
      </c:tx>
      <c:layout/>
      <c:overlay val="0"/>
    </c:title>
    <c:autoTitleDeleted val="0"/>
    <c:plotArea>
      <c:layout/>
      <c:scatterChart>
        <c:scatterStyle val="lineMarker"/>
        <c:varyColors val="0"/>
        <c:ser>
          <c:idx val="0"/>
          <c:order val="0"/>
          <c:tx>
            <c:strRef>
              <c:f>'Rodríguez et al. 2010'!$G$1</c:f>
              <c:strCache>
                <c:ptCount val="1"/>
                <c:pt idx="0">
                  <c:v>Hco</c:v>
                </c:pt>
              </c:strCache>
            </c:strRef>
          </c:tx>
          <c:spPr>
            <a:ln w="28575">
              <a:noFill/>
            </a:ln>
          </c:spPr>
          <c:trendline>
            <c:trendlineType val="linear"/>
            <c:intercept val="0"/>
            <c:dispRSqr val="1"/>
            <c:dispEq val="1"/>
            <c:trendlineLbl>
              <c:layout/>
              <c:numFmt formatCode="General" sourceLinked="0"/>
            </c:trendlineLbl>
          </c:trendline>
          <c:xVal>
            <c:numRef>
              <c:f>'Rodríguez et al. 2010'!$F$2:$F$60</c:f>
              <c:numCache>
                <c:formatCode>General</c:formatCode>
                <c:ptCount val="59"/>
                <c:pt idx="0">
                  <c:v>570</c:v>
                </c:pt>
                <c:pt idx="1">
                  <c:v>541.5</c:v>
                </c:pt>
                <c:pt idx="2">
                  <c:v>560</c:v>
                </c:pt>
                <c:pt idx="3">
                  <c:v>263.5</c:v>
                </c:pt>
                <c:pt idx="4">
                  <c:v>464.5</c:v>
                </c:pt>
                <c:pt idx="5">
                  <c:v>1000.5</c:v>
                </c:pt>
                <c:pt idx="6">
                  <c:v>281</c:v>
                </c:pt>
                <c:pt idx="7">
                  <c:v>584.5</c:v>
                </c:pt>
                <c:pt idx="8">
                  <c:v>431</c:v>
                </c:pt>
                <c:pt idx="9">
                  <c:v>652.5</c:v>
                </c:pt>
                <c:pt idx="10">
                  <c:v>790.5</c:v>
                </c:pt>
                <c:pt idx="11">
                  <c:v>559</c:v>
                </c:pt>
                <c:pt idx="12">
                  <c:v>735</c:v>
                </c:pt>
                <c:pt idx="13">
                  <c:v>452</c:v>
                </c:pt>
                <c:pt idx="14">
                  <c:v>393.5</c:v>
                </c:pt>
                <c:pt idx="15">
                  <c:v>601.5</c:v>
                </c:pt>
                <c:pt idx="16">
                  <c:v>684.5</c:v>
                </c:pt>
                <c:pt idx="17">
                  <c:v>342.5</c:v>
                </c:pt>
                <c:pt idx="18">
                  <c:v>469.5</c:v>
                </c:pt>
                <c:pt idx="19">
                  <c:v>556</c:v>
                </c:pt>
                <c:pt idx="20">
                  <c:v>1338.5</c:v>
                </c:pt>
                <c:pt idx="21">
                  <c:v>563</c:v>
                </c:pt>
                <c:pt idx="22">
                  <c:v>818</c:v>
                </c:pt>
                <c:pt idx="23">
                  <c:v>367.5</c:v>
                </c:pt>
                <c:pt idx="24">
                  <c:v>238.5</c:v>
                </c:pt>
                <c:pt idx="25">
                  <c:v>896</c:v>
                </c:pt>
                <c:pt idx="26">
                  <c:v>0</c:v>
                </c:pt>
                <c:pt idx="27">
                  <c:v>704</c:v>
                </c:pt>
                <c:pt idx="28">
                  <c:v>1133</c:v>
                </c:pt>
                <c:pt idx="29">
                  <c:v>534</c:v>
                </c:pt>
                <c:pt idx="30">
                  <c:v>2842.5</c:v>
                </c:pt>
                <c:pt idx="31">
                  <c:v>1310.5</c:v>
                </c:pt>
                <c:pt idx="32">
                  <c:v>190.5</c:v>
                </c:pt>
                <c:pt idx="33">
                  <c:v>527.5</c:v>
                </c:pt>
                <c:pt idx="34">
                  <c:v>997</c:v>
                </c:pt>
                <c:pt idx="35">
                  <c:v>475</c:v>
                </c:pt>
                <c:pt idx="36">
                  <c:v>466</c:v>
                </c:pt>
                <c:pt idx="37">
                  <c:v>881.5</c:v>
                </c:pt>
                <c:pt idx="38">
                  <c:v>1041</c:v>
                </c:pt>
                <c:pt idx="39">
                  <c:v>1050</c:v>
                </c:pt>
                <c:pt idx="40">
                  <c:v>1610.5</c:v>
                </c:pt>
                <c:pt idx="41">
                  <c:v>931.5</c:v>
                </c:pt>
                <c:pt idx="42">
                  <c:v>1621</c:v>
                </c:pt>
                <c:pt idx="43">
                  <c:v>1010.5</c:v>
                </c:pt>
                <c:pt idx="44">
                  <c:v>434.5</c:v>
                </c:pt>
                <c:pt idx="45">
                  <c:v>959.5</c:v>
                </c:pt>
                <c:pt idx="46">
                  <c:v>337</c:v>
                </c:pt>
                <c:pt idx="47">
                  <c:v>535.5</c:v>
                </c:pt>
                <c:pt idx="48">
                  <c:v>623</c:v>
                </c:pt>
                <c:pt idx="49">
                  <c:v>246.5</c:v>
                </c:pt>
                <c:pt idx="50">
                  <c:v>678.5</c:v>
                </c:pt>
                <c:pt idx="51">
                  <c:v>209</c:v>
                </c:pt>
                <c:pt idx="52">
                  <c:v>477.5</c:v>
                </c:pt>
                <c:pt idx="53">
                  <c:v>565</c:v>
                </c:pt>
                <c:pt idx="55">
                  <c:v>450</c:v>
                </c:pt>
                <c:pt idx="56">
                  <c:v>750</c:v>
                </c:pt>
                <c:pt idx="57">
                  <c:v>561</c:v>
                </c:pt>
                <c:pt idx="58">
                  <c:v>502.5</c:v>
                </c:pt>
              </c:numCache>
            </c:numRef>
          </c:xVal>
          <c:yVal>
            <c:numRef>
              <c:f>'Rodríguez et al. 2010'!$G$2:$G$60</c:f>
              <c:numCache>
                <c:formatCode>General</c:formatCode>
                <c:ptCount val="59"/>
                <c:pt idx="0">
                  <c:v>60</c:v>
                </c:pt>
                <c:pt idx="1">
                  <c:v>80</c:v>
                </c:pt>
                <c:pt idx="2">
                  <c:v>100</c:v>
                </c:pt>
                <c:pt idx="3">
                  <c:v>20</c:v>
                </c:pt>
                <c:pt idx="4">
                  <c:v>60</c:v>
                </c:pt>
                <c:pt idx="5">
                  <c:v>140</c:v>
                </c:pt>
                <c:pt idx="6">
                  <c:v>20</c:v>
                </c:pt>
                <c:pt idx="7">
                  <c:v>60</c:v>
                </c:pt>
                <c:pt idx="8">
                  <c:v>60</c:v>
                </c:pt>
                <c:pt idx="9">
                  <c:v>140</c:v>
                </c:pt>
                <c:pt idx="10">
                  <c:v>140</c:v>
                </c:pt>
                <c:pt idx="11">
                  <c:v>60</c:v>
                </c:pt>
                <c:pt idx="12">
                  <c:v>140</c:v>
                </c:pt>
                <c:pt idx="13">
                  <c:v>60</c:v>
                </c:pt>
                <c:pt idx="14">
                  <c:v>60</c:v>
                </c:pt>
                <c:pt idx="15">
                  <c:v>60</c:v>
                </c:pt>
                <c:pt idx="16">
                  <c:v>60</c:v>
                </c:pt>
                <c:pt idx="17">
                  <c:v>80</c:v>
                </c:pt>
                <c:pt idx="18">
                  <c:v>100</c:v>
                </c:pt>
                <c:pt idx="19">
                  <c:v>100</c:v>
                </c:pt>
                <c:pt idx="20">
                  <c:v>60</c:v>
                </c:pt>
                <c:pt idx="21">
                  <c:v>100</c:v>
                </c:pt>
                <c:pt idx="22">
                  <c:v>100</c:v>
                </c:pt>
                <c:pt idx="23">
                  <c:v>60</c:v>
                </c:pt>
                <c:pt idx="24">
                  <c:v>80</c:v>
                </c:pt>
                <c:pt idx="25">
                  <c:v>160</c:v>
                </c:pt>
                <c:pt idx="26">
                  <c:v>120</c:v>
                </c:pt>
                <c:pt idx="27">
                  <c:v>40</c:v>
                </c:pt>
                <c:pt idx="28">
                  <c:v>240</c:v>
                </c:pt>
                <c:pt idx="29">
                  <c:v>60</c:v>
                </c:pt>
                <c:pt idx="30">
                  <c:v>20</c:v>
                </c:pt>
                <c:pt idx="31">
                  <c:v>120</c:v>
                </c:pt>
                <c:pt idx="32">
                  <c:v>20</c:v>
                </c:pt>
                <c:pt idx="33">
                  <c:v>60</c:v>
                </c:pt>
                <c:pt idx="34">
                  <c:v>220</c:v>
                </c:pt>
                <c:pt idx="35">
                  <c:v>80</c:v>
                </c:pt>
                <c:pt idx="36">
                  <c:v>60</c:v>
                </c:pt>
                <c:pt idx="37">
                  <c:v>80</c:v>
                </c:pt>
                <c:pt idx="38">
                  <c:v>220</c:v>
                </c:pt>
                <c:pt idx="39">
                  <c:v>140</c:v>
                </c:pt>
                <c:pt idx="40">
                  <c:v>40</c:v>
                </c:pt>
                <c:pt idx="41">
                  <c:v>60</c:v>
                </c:pt>
                <c:pt idx="42">
                  <c:v>220</c:v>
                </c:pt>
                <c:pt idx="43">
                  <c:v>100</c:v>
                </c:pt>
                <c:pt idx="44">
                  <c:v>60</c:v>
                </c:pt>
                <c:pt idx="45">
                  <c:v>80</c:v>
                </c:pt>
                <c:pt idx="46">
                  <c:v>80</c:v>
                </c:pt>
                <c:pt idx="47">
                  <c:v>40</c:v>
                </c:pt>
                <c:pt idx="48">
                  <c:v>180</c:v>
                </c:pt>
                <c:pt idx="49">
                  <c:v>40</c:v>
                </c:pt>
                <c:pt idx="50">
                  <c:v>100</c:v>
                </c:pt>
                <c:pt idx="51">
                  <c:v>60</c:v>
                </c:pt>
                <c:pt idx="52">
                  <c:v>100</c:v>
                </c:pt>
                <c:pt idx="53">
                  <c:v>40</c:v>
                </c:pt>
                <c:pt idx="54">
                  <c:v>120</c:v>
                </c:pt>
                <c:pt idx="55">
                  <c:v>240</c:v>
                </c:pt>
                <c:pt idx="56">
                  <c:v>60</c:v>
                </c:pt>
                <c:pt idx="57">
                  <c:v>40</c:v>
                </c:pt>
                <c:pt idx="58">
                  <c:v>60</c:v>
                </c:pt>
              </c:numCache>
            </c:numRef>
          </c:yVal>
          <c:smooth val="0"/>
        </c:ser>
        <c:dLbls>
          <c:showLegendKey val="0"/>
          <c:showVal val="0"/>
          <c:showCatName val="0"/>
          <c:showSerName val="0"/>
          <c:showPercent val="0"/>
          <c:showBubbleSize val="0"/>
        </c:dLbls>
        <c:axId val="458924952"/>
        <c:axId val="458921816"/>
      </c:scatterChart>
      <c:valAx>
        <c:axId val="458924952"/>
        <c:scaling>
          <c:orientation val="minMax"/>
        </c:scaling>
        <c:delete val="0"/>
        <c:axPos val="b"/>
        <c:numFmt formatCode="General" sourceLinked="1"/>
        <c:majorTickMark val="out"/>
        <c:minorTickMark val="none"/>
        <c:tickLblPos val="nextTo"/>
        <c:crossAx val="458921816"/>
        <c:crosses val="autoZero"/>
        <c:crossBetween val="midCat"/>
      </c:valAx>
      <c:valAx>
        <c:axId val="458921816"/>
        <c:scaling>
          <c:orientation val="minMax"/>
        </c:scaling>
        <c:delete val="0"/>
        <c:axPos val="l"/>
        <c:majorGridlines/>
        <c:numFmt formatCode="General" sourceLinked="1"/>
        <c:majorTickMark val="out"/>
        <c:minorTickMark val="none"/>
        <c:tickLblPos val="nextTo"/>
        <c:crossAx val="458924952"/>
        <c:crosses val="autoZero"/>
        <c:crossBetween val="midCat"/>
      </c:valAx>
    </c:plotArea>
    <c:legend>
      <c:legendPos val="r"/>
      <c:layout/>
      <c:overlay val="0"/>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'Cabrol et al. 2000'!$H$5:$H$8</c:f>
              <c:numCache>
                <c:formatCode>General</c:formatCode>
                <c:ptCount val="4"/>
                <c:pt idx="0">
                  <c:v>100</c:v>
                </c:pt>
                <c:pt idx="1">
                  <c:v>200</c:v>
                </c:pt>
                <c:pt idx="2">
                  <c:v>100</c:v>
                </c:pt>
                <c:pt idx="3">
                  <c:v>260</c:v>
                </c:pt>
              </c:numCache>
            </c:numRef>
          </c:xVal>
          <c:yVal>
            <c:numRef>
              <c:f>'Cabrol et al. 2000'!$D$5:$D$8</c:f>
              <c:numCache>
                <c:formatCode>General</c:formatCode>
                <c:ptCount val="4"/>
                <c:pt idx="0">
                  <c:v>12</c:v>
                </c:pt>
                <c:pt idx="1">
                  <c:v>24</c:v>
                </c:pt>
                <c:pt idx="2">
                  <c:v>16</c:v>
                </c:pt>
                <c:pt idx="3">
                  <c:v>24</c:v>
                </c:pt>
              </c:numCache>
            </c:numRef>
          </c:yVal>
          <c:smooth val="0"/>
        </c:ser>
        <c:dLbls>
          <c:showLegendKey val="0"/>
          <c:showVal val="0"/>
          <c:showCatName val="0"/>
          <c:showSerName val="0"/>
          <c:showPercent val="0"/>
          <c:showBubbleSize val="0"/>
        </c:dLbls>
        <c:axId val="458925736"/>
        <c:axId val="458922992"/>
      </c:scatterChart>
      <c:valAx>
        <c:axId val="458925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58922992"/>
        <c:crosses val="autoZero"/>
        <c:crossBetween val="midCat"/>
      </c:valAx>
      <c:valAx>
        <c:axId val="45892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589257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Kirkham!$D$2:$D$387</c:f>
              <c:numCache>
                <c:formatCode>0.00</c:formatCode>
                <c:ptCount val="386"/>
                <c:pt idx="0">
                  <c:v>3.62</c:v>
                </c:pt>
                <c:pt idx="1">
                  <c:v>2.11</c:v>
                </c:pt>
                <c:pt idx="2">
                  <c:v>3.89</c:v>
                </c:pt>
                <c:pt idx="3">
                  <c:v>3.37</c:v>
                </c:pt>
                <c:pt idx="4">
                  <c:v>2.69</c:v>
                </c:pt>
                <c:pt idx="5">
                  <c:v>3.46</c:v>
                </c:pt>
                <c:pt idx="6">
                  <c:v>2.99</c:v>
                </c:pt>
                <c:pt idx="7">
                  <c:v>2.29</c:v>
                </c:pt>
                <c:pt idx="8">
                  <c:v>2.44</c:v>
                </c:pt>
                <c:pt idx="9">
                  <c:v>3.24</c:v>
                </c:pt>
                <c:pt idx="10">
                  <c:v>3.46</c:v>
                </c:pt>
                <c:pt idx="11">
                  <c:v>3.21</c:v>
                </c:pt>
                <c:pt idx="12">
                  <c:v>3.83</c:v>
                </c:pt>
                <c:pt idx="13">
                  <c:v>3.06</c:v>
                </c:pt>
                <c:pt idx="14">
                  <c:v>4.41</c:v>
                </c:pt>
                <c:pt idx="15" formatCode="0">
                  <c:v>3</c:v>
                </c:pt>
                <c:pt idx="16" formatCode="0.0">
                  <c:v>3.2</c:v>
                </c:pt>
                <c:pt idx="17">
                  <c:v>4.6100000000000003</c:v>
                </c:pt>
                <c:pt idx="18">
                  <c:v>3.27</c:v>
                </c:pt>
                <c:pt idx="19">
                  <c:v>3.78</c:v>
                </c:pt>
                <c:pt idx="20">
                  <c:v>3.46</c:v>
                </c:pt>
                <c:pt idx="21">
                  <c:v>3.92</c:v>
                </c:pt>
                <c:pt idx="22">
                  <c:v>3.73</c:v>
                </c:pt>
                <c:pt idx="23">
                  <c:v>3.08</c:v>
                </c:pt>
                <c:pt idx="24">
                  <c:v>2.74</c:v>
                </c:pt>
                <c:pt idx="25">
                  <c:v>3.29</c:v>
                </c:pt>
                <c:pt idx="26" formatCode="0.0">
                  <c:v>1.6</c:v>
                </c:pt>
                <c:pt idx="27">
                  <c:v>4.38</c:v>
                </c:pt>
                <c:pt idx="28">
                  <c:v>3.99</c:v>
                </c:pt>
                <c:pt idx="29">
                  <c:v>3.09</c:v>
                </c:pt>
                <c:pt idx="30">
                  <c:v>2.11</c:v>
                </c:pt>
                <c:pt idx="31">
                  <c:v>4.79</c:v>
                </c:pt>
                <c:pt idx="32">
                  <c:v>3.23</c:v>
                </c:pt>
                <c:pt idx="33">
                  <c:v>2.91</c:v>
                </c:pt>
                <c:pt idx="34">
                  <c:v>1.67</c:v>
                </c:pt>
                <c:pt idx="35">
                  <c:v>3.43</c:v>
                </c:pt>
                <c:pt idx="36">
                  <c:v>5.46</c:v>
                </c:pt>
                <c:pt idx="37">
                  <c:v>5.1100000000000003</c:v>
                </c:pt>
                <c:pt idx="38">
                  <c:v>4.8600000000000003</c:v>
                </c:pt>
                <c:pt idx="39">
                  <c:v>4.99</c:v>
                </c:pt>
                <c:pt idx="40">
                  <c:v>4.1500000000000004</c:v>
                </c:pt>
                <c:pt idx="41">
                  <c:v>3.71</c:v>
                </c:pt>
                <c:pt idx="42">
                  <c:v>5.35</c:v>
                </c:pt>
                <c:pt idx="43">
                  <c:v>2.27</c:v>
                </c:pt>
                <c:pt idx="44" formatCode="0.0">
                  <c:v>2.7</c:v>
                </c:pt>
                <c:pt idx="45">
                  <c:v>3.45</c:v>
                </c:pt>
                <c:pt idx="46">
                  <c:v>3.44</c:v>
                </c:pt>
                <c:pt idx="47">
                  <c:v>2.35</c:v>
                </c:pt>
                <c:pt idx="48">
                  <c:v>3.73</c:v>
                </c:pt>
                <c:pt idx="49" formatCode="0.0">
                  <c:v>3.5</c:v>
                </c:pt>
                <c:pt idx="50">
                  <c:v>4.34</c:v>
                </c:pt>
                <c:pt idx="51">
                  <c:v>4.46</c:v>
                </c:pt>
                <c:pt idx="52">
                  <c:v>3.07</c:v>
                </c:pt>
                <c:pt idx="53" formatCode="0.0">
                  <c:v>2.2999999999999998</c:v>
                </c:pt>
                <c:pt idx="54">
                  <c:v>2.82</c:v>
                </c:pt>
                <c:pt idx="55">
                  <c:v>3.33</c:v>
                </c:pt>
                <c:pt idx="56">
                  <c:v>3.65</c:v>
                </c:pt>
                <c:pt idx="57">
                  <c:v>3.34</c:v>
                </c:pt>
                <c:pt idx="58">
                  <c:v>2.88</c:v>
                </c:pt>
                <c:pt idx="59">
                  <c:v>3.88</c:v>
                </c:pt>
                <c:pt idx="60">
                  <c:v>4.1100000000000003</c:v>
                </c:pt>
                <c:pt idx="61">
                  <c:v>2.92</c:v>
                </c:pt>
                <c:pt idx="62">
                  <c:v>4.57</c:v>
                </c:pt>
                <c:pt idx="63">
                  <c:v>3.94</c:v>
                </c:pt>
                <c:pt idx="64">
                  <c:v>4.04</c:v>
                </c:pt>
                <c:pt idx="65">
                  <c:v>2.25</c:v>
                </c:pt>
                <c:pt idx="66">
                  <c:v>4.26</c:v>
                </c:pt>
                <c:pt idx="67">
                  <c:v>1.78</c:v>
                </c:pt>
                <c:pt idx="68">
                  <c:v>2.87</c:v>
                </c:pt>
                <c:pt idx="69" formatCode="0.0">
                  <c:v>3.7</c:v>
                </c:pt>
                <c:pt idx="70">
                  <c:v>1.77</c:v>
                </c:pt>
                <c:pt idx="71">
                  <c:v>1.56</c:v>
                </c:pt>
                <c:pt idx="72" formatCode="0.0">
                  <c:v>3.4</c:v>
                </c:pt>
                <c:pt idx="73">
                  <c:v>2.89</c:v>
                </c:pt>
                <c:pt idx="74">
                  <c:v>4.2300000000000004</c:v>
                </c:pt>
                <c:pt idx="75">
                  <c:v>1.61</c:v>
                </c:pt>
                <c:pt idx="76">
                  <c:v>2.71</c:v>
                </c:pt>
                <c:pt idx="77">
                  <c:v>2.85</c:v>
                </c:pt>
                <c:pt idx="78">
                  <c:v>2.86</c:v>
                </c:pt>
                <c:pt idx="79" formatCode="0.0">
                  <c:v>2.2000000000000002</c:v>
                </c:pt>
                <c:pt idx="80" formatCode="0">
                  <c:v>2</c:v>
                </c:pt>
                <c:pt idx="81">
                  <c:v>2.08</c:v>
                </c:pt>
                <c:pt idx="82">
                  <c:v>2.29</c:v>
                </c:pt>
                <c:pt idx="83">
                  <c:v>1.33</c:v>
                </c:pt>
                <c:pt idx="84">
                  <c:v>2.21</c:v>
                </c:pt>
                <c:pt idx="85">
                  <c:v>2.2400000000000002</c:v>
                </c:pt>
                <c:pt idx="86">
                  <c:v>3.51</c:v>
                </c:pt>
                <c:pt idx="87">
                  <c:v>2.61</c:v>
                </c:pt>
                <c:pt idx="88">
                  <c:v>2.79</c:v>
                </c:pt>
                <c:pt idx="89">
                  <c:v>3.07</c:v>
                </c:pt>
                <c:pt idx="90">
                  <c:v>1.55</c:v>
                </c:pt>
                <c:pt idx="91">
                  <c:v>3.49</c:v>
                </c:pt>
                <c:pt idx="92">
                  <c:v>3.32</c:v>
                </c:pt>
                <c:pt idx="93">
                  <c:v>3.59</c:v>
                </c:pt>
                <c:pt idx="94" formatCode="0.0">
                  <c:v>2.8</c:v>
                </c:pt>
                <c:pt idx="95" formatCode="0.0">
                  <c:v>2.8</c:v>
                </c:pt>
                <c:pt idx="96">
                  <c:v>3.37</c:v>
                </c:pt>
                <c:pt idx="97">
                  <c:v>3.02</c:v>
                </c:pt>
                <c:pt idx="98">
                  <c:v>4.55</c:v>
                </c:pt>
                <c:pt idx="99">
                  <c:v>4.67</c:v>
                </c:pt>
                <c:pt idx="100">
                  <c:v>3.16</c:v>
                </c:pt>
                <c:pt idx="101">
                  <c:v>2.79</c:v>
                </c:pt>
                <c:pt idx="102">
                  <c:v>2.44</c:v>
                </c:pt>
                <c:pt idx="103">
                  <c:v>2.71</c:v>
                </c:pt>
                <c:pt idx="104">
                  <c:v>2.0299999999999998</c:v>
                </c:pt>
                <c:pt idx="105">
                  <c:v>2.4700000000000002</c:v>
                </c:pt>
                <c:pt idx="106">
                  <c:v>4.01</c:v>
                </c:pt>
                <c:pt idx="107">
                  <c:v>2.5099999999999998</c:v>
                </c:pt>
                <c:pt idx="108">
                  <c:v>2.4300000000000002</c:v>
                </c:pt>
                <c:pt idx="109">
                  <c:v>2.44</c:v>
                </c:pt>
                <c:pt idx="110">
                  <c:v>2.16</c:v>
                </c:pt>
                <c:pt idx="111">
                  <c:v>2.4300000000000002</c:v>
                </c:pt>
                <c:pt idx="112">
                  <c:v>2.63</c:v>
                </c:pt>
                <c:pt idx="113">
                  <c:v>3.15</c:v>
                </c:pt>
                <c:pt idx="114">
                  <c:v>1.62</c:v>
                </c:pt>
                <c:pt idx="115">
                  <c:v>3.73</c:v>
                </c:pt>
                <c:pt idx="116">
                  <c:v>2.35</c:v>
                </c:pt>
                <c:pt idx="117">
                  <c:v>3.65</c:v>
                </c:pt>
                <c:pt idx="118" formatCode="0.0">
                  <c:v>2.9</c:v>
                </c:pt>
                <c:pt idx="119">
                  <c:v>1.94</c:v>
                </c:pt>
                <c:pt idx="120">
                  <c:v>1.98</c:v>
                </c:pt>
                <c:pt idx="121" formatCode="0.0">
                  <c:v>2.1</c:v>
                </c:pt>
                <c:pt idx="122">
                  <c:v>3.89</c:v>
                </c:pt>
                <c:pt idx="123">
                  <c:v>1.54</c:v>
                </c:pt>
                <c:pt idx="124">
                  <c:v>3.36</c:v>
                </c:pt>
                <c:pt idx="125">
                  <c:v>3.38</c:v>
                </c:pt>
                <c:pt idx="126">
                  <c:v>3.42</c:v>
                </c:pt>
                <c:pt idx="127" formatCode="0.0">
                  <c:v>2.2999999999999998</c:v>
                </c:pt>
                <c:pt idx="128">
                  <c:v>1.84</c:v>
                </c:pt>
                <c:pt idx="129">
                  <c:v>3.15</c:v>
                </c:pt>
                <c:pt idx="130">
                  <c:v>1.68</c:v>
                </c:pt>
                <c:pt idx="131">
                  <c:v>2.17</c:v>
                </c:pt>
                <c:pt idx="132">
                  <c:v>2.63</c:v>
                </c:pt>
                <c:pt idx="133" formatCode="0.0">
                  <c:v>2.2999999999999998</c:v>
                </c:pt>
                <c:pt idx="134">
                  <c:v>1.67</c:v>
                </c:pt>
                <c:pt idx="135">
                  <c:v>3.54</c:v>
                </c:pt>
                <c:pt idx="136">
                  <c:v>2.88</c:v>
                </c:pt>
                <c:pt idx="137">
                  <c:v>2.84</c:v>
                </c:pt>
                <c:pt idx="138">
                  <c:v>3.32</c:v>
                </c:pt>
                <c:pt idx="139">
                  <c:v>5.46</c:v>
                </c:pt>
                <c:pt idx="140">
                  <c:v>2.48</c:v>
                </c:pt>
                <c:pt idx="141">
                  <c:v>2.72</c:v>
                </c:pt>
                <c:pt idx="142">
                  <c:v>3.66</c:v>
                </c:pt>
                <c:pt idx="143">
                  <c:v>1.65</c:v>
                </c:pt>
                <c:pt idx="144">
                  <c:v>3.56</c:v>
                </c:pt>
                <c:pt idx="145">
                  <c:v>3.83</c:v>
                </c:pt>
                <c:pt idx="146">
                  <c:v>2.63</c:v>
                </c:pt>
                <c:pt idx="147">
                  <c:v>2.41</c:v>
                </c:pt>
                <c:pt idx="148" formatCode="0.0">
                  <c:v>3.1</c:v>
                </c:pt>
                <c:pt idx="149">
                  <c:v>3.52</c:v>
                </c:pt>
                <c:pt idx="150">
                  <c:v>4.0199999999999996</c:v>
                </c:pt>
                <c:pt idx="151">
                  <c:v>2.46</c:v>
                </c:pt>
                <c:pt idx="152" formatCode="0.0">
                  <c:v>3.2</c:v>
                </c:pt>
                <c:pt idx="153" formatCode="0.0">
                  <c:v>2.7</c:v>
                </c:pt>
                <c:pt idx="154">
                  <c:v>2.65</c:v>
                </c:pt>
                <c:pt idx="155">
                  <c:v>3.47</c:v>
                </c:pt>
                <c:pt idx="156">
                  <c:v>5.66</c:v>
                </c:pt>
                <c:pt idx="157">
                  <c:v>3.69</c:v>
                </c:pt>
                <c:pt idx="158">
                  <c:v>4.04</c:v>
                </c:pt>
                <c:pt idx="159">
                  <c:v>4.38</c:v>
                </c:pt>
                <c:pt idx="160">
                  <c:v>4.57</c:v>
                </c:pt>
                <c:pt idx="161">
                  <c:v>3.69</c:v>
                </c:pt>
                <c:pt idx="162" formatCode="0.0">
                  <c:v>2.2000000000000002</c:v>
                </c:pt>
                <c:pt idx="163">
                  <c:v>4.2699999999999996</c:v>
                </c:pt>
                <c:pt idx="164">
                  <c:v>4.46</c:v>
                </c:pt>
                <c:pt idx="165">
                  <c:v>3.65</c:v>
                </c:pt>
                <c:pt idx="166">
                  <c:v>4.66</c:v>
                </c:pt>
                <c:pt idx="167" formatCode="0.0">
                  <c:v>2.6</c:v>
                </c:pt>
                <c:pt idx="168">
                  <c:v>5.41</c:v>
                </c:pt>
                <c:pt idx="169">
                  <c:v>3.52</c:v>
                </c:pt>
                <c:pt idx="170">
                  <c:v>3.23</c:v>
                </c:pt>
                <c:pt idx="171">
                  <c:v>3.36</c:v>
                </c:pt>
                <c:pt idx="172">
                  <c:v>2.78</c:v>
                </c:pt>
                <c:pt idx="173">
                  <c:v>2.5099999999999998</c:v>
                </c:pt>
                <c:pt idx="174">
                  <c:v>1.46</c:v>
                </c:pt>
                <c:pt idx="175">
                  <c:v>2.25</c:v>
                </c:pt>
                <c:pt idx="176">
                  <c:v>3.44</c:v>
                </c:pt>
                <c:pt idx="177">
                  <c:v>2.48</c:v>
                </c:pt>
                <c:pt idx="178">
                  <c:v>2.75</c:v>
                </c:pt>
                <c:pt idx="179">
                  <c:v>4.32</c:v>
                </c:pt>
                <c:pt idx="180">
                  <c:v>3.64</c:v>
                </c:pt>
                <c:pt idx="181">
                  <c:v>4.67</c:v>
                </c:pt>
                <c:pt idx="182">
                  <c:v>3.97</c:v>
                </c:pt>
                <c:pt idx="183">
                  <c:v>5.53</c:v>
                </c:pt>
                <c:pt idx="184">
                  <c:v>3.71</c:v>
                </c:pt>
                <c:pt idx="185">
                  <c:v>2.69</c:v>
                </c:pt>
                <c:pt idx="186">
                  <c:v>3.14</c:v>
                </c:pt>
                <c:pt idx="187">
                  <c:v>2.67</c:v>
                </c:pt>
                <c:pt idx="188">
                  <c:v>2.34</c:v>
                </c:pt>
                <c:pt idx="189">
                  <c:v>4.68</c:v>
                </c:pt>
                <c:pt idx="190">
                  <c:v>3.55</c:v>
                </c:pt>
                <c:pt idx="191">
                  <c:v>3.25</c:v>
                </c:pt>
                <c:pt idx="192">
                  <c:v>4.07</c:v>
                </c:pt>
                <c:pt idx="193">
                  <c:v>1.18</c:v>
                </c:pt>
                <c:pt idx="194">
                  <c:v>1.92</c:v>
                </c:pt>
                <c:pt idx="195">
                  <c:v>3.44</c:v>
                </c:pt>
                <c:pt idx="196">
                  <c:v>4.38</c:v>
                </c:pt>
                <c:pt idx="197">
                  <c:v>3.94</c:v>
                </c:pt>
                <c:pt idx="198">
                  <c:v>4.05</c:v>
                </c:pt>
                <c:pt idx="199">
                  <c:v>3.32</c:v>
                </c:pt>
                <c:pt idx="200">
                  <c:v>2.33</c:v>
                </c:pt>
                <c:pt idx="201">
                  <c:v>2.2200000000000002</c:v>
                </c:pt>
                <c:pt idx="202">
                  <c:v>1.01</c:v>
                </c:pt>
                <c:pt idx="203">
                  <c:v>3.36</c:v>
                </c:pt>
                <c:pt idx="204">
                  <c:v>1.21</c:v>
                </c:pt>
                <c:pt idx="205">
                  <c:v>1.03</c:v>
                </c:pt>
                <c:pt idx="206" formatCode="0.000">
                  <c:v>0.54700000000000004</c:v>
                </c:pt>
                <c:pt idx="207">
                  <c:v>1.22</c:v>
                </c:pt>
                <c:pt idx="208">
                  <c:v>2.39</c:v>
                </c:pt>
                <c:pt idx="209" formatCode="0.0">
                  <c:v>3.3</c:v>
                </c:pt>
                <c:pt idx="210">
                  <c:v>3.19</c:v>
                </c:pt>
                <c:pt idx="211">
                  <c:v>3.38</c:v>
                </c:pt>
                <c:pt idx="212">
                  <c:v>2.5499999999999998</c:v>
                </c:pt>
                <c:pt idx="213">
                  <c:v>2.88</c:v>
                </c:pt>
                <c:pt idx="214">
                  <c:v>1.58</c:v>
                </c:pt>
                <c:pt idx="215">
                  <c:v>2.2799999999999998</c:v>
                </c:pt>
                <c:pt idx="216">
                  <c:v>3.23</c:v>
                </c:pt>
                <c:pt idx="217">
                  <c:v>2.4500000000000002</c:v>
                </c:pt>
                <c:pt idx="218">
                  <c:v>3.34</c:v>
                </c:pt>
                <c:pt idx="219">
                  <c:v>1.81</c:v>
                </c:pt>
                <c:pt idx="220">
                  <c:v>2.68</c:v>
                </c:pt>
                <c:pt idx="221">
                  <c:v>2.66</c:v>
                </c:pt>
                <c:pt idx="222">
                  <c:v>1.72</c:v>
                </c:pt>
                <c:pt idx="223">
                  <c:v>2.13</c:v>
                </c:pt>
                <c:pt idx="224">
                  <c:v>1.53</c:v>
                </c:pt>
                <c:pt idx="225">
                  <c:v>1.57</c:v>
                </c:pt>
                <c:pt idx="226">
                  <c:v>1.39</c:v>
                </c:pt>
                <c:pt idx="227">
                  <c:v>1.76</c:v>
                </c:pt>
                <c:pt idx="228">
                  <c:v>2.19</c:v>
                </c:pt>
                <c:pt idx="229" formatCode="0.0">
                  <c:v>3.1</c:v>
                </c:pt>
                <c:pt idx="230">
                  <c:v>2.68</c:v>
                </c:pt>
                <c:pt idx="231">
                  <c:v>2.71</c:v>
                </c:pt>
                <c:pt idx="232" formatCode="0.0">
                  <c:v>4.3</c:v>
                </c:pt>
                <c:pt idx="233">
                  <c:v>1.99</c:v>
                </c:pt>
                <c:pt idx="234">
                  <c:v>2.72</c:v>
                </c:pt>
                <c:pt idx="235">
                  <c:v>1.71</c:v>
                </c:pt>
                <c:pt idx="236">
                  <c:v>1.88</c:v>
                </c:pt>
                <c:pt idx="237">
                  <c:v>2.81</c:v>
                </c:pt>
                <c:pt idx="238">
                  <c:v>2.44</c:v>
                </c:pt>
                <c:pt idx="239">
                  <c:v>2.52</c:v>
                </c:pt>
                <c:pt idx="240">
                  <c:v>1.78</c:v>
                </c:pt>
                <c:pt idx="241">
                  <c:v>3.36</c:v>
                </c:pt>
                <c:pt idx="242" formatCode="0.0">
                  <c:v>3.1</c:v>
                </c:pt>
                <c:pt idx="243" formatCode="0.0">
                  <c:v>1.8</c:v>
                </c:pt>
                <c:pt idx="244">
                  <c:v>2.0299999999999998</c:v>
                </c:pt>
                <c:pt idx="245">
                  <c:v>1.92</c:v>
                </c:pt>
                <c:pt idx="246" formatCode="0.0">
                  <c:v>4.4000000000000004</c:v>
                </c:pt>
                <c:pt idx="247" formatCode="0.0">
                  <c:v>1.3</c:v>
                </c:pt>
                <c:pt idx="248">
                  <c:v>2.21</c:v>
                </c:pt>
                <c:pt idx="249">
                  <c:v>1.05</c:v>
                </c:pt>
                <c:pt idx="250">
                  <c:v>1.22</c:v>
                </c:pt>
                <c:pt idx="251">
                  <c:v>2.0499999999999998</c:v>
                </c:pt>
                <c:pt idx="252" formatCode="0.0">
                  <c:v>2.6</c:v>
                </c:pt>
                <c:pt idx="253">
                  <c:v>3.35</c:v>
                </c:pt>
                <c:pt idx="254">
                  <c:v>1.74</c:v>
                </c:pt>
                <c:pt idx="255">
                  <c:v>2.93</c:v>
                </c:pt>
                <c:pt idx="256">
                  <c:v>2.33</c:v>
                </c:pt>
                <c:pt idx="257">
                  <c:v>2.09</c:v>
                </c:pt>
                <c:pt idx="258">
                  <c:v>1.62</c:v>
                </c:pt>
                <c:pt idx="259">
                  <c:v>2.74</c:v>
                </c:pt>
                <c:pt idx="260">
                  <c:v>2.74</c:v>
                </c:pt>
                <c:pt idx="261">
                  <c:v>3.53</c:v>
                </c:pt>
                <c:pt idx="262">
                  <c:v>1.87</c:v>
                </c:pt>
                <c:pt idx="263">
                  <c:v>3.61</c:v>
                </c:pt>
                <c:pt idx="264">
                  <c:v>2.72</c:v>
                </c:pt>
                <c:pt idx="265">
                  <c:v>3.85</c:v>
                </c:pt>
                <c:pt idx="266">
                  <c:v>3.98</c:v>
                </c:pt>
                <c:pt idx="267">
                  <c:v>1.57</c:v>
                </c:pt>
                <c:pt idx="268">
                  <c:v>4.08</c:v>
                </c:pt>
                <c:pt idx="269">
                  <c:v>4.0599999999999996</c:v>
                </c:pt>
                <c:pt idx="270">
                  <c:v>3.14</c:v>
                </c:pt>
                <c:pt idx="271">
                  <c:v>1.48</c:v>
                </c:pt>
                <c:pt idx="272">
                  <c:v>2.65</c:v>
                </c:pt>
                <c:pt idx="273">
                  <c:v>1.26</c:v>
                </c:pt>
                <c:pt idx="274">
                  <c:v>1.83</c:v>
                </c:pt>
                <c:pt idx="275">
                  <c:v>2.52</c:v>
                </c:pt>
                <c:pt idx="276">
                  <c:v>3.29</c:v>
                </c:pt>
                <c:pt idx="277">
                  <c:v>3.63</c:v>
                </c:pt>
                <c:pt idx="278">
                  <c:v>2.14</c:v>
                </c:pt>
                <c:pt idx="279">
                  <c:v>3.08</c:v>
                </c:pt>
                <c:pt idx="280" formatCode="0.0">
                  <c:v>2.6</c:v>
                </c:pt>
                <c:pt idx="281" formatCode="0.0">
                  <c:v>2.8</c:v>
                </c:pt>
                <c:pt idx="282">
                  <c:v>2.54</c:v>
                </c:pt>
                <c:pt idx="283">
                  <c:v>1.02</c:v>
                </c:pt>
                <c:pt idx="284" formatCode="0.0">
                  <c:v>2.4</c:v>
                </c:pt>
                <c:pt idx="285">
                  <c:v>2.4300000000000002</c:v>
                </c:pt>
                <c:pt idx="286" formatCode="0.000">
                  <c:v>0.85699999999999998</c:v>
                </c:pt>
                <c:pt idx="287">
                  <c:v>3.77</c:v>
                </c:pt>
                <c:pt idx="288">
                  <c:v>4.07</c:v>
                </c:pt>
                <c:pt idx="289" formatCode="0.0">
                  <c:v>2.4</c:v>
                </c:pt>
                <c:pt idx="290">
                  <c:v>2.99</c:v>
                </c:pt>
                <c:pt idx="291">
                  <c:v>3.24</c:v>
                </c:pt>
                <c:pt idx="292">
                  <c:v>3.97</c:v>
                </c:pt>
                <c:pt idx="293">
                  <c:v>3.06</c:v>
                </c:pt>
                <c:pt idx="294">
                  <c:v>1.49</c:v>
                </c:pt>
                <c:pt idx="295">
                  <c:v>4.3099999999999996</c:v>
                </c:pt>
                <c:pt idx="296">
                  <c:v>2.62</c:v>
                </c:pt>
                <c:pt idx="297">
                  <c:v>2.62</c:v>
                </c:pt>
                <c:pt idx="298">
                  <c:v>2.06</c:v>
                </c:pt>
                <c:pt idx="299">
                  <c:v>3.67</c:v>
                </c:pt>
                <c:pt idx="300">
                  <c:v>1.78</c:v>
                </c:pt>
                <c:pt idx="301">
                  <c:v>1.02</c:v>
                </c:pt>
                <c:pt idx="302">
                  <c:v>2.3199999999999998</c:v>
                </c:pt>
                <c:pt idx="303">
                  <c:v>2.52</c:v>
                </c:pt>
                <c:pt idx="304">
                  <c:v>3.03</c:v>
                </c:pt>
                <c:pt idx="305">
                  <c:v>3.53</c:v>
                </c:pt>
                <c:pt idx="306">
                  <c:v>3.14</c:v>
                </c:pt>
                <c:pt idx="307">
                  <c:v>1.48</c:v>
                </c:pt>
                <c:pt idx="308">
                  <c:v>2.52</c:v>
                </c:pt>
                <c:pt idx="309" formatCode="0.0">
                  <c:v>2.9</c:v>
                </c:pt>
                <c:pt idx="310">
                  <c:v>2.95</c:v>
                </c:pt>
                <c:pt idx="311">
                  <c:v>2.4500000000000002</c:v>
                </c:pt>
                <c:pt idx="312">
                  <c:v>3.84</c:v>
                </c:pt>
                <c:pt idx="313">
                  <c:v>1.75</c:v>
                </c:pt>
                <c:pt idx="314">
                  <c:v>3.75</c:v>
                </c:pt>
                <c:pt idx="315">
                  <c:v>1.93</c:v>
                </c:pt>
                <c:pt idx="316">
                  <c:v>4.34</c:v>
                </c:pt>
                <c:pt idx="317">
                  <c:v>2.98</c:v>
                </c:pt>
                <c:pt idx="318">
                  <c:v>3.39</c:v>
                </c:pt>
                <c:pt idx="319">
                  <c:v>3.02</c:v>
                </c:pt>
                <c:pt idx="320">
                  <c:v>4.4400000000000004</c:v>
                </c:pt>
                <c:pt idx="321">
                  <c:v>2.0499999999999998</c:v>
                </c:pt>
                <c:pt idx="322">
                  <c:v>3.87</c:v>
                </c:pt>
                <c:pt idx="323">
                  <c:v>3.04</c:v>
                </c:pt>
                <c:pt idx="324">
                  <c:v>5.45</c:v>
                </c:pt>
                <c:pt idx="325">
                  <c:v>2.54</c:v>
                </c:pt>
                <c:pt idx="326">
                  <c:v>4.4800000000000004</c:v>
                </c:pt>
                <c:pt idx="327">
                  <c:v>3.44</c:v>
                </c:pt>
                <c:pt idx="328">
                  <c:v>3.23</c:v>
                </c:pt>
                <c:pt idx="329">
                  <c:v>2.78</c:v>
                </c:pt>
                <c:pt idx="330">
                  <c:v>4.42</c:v>
                </c:pt>
                <c:pt idx="331">
                  <c:v>3.46</c:v>
                </c:pt>
                <c:pt idx="332">
                  <c:v>4.78</c:v>
                </c:pt>
                <c:pt idx="333">
                  <c:v>3.42</c:v>
                </c:pt>
                <c:pt idx="334">
                  <c:v>2.61</c:v>
                </c:pt>
                <c:pt idx="335">
                  <c:v>3.38</c:v>
                </c:pt>
                <c:pt idx="336">
                  <c:v>4.08</c:v>
                </c:pt>
                <c:pt idx="337" formatCode="0.0">
                  <c:v>2.7</c:v>
                </c:pt>
                <c:pt idx="338">
                  <c:v>2.68</c:v>
                </c:pt>
                <c:pt idx="339">
                  <c:v>2.58</c:v>
                </c:pt>
                <c:pt idx="340">
                  <c:v>3.93</c:v>
                </c:pt>
                <c:pt idx="341">
                  <c:v>4.53</c:v>
                </c:pt>
                <c:pt idx="342">
                  <c:v>0.71</c:v>
                </c:pt>
                <c:pt idx="343">
                  <c:v>1.63</c:v>
                </c:pt>
                <c:pt idx="344">
                  <c:v>1.33</c:v>
                </c:pt>
                <c:pt idx="345">
                  <c:v>1.03</c:v>
                </c:pt>
                <c:pt idx="346">
                  <c:v>4.24</c:v>
                </c:pt>
                <c:pt idx="347">
                  <c:v>1.24</c:v>
                </c:pt>
                <c:pt idx="348">
                  <c:v>2.57</c:v>
                </c:pt>
                <c:pt idx="349">
                  <c:v>1.03</c:v>
                </c:pt>
                <c:pt idx="350">
                  <c:v>2.15</c:v>
                </c:pt>
                <c:pt idx="351">
                  <c:v>4.78</c:v>
                </c:pt>
                <c:pt idx="352">
                  <c:v>1.51</c:v>
                </c:pt>
                <c:pt idx="353">
                  <c:v>4.88</c:v>
                </c:pt>
                <c:pt idx="354">
                  <c:v>2.62</c:v>
                </c:pt>
                <c:pt idx="355">
                  <c:v>1.25</c:v>
                </c:pt>
                <c:pt idx="356" formatCode="0.0">
                  <c:v>2.7</c:v>
                </c:pt>
                <c:pt idx="357">
                  <c:v>1.81</c:v>
                </c:pt>
                <c:pt idx="358">
                  <c:v>1.95</c:v>
                </c:pt>
                <c:pt idx="359">
                  <c:v>2.78</c:v>
                </c:pt>
                <c:pt idx="360">
                  <c:v>3.45</c:v>
                </c:pt>
                <c:pt idx="361">
                  <c:v>3.18</c:v>
                </c:pt>
                <c:pt idx="362">
                  <c:v>2.34</c:v>
                </c:pt>
                <c:pt idx="363">
                  <c:v>2.74</c:v>
                </c:pt>
                <c:pt idx="364">
                  <c:v>2.89</c:v>
                </c:pt>
                <c:pt idx="365">
                  <c:v>3.68</c:v>
                </c:pt>
                <c:pt idx="366">
                  <c:v>3.21</c:v>
                </c:pt>
                <c:pt idx="367">
                  <c:v>2.33</c:v>
                </c:pt>
                <c:pt idx="368">
                  <c:v>3.34</c:v>
                </c:pt>
                <c:pt idx="369">
                  <c:v>2.64</c:v>
                </c:pt>
                <c:pt idx="370">
                  <c:v>1.82</c:v>
                </c:pt>
                <c:pt idx="371" formatCode="0">
                  <c:v>3</c:v>
                </c:pt>
                <c:pt idx="372">
                  <c:v>3.51</c:v>
                </c:pt>
                <c:pt idx="373">
                  <c:v>4.4400000000000004</c:v>
                </c:pt>
                <c:pt idx="374">
                  <c:v>4.28</c:v>
                </c:pt>
                <c:pt idx="375">
                  <c:v>3.79</c:v>
                </c:pt>
                <c:pt idx="376">
                  <c:v>3.38</c:v>
                </c:pt>
                <c:pt idx="377">
                  <c:v>1.42</c:v>
                </c:pt>
                <c:pt idx="378">
                  <c:v>1.0900000000000001</c:v>
                </c:pt>
                <c:pt idx="379" formatCode="0.0">
                  <c:v>2.5</c:v>
                </c:pt>
                <c:pt idx="380">
                  <c:v>2.46</c:v>
                </c:pt>
                <c:pt idx="381">
                  <c:v>2.83</c:v>
                </c:pt>
                <c:pt idx="382" formatCode="0.0">
                  <c:v>2.7</c:v>
                </c:pt>
                <c:pt idx="383">
                  <c:v>2.77</c:v>
                </c:pt>
                <c:pt idx="384">
                  <c:v>1.99</c:v>
                </c:pt>
                <c:pt idx="385">
                  <c:v>2.74</c:v>
                </c:pt>
              </c:numCache>
            </c:numRef>
          </c:xVal>
          <c:yVal>
            <c:numRef>
              <c:f>Kirkham!$E$2:$E$387</c:f>
              <c:numCache>
                <c:formatCode>0.000</c:formatCode>
                <c:ptCount val="386"/>
                <c:pt idx="0">
                  <c:v>0.152</c:v>
                </c:pt>
                <c:pt idx="1">
                  <c:v>0.11600000000000001</c:v>
                </c:pt>
                <c:pt idx="2">
                  <c:v>0.24199999999999999</c:v>
                </c:pt>
                <c:pt idx="3">
                  <c:v>0.21299999999999999</c:v>
                </c:pt>
                <c:pt idx="4">
                  <c:v>0.217</c:v>
                </c:pt>
                <c:pt idx="5">
                  <c:v>0.13400000000000001</c:v>
                </c:pt>
                <c:pt idx="6">
                  <c:v>0.17199999999999999</c:v>
                </c:pt>
                <c:pt idx="7" formatCode="0.00">
                  <c:v>0.13</c:v>
                </c:pt>
                <c:pt idx="8">
                  <c:v>0.159</c:v>
                </c:pt>
                <c:pt idx="9" formatCode="0.00">
                  <c:v>0.15</c:v>
                </c:pt>
                <c:pt idx="10">
                  <c:v>0.28199999999999997</c:v>
                </c:pt>
                <c:pt idx="11">
                  <c:v>0.159</c:v>
                </c:pt>
                <c:pt idx="12">
                  <c:v>0.255</c:v>
                </c:pt>
                <c:pt idx="13">
                  <c:v>0.22800000000000001</c:v>
                </c:pt>
                <c:pt idx="14">
                  <c:v>0.35799999999999998</c:v>
                </c:pt>
                <c:pt idx="15">
                  <c:v>0.20799999999999999</c:v>
                </c:pt>
                <c:pt idx="16">
                  <c:v>0.22800000000000001</c:v>
                </c:pt>
                <c:pt idx="17">
                  <c:v>0.34300000000000003</c:v>
                </c:pt>
                <c:pt idx="18">
                  <c:v>0.34499999999999997</c:v>
                </c:pt>
                <c:pt idx="19">
                  <c:v>0.193</c:v>
                </c:pt>
                <c:pt idx="20">
                  <c:v>0.20399999999999999</c:v>
                </c:pt>
                <c:pt idx="21">
                  <c:v>0.14799999999999999</c:v>
                </c:pt>
                <c:pt idx="22">
                  <c:v>0.14599999999999999</c:v>
                </c:pt>
                <c:pt idx="23">
                  <c:v>0.16600000000000001</c:v>
                </c:pt>
                <c:pt idx="24">
                  <c:v>0.10299999999999999</c:v>
                </c:pt>
                <c:pt idx="25">
                  <c:v>0.253</c:v>
                </c:pt>
                <c:pt idx="26">
                  <c:v>6.5000000000000002E-2</c:v>
                </c:pt>
                <c:pt idx="27">
                  <c:v>0.28699999999999998</c:v>
                </c:pt>
                <c:pt idx="28">
                  <c:v>0.23300000000000001</c:v>
                </c:pt>
                <c:pt idx="29">
                  <c:v>0.188</c:v>
                </c:pt>
                <c:pt idx="30">
                  <c:v>0.14299999999999999</c:v>
                </c:pt>
                <c:pt idx="31">
                  <c:v>0.33800000000000002</c:v>
                </c:pt>
                <c:pt idx="32">
                  <c:v>0.36099999999999999</c:v>
                </c:pt>
                <c:pt idx="33">
                  <c:v>0.47699999999999998</c:v>
                </c:pt>
                <c:pt idx="34">
                  <c:v>0.29599999999999999</c:v>
                </c:pt>
                <c:pt idx="35">
                  <c:v>8.5000000000000006E-2</c:v>
                </c:pt>
                <c:pt idx="36">
                  <c:v>0.249</c:v>
                </c:pt>
                <c:pt idx="37">
                  <c:v>0.36699999999999999</c:v>
                </c:pt>
                <c:pt idx="38">
                  <c:v>0.35599999999999998</c:v>
                </c:pt>
                <c:pt idx="39">
                  <c:v>0.29599999999999999</c:v>
                </c:pt>
                <c:pt idx="40">
                  <c:v>0.26200000000000001</c:v>
                </c:pt>
                <c:pt idx="41">
                  <c:v>0.21099999999999999</c:v>
                </c:pt>
                <c:pt idx="42">
                  <c:v>0.24199999999999999</c:v>
                </c:pt>
                <c:pt idx="43">
                  <c:v>0.14599999999999999</c:v>
                </c:pt>
                <c:pt idx="44">
                  <c:v>0.40500000000000003</c:v>
                </c:pt>
                <c:pt idx="45">
                  <c:v>0.45900000000000002</c:v>
                </c:pt>
                <c:pt idx="46">
                  <c:v>0.38800000000000001</c:v>
                </c:pt>
                <c:pt idx="47">
                  <c:v>0.38500000000000001</c:v>
                </c:pt>
                <c:pt idx="48">
                  <c:v>0.26400000000000001</c:v>
                </c:pt>
                <c:pt idx="49">
                  <c:v>0.49299999999999999</c:v>
                </c:pt>
                <c:pt idx="50">
                  <c:v>0.23499999999999999</c:v>
                </c:pt>
                <c:pt idx="51">
                  <c:v>0.374</c:v>
                </c:pt>
                <c:pt idx="52">
                  <c:v>0.20399999999999999</c:v>
                </c:pt>
                <c:pt idx="53">
                  <c:v>0.13700000000000001</c:v>
                </c:pt>
                <c:pt idx="54">
                  <c:v>0.25800000000000001</c:v>
                </c:pt>
                <c:pt idx="55">
                  <c:v>0.249</c:v>
                </c:pt>
                <c:pt idx="56">
                  <c:v>0.26700000000000002</c:v>
                </c:pt>
                <c:pt idx="57">
                  <c:v>0.30199999999999999</c:v>
                </c:pt>
                <c:pt idx="58">
                  <c:v>0.30499999999999999</c:v>
                </c:pt>
                <c:pt idx="59">
                  <c:v>0.33800000000000002</c:v>
                </c:pt>
                <c:pt idx="60">
                  <c:v>0.29599999999999999</c:v>
                </c:pt>
                <c:pt idx="61">
                  <c:v>0.17899999999999999</c:v>
                </c:pt>
                <c:pt idx="62">
                  <c:v>0.49299999999999999</c:v>
                </c:pt>
                <c:pt idx="63">
                  <c:v>0.222</c:v>
                </c:pt>
                <c:pt idx="64">
                  <c:v>0.26400000000000001</c:v>
                </c:pt>
                <c:pt idx="65">
                  <c:v>0.23699999999999999</c:v>
                </c:pt>
                <c:pt idx="66" formatCode="0.0">
                  <c:v>0.3</c:v>
                </c:pt>
                <c:pt idx="67">
                  <c:v>0.17899999999999999</c:v>
                </c:pt>
                <c:pt idx="68">
                  <c:v>0.24199999999999999</c:v>
                </c:pt>
                <c:pt idx="69">
                  <c:v>0.36299999999999999</c:v>
                </c:pt>
                <c:pt idx="70" formatCode="0.00">
                  <c:v>0.15</c:v>
                </c:pt>
                <c:pt idx="71">
                  <c:v>8.3000000000000004E-2</c:v>
                </c:pt>
                <c:pt idx="72">
                  <c:v>0.40300000000000002</c:v>
                </c:pt>
                <c:pt idx="73">
                  <c:v>0.105</c:v>
                </c:pt>
                <c:pt idx="74">
                  <c:v>0.20399999999999999</c:v>
                </c:pt>
                <c:pt idx="75">
                  <c:v>0.125</c:v>
                </c:pt>
                <c:pt idx="76">
                  <c:v>0.18099999999999999</c:v>
                </c:pt>
                <c:pt idx="77">
                  <c:v>0.24399999999999999</c:v>
                </c:pt>
                <c:pt idx="78">
                  <c:v>0.14799999999999999</c:v>
                </c:pt>
                <c:pt idx="79">
                  <c:v>0.18099999999999999</c:v>
                </c:pt>
                <c:pt idx="80">
                  <c:v>0.11600000000000001</c:v>
                </c:pt>
                <c:pt idx="81">
                  <c:v>0.16400000000000001</c:v>
                </c:pt>
                <c:pt idx="82">
                  <c:v>0.19700000000000001</c:v>
                </c:pt>
                <c:pt idx="83">
                  <c:v>0.114</c:v>
                </c:pt>
                <c:pt idx="84">
                  <c:v>0.25800000000000001</c:v>
                </c:pt>
                <c:pt idx="85">
                  <c:v>0.246</c:v>
                </c:pt>
                <c:pt idx="86">
                  <c:v>0.20799999999999999</c:v>
                </c:pt>
                <c:pt idx="87" formatCode="0.00">
                  <c:v>0.24</c:v>
                </c:pt>
                <c:pt idx="88" formatCode="0.00">
                  <c:v>0.28000000000000003</c:v>
                </c:pt>
                <c:pt idx="89">
                  <c:v>0.20799999999999999</c:v>
                </c:pt>
                <c:pt idx="90">
                  <c:v>7.8E-2</c:v>
                </c:pt>
                <c:pt idx="91">
                  <c:v>0.376</c:v>
                </c:pt>
                <c:pt idx="92">
                  <c:v>0.22800000000000001</c:v>
                </c:pt>
                <c:pt idx="93">
                  <c:v>0.51100000000000001</c:v>
                </c:pt>
                <c:pt idx="94">
                  <c:v>0.34499999999999997</c:v>
                </c:pt>
                <c:pt idx="95">
                  <c:v>0.224</c:v>
                </c:pt>
                <c:pt idx="96">
                  <c:v>0.29599999999999999</c:v>
                </c:pt>
                <c:pt idx="97">
                  <c:v>0.24199999999999999</c:v>
                </c:pt>
                <c:pt idx="98">
                  <c:v>0.36299999999999999</c:v>
                </c:pt>
                <c:pt idx="99" formatCode="0.00">
                  <c:v>0.43</c:v>
                </c:pt>
                <c:pt idx="100">
                  <c:v>0.23699999999999999</c:v>
                </c:pt>
                <c:pt idx="101">
                  <c:v>0.40300000000000002</c:v>
                </c:pt>
                <c:pt idx="102">
                  <c:v>0.14799999999999999</c:v>
                </c:pt>
                <c:pt idx="103">
                  <c:v>0.161</c:v>
                </c:pt>
                <c:pt idx="104">
                  <c:v>0.28199999999999997</c:v>
                </c:pt>
                <c:pt idx="105" formatCode="0.00">
                  <c:v>0.13</c:v>
                </c:pt>
                <c:pt idx="106">
                  <c:v>0.20200000000000001</c:v>
                </c:pt>
                <c:pt idx="107">
                  <c:v>0.17899999999999999</c:v>
                </c:pt>
                <c:pt idx="108">
                  <c:v>0.224</c:v>
                </c:pt>
                <c:pt idx="109" formatCode="0.00">
                  <c:v>0.13</c:v>
                </c:pt>
                <c:pt idx="110">
                  <c:v>0.23300000000000001</c:v>
                </c:pt>
                <c:pt idx="111">
                  <c:v>0.10299999999999999</c:v>
                </c:pt>
                <c:pt idx="112">
                  <c:v>0.14799999999999999</c:v>
                </c:pt>
                <c:pt idx="113" formatCode="0.00">
                  <c:v>0.13</c:v>
                </c:pt>
                <c:pt idx="114">
                  <c:v>0.14299999999999999</c:v>
                </c:pt>
                <c:pt idx="115">
                  <c:v>7.5999999999999998E-2</c:v>
                </c:pt>
                <c:pt idx="116" formatCode="0.00">
                  <c:v>0.13</c:v>
                </c:pt>
                <c:pt idx="117" formatCode="0.00">
                  <c:v>0.13</c:v>
                </c:pt>
                <c:pt idx="118">
                  <c:v>0.13200000000000001</c:v>
                </c:pt>
                <c:pt idx="119">
                  <c:v>7.1999999999999995E-2</c:v>
                </c:pt>
                <c:pt idx="120">
                  <c:v>5.8000000000000003E-2</c:v>
                </c:pt>
                <c:pt idx="121">
                  <c:v>8.6999999999999994E-2</c:v>
                </c:pt>
                <c:pt idx="122">
                  <c:v>0.10100000000000001</c:v>
                </c:pt>
                <c:pt idx="123" formatCode="0.00">
                  <c:v>0.11</c:v>
                </c:pt>
                <c:pt idx="124">
                  <c:v>5.6000000000000001E-2</c:v>
                </c:pt>
                <c:pt idx="125">
                  <c:v>7.8E-2</c:v>
                </c:pt>
                <c:pt idx="126">
                  <c:v>0.13900000000000001</c:v>
                </c:pt>
                <c:pt idx="127">
                  <c:v>7.8E-2</c:v>
                </c:pt>
                <c:pt idx="128">
                  <c:v>5.3999999999999999E-2</c:v>
                </c:pt>
                <c:pt idx="129">
                  <c:v>6.3E-2</c:v>
                </c:pt>
                <c:pt idx="130">
                  <c:v>8.1000000000000003E-2</c:v>
                </c:pt>
                <c:pt idx="131">
                  <c:v>9.4E-2</c:v>
                </c:pt>
                <c:pt idx="132">
                  <c:v>0.112</c:v>
                </c:pt>
                <c:pt idx="133">
                  <c:v>0.13900000000000001</c:v>
                </c:pt>
                <c:pt idx="134">
                  <c:v>0.114</c:v>
                </c:pt>
                <c:pt idx="135">
                  <c:v>9.9000000000000005E-2</c:v>
                </c:pt>
                <c:pt idx="136">
                  <c:v>9.1999999999999998E-2</c:v>
                </c:pt>
                <c:pt idx="137">
                  <c:v>0.13400000000000001</c:v>
                </c:pt>
                <c:pt idx="138">
                  <c:v>0.10100000000000001</c:v>
                </c:pt>
                <c:pt idx="139">
                  <c:v>0.159</c:v>
                </c:pt>
                <c:pt idx="140">
                  <c:v>0.121</c:v>
                </c:pt>
                <c:pt idx="141">
                  <c:v>0.112</c:v>
                </c:pt>
                <c:pt idx="142">
                  <c:v>0.10299999999999999</c:v>
                </c:pt>
                <c:pt idx="143">
                  <c:v>0.108</c:v>
                </c:pt>
                <c:pt idx="144">
                  <c:v>0.14599999999999999</c:v>
                </c:pt>
                <c:pt idx="145">
                  <c:v>9.9000000000000005E-2</c:v>
                </c:pt>
                <c:pt idx="146">
                  <c:v>0.114</c:v>
                </c:pt>
                <c:pt idx="147">
                  <c:v>9.6000000000000002E-2</c:v>
                </c:pt>
                <c:pt idx="148">
                  <c:v>8.3000000000000004E-2</c:v>
                </c:pt>
                <c:pt idx="149" formatCode="0.00">
                  <c:v>0.13</c:v>
                </c:pt>
                <c:pt idx="150" formatCode="0.00">
                  <c:v>0.11</c:v>
                </c:pt>
                <c:pt idx="151">
                  <c:v>0.10299999999999999</c:v>
                </c:pt>
                <c:pt idx="152">
                  <c:v>0.10100000000000001</c:v>
                </c:pt>
                <c:pt idx="153">
                  <c:v>9.6000000000000002E-2</c:v>
                </c:pt>
                <c:pt idx="154">
                  <c:v>6.3E-2</c:v>
                </c:pt>
                <c:pt idx="155" formatCode="0.00">
                  <c:v>0.06</c:v>
                </c:pt>
                <c:pt idx="156">
                  <c:v>9.4E-2</c:v>
                </c:pt>
                <c:pt idx="157">
                  <c:v>0.14599999999999999</c:v>
                </c:pt>
                <c:pt idx="158">
                  <c:v>9.4E-2</c:v>
                </c:pt>
                <c:pt idx="159">
                  <c:v>7.5999999999999998E-2</c:v>
                </c:pt>
                <c:pt idx="160">
                  <c:v>0.184</c:v>
                </c:pt>
                <c:pt idx="161" formatCode="0.00">
                  <c:v>0.22</c:v>
                </c:pt>
                <c:pt idx="162">
                  <c:v>0.11600000000000001</c:v>
                </c:pt>
                <c:pt idx="163">
                  <c:v>0.193</c:v>
                </c:pt>
                <c:pt idx="164">
                  <c:v>0.309</c:v>
                </c:pt>
                <c:pt idx="165">
                  <c:v>0.28199999999999997</c:v>
                </c:pt>
                <c:pt idx="166">
                  <c:v>0.10299999999999999</c:v>
                </c:pt>
                <c:pt idx="167">
                  <c:v>0.19700000000000001</c:v>
                </c:pt>
                <c:pt idx="168">
                  <c:v>0.215</c:v>
                </c:pt>
                <c:pt idx="169">
                  <c:v>0.11600000000000001</c:v>
                </c:pt>
                <c:pt idx="170">
                  <c:v>0.17899999999999999</c:v>
                </c:pt>
                <c:pt idx="171">
                  <c:v>0.14299999999999999</c:v>
                </c:pt>
                <c:pt idx="172">
                  <c:v>0.157</c:v>
                </c:pt>
                <c:pt idx="173">
                  <c:v>0.20200000000000001</c:v>
                </c:pt>
                <c:pt idx="174">
                  <c:v>0.10100000000000001</c:v>
                </c:pt>
                <c:pt idx="175" formatCode="0.00">
                  <c:v>0.17</c:v>
                </c:pt>
                <c:pt idx="176">
                  <c:v>0.17499999999999999</c:v>
                </c:pt>
                <c:pt idx="177" formatCode="0.00">
                  <c:v>0.13</c:v>
                </c:pt>
                <c:pt idx="178">
                  <c:v>0.215</c:v>
                </c:pt>
                <c:pt idx="179">
                  <c:v>7.1999999999999995E-2</c:v>
                </c:pt>
                <c:pt idx="180">
                  <c:v>0.21099999999999999</c:v>
                </c:pt>
                <c:pt idx="181">
                  <c:v>0.17499999999999999</c:v>
                </c:pt>
                <c:pt idx="182">
                  <c:v>0.17899999999999999</c:v>
                </c:pt>
                <c:pt idx="183">
                  <c:v>0.17499999999999999</c:v>
                </c:pt>
                <c:pt idx="184">
                  <c:v>0.46700000000000003</c:v>
                </c:pt>
                <c:pt idx="185">
                  <c:v>0.23699999999999999</c:v>
                </c:pt>
                <c:pt idx="186">
                  <c:v>0.17199999999999999</c:v>
                </c:pt>
                <c:pt idx="187">
                  <c:v>0.27300000000000002</c:v>
                </c:pt>
                <c:pt idx="188">
                  <c:v>0.11700000000000001</c:v>
                </c:pt>
                <c:pt idx="189">
                  <c:v>0.20699999999999999</c:v>
                </c:pt>
                <c:pt idx="190">
                  <c:v>0.19900000000000001</c:v>
                </c:pt>
                <c:pt idx="191">
                  <c:v>0.123</c:v>
                </c:pt>
                <c:pt idx="192">
                  <c:v>0.36199999999999999</c:v>
                </c:pt>
                <c:pt idx="193">
                  <c:v>4.3999999999999997E-2</c:v>
                </c:pt>
                <c:pt idx="194">
                  <c:v>0.115</c:v>
                </c:pt>
                <c:pt idx="195">
                  <c:v>9.7000000000000003E-2</c:v>
                </c:pt>
                <c:pt idx="196">
                  <c:v>0.47599999999999998</c:v>
                </c:pt>
                <c:pt idx="197" formatCode="0.00">
                  <c:v>0.34</c:v>
                </c:pt>
                <c:pt idx="198">
                  <c:v>0.26500000000000001</c:v>
                </c:pt>
                <c:pt idx="199">
                  <c:v>0.253</c:v>
                </c:pt>
                <c:pt idx="200">
                  <c:v>0.223</c:v>
                </c:pt>
                <c:pt idx="201">
                  <c:v>0.18099999999999999</c:v>
                </c:pt>
                <c:pt idx="202">
                  <c:v>4.8000000000000001E-2</c:v>
                </c:pt>
                <c:pt idx="203">
                  <c:v>0.159</c:v>
                </c:pt>
                <c:pt idx="204" formatCode="0.00">
                  <c:v>0.06</c:v>
                </c:pt>
                <c:pt idx="205" formatCode="0.00">
                  <c:v>0.09</c:v>
                </c:pt>
                <c:pt idx="206">
                  <c:v>0.183</c:v>
                </c:pt>
                <c:pt idx="207">
                  <c:v>8.4000000000000005E-2</c:v>
                </c:pt>
                <c:pt idx="208">
                  <c:v>0.10199999999999999</c:v>
                </c:pt>
                <c:pt idx="209">
                  <c:v>0.156</c:v>
                </c:pt>
                <c:pt idx="210">
                  <c:v>0.19800000000000001</c:v>
                </c:pt>
                <c:pt idx="211">
                  <c:v>0.14599999999999999</c:v>
                </c:pt>
                <c:pt idx="212">
                  <c:v>0.16800000000000001</c:v>
                </c:pt>
                <c:pt idx="213">
                  <c:v>0.218</c:v>
                </c:pt>
                <c:pt idx="214">
                  <c:v>0.121</c:v>
                </c:pt>
                <c:pt idx="215">
                  <c:v>0.16800000000000001</c:v>
                </c:pt>
                <c:pt idx="216">
                  <c:v>0.17199999999999999</c:v>
                </c:pt>
                <c:pt idx="217">
                  <c:v>0.156</c:v>
                </c:pt>
                <c:pt idx="218">
                  <c:v>0.16300000000000001</c:v>
                </c:pt>
                <c:pt idx="219">
                  <c:v>0.18099999999999999</c:v>
                </c:pt>
                <c:pt idx="220" formatCode="0.00">
                  <c:v>0.09</c:v>
                </c:pt>
                <c:pt idx="221">
                  <c:v>0.254</c:v>
                </c:pt>
                <c:pt idx="222" formatCode="0.00">
                  <c:v>0.13</c:v>
                </c:pt>
                <c:pt idx="223">
                  <c:v>0.158</c:v>
                </c:pt>
                <c:pt idx="224">
                  <c:v>0.16700000000000001</c:v>
                </c:pt>
                <c:pt idx="225">
                  <c:v>0.20699999999999999</c:v>
                </c:pt>
                <c:pt idx="226">
                  <c:v>7.3999999999999996E-2</c:v>
                </c:pt>
                <c:pt idx="227">
                  <c:v>0.16500000000000001</c:v>
                </c:pt>
                <c:pt idx="228">
                  <c:v>0.14099999999999999</c:v>
                </c:pt>
                <c:pt idx="229">
                  <c:v>0.25600000000000001</c:v>
                </c:pt>
                <c:pt idx="230" formatCode="0.00">
                  <c:v>0.17</c:v>
                </c:pt>
                <c:pt idx="231">
                  <c:v>0.19400000000000001</c:v>
                </c:pt>
                <c:pt idx="232">
                  <c:v>0.29099999999999998</c:v>
                </c:pt>
                <c:pt idx="233">
                  <c:v>0.157</c:v>
                </c:pt>
                <c:pt idx="234">
                  <c:v>0.254</c:v>
                </c:pt>
                <c:pt idx="235">
                  <c:v>0.106</c:v>
                </c:pt>
                <c:pt idx="236">
                  <c:v>0.22500000000000001</c:v>
                </c:pt>
                <c:pt idx="237">
                  <c:v>0.42599999999999999</c:v>
                </c:pt>
                <c:pt idx="238">
                  <c:v>0.11899999999999999</c:v>
                </c:pt>
                <c:pt idx="239">
                  <c:v>0.23599999999999999</c:v>
                </c:pt>
                <c:pt idx="240">
                  <c:v>0.19600000000000001</c:v>
                </c:pt>
                <c:pt idx="241">
                  <c:v>0.29799999999999999</c:v>
                </c:pt>
                <c:pt idx="242">
                  <c:v>0.245</c:v>
                </c:pt>
                <c:pt idx="243">
                  <c:v>0.253</c:v>
                </c:pt>
                <c:pt idx="244">
                  <c:v>9.5000000000000001E-2</c:v>
                </c:pt>
                <c:pt idx="245">
                  <c:v>0.19400000000000001</c:v>
                </c:pt>
                <c:pt idx="246">
                  <c:v>0.192</c:v>
                </c:pt>
                <c:pt idx="247">
                  <c:v>9.2999999999999999E-2</c:v>
                </c:pt>
                <c:pt idx="248">
                  <c:v>0.16300000000000001</c:v>
                </c:pt>
                <c:pt idx="249">
                  <c:v>7.9000000000000001E-2</c:v>
                </c:pt>
                <c:pt idx="250">
                  <c:v>0.108</c:v>
                </c:pt>
                <c:pt idx="251">
                  <c:v>0.124</c:v>
                </c:pt>
                <c:pt idx="252">
                  <c:v>0.183</c:v>
                </c:pt>
                <c:pt idx="253" formatCode="0.0">
                  <c:v>0.3</c:v>
                </c:pt>
                <c:pt idx="254">
                  <c:v>0.124</c:v>
                </c:pt>
                <c:pt idx="255">
                  <c:v>0.21199999999999999</c:v>
                </c:pt>
                <c:pt idx="256">
                  <c:v>0.14599999999999999</c:v>
                </c:pt>
                <c:pt idx="257">
                  <c:v>0.13700000000000001</c:v>
                </c:pt>
                <c:pt idx="258" formatCode="0.00">
                  <c:v>0.15</c:v>
                </c:pt>
                <c:pt idx="259">
                  <c:v>0.20899999999999999</c:v>
                </c:pt>
                <c:pt idx="260">
                  <c:v>0.156</c:v>
                </c:pt>
                <c:pt idx="261">
                  <c:v>0.16800000000000001</c:v>
                </c:pt>
                <c:pt idx="262">
                  <c:v>9.2999999999999999E-2</c:v>
                </c:pt>
                <c:pt idx="263">
                  <c:v>0.20499999999999999</c:v>
                </c:pt>
                <c:pt idx="264">
                  <c:v>0.245</c:v>
                </c:pt>
                <c:pt idx="265">
                  <c:v>0.218</c:v>
                </c:pt>
                <c:pt idx="266">
                  <c:v>0.14299999999999999</c:v>
                </c:pt>
                <c:pt idx="267" formatCode="0.00">
                  <c:v>0.09</c:v>
                </c:pt>
                <c:pt idx="268">
                  <c:v>0.185</c:v>
                </c:pt>
                <c:pt idx="269">
                  <c:v>0.21199999999999999</c:v>
                </c:pt>
                <c:pt idx="270">
                  <c:v>0.121</c:v>
                </c:pt>
                <c:pt idx="271">
                  <c:v>0.14499999999999999</c:v>
                </c:pt>
                <c:pt idx="272" formatCode="0.00">
                  <c:v>7.0000000000000007E-2</c:v>
                </c:pt>
                <c:pt idx="273">
                  <c:v>6.6000000000000003E-2</c:v>
                </c:pt>
                <c:pt idx="274" formatCode="0.00">
                  <c:v>0.13</c:v>
                </c:pt>
                <c:pt idx="275">
                  <c:v>0.11899999999999999</c:v>
                </c:pt>
                <c:pt idx="276">
                  <c:v>0.183</c:v>
                </c:pt>
                <c:pt idx="277">
                  <c:v>0.17199999999999999</c:v>
                </c:pt>
                <c:pt idx="278">
                  <c:v>0.10199999999999999</c:v>
                </c:pt>
                <c:pt idx="279">
                  <c:v>0.128</c:v>
                </c:pt>
                <c:pt idx="280">
                  <c:v>0.121</c:v>
                </c:pt>
                <c:pt idx="281">
                  <c:v>8.4000000000000005E-2</c:v>
                </c:pt>
                <c:pt idx="282">
                  <c:v>0.14499999999999999</c:v>
                </c:pt>
                <c:pt idx="283" formatCode="0.00">
                  <c:v>7.0000000000000007E-2</c:v>
                </c:pt>
                <c:pt idx="284">
                  <c:v>9.0999999999999998E-2</c:v>
                </c:pt>
                <c:pt idx="285">
                  <c:v>7.0999999999999994E-2</c:v>
                </c:pt>
                <c:pt idx="286">
                  <c:v>2.1999999999999999E-2</c:v>
                </c:pt>
                <c:pt idx="287">
                  <c:v>0.185</c:v>
                </c:pt>
                <c:pt idx="288">
                  <c:v>0.17799999999999999</c:v>
                </c:pt>
                <c:pt idx="289">
                  <c:v>7.4999999999999997E-2</c:v>
                </c:pt>
                <c:pt idx="290">
                  <c:v>0.25600000000000001</c:v>
                </c:pt>
                <c:pt idx="291">
                  <c:v>0.20699999999999999</c:v>
                </c:pt>
                <c:pt idx="292">
                  <c:v>0.106</c:v>
                </c:pt>
                <c:pt idx="293">
                  <c:v>9.9000000000000005E-2</c:v>
                </c:pt>
                <c:pt idx="294">
                  <c:v>7.4999999999999997E-2</c:v>
                </c:pt>
                <c:pt idx="295">
                  <c:v>0.11899999999999999</c:v>
                </c:pt>
                <c:pt idx="296">
                  <c:v>0.112</c:v>
                </c:pt>
                <c:pt idx="297" formatCode="0.00">
                  <c:v>7.0000000000000007E-2</c:v>
                </c:pt>
                <c:pt idx="298" formatCode="0.00">
                  <c:v>0.09</c:v>
                </c:pt>
                <c:pt idx="299">
                  <c:v>0.11899999999999999</c:v>
                </c:pt>
                <c:pt idx="300">
                  <c:v>9.2999999999999999E-2</c:v>
                </c:pt>
                <c:pt idx="301">
                  <c:v>9.5000000000000001E-2</c:v>
                </c:pt>
                <c:pt idx="302">
                  <c:v>0.108</c:v>
                </c:pt>
                <c:pt idx="303">
                  <c:v>0.161</c:v>
                </c:pt>
                <c:pt idx="304">
                  <c:v>0.104</c:v>
                </c:pt>
                <c:pt idx="305">
                  <c:v>0.16800000000000001</c:v>
                </c:pt>
                <c:pt idx="306">
                  <c:v>0.10100000000000001</c:v>
                </c:pt>
                <c:pt idx="307">
                  <c:v>8.4000000000000005E-2</c:v>
                </c:pt>
                <c:pt idx="308">
                  <c:v>0.23799999999999999</c:v>
                </c:pt>
                <c:pt idx="309">
                  <c:v>0.124</c:v>
                </c:pt>
                <c:pt idx="310">
                  <c:v>0.10199999999999999</c:v>
                </c:pt>
                <c:pt idx="311">
                  <c:v>0.18099999999999999</c:v>
                </c:pt>
                <c:pt idx="312">
                  <c:v>0.185</c:v>
                </c:pt>
                <c:pt idx="313">
                  <c:v>9.1999999999999998E-2</c:v>
                </c:pt>
                <c:pt idx="314">
                  <c:v>0.434</c:v>
                </c:pt>
                <c:pt idx="315">
                  <c:v>0.11899999999999999</c:v>
                </c:pt>
                <c:pt idx="316">
                  <c:v>0.35099999999999998</c:v>
                </c:pt>
                <c:pt idx="317">
                  <c:v>0.17799999999999999</c:v>
                </c:pt>
                <c:pt idx="318">
                  <c:v>0.14599999999999999</c:v>
                </c:pt>
                <c:pt idx="319" formatCode="0.00">
                  <c:v>0.21</c:v>
                </c:pt>
                <c:pt idx="320" formatCode="0.00">
                  <c:v>0.22</c:v>
                </c:pt>
                <c:pt idx="321">
                  <c:v>0.157</c:v>
                </c:pt>
                <c:pt idx="322">
                  <c:v>0.19600000000000001</c:v>
                </c:pt>
                <c:pt idx="323">
                  <c:v>0.27100000000000002</c:v>
                </c:pt>
                <c:pt idx="324">
                  <c:v>0.41899999999999998</c:v>
                </c:pt>
                <c:pt idx="325">
                  <c:v>0.22500000000000001</c:v>
                </c:pt>
                <c:pt idx="326">
                  <c:v>0.309</c:v>
                </c:pt>
                <c:pt idx="327">
                  <c:v>0.28699999999999998</c:v>
                </c:pt>
                <c:pt idx="328">
                  <c:v>0.128</c:v>
                </c:pt>
                <c:pt idx="329" formatCode="0.00">
                  <c:v>0.15</c:v>
                </c:pt>
                <c:pt idx="330">
                  <c:v>0.38200000000000001</c:v>
                </c:pt>
                <c:pt idx="331">
                  <c:v>0.115</c:v>
                </c:pt>
                <c:pt idx="332">
                  <c:v>0.214</c:v>
                </c:pt>
                <c:pt idx="333">
                  <c:v>0.13500000000000001</c:v>
                </c:pt>
                <c:pt idx="334">
                  <c:v>0.10199999999999999</c:v>
                </c:pt>
                <c:pt idx="335">
                  <c:v>0.112</c:v>
                </c:pt>
                <c:pt idx="336">
                  <c:v>0.27100000000000002</c:v>
                </c:pt>
                <c:pt idx="337">
                  <c:v>0.126</c:v>
                </c:pt>
                <c:pt idx="338">
                  <c:v>0.104</c:v>
                </c:pt>
                <c:pt idx="339" formatCode="0.00">
                  <c:v>0.15</c:v>
                </c:pt>
                <c:pt idx="340">
                  <c:v>0.35099999999999998</c:v>
                </c:pt>
                <c:pt idx="341">
                  <c:v>0.46700000000000003</c:v>
                </c:pt>
                <c:pt idx="342">
                  <c:v>7.0999999999999994E-2</c:v>
                </c:pt>
                <c:pt idx="343">
                  <c:v>4.3999999999999997E-2</c:v>
                </c:pt>
                <c:pt idx="344">
                  <c:v>9.5000000000000001E-2</c:v>
                </c:pt>
                <c:pt idx="345">
                  <c:v>0.108</c:v>
                </c:pt>
                <c:pt idx="346">
                  <c:v>0.30599999999999999</c:v>
                </c:pt>
                <c:pt idx="347">
                  <c:v>0.115</c:v>
                </c:pt>
                <c:pt idx="348" formatCode="0.00">
                  <c:v>0.21</c:v>
                </c:pt>
                <c:pt idx="349">
                  <c:v>5.2999999999999999E-2</c:v>
                </c:pt>
                <c:pt idx="350">
                  <c:v>0.25600000000000001</c:v>
                </c:pt>
                <c:pt idx="351">
                  <c:v>0.183</c:v>
                </c:pt>
                <c:pt idx="352">
                  <c:v>0.159</c:v>
                </c:pt>
                <c:pt idx="353">
                  <c:v>0.40600000000000003</c:v>
                </c:pt>
                <c:pt idx="354">
                  <c:v>0.20100000000000001</c:v>
                </c:pt>
                <c:pt idx="355">
                  <c:v>7.2999999999999995E-2</c:v>
                </c:pt>
                <c:pt idx="356">
                  <c:v>0.152</c:v>
                </c:pt>
                <c:pt idx="357">
                  <c:v>0.106</c:v>
                </c:pt>
                <c:pt idx="358">
                  <c:v>0.22500000000000001</c:v>
                </c:pt>
                <c:pt idx="359">
                  <c:v>8.2000000000000003E-2</c:v>
                </c:pt>
                <c:pt idx="360">
                  <c:v>0.183</c:v>
                </c:pt>
                <c:pt idx="361">
                  <c:v>0.154</c:v>
                </c:pt>
                <c:pt idx="362">
                  <c:v>0.14299999999999999</c:v>
                </c:pt>
                <c:pt idx="363">
                  <c:v>0.23599999999999999</c:v>
                </c:pt>
                <c:pt idx="364" formatCode="0.00">
                  <c:v>0.22</c:v>
                </c:pt>
                <c:pt idx="365">
                  <c:v>0.27600000000000002</c:v>
                </c:pt>
                <c:pt idx="366">
                  <c:v>0.20499999999999999</c:v>
                </c:pt>
                <c:pt idx="367">
                  <c:v>0.13700000000000001</c:v>
                </c:pt>
                <c:pt idx="368">
                  <c:v>0.16700000000000001</c:v>
                </c:pt>
                <c:pt idx="369">
                  <c:v>0.18099999999999999</c:v>
                </c:pt>
                <c:pt idx="370">
                  <c:v>0.16800000000000001</c:v>
                </c:pt>
                <c:pt idx="371">
                  <c:v>0.27600000000000002</c:v>
                </c:pt>
                <c:pt idx="372" formatCode="0.00">
                  <c:v>0.22</c:v>
                </c:pt>
                <c:pt idx="373">
                  <c:v>0.309</c:v>
                </c:pt>
                <c:pt idx="374">
                  <c:v>0.33700000000000002</c:v>
                </c:pt>
                <c:pt idx="375" formatCode="0.00">
                  <c:v>0.28000000000000003</c:v>
                </c:pt>
                <c:pt idx="376">
                  <c:v>0.26700000000000002</c:v>
                </c:pt>
                <c:pt idx="377">
                  <c:v>0.112</c:v>
                </c:pt>
                <c:pt idx="378">
                  <c:v>6.2E-2</c:v>
                </c:pt>
                <c:pt idx="379">
                  <c:v>0.16500000000000001</c:v>
                </c:pt>
                <c:pt idx="380">
                  <c:v>0.11899999999999999</c:v>
                </c:pt>
                <c:pt idx="381">
                  <c:v>0.27800000000000002</c:v>
                </c:pt>
                <c:pt idx="382">
                  <c:v>0.19600000000000001</c:v>
                </c:pt>
                <c:pt idx="383">
                  <c:v>0.16800000000000001</c:v>
                </c:pt>
                <c:pt idx="384">
                  <c:v>0.185</c:v>
                </c:pt>
                <c:pt idx="385">
                  <c:v>0.20100000000000001</c:v>
                </c:pt>
              </c:numCache>
            </c:numRef>
          </c:yVal>
          <c:smooth val="0"/>
        </c:ser>
        <c:dLbls>
          <c:showLegendKey val="0"/>
          <c:showVal val="0"/>
          <c:showCatName val="0"/>
          <c:showSerName val="0"/>
          <c:showPercent val="0"/>
          <c:showBubbleSize val="0"/>
        </c:dLbls>
        <c:axId val="458921032"/>
        <c:axId val="458920248"/>
      </c:scatterChart>
      <c:valAx>
        <c:axId val="45892103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58920248"/>
        <c:crosses val="autoZero"/>
        <c:crossBetween val="midCat"/>
      </c:valAx>
      <c:valAx>
        <c:axId val="45892024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589210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ja-JP"/>
              <a:t>Volcanic cones (Rodríguez et al., 2010)</a:t>
            </a:r>
          </a:p>
        </c:rich>
      </c:tx>
      <c:layout/>
      <c:overlay val="0"/>
    </c:title>
    <c:autoTitleDeleted val="0"/>
    <c:plotArea>
      <c:layout/>
      <c:scatterChart>
        <c:scatterStyle val="lineMarker"/>
        <c:varyColors val="0"/>
        <c:ser>
          <c:idx val="1"/>
          <c:order val="0"/>
          <c:tx>
            <c:strRef>
              <c:f>Sheet1!$G$1</c:f>
              <c:strCache>
                <c:ptCount val="1"/>
                <c:pt idx="0">
                  <c:v>HEIGHT_M</c:v>
                </c:pt>
              </c:strCache>
            </c:strRef>
          </c:tx>
          <c:spPr>
            <a:ln>
              <a:noFill/>
            </a:ln>
          </c:spPr>
          <c:errBars>
            <c:errDir val="y"/>
            <c:errBarType val="both"/>
            <c:errValType val="cust"/>
            <c:noEndCap val="0"/>
            <c:plus>
              <c:numRef>
                <c:f>Sheet1!$J$2:$J$23</c:f>
                <c:numCache>
                  <c:formatCode>General</c:formatCode>
                  <c:ptCount val="22"/>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pt idx="19">
                    <c:v>2</c:v>
                  </c:pt>
                  <c:pt idx="20">
                    <c:v>2</c:v>
                  </c:pt>
                  <c:pt idx="21">
                    <c:v>2</c:v>
                  </c:pt>
                </c:numCache>
              </c:numRef>
            </c:plus>
            <c:minus>
              <c:numRef>
                <c:f>Sheet1!$J$2:$J$23</c:f>
                <c:numCache>
                  <c:formatCode>General</c:formatCode>
                  <c:ptCount val="22"/>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pt idx="19">
                    <c:v>2</c:v>
                  </c:pt>
                  <c:pt idx="20">
                    <c:v>2</c:v>
                  </c:pt>
                  <c:pt idx="21">
                    <c:v>2</c:v>
                  </c:pt>
                </c:numCache>
              </c:numRef>
            </c:minus>
            <c:spPr>
              <a:ln>
                <a:solidFill>
                  <a:schemeClr val="tx1"/>
                </a:solidFill>
              </a:ln>
            </c:spPr>
          </c:errBars>
          <c:errBars>
            <c:errDir val="x"/>
            <c:errBarType val="both"/>
            <c:errValType val="cust"/>
            <c:noEndCap val="0"/>
            <c:plus>
              <c:numRef>
                <c:f>Sheet1!$I$2:$I$23</c:f>
                <c:numCache>
                  <c:formatCode>General</c:formatCode>
                  <c:ptCount val="22"/>
                  <c:pt idx="0">
                    <c:v>8</c:v>
                  </c:pt>
                  <c:pt idx="1">
                    <c:v>8</c:v>
                  </c:pt>
                  <c:pt idx="2">
                    <c:v>8</c:v>
                  </c:pt>
                  <c:pt idx="3">
                    <c:v>8</c:v>
                  </c:pt>
                  <c:pt idx="4">
                    <c:v>8</c:v>
                  </c:pt>
                  <c:pt idx="5">
                    <c:v>8</c:v>
                  </c:pt>
                  <c:pt idx="6">
                    <c:v>8</c:v>
                  </c:pt>
                  <c:pt idx="7">
                    <c:v>8</c:v>
                  </c:pt>
                  <c:pt idx="8">
                    <c:v>8</c:v>
                  </c:pt>
                  <c:pt idx="9">
                    <c:v>8</c:v>
                  </c:pt>
                  <c:pt idx="10">
                    <c:v>8</c:v>
                  </c:pt>
                  <c:pt idx="11">
                    <c:v>8</c:v>
                  </c:pt>
                  <c:pt idx="12">
                    <c:v>8</c:v>
                  </c:pt>
                  <c:pt idx="13">
                    <c:v>8</c:v>
                  </c:pt>
                  <c:pt idx="14">
                    <c:v>8</c:v>
                  </c:pt>
                  <c:pt idx="15">
                    <c:v>8</c:v>
                  </c:pt>
                  <c:pt idx="16">
                    <c:v>8</c:v>
                  </c:pt>
                  <c:pt idx="17">
                    <c:v>8</c:v>
                  </c:pt>
                  <c:pt idx="18">
                    <c:v>8</c:v>
                  </c:pt>
                  <c:pt idx="19">
                    <c:v>8</c:v>
                  </c:pt>
                  <c:pt idx="20">
                    <c:v>8</c:v>
                  </c:pt>
                  <c:pt idx="21">
                    <c:v>8</c:v>
                  </c:pt>
                </c:numCache>
              </c:numRef>
            </c:plus>
            <c:minus>
              <c:numRef>
                <c:f>Sheet1!$I$2:$I$23</c:f>
                <c:numCache>
                  <c:formatCode>General</c:formatCode>
                  <c:ptCount val="22"/>
                  <c:pt idx="0">
                    <c:v>8</c:v>
                  </c:pt>
                  <c:pt idx="1">
                    <c:v>8</c:v>
                  </c:pt>
                  <c:pt idx="2">
                    <c:v>8</c:v>
                  </c:pt>
                  <c:pt idx="3">
                    <c:v>8</c:v>
                  </c:pt>
                  <c:pt idx="4">
                    <c:v>8</c:v>
                  </c:pt>
                  <c:pt idx="5">
                    <c:v>8</c:v>
                  </c:pt>
                  <c:pt idx="6">
                    <c:v>8</c:v>
                  </c:pt>
                  <c:pt idx="7">
                    <c:v>8</c:v>
                  </c:pt>
                  <c:pt idx="8">
                    <c:v>8</c:v>
                  </c:pt>
                  <c:pt idx="9">
                    <c:v>8</c:v>
                  </c:pt>
                  <c:pt idx="10">
                    <c:v>8</c:v>
                  </c:pt>
                  <c:pt idx="11">
                    <c:v>8</c:v>
                  </c:pt>
                  <c:pt idx="12">
                    <c:v>8</c:v>
                  </c:pt>
                  <c:pt idx="13">
                    <c:v>8</c:v>
                  </c:pt>
                  <c:pt idx="14">
                    <c:v>8</c:v>
                  </c:pt>
                  <c:pt idx="15">
                    <c:v>8</c:v>
                  </c:pt>
                  <c:pt idx="16">
                    <c:v>8</c:v>
                  </c:pt>
                  <c:pt idx="17">
                    <c:v>8</c:v>
                  </c:pt>
                  <c:pt idx="18">
                    <c:v>8</c:v>
                  </c:pt>
                  <c:pt idx="19">
                    <c:v>8</c:v>
                  </c:pt>
                  <c:pt idx="20">
                    <c:v>8</c:v>
                  </c:pt>
                  <c:pt idx="21">
                    <c:v>8</c:v>
                  </c:pt>
                </c:numCache>
              </c:numRef>
            </c:minus>
            <c:spPr>
              <a:ln>
                <a:solidFill>
                  <a:schemeClr val="tx1"/>
                </a:solidFill>
              </a:ln>
            </c:spPr>
          </c:errBars>
          <c:xVal>
            <c:numRef>
              <c:f>Sheet1!$F$2:$F$51</c:f>
              <c:numCache>
                <c:formatCode>General</c:formatCode>
                <c:ptCount val="50"/>
                <c:pt idx="0">
                  <c:v>392.09529700000002</c:v>
                </c:pt>
                <c:pt idx="1">
                  <c:v>300.85677900000002</c:v>
                </c:pt>
                <c:pt idx="2">
                  <c:v>253.219762</c:v>
                </c:pt>
                <c:pt idx="3">
                  <c:v>265.33904999999999</c:v>
                </c:pt>
                <c:pt idx="4">
                  <c:v>241.92743400000001</c:v>
                </c:pt>
                <c:pt idx="5">
                  <c:v>202.64659</c:v>
                </c:pt>
                <c:pt idx="6">
                  <c:v>206.750337</c:v>
                </c:pt>
                <c:pt idx="7">
                  <c:v>206.24531899999999</c:v>
                </c:pt>
                <c:pt idx="8">
                  <c:v>147.36141900000001</c:v>
                </c:pt>
                <c:pt idx="9">
                  <c:v>171.26647199999999</c:v>
                </c:pt>
                <c:pt idx="10">
                  <c:v>276.28964000000002</c:v>
                </c:pt>
                <c:pt idx="11">
                  <c:v>205.009987</c:v>
                </c:pt>
                <c:pt idx="12">
                  <c:v>185.672135</c:v>
                </c:pt>
                <c:pt idx="13">
                  <c:v>283.53599400000002</c:v>
                </c:pt>
                <c:pt idx="14">
                  <c:v>165.15020799999999</c:v>
                </c:pt>
                <c:pt idx="15">
                  <c:v>234.170142</c:v>
                </c:pt>
                <c:pt idx="16">
                  <c:v>395.20564400000001</c:v>
                </c:pt>
                <c:pt idx="17">
                  <c:v>419.924576</c:v>
                </c:pt>
                <c:pt idx="18">
                  <c:v>159.74789799999999</c:v>
                </c:pt>
                <c:pt idx="19">
                  <c:v>441.81985400000002</c:v>
                </c:pt>
                <c:pt idx="20">
                  <c:v>324.31700499999999</c:v>
                </c:pt>
                <c:pt idx="21">
                  <c:v>205.02250100000001</c:v>
                </c:pt>
                <c:pt idx="22">
                  <c:v>367.43401999999998</c:v>
                </c:pt>
                <c:pt idx="23">
                  <c:v>260.33828399999999</c:v>
                </c:pt>
                <c:pt idx="24">
                  <c:v>205.35095200000001</c:v>
                </c:pt>
                <c:pt idx="25">
                  <c:v>199.66598500000001</c:v>
                </c:pt>
                <c:pt idx="26">
                  <c:v>217.423306</c:v>
                </c:pt>
                <c:pt idx="27">
                  <c:v>203.364272</c:v>
                </c:pt>
                <c:pt idx="28">
                  <c:v>404.24805400000002</c:v>
                </c:pt>
                <c:pt idx="29">
                  <c:v>270.86594300000002</c:v>
                </c:pt>
                <c:pt idx="30">
                  <c:v>367.40642100000002</c:v>
                </c:pt>
                <c:pt idx="31">
                  <c:v>342.67299300000002</c:v>
                </c:pt>
                <c:pt idx="32">
                  <c:v>238.10004599999999</c:v>
                </c:pt>
                <c:pt idx="33">
                  <c:v>330.66144400000002</c:v>
                </c:pt>
                <c:pt idx="34">
                  <c:v>345.19862000000001</c:v>
                </c:pt>
                <c:pt idx="35">
                  <c:v>248.97633400000001</c:v>
                </c:pt>
                <c:pt idx="36">
                  <c:v>183.976473</c:v>
                </c:pt>
                <c:pt idx="37">
                  <c:v>184.34213800000001</c:v>
                </c:pt>
                <c:pt idx="38">
                  <c:v>327.78082000000001</c:v>
                </c:pt>
                <c:pt idx="39">
                  <c:v>211.52917199999999</c:v>
                </c:pt>
                <c:pt idx="40">
                  <c:v>391.41768500000001</c:v>
                </c:pt>
                <c:pt idx="41">
                  <c:v>236.930058</c:v>
                </c:pt>
                <c:pt idx="42">
                  <c:v>229.580803</c:v>
                </c:pt>
                <c:pt idx="43">
                  <c:v>336.07154300000002</c:v>
                </c:pt>
                <c:pt idx="44">
                  <c:v>214.33067600000001</c:v>
                </c:pt>
                <c:pt idx="45">
                  <c:v>209.37212199999999</c:v>
                </c:pt>
                <c:pt idx="46">
                  <c:v>269.79523</c:v>
                </c:pt>
                <c:pt idx="47">
                  <c:v>285.66128200000003</c:v>
                </c:pt>
                <c:pt idx="48">
                  <c:v>275.77088700000002</c:v>
                </c:pt>
                <c:pt idx="49">
                  <c:v>189.90708699999999</c:v>
                </c:pt>
              </c:numCache>
            </c:numRef>
          </c:xVal>
          <c:yVal>
            <c:numRef>
              <c:f>Sheet1!$G$2:$G$51</c:f>
              <c:numCache>
                <c:formatCode>General</c:formatCode>
                <c:ptCount val="50"/>
                <c:pt idx="0">
                  <c:v>28.813174</c:v>
                </c:pt>
                <c:pt idx="1">
                  <c:v>20.256671000000001</c:v>
                </c:pt>
                <c:pt idx="2">
                  <c:v>19.041803000000002</c:v>
                </c:pt>
                <c:pt idx="3">
                  <c:v>16.556442000000001</c:v>
                </c:pt>
                <c:pt idx="4">
                  <c:v>16.999887999999999</c:v>
                </c:pt>
                <c:pt idx="5">
                  <c:v>11.546265999999999</c:v>
                </c:pt>
                <c:pt idx="6">
                  <c:v>9.4999839999999995</c:v>
                </c:pt>
                <c:pt idx="7">
                  <c:v>13.506949000000001</c:v>
                </c:pt>
                <c:pt idx="8">
                  <c:v>6.0328850000000003</c:v>
                </c:pt>
                <c:pt idx="9">
                  <c:v>8.5806149999999999</c:v>
                </c:pt>
                <c:pt idx="10">
                  <c:v>27.563203999999999</c:v>
                </c:pt>
                <c:pt idx="11">
                  <c:v>16.638121000000002</c:v>
                </c:pt>
                <c:pt idx="12">
                  <c:v>10.621731</c:v>
                </c:pt>
                <c:pt idx="13">
                  <c:v>21.453137000000002</c:v>
                </c:pt>
                <c:pt idx="14">
                  <c:v>8.5968490000000006</c:v>
                </c:pt>
                <c:pt idx="15">
                  <c:v>13.354156</c:v>
                </c:pt>
                <c:pt idx="16">
                  <c:v>22.205746000000001</c:v>
                </c:pt>
                <c:pt idx="17">
                  <c:v>35.479585</c:v>
                </c:pt>
                <c:pt idx="18">
                  <c:v>7.3315210000000004</c:v>
                </c:pt>
                <c:pt idx="19">
                  <c:v>42.944834999999998</c:v>
                </c:pt>
                <c:pt idx="20">
                  <c:v>26.469266999999999</c:v>
                </c:pt>
                <c:pt idx="21">
                  <c:v>12.739357999999999</c:v>
                </c:pt>
                <c:pt idx="22">
                  <c:v>26.635639999999999</c:v>
                </c:pt>
                <c:pt idx="23">
                  <c:v>17.535102999999999</c:v>
                </c:pt>
                <c:pt idx="24">
                  <c:v>10.649198999999999</c:v>
                </c:pt>
                <c:pt idx="25">
                  <c:v>11.580633000000001</c:v>
                </c:pt>
                <c:pt idx="26">
                  <c:v>11.077107</c:v>
                </c:pt>
                <c:pt idx="27">
                  <c:v>12.620137</c:v>
                </c:pt>
                <c:pt idx="28">
                  <c:v>28.617726000000001</c:v>
                </c:pt>
                <c:pt idx="29">
                  <c:v>18.847351</c:v>
                </c:pt>
                <c:pt idx="30">
                  <c:v>31.614173000000001</c:v>
                </c:pt>
                <c:pt idx="31">
                  <c:v>21.099193</c:v>
                </c:pt>
                <c:pt idx="32">
                  <c:v>17.007808000000001</c:v>
                </c:pt>
                <c:pt idx="33">
                  <c:v>28.688047000000001</c:v>
                </c:pt>
                <c:pt idx="34">
                  <c:v>25.196688000000002</c:v>
                </c:pt>
                <c:pt idx="35">
                  <c:v>15.338819000000001</c:v>
                </c:pt>
                <c:pt idx="36">
                  <c:v>11.665437000000001</c:v>
                </c:pt>
                <c:pt idx="37">
                  <c:v>11.865584</c:v>
                </c:pt>
                <c:pt idx="38">
                  <c:v>24.504019</c:v>
                </c:pt>
                <c:pt idx="39">
                  <c:v>15.270668000000001</c:v>
                </c:pt>
                <c:pt idx="40">
                  <c:v>30.073578000000001</c:v>
                </c:pt>
                <c:pt idx="41">
                  <c:v>13.076074</c:v>
                </c:pt>
                <c:pt idx="42">
                  <c:v>7.7999729999999996</c:v>
                </c:pt>
                <c:pt idx="43">
                  <c:v>23.624929000000002</c:v>
                </c:pt>
                <c:pt idx="44">
                  <c:v>9.1265560000000008</c:v>
                </c:pt>
                <c:pt idx="45">
                  <c:v>12.62229</c:v>
                </c:pt>
                <c:pt idx="46">
                  <c:v>17.434066000000001</c:v>
                </c:pt>
                <c:pt idx="47">
                  <c:v>17.614194000000001</c:v>
                </c:pt>
                <c:pt idx="48">
                  <c:v>16.169181999999999</c:v>
                </c:pt>
                <c:pt idx="49">
                  <c:v>8.5250190000000003</c:v>
                </c:pt>
              </c:numCache>
            </c:numRef>
          </c:yVal>
          <c:smooth val="0"/>
        </c:ser>
        <c:ser>
          <c:idx val="0"/>
          <c:order val="1"/>
          <c:tx>
            <c:strRef>
              <c:f>Analog!$AI$1</c:f>
              <c:strCache>
                <c:ptCount val="1"/>
                <c:pt idx="0">
                  <c:v>Hco</c:v>
                </c:pt>
              </c:strCache>
            </c:strRef>
          </c:tx>
          <c:spPr>
            <a:ln w="28575">
              <a:noFill/>
            </a:ln>
          </c:spPr>
          <c:trendline>
            <c:trendlineType val="linear"/>
            <c:dispRSqr val="1"/>
            <c:dispEq val="1"/>
            <c:trendlineLbl>
              <c:layout/>
              <c:numFmt formatCode="General" sourceLinked="0"/>
            </c:trendlineLbl>
          </c:trendline>
          <c:xVal>
            <c:numRef>
              <c:f>Analog!$AH$2:$AH$60</c:f>
              <c:numCache>
                <c:formatCode>General</c:formatCode>
                <c:ptCount val="59"/>
                <c:pt idx="0">
                  <c:v>570</c:v>
                </c:pt>
                <c:pt idx="1">
                  <c:v>541.5</c:v>
                </c:pt>
                <c:pt idx="2">
                  <c:v>560</c:v>
                </c:pt>
                <c:pt idx="3">
                  <c:v>263.5</c:v>
                </c:pt>
                <c:pt idx="4">
                  <c:v>464.5</c:v>
                </c:pt>
                <c:pt idx="5">
                  <c:v>1000.5</c:v>
                </c:pt>
                <c:pt idx="6">
                  <c:v>281</c:v>
                </c:pt>
                <c:pt idx="7">
                  <c:v>584.5</c:v>
                </c:pt>
                <c:pt idx="8">
                  <c:v>431</c:v>
                </c:pt>
                <c:pt idx="9">
                  <c:v>652.5</c:v>
                </c:pt>
                <c:pt idx="10">
                  <c:v>790.5</c:v>
                </c:pt>
                <c:pt idx="11">
                  <c:v>559</c:v>
                </c:pt>
                <c:pt idx="12">
                  <c:v>735</c:v>
                </c:pt>
                <c:pt idx="13">
                  <c:v>452</c:v>
                </c:pt>
                <c:pt idx="14">
                  <c:v>393.5</c:v>
                </c:pt>
                <c:pt idx="15">
                  <c:v>601.5</c:v>
                </c:pt>
                <c:pt idx="16">
                  <c:v>684.5</c:v>
                </c:pt>
                <c:pt idx="17">
                  <c:v>342.5</c:v>
                </c:pt>
                <c:pt idx="18">
                  <c:v>469.5</c:v>
                </c:pt>
                <c:pt idx="19">
                  <c:v>556</c:v>
                </c:pt>
                <c:pt idx="20">
                  <c:v>1338.5</c:v>
                </c:pt>
                <c:pt idx="21">
                  <c:v>563</c:v>
                </c:pt>
                <c:pt idx="22">
                  <c:v>818</c:v>
                </c:pt>
                <c:pt idx="23">
                  <c:v>367.5</c:v>
                </c:pt>
                <c:pt idx="24">
                  <c:v>238.5</c:v>
                </c:pt>
                <c:pt idx="25">
                  <c:v>896</c:v>
                </c:pt>
                <c:pt idx="26">
                  <c:v>0</c:v>
                </c:pt>
                <c:pt idx="27">
                  <c:v>704</c:v>
                </c:pt>
                <c:pt idx="28">
                  <c:v>1133</c:v>
                </c:pt>
                <c:pt idx="29">
                  <c:v>534</c:v>
                </c:pt>
                <c:pt idx="30">
                  <c:v>2842.5</c:v>
                </c:pt>
                <c:pt idx="31">
                  <c:v>1310.5</c:v>
                </c:pt>
                <c:pt idx="32">
                  <c:v>190.5</c:v>
                </c:pt>
                <c:pt idx="33">
                  <c:v>527.5</c:v>
                </c:pt>
                <c:pt idx="34">
                  <c:v>997</c:v>
                </c:pt>
                <c:pt idx="35">
                  <c:v>475</c:v>
                </c:pt>
                <c:pt idx="36">
                  <c:v>466</c:v>
                </c:pt>
                <c:pt idx="37">
                  <c:v>881.5</c:v>
                </c:pt>
                <c:pt idx="38">
                  <c:v>1041</c:v>
                </c:pt>
                <c:pt idx="39">
                  <c:v>1050</c:v>
                </c:pt>
                <c:pt idx="40">
                  <c:v>1610.5</c:v>
                </c:pt>
                <c:pt idx="41">
                  <c:v>931.5</c:v>
                </c:pt>
                <c:pt idx="42">
                  <c:v>1621</c:v>
                </c:pt>
                <c:pt idx="43">
                  <c:v>1010.5</c:v>
                </c:pt>
                <c:pt idx="44">
                  <c:v>434.5</c:v>
                </c:pt>
                <c:pt idx="45">
                  <c:v>959.5</c:v>
                </c:pt>
                <c:pt idx="46">
                  <c:v>337</c:v>
                </c:pt>
                <c:pt idx="47">
                  <c:v>535.5</c:v>
                </c:pt>
                <c:pt idx="48">
                  <c:v>623</c:v>
                </c:pt>
                <c:pt idx="49">
                  <c:v>246.5</c:v>
                </c:pt>
                <c:pt idx="50">
                  <c:v>678.5</c:v>
                </c:pt>
                <c:pt idx="51">
                  <c:v>209</c:v>
                </c:pt>
                <c:pt idx="52">
                  <c:v>477.5</c:v>
                </c:pt>
                <c:pt idx="53">
                  <c:v>565</c:v>
                </c:pt>
                <c:pt idx="55">
                  <c:v>450</c:v>
                </c:pt>
                <c:pt idx="56">
                  <c:v>750</c:v>
                </c:pt>
                <c:pt idx="57">
                  <c:v>561</c:v>
                </c:pt>
                <c:pt idx="58">
                  <c:v>502.5</c:v>
                </c:pt>
              </c:numCache>
            </c:numRef>
          </c:xVal>
          <c:yVal>
            <c:numRef>
              <c:f>Analog!$AI$2:$AI$60</c:f>
              <c:numCache>
                <c:formatCode>General</c:formatCode>
                <c:ptCount val="59"/>
                <c:pt idx="0">
                  <c:v>60</c:v>
                </c:pt>
                <c:pt idx="1">
                  <c:v>80</c:v>
                </c:pt>
                <c:pt idx="2">
                  <c:v>100</c:v>
                </c:pt>
                <c:pt idx="3">
                  <c:v>20</c:v>
                </c:pt>
                <c:pt idx="4">
                  <c:v>60</c:v>
                </c:pt>
                <c:pt idx="5">
                  <c:v>140</c:v>
                </c:pt>
                <c:pt idx="6">
                  <c:v>20</c:v>
                </c:pt>
                <c:pt idx="7">
                  <c:v>60</c:v>
                </c:pt>
                <c:pt idx="8">
                  <c:v>60</c:v>
                </c:pt>
                <c:pt idx="9">
                  <c:v>140</c:v>
                </c:pt>
                <c:pt idx="10">
                  <c:v>140</c:v>
                </c:pt>
                <c:pt idx="11">
                  <c:v>60</c:v>
                </c:pt>
                <c:pt idx="12">
                  <c:v>140</c:v>
                </c:pt>
                <c:pt idx="13">
                  <c:v>60</c:v>
                </c:pt>
                <c:pt idx="14">
                  <c:v>60</c:v>
                </c:pt>
                <c:pt idx="15">
                  <c:v>60</c:v>
                </c:pt>
                <c:pt idx="16">
                  <c:v>60</c:v>
                </c:pt>
                <c:pt idx="17">
                  <c:v>80</c:v>
                </c:pt>
                <c:pt idx="18">
                  <c:v>100</c:v>
                </c:pt>
                <c:pt idx="19">
                  <c:v>100</c:v>
                </c:pt>
                <c:pt idx="20">
                  <c:v>60</c:v>
                </c:pt>
                <c:pt idx="21">
                  <c:v>100</c:v>
                </c:pt>
                <c:pt idx="22">
                  <c:v>100</c:v>
                </c:pt>
                <c:pt idx="23">
                  <c:v>60</c:v>
                </c:pt>
                <c:pt idx="24">
                  <c:v>80</c:v>
                </c:pt>
                <c:pt idx="25">
                  <c:v>160</c:v>
                </c:pt>
                <c:pt idx="26">
                  <c:v>120</c:v>
                </c:pt>
                <c:pt idx="27">
                  <c:v>40</c:v>
                </c:pt>
                <c:pt idx="28">
                  <c:v>240</c:v>
                </c:pt>
                <c:pt idx="29">
                  <c:v>60</c:v>
                </c:pt>
                <c:pt idx="30">
                  <c:v>20</c:v>
                </c:pt>
                <c:pt idx="31">
                  <c:v>120</c:v>
                </c:pt>
                <c:pt idx="32">
                  <c:v>20</c:v>
                </c:pt>
                <c:pt idx="33">
                  <c:v>60</c:v>
                </c:pt>
                <c:pt idx="34">
                  <c:v>220</c:v>
                </c:pt>
                <c:pt idx="35">
                  <c:v>80</c:v>
                </c:pt>
                <c:pt idx="36">
                  <c:v>60</c:v>
                </c:pt>
                <c:pt idx="37">
                  <c:v>80</c:v>
                </c:pt>
                <c:pt idx="38">
                  <c:v>220</c:v>
                </c:pt>
                <c:pt idx="39">
                  <c:v>140</c:v>
                </c:pt>
                <c:pt idx="40">
                  <c:v>40</c:v>
                </c:pt>
                <c:pt idx="41">
                  <c:v>60</c:v>
                </c:pt>
                <c:pt idx="42">
                  <c:v>220</c:v>
                </c:pt>
                <c:pt idx="43">
                  <c:v>100</c:v>
                </c:pt>
                <c:pt idx="44">
                  <c:v>60</c:v>
                </c:pt>
                <c:pt idx="45">
                  <c:v>80</c:v>
                </c:pt>
                <c:pt idx="46">
                  <c:v>80</c:v>
                </c:pt>
                <c:pt idx="47">
                  <c:v>40</c:v>
                </c:pt>
                <c:pt idx="48">
                  <c:v>180</c:v>
                </c:pt>
                <c:pt idx="49">
                  <c:v>40</c:v>
                </c:pt>
                <c:pt idx="50">
                  <c:v>100</c:v>
                </c:pt>
                <c:pt idx="51">
                  <c:v>60</c:v>
                </c:pt>
                <c:pt idx="52">
                  <c:v>100</c:v>
                </c:pt>
                <c:pt idx="53">
                  <c:v>40</c:v>
                </c:pt>
                <c:pt idx="54">
                  <c:v>120</c:v>
                </c:pt>
                <c:pt idx="55">
                  <c:v>240</c:v>
                </c:pt>
                <c:pt idx="56">
                  <c:v>60</c:v>
                </c:pt>
                <c:pt idx="57">
                  <c:v>40</c:v>
                </c:pt>
                <c:pt idx="58">
                  <c:v>60</c:v>
                </c:pt>
              </c:numCache>
            </c:numRef>
          </c:yVal>
          <c:smooth val="0"/>
        </c:ser>
        <c:dLbls>
          <c:showLegendKey val="0"/>
          <c:showVal val="0"/>
          <c:showCatName val="0"/>
          <c:showSerName val="0"/>
          <c:showPercent val="0"/>
          <c:showBubbleSize val="0"/>
        </c:dLbls>
        <c:axId val="570735976"/>
        <c:axId val="570732448"/>
      </c:scatterChart>
      <c:valAx>
        <c:axId val="570735976"/>
        <c:scaling>
          <c:orientation val="minMax"/>
        </c:scaling>
        <c:delete val="0"/>
        <c:axPos val="b"/>
        <c:numFmt formatCode="General" sourceLinked="1"/>
        <c:majorTickMark val="out"/>
        <c:minorTickMark val="none"/>
        <c:tickLblPos val="nextTo"/>
        <c:crossAx val="570732448"/>
        <c:crosses val="autoZero"/>
        <c:crossBetween val="midCat"/>
      </c:valAx>
      <c:valAx>
        <c:axId val="570732448"/>
        <c:scaling>
          <c:orientation val="minMax"/>
        </c:scaling>
        <c:delete val="0"/>
        <c:axPos val="l"/>
        <c:numFmt formatCode="General" sourceLinked="1"/>
        <c:majorTickMark val="out"/>
        <c:minorTickMark val="none"/>
        <c:tickLblPos val="nextTo"/>
        <c:crossAx val="570735976"/>
        <c:crosses val="autoZero"/>
        <c:crossBetween val="midCat"/>
      </c:valAx>
    </c:plotArea>
    <c:plotVisOnly val="1"/>
    <c:dispBlanksAs val="gap"/>
    <c:showDLblsOverMax val="0"/>
  </c:chart>
  <c:printSettings>
    <c:headerFooter/>
    <c:pageMargins b="0.75000000000000633" l="0.70000000000000062" r="0.70000000000000062" t="0.75000000000000633"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ja-JP"/>
              <a:t>Submarine volcanoes</a:t>
            </a:r>
          </a:p>
        </c:rich>
      </c:tx>
      <c:layout/>
      <c:overlay val="0"/>
    </c:title>
    <c:autoTitleDeleted val="0"/>
    <c:plotArea>
      <c:layout/>
      <c:scatterChart>
        <c:scatterStyle val="lineMarker"/>
        <c:varyColors val="0"/>
        <c:ser>
          <c:idx val="0"/>
          <c:order val="0"/>
          <c:spPr>
            <a:ln w="28575">
              <a:noFill/>
            </a:ln>
          </c:spPr>
          <c:trendline>
            <c:trendlineType val="linear"/>
            <c:intercept val="0"/>
            <c:dispRSqr val="1"/>
            <c:dispEq val="1"/>
            <c:trendlineLbl>
              <c:layout>
                <c:manualLayout>
                  <c:x val="0.20074256342957131"/>
                  <c:y val="0.17545129775444787"/>
                </c:manualLayout>
              </c:layout>
              <c:numFmt formatCode="General" sourceLinked="0"/>
            </c:trendlineLbl>
          </c:trendline>
          <c:xVal>
            <c:numRef>
              <c:f>'Batiza &amp; Vanko'!$B$3:$B$26</c:f>
              <c:numCache>
                <c:formatCode>General</c:formatCode>
                <c:ptCount val="24"/>
                <c:pt idx="0">
                  <c:v>2820</c:v>
                </c:pt>
                <c:pt idx="1">
                  <c:v>3720</c:v>
                </c:pt>
                <c:pt idx="2">
                  <c:v>3720</c:v>
                </c:pt>
                <c:pt idx="3">
                  <c:v>2810</c:v>
                </c:pt>
                <c:pt idx="4">
                  <c:v>2410</c:v>
                </c:pt>
                <c:pt idx="5">
                  <c:v>4000</c:v>
                </c:pt>
                <c:pt idx="6">
                  <c:v>9210</c:v>
                </c:pt>
                <c:pt idx="7">
                  <c:v>9660</c:v>
                </c:pt>
                <c:pt idx="8">
                  <c:v>7510</c:v>
                </c:pt>
                <c:pt idx="9">
                  <c:v>5800</c:v>
                </c:pt>
                <c:pt idx="10">
                  <c:v>2300</c:v>
                </c:pt>
                <c:pt idx="11">
                  <c:v>8860</c:v>
                </c:pt>
                <c:pt idx="12">
                  <c:v>7700</c:v>
                </c:pt>
                <c:pt idx="13">
                  <c:v>2470</c:v>
                </c:pt>
                <c:pt idx="14">
                  <c:v>5900</c:v>
                </c:pt>
                <c:pt idx="15">
                  <c:v>8860</c:v>
                </c:pt>
                <c:pt idx="16">
                  <c:v>10500</c:v>
                </c:pt>
                <c:pt idx="17">
                  <c:v>5900</c:v>
                </c:pt>
                <c:pt idx="18">
                  <c:v>9400</c:v>
                </c:pt>
                <c:pt idx="19">
                  <c:v>8600</c:v>
                </c:pt>
                <c:pt idx="20">
                  <c:v>4000</c:v>
                </c:pt>
                <c:pt idx="21">
                  <c:v>9600</c:v>
                </c:pt>
                <c:pt idx="22">
                  <c:v>7000</c:v>
                </c:pt>
                <c:pt idx="23">
                  <c:v>25500</c:v>
                </c:pt>
              </c:numCache>
            </c:numRef>
          </c:xVal>
          <c:yVal>
            <c:numRef>
              <c:f>'Batiza &amp; Vanko'!$C$3:$C$26</c:f>
              <c:numCache>
                <c:formatCode>General</c:formatCode>
                <c:ptCount val="24"/>
                <c:pt idx="0">
                  <c:v>350</c:v>
                </c:pt>
                <c:pt idx="1">
                  <c:v>620</c:v>
                </c:pt>
                <c:pt idx="2">
                  <c:v>540</c:v>
                </c:pt>
                <c:pt idx="3">
                  <c:v>560</c:v>
                </c:pt>
                <c:pt idx="4">
                  <c:v>400</c:v>
                </c:pt>
                <c:pt idx="5">
                  <c:v>660</c:v>
                </c:pt>
                <c:pt idx="6">
                  <c:v>1100</c:v>
                </c:pt>
                <c:pt idx="7">
                  <c:v>900</c:v>
                </c:pt>
                <c:pt idx="8">
                  <c:v>860</c:v>
                </c:pt>
                <c:pt idx="9">
                  <c:v>250</c:v>
                </c:pt>
                <c:pt idx="10">
                  <c:v>200</c:v>
                </c:pt>
                <c:pt idx="11">
                  <c:v>500</c:v>
                </c:pt>
                <c:pt idx="12">
                  <c:v>590</c:v>
                </c:pt>
                <c:pt idx="13">
                  <c:v>220</c:v>
                </c:pt>
                <c:pt idx="14">
                  <c:v>440</c:v>
                </c:pt>
                <c:pt idx="15">
                  <c:v>960</c:v>
                </c:pt>
                <c:pt idx="16">
                  <c:v>970</c:v>
                </c:pt>
                <c:pt idx="17">
                  <c:v>500</c:v>
                </c:pt>
                <c:pt idx="18">
                  <c:v>1280</c:v>
                </c:pt>
                <c:pt idx="19">
                  <c:v>1060</c:v>
                </c:pt>
                <c:pt idx="20">
                  <c:v>420</c:v>
                </c:pt>
                <c:pt idx="21">
                  <c:v>1280</c:v>
                </c:pt>
                <c:pt idx="22">
                  <c:v>750</c:v>
                </c:pt>
                <c:pt idx="23">
                  <c:v>2300</c:v>
                </c:pt>
              </c:numCache>
            </c:numRef>
          </c:yVal>
          <c:smooth val="0"/>
        </c:ser>
        <c:dLbls>
          <c:showLegendKey val="0"/>
          <c:showVal val="0"/>
          <c:showCatName val="0"/>
          <c:showSerName val="0"/>
          <c:showPercent val="0"/>
          <c:showBubbleSize val="0"/>
        </c:dLbls>
        <c:axId val="783610128"/>
        <c:axId val="785362320"/>
      </c:scatterChart>
      <c:valAx>
        <c:axId val="783610128"/>
        <c:scaling>
          <c:orientation val="minMax"/>
        </c:scaling>
        <c:delete val="0"/>
        <c:axPos val="b"/>
        <c:numFmt formatCode="General" sourceLinked="1"/>
        <c:majorTickMark val="out"/>
        <c:minorTickMark val="none"/>
        <c:tickLblPos val="nextTo"/>
        <c:crossAx val="785362320"/>
        <c:crosses val="autoZero"/>
        <c:crossBetween val="midCat"/>
      </c:valAx>
      <c:valAx>
        <c:axId val="785362320"/>
        <c:scaling>
          <c:orientation val="minMax"/>
        </c:scaling>
        <c:delete val="0"/>
        <c:axPos val="l"/>
        <c:majorGridlines/>
        <c:numFmt formatCode="General" sourceLinked="1"/>
        <c:majorTickMark val="out"/>
        <c:minorTickMark val="none"/>
        <c:tickLblPos val="nextTo"/>
        <c:crossAx val="783610128"/>
        <c:crosses val="autoZero"/>
        <c:crossBetween val="midCat"/>
      </c:valAx>
    </c:plotArea>
    <c:legend>
      <c:legendPos val="r"/>
      <c:layout/>
      <c:overlay val="0"/>
    </c:legend>
    <c:plotVisOnly val="1"/>
    <c:dispBlanksAs val="gap"/>
    <c:showDLblsOverMax val="0"/>
  </c:chart>
  <c:printSettings>
    <c:headerFooter/>
    <c:pageMargins b="0.75000000000000155" l="0.70000000000000062" r="0.70000000000000062" t="0.750000000000001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ja-JP"/>
              <a:t>Mud volcanoes on Earth (Brož &amp; Hauber, 2013)</a:t>
            </a:r>
          </a:p>
        </c:rich>
      </c:tx>
      <c:layout>
        <c:manualLayout>
          <c:xMode val="edge"/>
          <c:yMode val="edge"/>
          <c:x val="0.16850685331000292"/>
          <c:y val="1.3961608142732342E-2"/>
        </c:manualLayout>
      </c:layout>
      <c:overlay val="0"/>
    </c:title>
    <c:autoTitleDeleted val="0"/>
    <c:plotArea>
      <c:layout/>
      <c:scatterChart>
        <c:scatterStyle val="lineMarker"/>
        <c:varyColors val="0"/>
        <c:ser>
          <c:idx val="1"/>
          <c:order val="0"/>
          <c:tx>
            <c:strRef>
              <c:f>Sheet1!$G$1</c:f>
              <c:strCache>
                <c:ptCount val="1"/>
                <c:pt idx="0">
                  <c:v>HEIGHT_M</c:v>
                </c:pt>
              </c:strCache>
            </c:strRef>
          </c:tx>
          <c:spPr>
            <a:ln>
              <a:noFill/>
            </a:ln>
          </c:spPr>
          <c:errBars>
            <c:errDir val="y"/>
            <c:errBarType val="both"/>
            <c:errValType val="cust"/>
            <c:noEndCap val="0"/>
            <c:plus>
              <c:numRef>
                <c:f>Sheet1!$J$2:$J$23</c:f>
                <c:numCache>
                  <c:formatCode>General</c:formatCode>
                  <c:ptCount val="22"/>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pt idx="19">
                    <c:v>2</c:v>
                  </c:pt>
                  <c:pt idx="20">
                    <c:v>2</c:v>
                  </c:pt>
                  <c:pt idx="21">
                    <c:v>2</c:v>
                  </c:pt>
                </c:numCache>
              </c:numRef>
            </c:plus>
            <c:minus>
              <c:numRef>
                <c:f>Sheet1!$J$2:$J$23</c:f>
                <c:numCache>
                  <c:formatCode>General</c:formatCode>
                  <c:ptCount val="22"/>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pt idx="19">
                    <c:v>2</c:v>
                  </c:pt>
                  <c:pt idx="20">
                    <c:v>2</c:v>
                  </c:pt>
                  <c:pt idx="21">
                    <c:v>2</c:v>
                  </c:pt>
                </c:numCache>
              </c:numRef>
            </c:minus>
            <c:spPr>
              <a:ln>
                <a:solidFill>
                  <a:schemeClr val="tx1"/>
                </a:solidFill>
              </a:ln>
            </c:spPr>
          </c:errBars>
          <c:errBars>
            <c:errDir val="x"/>
            <c:errBarType val="both"/>
            <c:errValType val="cust"/>
            <c:noEndCap val="0"/>
            <c:plus>
              <c:numRef>
                <c:f>Sheet1!$I$2:$I$23</c:f>
                <c:numCache>
                  <c:formatCode>General</c:formatCode>
                  <c:ptCount val="22"/>
                  <c:pt idx="0">
                    <c:v>8</c:v>
                  </c:pt>
                  <c:pt idx="1">
                    <c:v>8</c:v>
                  </c:pt>
                  <c:pt idx="2">
                    <c:v>8</c:v>
                  </c:pt>
                  <c:pt idx="3">
                    <c:v>8</c:v>
                  </c:pt>
                  <c:pt idx="4">
                    <c:v>8</c:v>
                  </c:pt>
                  <c:pt idx="5">
                    <c:v>8</c:v>
                  </c:pt>
                  <c:pt idx="6">
                    <c:v>8</c:v>
                  </c:pt>
                  <c:pt idx="7">
                    <c:v>8</c:v>
                  </c:pt>
                  <c:pt idx="8">
                    <c:v>8</c:v>
                  </c:pt>
                  <c:pt idx="9">
                    <c:v>8</c:v>
                  </c:pt>
                  <c:pt idx="10">
                    <c:v>8</c:v>
                  </c:pt>
                  <c:pt idx="11">
                    <c:v>8</c:v>
                  </c:pt>
                  <c:pt idx="12">
                    <c:v>8</c:v>
                  </c:pt>
                  <c:pt idx="13">
                    <c:v>8</c:v>
                  </c:pt>
                  <c:pt idx="14">
                    <c:v>8</c:v>
                  </c:pt>
                  <c:pt idx="15">
                    <c:v>8</c:v>
                  </c:pt>
                  <c:pt idx="16">
                    <c:v>8</c:v>
                  </c:pt>
                  <c:pt idx="17">
                    <c:v>8</c:v>
                  </c:pt>
                  <c:pt idx="18">
                    <c:v>8</c:v>
                  </c:pt>
                  <c:pt idx="19">
                    <c:v>8</c:v>
                  </c:pt>
                  <c:pt idx="20">
                    <c:v>8</c:v>
                  </c:pt>
                  <c:pt idx="21">
                    <c:v>8</c:v>
                  </c:pt>
                </c:numCache>
              </c:numRef>
            </c:plus>
            <c:minus>
              <c:numRef>
                <c:f>Sheet1!$I$2:$I$23</c:f>
                <c:numCache>
                  <c:formatCode>General</c:formatCode>
                  <c:ptCount val="22"/>
                  <c:pt idx="0">
                    <c:v>8</c:v>
                  </c:pt>
                  <c:pt idx="1">
                    <c:v>8</c:v>
                  </c:pt>
                  <c:pt idx="2">
                    <c:v>8</c:v>
                  </c:pt>
                  <c:pt idx="3">
                    <c:v>8</c:v>
                  </c:pt>
                  <c:pt idx="4">
                    <c:v>8</c:v>
                  </c:pt>
                  <c:pt idx="5">
                    <c:v>8</c:v>
                  </c:pt>
                  <c:pt idx="6">
                    <c:v>8</c:v>
                  </c:pt>
                  <c:pt idx="7">
                    <c:v>8</c:v>
                  </c:pt>
                  <c:pt idx="8">
                    <c:v>8</c:v>
                  </c:pt>
                  <c:pt idx="9">
                    <c:v>8</c:v>
                  </c:pt>
                  <c:pt idx="10">
                    <c:v>8</c:v>
                  </c:pt>
                  <c:pt idx="11">
                    <c:v>8</c:v>
                  </c:pt>
                  <c:pt idx="12">
                    <c:v>8</c:v>
                  </c:pt>
                  <c:pt idx="13">
                    <c:v>8</c:v>
                  </c:pt>
                  <c:pt idx="14">
                    <c:v>8</c:v>
                  </c:pt>
                  <c:pt idx="15">
                    <c:v>8</c:v>
                  </c:pt>
                  <c:pt idx="16">
                    <c:v>8</c:v>
                  </c:pt>
                  <c:pt idx="17">
                    <c:v>8</c:v>
                  </c:pt>
                  <c:pt idx="18">
                    <c:v>8</c:v>
                  </c:pt>
                  <c:pt idx="19">
                    <c:v>8</c:v>
                  </c:pt>
                  <c:pt idx="20">
                    <c:v>8</c:v>
                  </c:pt>
                  <c:pt idx="21">
                    <c:v>8</c:v>
                  </c:pt>
                </c:numCache>
              </c:numRef>
            </c:minus>
            <c:spPr>
              <a:ln>
                <a:solidFill>
                  <a:schemeClr val="tx1"/>
                </a:solidFill>
              </a:ln>
            </c:spPr>
          </c:errBars>
          <c:xVal>
            <c:numRef>
              <c:f>Sheet1!$F$2:$F$51</c:f>
              <c:numCache>
                <c:formatCode>General</c:formatCode>
                <c:ptCount val="50"/>
                <c:pt idx="0">
                  <c:v>392.09529700000002</c:v>
                </c:pt>
                <c:pt idx="1">
                  <c:v>300.85677900000002</c:v>
                </c:pt>
                <c:pt idx="2">
                  <c:v>253.219762</c:v>
                </c:pt>
                <c:pt idx="3">
                  <c:v>265.33904999999999</c:v>
                </c:pt>
                <c:pt idx="4">
                  <c:v>241.92743400000001</c:v>
                </c:pt>
                <c:pt idx="5">
                  <c:v>202.64659</c:v>
                </c:pt>
                <c:pt idx="6">
                  <c:v>206.750337</c:v>
                </c:pt>
                <c:pt idx="7">
                  <c:v>206.24531899999999</c:v>
                </c:pt>
                <c:pt idx="8">
                  <c:v>147.36141900000001</c:v>
                </c:pt>
                <c:pt idx="9">
                  <c:v>171.26647199999999</c:v>
                </c:pt>
                <c:pt idx="10">
                  <c:v>276.28964000000002</c:v>
                </c:pt>
                <c:pt idx="11">
                  <c:v>205.009987</c:v>
                </c:pt>
                <c:pt idx="12">
                  <c:v>185.672135</c:v>
                </c:pt>
                <c:pt idx="13">
                  <c:v>283.53599400000002</c:v>
                </c:pt>
                <c:pt idx="14">
                  <c:v>165.15020799999999</c:v>
                </c:pt>
                <c:pt idx="15">
                  <c:v>234.170142</c:v>
                </c:pt>
                <c:pt idx="16">
                  <c:v>395.20564400000001</c:v>
                </c:pt>
                <c:pt idx="17">
                  <c:v>419.924576</c:v>
                </c:pt>
                <c:pt idx="18">
                  <c:v>159.74789799999999</c:v>
                </c:pt>
                <c:pt idx="19">
                  <c:v>441.81985400000002</c:v>
                </c:pt>
                <c:pt idx="20">
                  <c:v>324.31700499999999</c:v>
                </c:pt>
                <c:pt idx="21">
                  <c:v>205.02250100000001</c:v>
                </c:pt>
                <c:pt idx="22">
                  <c:v>367.43401999999998</c:v>
                </c:pt>
                <c:pt idx="23">
                  <c:v>260.33828399999999</c:v>
                </c:pt>
                <c:pt idx="24">
                  <c:v>205.35095200000001</c:v>
                </c:pt>
                <c:pt idx="25">
                  <c:v>199.66598500000001</c:v>
                </c:pt>
                <c:pt idx="26">
                  <c:v>217.423306</c:v>
                </c:pt>
                <c:pt idx="27">
                  <c:v>203.364272</c:v>
                </c:pt>
                <c:pt idx="28">
                  <c:v>404.24805400000002</c:v>
                </c:pt>
                <c:pt idx="29">
                  <c:v>270.86594300000002</c:v>
                </c:pt>
                <c:pt idx="30">
                  <c:v>367.40642100000002</c:v>
                </c:pt>
                <c:pt idx="31">
                  <c:v>342.67299300000002</c:v>
                </c:pt>
                <c:pt idx="32">
                  <c:v>238.10004599999999</c:v>
                </c:pt>
                <c:pt idx="33">
                  <c:v>330.66144400000002</c:v>
                </c:pt>
                <c:pt idx="34">
                  <c:v>345.19862000000001</c:v>
                </c:pt>
                <c:pt idx="35">
                  <c:v>248.97633400000001</c:v>
                </c:pt>
                <c:pt idx="36">
                  <c:v>183.976473</c:v>
                </c:pt>
                <c:pt idx="37">
                  <c:v>184.34213800000001</c:v>
                </c:pt>
                <c:pt idx="38">
                  <c:v>327.78082000000001</c:v>
                </c:pt>
                <c:pt idx="39">
                  <c:v>211.52917199999999</c:v>
                </c:pt>
                <c:pt idx="40">
                  <c:v>391.41768500000001</c:v>
                </c:pt>
                <c:pt idx="41">
                  <c:v>236.930058</c:v>
                </c:pt>
                <c:pt idx="42">
                  <c:v>229.580803</c:v>
                </c:pt>
                <c:pt idx="43">
                  <c:v>336.07154300000002</c:v>
                </c:pt>
                <c:pt idx="44">
                  <c:v>214.33067600000001</c:v>
                </c:pt>
                <c:pt idx="45">
                  <c:v>209.37212199999999</c:v>
                </c:pt>
                <c:pt idx="46">
                  <c:v>269.79523</c:v>
                </c:pt>
                <c:pt idx="47">
                  <c:v>285.66128200000003</c:v>
                </c:pt>
                <c:pt idx="48">
                  <c:v>275.77088700000002</c:v>
                </c:pt>
                <c:pt idx="49">
                  <c:v>189.90708699999999</c:v>
                </c:pt>
              </c:numCache>
            </c:numRef>
          </c:xVal>
          <c:yVal>
            <c:numRef>
              <c:f>Sheet1!$G$2:$G$51</c:f>
              <c:numCache>
                <c:formatCode>General</c:formatCode>
                <c:ptCount val="50"/>
                <c:pt idx="0">
                  <c:v>28.813174</c:v>
                </c:pt>
                <c:pt idx="1">
                  <c:v>20.256671000000001</c:v>
                </c:pt>
                <c:pt idx="2">
                  <c:v>19.041803000000002</c:v>
                </c:pt>
                <c:pt idx="3">
                  <c:v>16.556442000000001</c:v>
                </c:pt>
                <c:pt idx="4">
                  <c:v>16.999887999999999</c:v>
                </c:pt>
                <c:pt idx="5">
                  <c:v>11.546265999999999</c:v>
                </c:pt>
                <c:pt idx="6">
                  <c:v>9.4999839999999995</c:v>
                </c:pt>
                <c:pt idx="7">
                  <c:v>13.506949000000001</c:v>
                </c:pt>
                <c:pt idx="8">
                  <c:v>6.0328850000000003</c:v>
                </c:pt>
                <c:pt idx="9">
                  <c:v>8.5806149999999999</c:v>
                </c:pt>
                <c:pt idx="10">
                  <c:v>27.563203999999999</c:v>
                </c:pt>
                <c:pt idx="11">
                  <c:v>16.638121000000002</c:v>
                </c:pt>
                <c:pt idx="12">
                  <c:v>10.621731</c:v>
                </c:pt>
                <c:pt idx="13">
                  <c:v>21.453137000000002</c:v>
                </c:pt>
                <c:pt idx="14">
                  <c:v>8.5968490000000006</c:v>
                </c:pt>
                <c:pt idx="15">
                  <c:v>13.354156</c:v>
                </c:pt>
                <c:pt idx="16">
                  <c:v>22.205746000000001</c:v>
                </c:pt>
                <c:pt idx="17">
                  <c:v>35.479585</c:v>
                </c:pt>
                <c:pt idx="18">
                  <c:v>7.3315210000000004</c:v>
                </c:pt>
                <c:pt idx="19">
                  <c:v>42.944834999999998</c:v>
                </c:pt>
                <c:pt idx="20">
                  <c:v>26.469266999999999</c:v>
                </c:pt>
                <c:pt idx="21">
                  <c:v>12.739357999999999</c:v>
                </c:pt>
                <c:pt idx="22">
                  <c:v>26.635639999999999</c:v>
                </c:pt>
                <c:pt idx="23">
                  <c:v>17.535102999999999</c:v>
                </c:pt>
                <c:pt idx="24">
                  <c:v>10.649198999999999</c:v>
                </c:pt>
                <c:pt idx="25">
                  <c:v>11.580633000000001</c:v>
                </c:pt>
                <c:pt idx="26">
                  <c:v>11.077107</c:v>
                </c:pt>
                <c:pt idx="27">
                  <c:v>12.620137</c:v>
                </c:pt>
                <c:pt idx="28">
                  <c:v>28.617726000000001</c:v>
                </c:pt>
                <c:pt idx="29">
                  <c:v>18.847351</c:v>
                </c:pt>
                <c:pt idx="30">
                  <c:v>31.614173000000001</c:v>
                </c:pt>
                <c:pt idx="31">
                  <c:v>21.099193</c:v>
                </c:pt>
                <c:pt idx="32">
                  <c:v>17.007808000000001</c:v>
                </c:pt>
                <c:pt idx="33">
                  <c:v>28.688047000000001</c:v>
                </c:pt>
                <c:pt idx="34">
                  <c:v>25.196688000000002</c:v>
                </c:pt>
                <c:pt idx="35">
                  <c:v>15.338819000000001</c:v>
                </c:pt>
                <c:pt idx="36">
                  <c:v>11.665437000000001</c:v>
                </c:pt>
                <c:pt idx="37">
                  <c:v>11.865584</c:v>
                </c:pt>
                <c:pt idx="38">
                  <c:v>24.504019</c:v>
                </c:pt>
                <c:pt idx="39">
                  <c:v>15.270668000000001</c:v>
                </c:pt>
                <c:pt idx="40">
                  <c:v>30.073578000000001</c:v>
                </c:pt>
                <c:pt idx="41">
                  <c:v>13.076074</c:v>
                </c:pt>
                <c:pt idx="42">
                  <c:v>7.7999729999999996</c:v>
                </c:pt>
                <c:pt idx="43">
                  <c:v>23.624929000000002</c:v>
                </c:pt>
                <c:pt idx="44">
                  <c:v>9.1265560000000008</c:v>
                </c:pt>
                <c:pt idx="45">
                  <c:v>12.62229</c:v>
                </c:pt>
                <c:pt idx="46">
                  <c:v>17.434066000000001</c:v>
                </c:pt>
                <c:pt idx="47">
                  <c:v>17.614194000000001</c:v>
                </c:pt>
                <c:pt idx="48">
                  <c:v>16.169181999999999</c:v>
                </c:pt>
                <c:pt idx="49">
                  <c:v>8.5250190000000003</c:v>
                </c:pt>
              </c:numCache>
            </c:numRef>
          </c:yVal>
          <c:smooth val="0"/>
        </c:ser>
        <c:ser>
          <c:idx val="0"/>
          <c:order val="1"/>
          <c:spPr>
            <a:ln w="28575">
              <a:noFill/>
            </a:ln>
          </c:spPr>
          <c:trendline>
            <c:spPr>
              <a:ln>
                <a:solidFill>
                  <a:srgbClr val="0070C0"/>
                </a:solidFill>
              </a:ln>
            </c:spPr>
            <c:trendlineType val="linear"/>
            <c:intercept val="0"/>
            <c:dispRSqr val="1"/>
            <c:dispEq val="1"/>
            <c:trendlineLbl>
              <c:layout/>
              <c:numFmt formatCode="General" sourceLinked="0"/>
            </c:trendlineLbl>
          </c:trendline>
          <c:xVal>
            <c:numRef>
              <c:f>'Brož &amp; Hauber 2013'!$E$2:$E$17</c:f>
              <c:numCache>
                <c:formatCode>General</c:formatCode>
                <c:ptCount val="16"/>
                <c:pt idx="0">
                  <c:v>2782</c:v>
                </c:pt>
                <c:pt idx="1">
                  <c:v>3050</c:v>
                </c:pt>
                <c:pt idx="2">
                  <c:v>1880</c:v>
                </c:pt>
                <c:pt idx="3">
                  <c:v>2540</c:v>
                </c:pt>
                <c:pt idx="4">
                  <c:v>3300</c:v>
                </c:pt>
                <c:pt idx="5">
                  <c:v>4980</c:v>
                </c:pt>
                <c:pt idx="6">
                  <c:v>4600</c:v>
                </c:pt>
                <c:pt idx="7">
                  <c:v>6200</c:v>
                </c:pt>
                <c:pt idx="8">
                  <c:v>3350</c:v>
                </c:pt>
                <c:pt idx="9">
                  <c:v>3300</c:v>
                </c:pt>
                <c:pt idx="10">
                  <c:v>3170</c:v>
                </c:pt>
                <c:pt idx="11">
                  <c:v>4450</c:v>
                </c:pt>
                <c:pt idx="12">
                  <c:v>6030</c:v>
                </c:pt>
                <c:pt idx="13">
                  <c:v>2020</c:v>
                </c:pt>
                <c:pt idx="14">
                  <c:v>2200</c:v>
                </c:pt>
                <c:pt idx="15">
                  <c:v>5250</c:v>
                </c:pt>
              </c:numCache>
            </c:numRef>
          </c:xVal>
          <c:yVal>
            <c:numRef>
              <c:f>'Brož &amp; Hauber 2013'!$F$2:$F$17</c:f>
              <c:numCache>
                <c:formatCode>General</c:formatCode>
                <c:ptCount val="16"/>
                <c:pt idx="0">
                  <c:v>130</c:v>
                </c:pt>
                <c:pt idx="1">
                  <c:v>127</c:v>
                </c:pt>
                <c:pt idx="2">
                  <c:v>119</c:v>
                </c:pt>
                <c:pt idx="3">
                  <c:v>138</c:v>
                </c:pt>
                <c:pt idx="4">
                  <c:v>142</c:v>
                </c:pt>
                <c:pt idx="5">
                  <c:v>280</c:v>
                </c:pt>
                <c:pt idx="6">
                  <c:v>380</c:v>
                </c:pt>
                <c:pt idx="7">
                  <c:v>291</c:v>
                </c:pt>
                <c:pt idx="8">
                  <c:v>228</c:v>
                </c:pt>
                <c:pt idx="9">
                  <c:v>160</c:v>
                </c:pt>
                <c:pt idx="10">
                  <c:v>198</c:v>
                </c:pt>
                <c:pt idx="11">
                  <c:v>200</c:v>
                </c:pt>
                <c:pt idx="12">
                  <c:v>233</c:v>
                </c:pt>
                <c:pt idx="13">
                  <c:v>52</c:v>
                </c:pt>
                <c:pt idx="14">
                  <c:v>165</c:v>
                </c:pt>
                <c:pt idx="15">
                  <c:v>281</c:v>
                </c:pt>
              </c:numCache>
            </c:numRef>
          </c:yVal>
          <c:smooth val="0"/>
        </c:ser>
        <c:dLbls>
          <c:showLegendKey val="0"/>
          <c:showVal val="0"/>
          <c:showCatName val="0"/>
          <c:showSerName val="0"/>
          <c:showPercent val="0"/>
          <c:showBubbleSize val="0"/>
        </c:dLbls>
        <c:axId val="570729312"/>
        <c:axId val="570729704"/>
      </c:scatterChart>
      <c:valAx>
        <c:axId val="570729312"/>
        <c:scaling>
          <c:orientation val="minMax"/>
        </c:scaling>
        <c:delete val="0"/>
        <c:axPos val="b"/>
        <c:numFmt formatCode="General" sourceLinked="1"/>
        <c:majorTickMark val="out"/>
        <c:minorTickMark val="none"/>
        <c:tickLblPos val="nextTo"/>
        <c:crossAx val="570729704"/>
        <c:crosses val="autoZero"/>
        <c:crossBetween val="midCat"/>
      </c:valAx>
      <c:valAx>
        <c:axId val="570729704"/>
        <c:scaling>
          <c:orientation val="minMax"/>
        </c:scaling>
        <c:delete val="0"/>
        <c:axPos val="l"/>
        <c:majorGridlines/>
        <c:numFmt formatCode="General" sourceLinked="1"/>
        <c:majorTickMark val="out"/>
        <c:minorTickMark val="none"/>
        <c:tickLblPos val="nextTo"/>
        <c:crossAx val="570729312"/>
        <c:crosses val="autoZero"/>
        <c:crossBetween val="midCat"/>
      </c:valAx>
    </c:plotArea>
    <c:plotVisOnly val="1"/>
    <c:dispBlanksAs val="gap"/>
    <c:showDLblsOverMax val="0"/>
  </c:chart>
  <c:printSettings>
    <c:headerFooter/>
    <c:pageMargins b="0.75000000000000633" l="0.70000000000000062" r="0.70000000000000062" t="0.75000000000000633"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518342145421764"/>
          <c:y val="3.4905821215010513E-2"/>
          <c:w val="0.83519120600580443"/>
          <c:h val="0.84345673711395541"/>
        </c:manualLayout>
      </c:layout>
      <c:scatterChart>
        <c:scatterStyle val="lineMarker"/>
        <c:varyColors val="0"/>
        <c:ser>
          <c:idx val="6"/>
          <c:order val="0"/>
          <c:tx>
            <c:v>Scoria cones (Earth)</c:v>
          </c:tx>
          <c:spPr>
            <a:ln w="25400">
              <a:noFill/>
            </a:ln>
          </c:spPr>
          <c:marker>
            <c:symbol val="plus"/>
            <c:size val="2"/>
            <c:spPr>
              <a:ln>
                <a:solidFill>
                  <a:srgbClr val="FFC000"/>
                </a:solidFill>
              </a:ln>
            </c:spPr>
          </c:marker>
          <c:trendline>
            <c:spPr>
              <a:ln>
                <a:prstDash val="dash"/>
              </a:ln>
            </c:spPr>
            <c:trendlineType val="power"/>
            <c:dispRSqr val="0"/>
            <c:dispEq val="0"/>
          </c:trendline>
          <c:xVal>
            <c:numRef>
              <c:f>'Pike, 1978'!$T$21:$T$261</c:f>
              <c:numCache>
                <c:formatCode>General</c:formatCode>
                <c:ptCount val="241"/>
                <c:pt idx="0">
                  <c:v>680</c:v>
                </c:pt>
                <c:pt idx="1">
                  <c:v>321</c:v>
                </c:pt>
                <c:pt idx="2">
                  <c:v>631</c:v>
                </c:pt>
                <c:pt idx="3">
                  <c:v>1502</c:v>
                </c:pt>
                <c:pt idx="4">
                  <c:v>680</c:v>
                </c:pt>
                <c:pt idx="5">
                  <c:v>801</c:v>
                </c:pt>
                <c:pt idx="6">
                  <c:v>896</c:v>
                </c:pt>
                <c:pt idx="7">
                  <c:v>852</c:v>
                </c:pt>
                <c:pt idx="8">
                  <c:v>1100</c:v>
                </c:pt>
                <c:pt idx="9">
                  <c:v>1354</c:v>
                </c:pt>
                <c:pt idx="10">
                  <c:v>600</c:v>
                </c:pt>
                <c:pt idx="11">
                  <c:v>850</c:v>
                </c:pt>
                <c:pt idx="12">
                  <c:v>500</c:v>
                </c:pt>
                <c:pt idx="13">
                  <c:v>1235</c:v>
                </c:pt>
                <c:pt idx="14">
                  <c:v>745</c:v>
                </c:pt>
                <c:pt idx="15">
                  <c:v>1000</c:v>
                </c:pt>
                <c:pt idx="16">
                  <c:v>1181</c:v>
                </c:pt>
                <c:pt idx="17">
                  <c:v>903</c:v>
                </c:pt>
                <c:pt idx="18">
                  <c:v>971</c:v>
                </c:pt>
                <c:pt idx="19">
                  <c:v>1171</c:v>
                </c:pt>
                <c:pt idx="20">
                  <c:v>1698</c:v>
                </c:pt>
                <c:pt idx="21">
                  <c:v>1700</c:v>
                </c:pt>
                <c:pt idx="22">
                  <c:v>1795</c:v>
                </c:pt>
                <c:pt idx="23">
                  <c:v>2301</c:v>
                </c:pt>
                <c:pt idx="24">
                  <c:v>930</c:v>
                </c:pt>
                <c:pt idx="25">
                  <c:v>1100</c:v>
                </c:pt>
                <c:pt idx="26">
                  <c:v>910</c:v>
                </c:pt>
                <c:pt idx="27">
                  <c:v>1891</c:v>
                </c:pt>
                <c:pt idx="28">
                  <c:v>689</c:v>
                </c:pt>
                <c:pt idx="29">
                  <c:v>1350</c:v>
                </c:pt>
                <c:pt idx="30">
                  <c:v>1200</c:v>
                </c:pt>
                <c:pt idx="31">
                  <c:v>1700</c:v>
                </c:pt>
                <c:pt idx="32">
                  <c:v>1400</c:v>
                </c:pt>
                <c:pt idx="33">
                  <c:v>710</c:v>
                </c:pt>
                <c:pt idx="34">
                  <c:v>1800</c:v>
                </c:pt>
                <c:pt idx="35">
                  <c:v>495</c:v>
                </c:pt>
                <c:pt idx="36">
                  <c:v>571</c:v>
                </c:pt>
                <c:pt idx="37">
                  <c:v>1100</c:v>
                </c:pt>
                <c:pt idx="38">
                  <c:v>1600</c:v>
                </c:pt>
                <c:pt idx="39">
                  <c:v>1510</c:v>
                </c:pt>
                <c:pt idx="40">
                  <c:v>2000</c:v>
                </c:pt>
                <c:pt idx="41">
                  <c:v>800</c:v>
                </c:pt>
                <c:pt idx="42">
                  <c:v>740</c:v>
                </c:pt>
                <c:pt idx="43">
                  <c:v>1150</c:v>
                </c:pt>
                <c:pt idx="44">
                  <c:v>732</c:v>
                </c:pt>
                <c:pt idx="45">
                  <c:v>1450</c:v>
                </c:pt>
                <c:pt idx="46">
                  <c:v>675</c:v>
                </c:pt>
                <c:pt idx="47">
                  <c:v>1285</c:v>
                </c:pt>
                <c:pt idx="48">
                  <c:v>1200</c:v>
                </c:pt>
                <c:pt idx="49">
                  <c:v>2000</c:v>
                </c:pt>
                <c:pt idx="50">
                  <c:v>245</c:v>
                </c:pt>
                <c:pt idx="51">
                  <c:v>1115</c:v>
                </c:pt>
                <c:pt idx="52">
                  <c:v>1703</c:v>
                </c:pt>
                <c:pt idx="53">
                  <c:v>137</c:v>
                </c:pt>
                <c:pt idx="54">
                  <c:v>800</c:v>
                </c:pt>
                <c:pt idx="55">
                  <c:v>1500</c:v>
                </c:pt>
                <c:pt idx="56">
                  <c:v>1451</c:v>
                </c:pt>
                <c:pt idx="57">
                  <c:v>570</c:v>
                </c:pt>
                <c:pt idx="58">
                  <c:v>541.5</c:v>
                </c:pt>
                <c:pt idx="59">
                  <c:v>560</c:v>
                </c:pt>
                <c:pt idx="60">
                  <c:v>263.5</c:v>
                </c:pt>
                <c:pt idx="61">
                  <c:v>464.5</c:v>
                </c:pt>
                <c:pt idx="62">
                  <c:v>1000.5</c:v>
                </c:pt>
                <c:pt idx="63">
                  <c:v>281</c:v>
                </c:pt>
                <c:pt idx="64">
                  <c:v>584.5</c:v>
                </c:pt>
                <c:pt idx="65">
                  <c:v>431</c:v>
                </c:pt>
                <c:pt idx="66">
                  <c:v>652.5</c:v>
                </c:pt>
                <c:pt idx="67">
                  <c:v>790.5</c:v>
                </c:pt>
                <c:pt idx="68">
                  <c:v>559</c:v>
                </c:pt>
                <c:pt idx="69">
                  <c:v>735</c:v>
                </c:pt>
                <c:pt idx="70">
                  <c:v>452</c:v>
                </c:pt>
                <c:pt idx="71">
                  <c:v>393.5</c:v>
                </c:pt>
                <c:pt idx="72">
                  <c:v>601.5</c:v>
                </c:pt>
                <c:pt idx="73">
                  <c:v>684.5</c:v>
                </c:pt>
                <c:pt idx="74">
                  <c:v>342.5</c:v>
                </c:pt>
                <c:pt idx="75">
                  <c:v>469.5</c:v>
                </c:pt>
                <c:pt idx="76">
                  <c:v>556</c:v>
                </c:pt>
                <c:pt idx="77">
                  <c:v>1338.5</c:v>
                </c:pt>
                <c:pt idx="78">
                  <c:v>563</c:v>
                </c:pt>
                <c:pt idx="79">
                  <c:v>818</c:v>
                </c:pt>
                <c:pt idx="80">
                  <c:v>367.5</c:v>
                </c:pt>
                <c:pt idx="81">
                  <c:v>238.5</c:v>
                </c:pt>
                <c:pt idx="82">
                  <c:v>896</c:v>
                </c:pt>
                <c:pt idx="83">
                  <c:v>704</c:v>
                </c:pt>
                <c:pt idx="84">
                  <c:v>1133</c:v>
                </c:pt>
                <c:pt idx="85">
                  <c:v>534</c:v>
                </c:pt>
                <c:pt idx="86">
                  <c:v>2842.5</c:v>
                </c:pt>
                <c:pt idx="87">
                  <c:v>1310.5</c:v>
                </c:pt>
                <c:pt idx="88">
                  <c:v>190.5</c:v>
                </c:pt>
                <c:pt idx="89">
                  <c:v>527.5</c:v>
                </c:pt>
                <c:pt idx="90">
                  <c:v>997</c:v>
                </c:pt>
                <c:pt idx="91">
                  <c:v>475</c:v>
                </c:pt>
                <c:pt idx="92">
                  <c:v>466</c:v>
                </c:pt>
                <c:pt idx="93">
                  <c:v>881.5</c:v>
                </c:pt>
                <c:pt idx="94">
                  <c:v>1041</c:v>
                </c:pt>
                <c:pt idx="95">
                  <c:v>1050</c:v>
                </c:pt>
                <c:pt idx="96">
                  <c:v>1610.5</c:v>
                </c:pt>
                <c:pt idx="97">
                  <c:v>931.5</c:v>
                </c:pt>
                <c:pt idx="98">
                  <c:v>1621</c:v>
                </c:pt>
                <c:pt idx="99">
                  <c:v>1010.5</c:v>
                </c:pt>
                <c:pt idx="100">
                  <c:v>434.5</c:v>
                </c:pt>
                <c:pt idx="101">
                  <c:v>959.5</c:v>
                </c:pt>
                <c:pt idx="102">
                  <c:v>337</c:v>
                </c:pt>
                <c:pt idx="103">
                  <c:v>535.5</c:v>
                </c:pt>
                <c:pt idx="104">
                  <c:v>623</c:v>
                </c:pt>
                <c:pt idx="105">
                  <c:v>246.5</c:v>
                </c:pt>
                <c:pt idx="106">
                  <c:v>678.5</c:v>
                </c:pt>
                <c:pt idx="107">
                  <c:v>209</c:v>
                </c:pt>
                <c:pt idx="108">
                  <c:v>477.5</c:v>
                </c:pt>
                <c:pt idx="109">
                  <c:v>565</c:v>
                </c:pt>
                <c:pt idx="110">
                  <c:v>450</c:v>
                </c:pt>
                <c:pt idx="111">
                  <c:v>750</c:v>
                </c:pt>
                <c:pt idx="112">
                  <c:v>561</c:v>
                </c:pt>
                <c:pt idx="113">
                  <c:v>502.5</c:v>
                </c:pt>
                <c:pt idx="114" formatCode="0">
                  <c:v>449</c:v>
                </c:pt>
                <c:pt idx="115" formatCode="0">
                  <c:v>553</c:v>
                </c:pt>
                <c:pt idx="116" formatCode="0">
                  <c:v>366</c:v>
                </c:pt>
                <c:pt idx="117" formatCode="0">
                  <c:v>302</c:v>
                </c:pt>
                <c:pt idx="118" formatCode="0">
                  <c:v>377</c:v>
                </c:pt>
                <c:pt idx="119" formatCode="0">
                  <c:v>374</c:v>
                </c:pt>
                <c:pt idx="120" formatCode="0">
                  <c:v>367</c:v>
                </c:pt>
                <c:pt idx="121" formatCode="0">
                  <c:v>342</c:v>
                </c:pt>
                <c:pt idx="122" formatCode="0">
                  <c:v>512</c:v>
                </c:pt>
                <c:pt idx="123" formatCode="0">
                  <c:v>492</c:v>
                </c:pt>
                <c:pt idx="124" formatCode="0">
                  <c:v>360</c:v>
                </c:pt>
                <c:pt idx="125" formatCode="0">
                  <c:v>543</c:v>
                </c:pt>
                <c:pt idx="126" formatCode="0">
                  <c:v>471</c:v>
                </c:pt>
                <c:pt idx="127" formatCode="0">
                  <c:v>562</c:v>
                </c:pt>
                <c:pt idx="128" formatCode="0">
                  <c:v>631</c:v>
                </c:pt>
                <c:pt idx="129" formatCode="0">
                  <c:v>306</c:v>
                </c:pt>
                <c:pt idx="130" formatCode="0">
                  <c:v>320</c:v>
                </c:pt>
                <c:pt idx="131" formatCode="0">
                  <c:v>191</c:v>
                </c:pt>
                <c:pt idx="132" formatCode="0">
                  <c:v>368</c:v>
                </c:pt>
                <c:pt idx="133" formatCode="0">
                  <c:v>262</c:v>
                </c:pt>
                <c:pt idx="134" formatCode="0">
                  <c:v>345</c:v>
                </c:pt>
                <c:pt idx="135" formatCode="0">
                  <c:v>619</c:v>
                </c:pt>
                <c:pt idx="136" formatCode="0">
                  <c:v>505</c:v>
                </c:pt>
                <c:pt idx="137" formatCode="0">
                  <c:v>719</c:v>
                </c:pt>
                <c:pt idx="138" formatCode="0">
                  <c:v>330</c:v>
                </c:pt>
                <c:pt idx="139" formatCode="0">
                  <c:v>474</c:v>
                </c:pt>
                <c:pt idx="140" formatCode="0">
                  <c:v>733</c:v>
                </c:pt>
                <c:pt idx="141" formatCode="0">
                  <c:v>844</c:v>
                </c:pt>
                <c:pt idx="142" formatCode="0">
                  <c:v>492</c:v>
                </c:pt>
                <c:pt idx="143" formatCode="0">
                  <c:v>333</c:v>
                </c:pt>
                <c:pt idx="144" formatCode="0">
                  <c:v>779</c:v>
                </c:pt>
                <c:pt idx="145" formatCode="0">
                  <c:v>652</c:v>
                </c:pt>
                <c:pt idx="146" formatCode="0">
                  <c:v>392</c:v>
                </c:pt>
                <c:pt idx="147" formatCode="0">
                  <c:v>297</c:v>
                </c:pt>
                <c:pt idx="148" formatCode="0">
                  <c:v>485</c:v>
                </c:pt>
                <c:pt idx="149" formatCode="0">
                  <c:v>375</c:v>
                </c:pt>
                <c:pt idx="150" formatCode="0">
                  <c:v>340</c:v>
                </c:pt>
                <c:pt idx="151" formatCode="0">
                  <c:v>673</c:v>
                </c:pt>
                <c:pt idx="152" formatCode="0">
                  <c:v>524</c:v>
                </c:pt>
                <c:pt idx="153" formatCode="0">
                  <c:v>416</c:v>
                </c:pt>
                <c:pt idx="154" formatCode="0">
                  <c:v>322</c:v>
                </c:pt>
                <c:pt idx="155" formatCode="0">
                  <c:v>403</c:v>
                </c:pt>
                <c:pt idx="156" formatCode="0">
                  <c:v>493</c:v>
                </c:pt>
                <c:pt idx="157" formatCode="0">
                  <c:v>694</c:v>
                </c:pt>
                <c:pt idx="158" formatCode="0">
                  <c:v>354</c:v>
                </c:pt>
                <c:pt idx="159" formatCode="0">
                  <c:v>323</c:v>
                </c:pt>
                <c:pt idx="160" formatCode="0">
                  <c:v>291</c:v>
                </c:pt>
                <c:pt idx="161" formatCode="0">
                  <c:v>327</c:v>
                </c:pt>
                <c:pt idx="162" formatCode="0">
                  <c:v>388</c:v>
                </c:pt>
                <c:pt idx="163" formatCode="0">
                  <c:v>562</c:v>
                </c:pt>
                <c:pt idx="164" formatCode="0">
                  <c:v>685</c:v>
                </c:pt>
                <c:pt idx="165" formatCode="0">
                  <c:v>441</c:v>
                </c:pt>
                <c:pt idx="166" formatCode="0">
                  <c:v>475</c:v>
                </c:pt>
                <c:pt idx="167" formatCode="0">
                  <c:v>498</c:v>
                </c:pt>
                <c:pt idx="168" formatCode="0">
                  <c:v>651</c:v>
                </c:pt>
                <c:pt idx="169" formatCode="0">
                  <c:v>864</c:v>
                </c:pt>
                <c:pt idx="170" formatCode="0">
                  <c:v>545</c:v>
                </c:pt>
                <c:pt idx="171" formatCode="0">
                  <c:v>421</c:v>
                </c:pt>
                <c:pt idx="172" formatCode="0">
                  <c:v>343</c:v>
                </c:pt>
                <c:pt idx="173" formatCode="0">
                  <c:v>216</c:v>
                </c:pt>
                <c:pt idx="174" formatCode="0">
                  <c:v>255</c:v>
                </c:pt>
                <c:pt idx="175" formatCode="0">
                  <c:v>411</c:v>
                </c:pt>
                <c:pt idx="176" formatCode="0">
                  <c:v>405</c:v>
                </c:pt>
                <c:pt idx="177" formatCode="0">
                  <c:v>430</c:v>
                </c:pt>
                <c:pt idx="178" formatCode="0">
                  <c:v>406</c:v>
                </c:pt>
                <c:pt idx="179" formatCode="0">
                  <c:v>679</c:v>
                </c:pt>
                <c:pt idx="180" formatCode="0">
                  <c:v>420</c:v>
                </c:pt>
                <c:pt idx="181" formatCode="0">
                  <c:v>443</c:v>
                </c:pt>
                <c:pt idx="182" formatCode="0">
                  <c:v>439</c:v>
                </c:pt>
                <c:pt idx="183" formatCode="0">
                  <c:v>286</c:v>
                </c:pt>
                <c:pt idx="184" formatCode="0">
                  <c:v>226</c:v>
                </c:pt>
                <c:pt idx="185" formatCode="0">
                  <c:v>225</c:v>
                </c:pt>
                <c:pt idx="186" formatCode="0">
                  <c:v>435</c:v>
                </c:pt>
                <c:pt idx="187" formatCode="0">
                  <c:v>321</c:v>
                </c:pt>
                <c:pt idx="188" formatCode="0">
                  <c:v>265</c:v>
                </c:pt>
                <c:pt idx="189" formatCode="0">
                  <c:v>453</c:v>
                </c:pt>
                <c:pt idx="190" formatCode="0">
                  <c:v>404</c:v>
                </c:pt>
                <c:pt idx="191" formatCode="0">
                  <c:v>643</c:v>
                </c:pt>
                <c:pt idx="192" formatCode="0">
                  <c:v>323</c:v>
                </c:pt>
                <c:pt idx="193" formatCode="0">
                  <c:v>490</c:v>
                </c:pt>
                <c:pt idx="194" formatCode="0">
                  <c:v>374</c:v>
                </c:pt>
                <c:pt idx="195" formatCode="0">
                  <c:v>387</c:v>
                </c:pt>
                <c:pt idx="196" formatCode="0">
                  <c:v>670</c:v>
                </c:pt>
                <c:pt idx="197" formatCode="0">
                  <c:v>104</c:v>
                </c:pt>
                <c:pt idx="198" formatCode="0">
                  <c:v>361</c:v>
                </c:pt>
                <c:pt idx="199" formatCode="0">
                  <c:v>273</c:v>
                </c:pt>
                <c:pt idx="200" formatCode="0">
                  <c:v>201</c:v>
                </c:pt>
                <c:pt idx="201" formatCode="0">
                  <c:v>968</c:v>
                </c:pt>
                <c:pt idx="202" formatCode="0">
                  <c:v>351</c:v>
                </c:pt>
                <c:pt idx="203" formatCode="0">
                  <c:v>279</c:v>
                </c:pt>
                <c:pt idx="204" formatCode="0">
                  <c:v>349</c:v>
                </c:pt>
                <c:pt idx="205" formatCode="0">
                  <c:v>282</c:v>
                </c:pt>
                <c:pt idx="206" formatCode="0">
                  <c:v>294</c:v>
                </c:pt>
                <c:pt idx="207" formatCode="0">
                  <c:v>424</c:v>
                </c:pt>
                <c:pt idx="208" formatCode="0">
                  <c:v>383</c:v>
                </c:pt>
                <c:pt idx="209" formatCode="0">
                  <c:v>318</c:v>
                </c:pt>
                <c:pt idx="210" formatCode="0">
                  <c:v>353</c:v>
                </c:pt>
                <c:pt idx="211" formatCode="0">
                  <c:v>298</c:v>
                </c:pt>
                <c:pt idx="212" formatCode="0">
                  <c:v>263</c:v>
                </c:pt>
                <c:pt idx="213" formatCode="0">
                  <c:v>544</c:v>
                </c:pt>
                <c:pt idx="214" formatCode="0">
                  <c:v>440</c:v>
                </c:pt>
                <c:pt idx="215" formatCode="0">
                  <c:v>371</c:v>
                </c:pt>
                <c:pt idx="216" formatCode="0">
                  <c:v>408</c:v>
                </c:pt>
                <c:pt idx="217" formatCode="0">
                  <c:v>271</c:v>
                </c:pt>
                <c:pt idx="218" formatCode="0">
                  <c:v>126</c:v>
                </c:pt>
                <c:pt idx="219" formatCode="0">
                  <c:v>373</c:v>
                </c:pt>
                <c:pt idx="220" formatCode="0">
                  <c:v>361</c:v>
                </c:pt>
                <c:pt idx="221" formatCode="0">
                  <c:v>304</c:v>
                </c:pt>
                <c:pt idx="222" formatCode="0">
                  <c:v>671</c:v>
                </c:pt>
                <c:pt idx="223" formatCode="0">
                  <c:v>434</c:v>
                </c:pt>
                <c:pt idx="224" formatCode="0">
                  <c:v>539</c:v>
                </c:pt>
                <c:pt idx="225" formatCode="0">
                  <c:v>233</c:v>
                </c:pt>
                <c:pt idx="226" formatCode="0">
                  <c:v>108</c:v>
                </c:pt>
                <c:pt idx="227" formatCode="0">
                  <c:v>151</c:v>
                </c:pt>
                <c:pt idx="228" formatCode="0">
                  <c:v>214</c:v>
                </c:pt>
                <c:pt idx="229" formatCode="0">
                  <c:v>183</c:v>
                </c:pt>
                <c:pt idx="230" formatCode="0">
                  <c:v>254</c:v>
                </c:pt>
                <c:pt idx="231" formatCode="0">
                  <c:v>320</c:v>
                </c:pt>
                <c:pt idx="232" formatCode="0">
                  <c:v>178</c:v>
                </c:pt>
                <c:pt idx="233" formatCode="0">
                  <c:v>255</c:v>
                </c:pt>
                <c:pt idx="234" formatCode="0">
                  <c:v>229</c:v>
                </c:pt>
                <c:pt idx="235" formatCode="0">
                  <c:v>290</c:v>
                </c:pt>
                <c:pt idx="236" formatCode="0">
                  <c:v>176</c:v>
                </c:pt>
                <c:pt idx="237" formatCode="0">
                  <c:v>212</c:v>
                </c:pt>
                <c:pt idx="238" formatCode="0">
                  <c:v>201</c:v>
                </c:pt>
                <c:pt idx="239" formatCode="0">
                  <c:v>194</c:v>
                </c:pt>
                <c:pt idx="240" formatCode="0">
                  <c:v>367</c:v>
                </c:pt>
              </c:numCache>
            </c:numRef>
          </c:xVal>
          <c:yVal>
            <c:numRef>
              <c:f>'Pike, 1978'!$U$21:$U$261</c:f>
              <c:numCache>
                <c:formatCode>General</c:formatCode>
                <c:ptCount val="241"/>
                <c:pt idx="0">
                  <c:v>153</c:v>
                </c:pt>
                <c:pt idx="1">
                  <c:v>43</c:v>
                </c:pt>
                <c:pt idx="2">
                  <c:v>90</c:v>
                </c:pt>
                <c:pt idx="3">
                  <c:v>183</c:v>
                </c:pt>
                <c:pt idx="4">
                  <c:v>111</c:v>
                </c:pt>
                <c:pt idx="5">
                  <c:v>182</c:v>
                </c:pt>
                <c:pt idx="6">
                  <c:v>81</c:v>
                </c:pt>
                <c:pt idx="7">
                  <c:v>80</c:v>
                </c:pt>
                <c:pt idx="8">
                  <c:v>89</c:v>
                </c:pt>
                <c:pt idx="9">
                  <c:v>117</c:v>
                </c:pt>
                <c:pt idx="10">
                  <c:v>95</c:v>
                </c:pt>
                <c:pt idx="11">
                  <c:v>137</c:v>
                </c:pt>
                <c:pt idx="12">
                  <c:v>61</c:v>
                </c:pt>
                <c:pt idx="13">
                  <c:v>183</c:v>
                </c:pt>
                <c:pt idx="14">
                  <c:v>91</c:v>
                </c:pt>
                <c:pt idx="15">
                  <c:v>137</c:v>
                </c:pt>
                <c:pt idx="16">
                  <c:v>122</c:v>
                </c:pt>
                <c:pt idx="17">
                  <c:v>95</c:v>
                </c:pt>
                <c:pt idx="18">
                  <c:v>152</c:v>
                </c:pt>
                <c:pt idx="19">
                  <c:v>118</c:v>
                </c:pt>
                <c:pt idx="20">
                  <c:v>153</c:v>
                </c:pt>
                <c:pt idx="21">
                  <c:v>219</c:v>
                </c:pt>
                <c:pt idx="22">
                  <c:v>215</c:v>
                </c:pt>
                <c:pt idx="23">
                  <c:v>169</c:v>
                </c:pt>
                <c:pt idx="24">
                  <c:v>97</c:v>
                </c:pt>
                <c:pt idx="25">
                  <c:v>74</c:v>
                </c:pt>
                <c:pt idx="26">
                  <c:v>116</c:v>
                </c:pt>
                <c:pt idx="27">
                  <c:v>320</c:v>
                </c:pt>
                <c:pt idx="28">
                  <c:v>100</c:v>
                </c:pt>
                <c:pt idx="29">
                  <c:v>139</c:v>
                </c:pt>
                <c:pt idx="30">
                  <c:v>244</c:v>
                </c:pt>
                <c:pt idx="31">
                  <c:v>305</c:v>
                </c:pt>
                <c:pt idx="32">
                  <c:v>111</c:v>
                </c:pt>
                <c:pt idx="33">
                  <c:v>45</c:v>
                </c:pt>
                <c:pt idx="34">
                  <c:v>280</c:v>
                </c:pt>
                <c:pt idx="35">
                  <c:v>55</c:v>
                </c:pt>
                <c:pt idx="36">
                  <c:v>70</c:v>
                </c:pt>
                <c:pt idx="37">
                  <c:v>315</c:v>
                </c:pt>
                <c:pt idx="38">
                  <c:v>275</c:v>
                </c:pt>
                <c:pt idx="39">
                  <c:v>305</c:v>
                </c:pt>
                <c:pt idx="40">
                  <c:v>300</c:v>
                </c:pt>
                <c:pt idx="41">
                  <c:v>120</c:v>
                </c:pt>
                <c:pt idx="42">
                  <c:v>85</c:v>
                </c:pt>
                <c:pt idx="43">
                  <c:v>171</c:v>
                </c:pt>
                <c:pt idx="44">
                  <c:v>94</c:v>
                </c:pt>
                <c:pt idx="45">
                  <c:v>115</c:v>
                </c:pt>
                <c:pt idx="46">
                  <c:v>115</c:v>
                </c:pt>
                <c:pt idx="47">
                  <c:v>125</c:v>
                </c:pt>
                <c:pt idx="48">
                  <c:v>89</c:v>
                </c:pt>
                <c:pt idx="49">
                  <c:v>300</c:v>
                </c:pt>
                <c:pt idx="50">
                  <c:v>42</c:v>
                </c:pt>
                <c:pt idx="51">
                  <c:v>189</c:v>
                </c:pt>
                <c:pt idx="52">
                  <c:v>195</c:v>
                </c:pt>
                <c:pt idx="53">
                  <c:v>30</c:v>
                </c:pt>
                <c:pt idx="54">
                  <c:v>140</c:v>
                </c:pt>
                <c:pt idx="55">
                  <c:v>225</c:v>
                </c:pt>
                <c:pt idx="56">
                  <c:v>180</c:v>
                </c:pt>
                <c:pt idx="57">
                  <c:v>60</c:v>
                </c:pt>
                <c:pt idx="58">
                  <c:v>80</c:v>
                </c:pt>
                <c:pt idx="59">
                  <c:v>100</c:v>
                </c:pt>
                <c:pt idx="60">
                  <c:v>20</c:v>
                </c:pt>
                <c:pt idx="61">
                  <c:v>60</c:v>
                </c:pt>
                <c:pt idx="62">
                  <c:v>140</c:v>
                </c:pt>
                <c:pt idx="63">
                  <c:v>20</c:v>
                </c:pt>
                <c:pt idx="64">
                  <c:v>60</c:v>
                </c:pt>
                <c:pt idx="65">
                  <c:v>60</c:v>
                </c:pt>
                <c:pt idx="66">
                  <c:v>140</c:v>
                </c:pt>
                <c:pt idx="67">
                  <c:v>140</c:v>
                </c:pt>
                <c:pt idx="68">
                  <c:v>60</c:v>
                </c:pt>
                <c:pt idx="69">
                  <c:v>140</c:v>
                </c:pt>
                <c:pt idx="70">
                  <c:v>60</c:v>
                </c:pt>
                <c:pt idx="71">
                  <c:v>60</c:v>
                </c:pt>
                <c:pt idx="72">
                  <c:v>60</c:v>
                </c:pt>
                <c:pt idx="73">
                  <c:v>60</c:v>
                </c:pt>
                <c:pt idx="74">
                  <c:v>80</c:v>
                </c:pt>
                <c:pt idx="75">
                  <c:v>100</c:v>
                </c:pt>
                <c:pt idx="76">
                  <c:v>100</c:v>
                </c:pt>
                <c:pt idx="77">
                  <c:v>60</c:v>
                </c:pt>
                <c:pt idx="78">
                  <c:v>100</c:v>
                </c:pt>
                <c:pt idx="79">
                  <c:v>100</c:v>
                </c:pt>
                <c:pt idx="80">
                  <c:v>60</c:v>
                </c:pt>
                <c:pt idx="81">
                  <c:v>80</c:v>
                </c:pt>
                <c:pt idx="82">
                  <c:v>160</c:v>
                </c:pt>
                <c:pt idx="83">
                  <c:v>40</c:v>
                </c:pt>
                <c:pt idx="84">
                  <c:v>240</c:v>
                </c:pt>
                <c:pt idx="85">
                  <c:v>60</c:v>
                </c:pt>
                <c:pt idx="86">
                  <c:v>20</c:v>
                </c:pt>
                <c:pt idx="87">
                  <c:v>120</c:v>
                </c:pt>
                <c:pt idx="88">
                  <c:v>20</c:v>
                </c:pt>
                <c:pt idx="89">
                  <c:v>60</c:v>
                </c:pt>
                <c:pt idx="90">
                  <c:v>220</c:v>
                </c:pt>
                <c:pt idx="91">
                  <c:v>80</c:v>
                </c:pt>
                <c:pt idx="92">
                  <c:v>60</c:v>
                </c:pt>
                <c:pt idx="93">
                  <c:v>80</c:v>
                </c:pt>
                <c:pt idx="94">
                  <c:v>220</c:v>
                </c:pt>
                <c:pt idx="95">
                  <c:v>140</c:v>
                </c:pt>
                <c:pt idx="96">
                  <c:v>40</c:v>
                </c:pt>
                <c:pt idx="97">
                  <c:v>60</c:v>
                </c:pt>
                <c:pt idx="98">
                  <c:v>220</c:v>
                </c:pt>
                <c:pt idx="99">
                  <c:v>100</c:v>
                </c:pt>
                <c:pt idx="100">
                  <c:v>60</c:v>
                </c:pt>
                <c:pt idx="101">
                  <c:v>80</c:v>
                </c:pt>
                <c:pt idx="102">
                  <c:v>80</c:v>
                </c:pt>
                <c:pt idx="103">
                  <c:v>40</c:v>
                </c:pt>
                <c:pt idx="104">
                  <c:v>180</c:v>
                </c:pt>
                <c:pt idx="105">
                  <c:v>40</c:v>
                </c:pt>
                <c:pt idx="106">
                  <c:v>100</c:v>
                </c:pt>
                <c:pt idx="107">
                  <c:v>60</c:v>
                </c:pt>
                <c:pt idx="108">
                  <c:v>100</c:v>
                </c:pt>
                <c:pt idx="109">
                  <c:v>40</c:v>
                </c:pt>
                <c:pt idx="110">
                  <c:v>240</c:v>
                </c:pt>
                <c:pt idx="111">
                  <c:v>60</c:v>
                </c:pt>
                <c:pt idx="112">
                  <c:v>40</c:v>
                </c:pt>
                <c:pt idx="113">
                  <c:v>60</c:v>
                </c:pt>
                <c:pt idx="114" formatCode="0">
                  <c:v>69</c:v>
                </c:pt>
                <c:pt idx="115" formatCode="0">
                  <c:v>93</c:v>
                </c:pt>
                <c:pt idx="116" formatCode="0">
                  <c:v>53</c:v>
                </c:pt>
                <c:pt idx="117" formatCode="0">
                  <c:v>41</c:v>
                </c:pt>
                <c:pt idx="118" formatCode="0">
                  <c:v>53</c:v>
                </c:pt>
                <c:pt idx="119" formatCode="0">
                  <c:v>44</c:v>
                </c:pt>
                <c:pt idx="120" formatCode="0">
                  <c:v>43</c:v>
                </c:pt>
                <c:pt idx="121" formatCode="0">
                  <c:v>49</c:v>
                </c:pt>
                <c:pt idx="122" formatCode="0">
                  <c:v>75</c:v>
                </c:pt>
                <c:pt idx="123" formatCode="0">
                  <c:v>76</c:v>
                </c:pt>
                <c:pt idx="124" formatCode="0">
                  <c:v>62</c:v>
                </c:pt>
                <c:pt idx="125" formatCode="0">
                  <c:v>88</c:v>
                </c:pt>
                <c:pt idx="126" formatCode="0">
                  <c:v>43</c:v>
                </c:pt>
                <c:pt idx="127" formatCode="0">
                  <c:v>71</c:v>
                </c:pt>
                <c:pt idx="128" formatCode="0">
                  <c:v>83</c:v>
                </c:pt>
                <c:pt idx="129" formatCode="0">
                  <c:v>47</c:v>
                </c:pt>
                <c:pt idx="130" formatCode="0">
                  <c:v>51</c:v>
                </c:pt>
                <c:pt idx="131" formatCode="0">
                  <c:v>21</c:v>
                </c:pt>
                <c:pt idx="132" formatCode="0">
                  <c:v>66</c:v>
                </c:pt>
                <c:pt idx="133" formatCode="0">
                  <c:v>48</c:v>
                </c:pt>
                <c:pt idx="134" formatCode="0">
                  <c:v>61</c:v>
                </c:pt>
                <c:pt idx="135" formatCode="0">
                  <c:v>103</c:v>
                </c:pt>
                <c:pt idx="136" formatCode="0">
                  <c:v>70</c:v>
                </c:pt>
                <c:pt idx="137" formatCode="0">
                  <c:v>105</c:v>
                </c:pt>
                <c:pt idx="138" formatCode="0">
                  <c:v>56</c:v>
                </c:pt>
                <c:pt idx="139" formatCode="0">
                  <c:v>76</c:v>
                </c:pt>
                <c:pt idx="140" formatCode="0">
                  <c:v>116</c:v>
                </c:pt>
                <c:pt idx="141" formatCode="0">
                  <c:v>163</c:v>
                </c:pt>
                <c:pt idx="142" formatCode="0">
                  <c:v>81</c:v>
                </c:pt>
                <c:pt idx="143" formatCode="0">
                  <c:v>41</c:v>
                </c:pt>
                <c:pt idx="144" formatCode="0">
                  <c:v>81</c:v>
                </c:pt>
                <c:pt idx="145" formatCode="0">
                  <c:v>107</c:v>
                </c:pt>
                <c:pt idx="146" formatCode="0">
                  <c:v>63</c:v>
                </c:pt>
                <c:pt idx="147" formatCode="0">
                  <c:v>42</c:v>
                </c:pt>
                <c:pt idx="148" formatCode="0">
                  <c:v>40</c:v>
                </c:pt>
                <c:pt idx="149" formatCode="0">
                  <c:v>57</c:v>
                </c:pt>
                <c:pt idx="150" formatCode="0">
                  <c:v>49</c:v>
                </c:pt>
                <c:pt idx="151" formatCode="0">
                  <c:v>108</c:v>
                </c:pt>
                <c:pt idx="152" formatCode="0">
                  <c:v>99</c:v>
                </c:pt>
                <c:pt idx="153" formatCode="0">
                  <c:v>58</c:v>
                </c:pt>
                <c:pt idx="154" formatCode="0">
                  <c:v>41</c:v>
                </c:pt>
                <c:pt idx="155" formatCode="0">
                  <c:v>50</c:v>
                </c:pt>
                <c:pt idx="156" formatCode="0">
                  <c:v>48</c:v>
                </c:pt>
                <c:pt idx="157" formatCode="0">
                  <c:v>102</c:v>
                </c:pt>
                <c:pt idx="158" formatCode="0">
                  <c:v>59</c:v>
                </c:pt>
                <c:pt idx="159" formatCode="0">
                  <c:v>46</c:v>
                </c:pt>
                <c:pt idx="160" formatCode="0">
                  <c:v>30</c:v>
                </c:pt>
                <c:pt idx="161" formatCode="0">
                  <c:v>48</c:v>
                </c:pt>
                <c:pt idx="162" formatCode="0">
                  <c:v>41</c:v>
                </c:pt>
                <c:pt idx="163" formatCode="0">
                  <c:v>88</c:v>
                </c:pt>
                <c:pt idx="164" formatCode="0">
                  <c:v>103</c:v>
                </c:pt>
                <c:pt idx="165" formatCode="0">
                  <c:v>91</c:v>
                </c:pt>
                <c:pt idx="166" formatCode="0">
                  <c:v>86</c:v>
                </c:pt>
                <c:pt idx="167" formatCode="0">
                  <c:v>56</c:v>
                </c:pt>
                <c:pt idx="168" formatCode="0">
                  <c:v>85</c:v>
                </c:pt>
                <c:pt idx="169" formatCode="0">
                  <c:v>142</c:v>
                </c:pt>
                <c:pt idx="170" formatCode="0">
                  <c:v>69</c:v>
                </c:pt>
                <c:pt idx="171" formatCode="0">
                  <c:v>31</c:v>
                </c:pt>
                <c:pt idx="172" formatCode="0">
                  <c:v>42</c:v>
                </c:pt>
                <c:pt idx="173" formatCode="0">
                  <c:v>37</c:v>
                </c:pt>
                <c:pt idx="174" formatCode="0">
                  <c:v>30</c:v>
                </c:pt>
                <c:pt idx="175" formatCode="0">
                  <c:v>49</c:v>
                </c:pt>
                <c:pt idx="176" formatCode="0">
                  <c:v>31</c:v>
                </c:pt>
                <c:pt idx="177" formatCode="0">
                  <c:v>86</c:v>
                </c:pt>
                <c:pt idx="178" formatCode="0">
                  <c:v>40</c:v>
                </c:pt>
                <c:pt idx="179" formatCode="0">
                  <c:v>52</c:v>
                </c:pt>
                <c:pt idx="180" formatCode="0">
                  <c:v>66</c:v>
                </c:pt>
                <c:pt idx="181" formatCode="0">
                  <c:v>48</c:v>
                </c:pt>
                <c:pt idx="182" formatCode="0">
                  <c:v>38</c:v>
                </c:pt>
                <c:pt idx="183" formatCode="0">
                  <c:v>37</c:v>
                </c:pt>
                <c:pt idx="184" formatCode="0">
                  <c:v>34</c:v>
                </c:pt>
                <c:pt idx="185" formatCode="0">
                  <c:v>27</c:v>
                </c:pt>
                <c:pt idx="186" formatCode="0">
                  <c:v>45</c:v>
                </c:pt>
                <c:pt idx="187" formatCode="0">
                  <c:v>32</c:v>
                </c:pt>
                <c:pt idx="188" formatCode="0">
                  <c:v>28</c:v>
                </c:pt>
                <c:pt idx="189" formatCode="0">
                  <c:v>48</c:v>
                </c:pt>
                <c:pt idx="190" formatCode="0">
                  <c:v>54</c:v>
                </c:pt>
                <c:pt idx="191" formatCode="0">
                  <c:v>100</c:v>
                </c:pt>
                <c:pt idx="192" formatCode="0">
                  <c:v>32</c:v>
                </c:pt>
                <c:pt idx="193" formatCode="0">
                  <c:v>70</c:v>
                </c:pt>
                <c:pt idx="194" formatCode="0">
                  <c:v>64</c:v>
                </c:pt>
                <c:pt idx="195" formatCode="0">
                  <c:v>43</c:v>
                </c:pt>
                <c:pt idx="196" formatCode="0">
                  <c:v>99</c:v>
                </c:pt>
                <c:pt idx="197" formatCode="0">
                  <c:v>16</c:v>
                </c:pt>
                <c:pt idx="198" formatCode="0">
                  <c:v>52</c:v>
                </c:pt>
                <c:pt idx="199" formatCode="0">
                  <c:v>56</c:v>
                </c:pt>
                <c:pt idx="200" formatCode="0">
                  <c:v>13</c:v>
                </c:pt>
                <c:pt idx="201" formatCode="0">
                  <c:v>88</c:v>
                </c:pt>
                <c:pt idx="202" formatCode="0">
                  <c:v>40</c:v>
                </c:pt>
                <c:pt idx="203" formatCode="0">
                  <c:v>22</c:v>
                </c:pt>
                <c:pt idx="204" formatCode="0">
                  <c:v>36</c:v>
                </c:pt>
                <c:pt idx="205" formatCode="0">
                  <c:v>25</c:v>
                </c:pt>
                <c:pt idx="206" formatCode="0">
                  <c:v>53</c:v>
                </c:pt>
                <c:pt idx="207" formatCode="0">
                  <c:v>82</c:v>
                </c:pt>
                <c:pt idx="208" formatCode="0">
                  <c:v>62</c:v>
                </c:pt>
                <c:pt idx="209" formatCode="0">
                  <c:v>48</c:v>
                </c:pt>
                <c:pt idx="210" formatCode="0">
                  <c:v>27</c:v>
                </c:pt>
                <c:pt idx="211" formatCode="0">
                  <c:v>42</c:v>
                </c:pt>
                <c:pt idx="212" formatCode="0">
                  <c:v>30</c:v>
                </c:pt>
                <c:pt idx="213" formatCode="0">
                  <c:v>84</c:v>
                </c:pt>
                <c:pt idx="214" formatCode="0">
                  <c:v>56</c:v>
                </c:pt>
                <c:pt idx="215" formatCode="0">
                  <c:v>52</c:v>
                </c:pt>
                <c:pt idx="216" formatCode="0">
                  <c:v>43</c:v>
                </c:pt>
                <c:pt idx="217" formatCode="0">
                  <c:v>32</c:v>
                </c:pt>
                <c:pt idx="218" formatCode="0">
                  <c:v>19</c:v>
                </c:pt>
                <c:pt idx="219" formatCode="0">
                  <c:v>40</c:v>
                </c:pt>
                <c:pt idx="220" formatCode="0">
                  <c:v>35</c:v>
                </c:pt>
                <c:pt idx="221" formatCode="0">
                  <c:v>39</c:v>
                </c:pt>
                <c:pt idx="222" formatCode="0">
                  <c:v>115</c:v>
                </c:pt>
                <c:pt idx="223" formatCode="0">
                  <c:v>56</c:v>
                </c:pt>
                <c:pt idx="224" formatCode="0">
                  <c:v>65</c:v>
                </c:pt>
                <c:pt idx="225" formatCode="0">
                  <c:v>26</c:v>
                </c:pt>
                <c:pt idx="226" formatCode="0">
                  <c:v>12</c:v>
                </c:pt>
                <c:pt idx="227" formatCode="0">
                  <c:v>17</c:v>
                </c:pt>
                <c:pt idx="228" formatCode="0">
                  <c:v>18</c:v>
                </c:pt>
                <c:pt idx="229" formatCode="0">
                  <c:v>18</c:v>
                </c:pt>
                <c:pt idx="230" formatCode="0">
                  <c:v>37</c:v>
                </c:pt>
                <c:pt idx="231" formatCode="0">
                  <c:v>31</c:v>
                </c:pt>
                <c:pt idx="232" formatCode="0">
                  <c:v>18</c:v>
                </c:pt>
                <c:pt idx="233" formatCode="0">
                  <c:v>25</c:v>
                </c:pt>
                <c:pt idx="234" formatCode="0">
                  <c:v>12</c:v>
                </c:pt>
                <c:pt idx="235" formatCode="0">
                  <c:v>38</c:v>
                </c:pt>
                <c:pt idx="236" formatCode="0">
                  <c:v>23</c:v>
                </c:pt>
                <c:pt idx="237" formatCode="0">
                  <c:v>15</c:v>
                </c:pt>
                <c:pt idx="238" formatCode="0">
                  <c:v>26</c:v>
                </c:pt>
                <c:pt idx="239" formatCode="0">
                  <c:v>20</c:v>
                </c:pt>
                <c:pt idx="240" formatCode="0">
                  <c:v>23</c:v>
                </c:pt>
              </c:numCache>
            </c:numRef>
          </c:yVal>
          <c:smooth val="0"/>
        </c:ser>
        <c:ser>
          <c:idx val="10"/>
          <c:order val="1"/>
          <c:tx>
            <c:v>Tuff rings/cones (Earth)</c:v>
          </c:tx>
          <c:spPr>
            <a:ln w="19050">
              <a:noFill/>
            </a:ln>
          </c:spPr>
          <c:marker>
            <c:symbol val="square"/>
            <c:size val="2"/>
            <c:spPr>
              <a:noFill/>
              <a:ln>
                <a:solidFill>
                  <a:srgbClr val="ED11D3"/>
                </a:solidFill>
              </a:ln>
            </c:spPr>
          </c:marker>
          <c:trendline>
            <c:spPr>
              <a:ln>
                <a:prstDash val="dash"/>
              </a:ln>
            </c:spPr>
            <c:trendlineType val="power"/>
            <c:dispRSqr val="0"/>
            <c:dispEq val="0"/>
          </c:trendline>
          <c:xVal>
            <c:numRef>
              <c:f>'Pike, 1978'!$AI$5:$AI$47</c:f>
              <c:numCache>
                <c:formatCode>General</c:formatCode>
                <c:ptCount val="43"/>
                <c:pt idx="0">
                  <c:v>2700</c:v>
                </c:pt>
                <c:pt idx="1">
                  <c:v>2010</c:v>
                </c:pt>
                <c:pt idx="2">
                  <c:v>1210</c:v>
                </c:pt>
                <c:pt idx="3">
                  <c:v>2500</c:v>
                </c:pt>
                <c:pt idx="4">
                  <c:v>3200</c:v>
                </c:pt>
                <c:pt idx="5">
                  <c:v>1597</c:v>
                </c:pt>
                <c:pt idx="6">
                  <c:v>541</c:v>
                </c:pt>
                <c:pt idx="7">
                  <c:v>2800</c:v>
                </c:pt>
                <c:pt idx="8">
                  <c:v>1590</c:v>
                </c:pt>
                <c:pt idx="9">
                  <c:v>1370</c:v>
                </c:pt>
                <c:pt idx="10">
                  <c:v>1070</c:v>
                </c:pt>
                <c:pt idx="11">
                  <c:v>2400</c:v>
                </c:pt>
                <c:pt idx="12">
                  <c:v>1874</c:v>
                </c:pt>
                <c:pt idx="13">
                  <c:v>1150</c:v>
                </c:pt>
                <c:pt idx="14">
                  <c:v>1540</c:v>
                </c:pt>
                <c:pt idx="15">
                  <c:v>3900</c:v>
                </c:pt>
                <c:pt idx="16">
                  <c:v>1203</c:v>
                </c:pt>
                <c:pt idx="17">
                  <c:v>1150</c:v>
                </c:pt>
                <c:pt idx="18">
                  <c:v>1945</c:v>
                </c:pt>
                <c:pt idx="19">
                  <c:v>3875</c:v>
                </c:pt>
                <c:pt idx="20">
                  <c:v>1420</c:v>
                </c:pt>
                <c:pt idx="21">
                  <c:v>1655</c:v>
                </c:pt>
                <c:pt idx="22">
                  <c:v>905</c:v>
                </c:pt>
                <c:pt idx="23">
                  <c:v>2500</c:v>
                </c:pt>
                <c:pt idx="24">
                  <c:v>2045</c:v>
                </c:pt>
                <c:pt idx="25">
                  <c:v>2180</c:v>
                </c:pt>
                <c:pt idx="26">
                  <c:v>3135</c:v>
                </c:pt>
                <c:pt idx="27">
                  <c:v>1460</c:v>
                </c:pt>
                <c:pt idx="28">
                  <c:v>1265</c:v>
                </c:pt>
                <c:pt idx="29">
                  <c:v>1690</c:v>
                </c:pt>
                <c:pt idx="30">
                  <c:v>1500</c:v>
                </c:pt>
                <c:pt idx="31">
                  <c:v>1800</c:v>
                </c:pt>
                <c:pt idx="32">
                  <c:v>1400</c:v>
                </c:pt>
                <c:pt idx="33">
                  <c:v>1550</c:v>
                </c:pt>
                <c:pt idx="34">
                  <c:v>1640</c:v>
                </c:pt>
                <c:pt idx="35">
                  <c:v>745</c:v>
                </c:pt>
                <c:pt idx="36">
                  <c:v>3000</c:v>
                </c:pt>
                <c:pt idx="37">
                  <c:v>3850</c:v>
                </c:pt>
                <c:pt idx="38">
                  <c:v>1658</c:v>
                </c:pt>
                <c:pt idx="39">
                  <c:v>2970</c:v>
                </c:pt>
                <c:pt idx="40">
                  <c:v>880</c:v>
                </c:pt>
                <c:pt idx="41">
                  <c:v>950</c:v>
                </c:pt>
                <c:pt idx="42">
                  <c:v>2540</c:v>
                </c:pt>
              </c:numCache>
            </c:numRef>
          </c:xVal>
          <c:yVal>
            <c:numRef>
              <c:f>'Pike, 1978'!$AJ$5:$AJ$47</c:f>
              <c:numCache>
                <c:formatCode>General</c:formatCode>
                <c:ptCount val="43"/>
                <c:pt idx="0">
                  <c:v>345</c:v>
                </c:pt>
                <c:pt idx="1">
                  <c:v>150</c:v>
                </c:pt>
                <c:pt idx="2">
                  <c:v>75</c:v>
                </c:pt>
                <c:pt idx="3">
                  <c:v>117</c:v>
                </c:pt>
                <c:pt idx="4">
                  <c:v>192</c:v>
                </c:pt>
                <c:pt idx="5">
                  <c:v>65</c:v>
                </c:pt>
                <c:pt idx="6">
                  <c:v>29</c:v>
                </c:pt>
                <c:pt idx="7">
                  <c:v>75</c:v>
                </c:pt>
                <c:pt idx="8">
                  <c:v>45</c:v>
                </c:pt>
                <c:pt idx="9">
                  <c:v>206</c:v>
                </c:pt>
                <c:pt idx="10">
                  <c:v>108</c:v>
                </c:pt>
                <c:pt idx="11">
                  <c:v>245</c:v>
                </c:pt>
                <c:pt idx="12">
                  <c:v>152</c:v>
                </c:pt>
                <c:pt idx="13">
                  <c:v>150</c:v>
                </c:pt>
                <c:pt idx="14">
                  <c:v>100</c:v>
                </c:pt>
                <c:pt idx="15">
                  <c:v>150</c:v>
                </c:pt>
                <c:pt idx="16">
                  <c:v>75</c:v>
                </c:pt>
                <c:pt idx="17">
                  <c:v>56</c:v>
                </c:pt>
                <c:pt idx="18">
                  <c:v>105</c:v>
                </c:pt>
                <c:pt idx="19">
                  <c:v>54</c:v>
                </c:pt>
                <c:pt idx="20">
                  <c:v>104</c:v>
                </c:pt>
                <c:pt idx="21">
                  <c:v>17</c:v>
                </c:pt>
                <c:pt idx="22">
                  <c:v>70</c:v>
                </c:pt>
                <c:pt idx="23">
                  <c:v>100</c:v>
                </c:pt>
                <c:pt idx="24">
                  <c:v>215</c:v>
                </c:pt>
                <c:pt idx="25">
                  <c:v>139</c:v>
                </c:pt>
                <c:pt idx="26">
                  <c:v>80</c:v>
                </c:pt>
                <c:pt idx="27">
                  <c:v>49</c:v>
                </c:pt>
                <c:pt idx="28">
                  <c:v>100</c:v>
                </c:pt>
                <c:pt idx="29">
                  <c:v>25</c:v>
                </c:pt>
                <c:pt idx="30">
                  <c:v>30</c:v>
                </c:pt>
                <c:pt idx="31">
                  <c:v>10</c:v>
                </c:pt>
                <c:pt idx="32">
                  <c:v>30</c:v>
                </c:pt>
                <c:pt idx="33">
                  <c:v>85</c:v>
                </c:pt>
                <c:pt idx="34">
                  <c:v>117</c:v>
                </c:pt>
                <c:pt idx="35">
                  <c:v>32</c:v>
                </c:pt>
                <c:pt idx="36">
                  <c:v>35</c:v>
                </c:pt>
                <c:pt idx="37">
                  <c:v>75</c:v>
                </c:pt>
                <c:pt idx="38">
                  <c:v>71</c:v>
                </c:pt>
                <c:pt idx="39">
                  <c:v>165</c:v>
                </c:pt>
                <c:pt idx="40">
                  <c:v>120</c:v>
                </c:pt>
                <c:pt idx="41">
                  <c:v>105</c:v>
                </c:pt>
                <c:pt idx="42">
                  <c:v>190</c:v>
                </c:pt>
              </c:numCache>
            </c:numRef>
          </c:yVal>
          <c:smooth val="0"/>
        </c:ser>
        <c:ser>
          <c:idx val="0"/>
          <c:order val="2"/>
          <c:tx>
            <c:v>Rootless cones (Earth)</c:v>
          </c:tx>
          <c:spPr>
            <a:ln w="28575">
              <a:noFill/>
            </a:ln>
          </c:spPr>
          <c:marker>
            <c:symbol val="x"/>
            <c:size val="2"/>
            <c:spPr>
              <a:noFill/>
              <a:ln>
                <a:solidFill>
                  <a:srgbClr val="7030A0"/>
                </a:solidFill>
              </a:ln>
            </c:spPr>
          </c:marker>
          <c:trendline>
            <c:spPr>
              <a:ln>
                <a:prstDash val="dash"/>
              </a:ln>
            </c:spPr>
            <c:trendlineType val="power"/>
            <c:dispRSqr val="0"/>
            <c:dispEq val="0"/>
          </c:trendline>
          <c:xVal>
            <c:numRef>
              <c:f>'Pike, 1978'!$T$5:$T$14</c:f>
              <c:numCache>
                <c:formatCode>General</c:formatCode>
                <c:ptCount val="10"/>
                <c:pt idx="0">
                  <c:v>315</c:v>
                </c:pt>
                <c:pt idx="1">
                  <c:v>199</c:v>
                </c:pt>
                <c:pt idx="2">
                  <c:v>125</c:v>
                </c:pt>
                <c:pt idx="3">
                  <c:v>355</c:v>
                </c:pt>
                <c:pt idx="4">
                  <c:v>195</c:v>
                </c:pt>
                <c:pt idx="5">
                  <c:v>252</c:v>
                </c:pt>
                <c:pt idx="6">
                  <c:v>159</c:v>
                </c:pt>
                <c:pt idx="7">
                  <c:v>52</c:v>
                </c:pt>
                <c:pt idx="8">
                  <c:v>50</c:v>
                </c:pt>
                <c:pt idx="9">
                  <c:v>42</c:v>
                </c:pt>
              </c:numCache>
            </c:numRef>
          </c:xVal>
          <c:yVal>
            <c:numRef>
              <c:f>'Pike, 1978'!$U$5:$U$14</c:f>
              <c:numCache>
                <c:formatCode>General</c:formatCode>
                <c:ptCount val="10"/>
                <c:pt idx="0">
                  <c:v>23</c:v>
                </c:pt>
                <c:pt idx="1">
                  <c:v>29</c:v>
                </c:pt>
                <c:pt idx="2">
                  <c:v>25</c:v>
                </c:pt>
                <c:pt idx="3">
                  <c:v>25</c:v>
                </c:pt>
                <c:pt idx="4">
                  <c:v>25</c:v>
                </c:pt>
                <c:pt idx="5">
                  <c:v>16</c:v>
                </c:pt>
                <c:pt idx="6">
                  <c:v>10</c:v>
                </c:pt>
                <c:pt idx="7">
                  <c:v>5</c:v>
                </c:pt>
                <c:pt idx="8">
                  <c:v>4</c:v>
                </c:pt>
                <c:pt idx="9">
                  <c:v>8</c:v>
                </c:pt>
              </c:numCache>
            </c:numRef>
          </c:yVal>
          <c:smooth val="0"/>
        </c:ser>
        <c:ser>
          <c:idx val="5"/>
          <c:order val="3"/>
          <c:tx>
            <c:v>Maars</c:v>
          </c:tx>
          <c:spPr>
            <a:ln w="25400">
              <a:noFill/>
            </a:ln>
          </c:spPr>
          <c:marker>
            <c:symbol val="circle"/>
            <c:size val="2"/>
            <c:spPr>
              <a:solidFill>
                <a:srgbClr val="00B0F0"/>
              </a:solidFill>
              <a:ln>
                <a:noFill/>
              </a:ln>
            </c:spPr>
          </c:marker>
          <c:trendline>
            <c:spPr>
              <a:ln>
                <a:prstDash val="dash"/>
              </a:ln>
            </c:spPr>
            <c:trendlineType val="power"/>
            <c:dispRSqr val="0"/>
            <c:dispEq val="0"/>
          </c:trendline>
          <c:xVal>
            <c:numRef>
              <c:f>'Pike, 1978'!$D$28:$D$104</c:f>
              <c:numCache>
                <c:formatCode>General</c:formatCode>
                <c:ptCount val="77"/>
                <c:pt idx="0">
                  <c:v>1360</c:v>
                </c:pt>
                <c:pt idx="1">
                  <c:v>2400</c:v>
                </c:pt>
                <c:pt idx="2">
                  <c:v>2045</c:v>
                </c:pt>
                <c:pt idx="3">
                  <c:v>91</c:v>
                </c:pt>
                <c:pt idx="4">
                  <c:v>6730</c:v>
                </c:pt>
                <c:pt idx="5">
                  <c:v>236</c:v>
                </c:pt>
                <c:pt idx="6">
                  <c:v>500</c:v>
                </c:pt>
                <c:pt idx="7">
                  <c:v>1600</c:v>
                </c:pt>
                <c:pt idx="8">
                  <c:v>2725</c:v>
                </c:pt>
                <c:pt idx="9">
                  <c:v>3000</c:v>
                </c:pt>
                <c:pt idx="10">
                  <c:v>2450</c:v>
                </c:pt>
                <c:pt idx="11">
                  <c:v>1895</c:v>
                </c:pt>
                <c:pt idx="12">
                  <c:v>1600</c:v>
                </c:pt>
                <c:pt idx="13">
                  <c:v>1010</c:v>
                </c:pt>
                <c:pt idx="14">
                  <c:v>172</c:v>
                </c:pt>
                <c:pt idx="15">
                  <c:v>2620</c:v>
                </c:pt>
                <c:pt idx="16">
                  <c:v>615</c:v>
                </c:pt>
                <c:pt idx="17">
                  <c:v>1900</c:v>
                </c:pt>
                <c:pt idx="18">
                  <c:v>1550</c:v>
                </c:pt>
                <c:pt idx="19">
                  <c:v>3180</c:v>
                </c:pt>
                <c:pt idx="20">
                  <c:v>5800</c:v>
                </c:pt>
                <c:pt idx="21">
                  <c:v>3600</c:v>
                </c:pt>
                <c:pt idx="22">
                  <c:v>6400</c:v>
                </c:pt>
                <c:pt idx="23">
                  <c:v>2010</c:v>
                </c:pt>
                <c:pt idx="24">
                  <c:v>1115</c:v>
                </c:pt>
                <c:pt idx="25">
                  <c:v>2230</c:v>
                </c:pt>
                <c:pt idx="26">
                  <c:v>1530</c:v>
                </c:pt>
                <c:pt idx="27">
                  <c:v>1163</c:v>
                </c:pt>
                <c:pt idx="28">
                  <c:v>1770</c:v>
                </c:pt>
                <c:pt idx="29">
                  <c:v>1007</c:v>
                </c:pt>
                <c:pt idx="30">
                  <c:v>2630</c:v>
                </c:pt>
                <c:pt idx="31">
                  <c:v>1587</c:v>
                </c:pt>
                <c:pt idx="32">
                  <c:v>1700</c:v>
                </c:pt>
                <c:pt idx="33">
                  <c:v>3100</c:v>
                </c:pt>
                <c:pt idx="34">
                  <c:v>1600</c:v>
                </c:pt>
                <c:pt idx="35">
                  <c:v>1700</c:v>
                </c:pt>
                <c:pt idx="36">
                  <c:v>1750</c:v>
                </c:pt>
                <c:pt idx="37">
                  <c:v>2323</c:v>
                </c:pt>
                <c:pt idx="38">
                  <c:v>355</c:v>
                </c:pt>
                <c:pt idx="39">
                  <c:v>605</c:v>
                </c:pt>
                <c:pt idx="40">
                  <c:v>610</c:v>
                </c:pt>
                <c:pt idx="41">
                  <c:v>1400</c:v>
                </c:pt>
                <c:pt idx="42">
                  <c:v>1050</c:v>
                </c:pt>
                <c:pt idx="43">
                  <c:v>820</c:v>
                </c:pt>
                <c:pt idx="44">
                  <c:v>1070</c:v>
                </c:pt>
                <c:pt idx="45">
                  <c:v>1050</c:v>
                </c:pt>
                <c:pt idx="46">
                  <c:v>8750</c:v>
                </c:pt>
                <c:pt idx="47">
                  <c:v>4950</c:v>
                </c:pt>
                <c:pt idx="48">
                  <c:v>3000</c:v>
                </c:pt>
                <c:pt idx="49">
                  <c:v>2805</c:v>
                </c:pt>
                <c:pt idx="50">
                  <c:v>6200</c:v>
                </c:pt>
                <c:pt idx="51">
                  <c:v>900</c:v>
                </c:pt>
                <c:pt idx="52">
                  <c:v>1300</c:v>
                </c:pt>
                <c:pt idx="53">
                  <c:v>1905</c:v>
                </c:pt>
                <c:pt idx="54">
                  <c:v>2160</c:v>
                </c:pt>
                <c:pt idx="55">
                  <c:v>1535</c:v>
                </c:pt>
                <c:pt idx="56">
                  <c:v>3600</c:v>
                </c:pt>
                <c:pt idx="57">
                  <c:v>2100</c:v>
                </c:pt>
                <c:pt idx="58">
                  <c:v>1688</c:v>
                </c:pt>
                <c:pt idx="59">
                  <c:v>880</c:v>
                </c:pt>
                <c:pt idx="60">
                  <c:v>790</c:v>
                </c:pt>
                <c:pt idx="61">
                  <c:v>800</c:v>
                </c:pt>
                <c:pt idx="62">
                  <c:v>1199</c:v>
                </c:pt>
                <c:pt idx="63">
                  <c:v>1080</c:v>
                </c:pt>
                <c:pt idx="64">
                  <c:v>1250</c:v>
                </c:pt>
                <c:pt idx="65">
                  <c:v>550</c:v>
                </c:pt>
                <c:pt idx="66">
                  <c:v>660</c:v>
                </c:pt>
                <c:pt idx="67">
                  <c:v>580</c:v>
                </c:pt>
                <c:pt idx="68">
                  <c:v>1050</c:v>
                </c:pt>
                <c:pt idx="69">
                  <c:v>470</c:v>
                </c:pt>
                <c:pt idx="70">
                  <c:v>500</c:v>
                </c:pt>
                <c:pt idx="71">
                  <c:v>735</c:v>
                </c:pt>
                <c:pt idx="72">
                  <c:v>1220</c:v>
                </c:pt>
                <c:pt idx="73">
                  <c:v>1170</c:v>
                </c:pt>
                <c:pt idx="74">
                  <c:v>1315</c:v>
                </c:pt>
                <c:pt idx="75">
                  <c:v>2030</c:v>
                </c:pt>
                <c:pt idx="76">
                  <c:v>1450</c:v>
                </c:pt>
              </c:numCache>
            </c:numRef>
          </c:xVal>
          <c:yVal>
            <c:numRef>
              <c:f>'Pike, 1978'!$E$28:$E$104</c:f>
              <c:numCache>
                <c:formatCode>General</c:formatCode>
                <c:ptCount val="77"/>
                <c:pt idx="0">
                  <c:v>40</c:v>
                </c:pt>
                <c:pt idx="1">
                  <c:v>43</c:v>
                </c:pt>
                <c:pt idx="2">
                  <c:v>40</c:v>
                </c:pt>
                <c:pt idx="3">
                  <c:v>4</c:v>
                </c:pt>
                <c:pt idx="4">
                  <c:v>20</c:v>
                </c:pt>
                <c:pt idx="5">
                  <c:v>12</c:v>
                </c:pt>
                <c:pt idx="6">
                  <c:v>19</c:v>
                </c:pt>
                <c:pt idx="7">
                  <c:v>74</c:v>
                </c:pt>
                <c:pt idx="8">
                  <c:v>33</c:v>
                </c:pt>
                <c:pt idx="9">
                  <c:v>25</c:v>
                </c:pt>
                <c:pt idx="10">
                  <c:v>24</c:v>
                </c:pt>
                <c:pt idx="11">
                  <c:v>18</c:v>
                </c:pt>
                <c:pt idx="12">
                  <c:v>12</c:v>
                </c:pt>
                <c:pt idx="13">
                  <c:v>20</c:v>
                </c:pt>
                <c:pt idx="14">
                  <c:v>8</c:v>
                </c:pt>
                <c:pt idx="15">
                  <c:v>20</c:v>
                </c:pt>
                <c:pt idx="16">
                  <c:v>6</c:v>
                </c:pt>
                <c:pt idx="17">
                  <c:v>30</c:v>
                </c:pt>
                <c:pt idx="18">
                  <c:v>34</c:v>
                </c:pt>
                <c:pt idx="19">
                  <c:v>12</c:v>
                </c:pt>
                <c:pt idx="20">
                  <c:v>25</c:v>
                </c:pt>
                <c:pt idx="21">
                  <c:v>20</c:v>
                </c:pt>
                <c:pt idx="22">
                  <c:v>29</c:v>
                </c:pt>
                <c:pt idx="23">
                  <c:v>12</c:v>
                </c:pt>
                <c:pt idx="24">
                  <c:v>27</c:v>
                </c:pt>
                <c:pt idx="25">
                  <c:v>15</c:v>
                </c:pt>
                <c:pt idx="26">
                  <c:v>12</c:v>
                </c:pt>
                <c:pt idx="27">
                  <c:v>15</c:v>
                </c:pt>
                <c:pt idx="28">
                  <c:v>25</c:v>
                </c:pt>
                <c:pt idx="29">
                  <c:v>18</c:v>
                </c:pt>
                <c:pt idx="30">
                  <c:v>49</c:v>
                </c:pt>
                <c:pt idx="31">
                  <c:v>15</c:v>
                </c:pt>
                <c:pt idx="32">
                  <c:v>27</c:v>
                </c:pt>
                <c:pt idx="33">
                  <c:v>80</c:v>
                </c:pt>
                <c:pt idx="34">
                  <c:v>80</c:v>
                </c:pt>
                <c:pt idx="35">
                  <c:v>35</c:v>
                </c:pt>
                <c:pt idx="36">
                  <c:v>37</c:v>
                </c:pt>
                <c:pt idx="37">
                  <c:v>74</c:v>
                </c:pt>
                <c:pt idx="38">
                  <c:v>20</c:v>
                </c:pt>
                <c:pt idx="39">
                  <c:v>15</c:v>
                </c:pt>
                <c:pt idx="40">
                  <c:v>60</c:v>
                </c:pt>
                <c:pt idx="41">
                  <c:v>60</c:v>
                </c:pt>
                <c:pt idx="42">
                  <c:v>40</c:v>
                </c:pt>
                <c:pt idx="43">
                  <c:v>35</c:v>
                </c:pt>
                <c:pt idx="44">
                  <c:v>10</c:v>
                </c:pt>
                <c:pt idx="45">
                  <c:v>10</c:v>
                </c:pt>
                <c:pt idx="46">
                  <c:v>167</c:v>
                </c:pt>
                <c:pt idx="47">
                  <c:v>70</c:v>
                </c:pt>
                <c:pt idx="48">
                  <c:v>120</c:v>
                </c:pt>
                <c:pt idx="49">
                  <c:v>44</c:v>
                </c:pt>
                <c:pt idx="50">
                  <c:v>50</c:v>
                </c:pt>
                <c:pt idx="51">
                  <c:v>30</c:v>
                </c:pt>
                <c:pt idx="52">
                  <c:v>30</c:v>
                </c:pt>
                <c:pt idx="53">
                  <c:v>31</c:v>
                </c:pt>
                <c:pt idx="54">
                  <c:v>58</c:v>
                </c:pt>
                <c:pt idx="55">
                  <c:v>23</c:v>
                </c:pt>
                <c:pt idx="56">
                  <c:v>25</c:v>
                </c:pt>
                <c:pt idx="57">
                  <c:v>60</c:v>
                </c:pt>
                <c:pt idx="58">
                  <c:v>63</c:v>
                </c:pt>
                <c:pt idx="59">
                  <c:v>37</c:v>
                </c:pt>
                <c:pt idx="60">
                  <c:v>32</c:v>
                </c:pt>
                <c:pt idx="61">
                  <c:v>14</c:v>
                </c:pt>
                <c:pt idx="62">
                  <c:v>30</c:v>
                </c:pt>
                <c:pt idx="63">
                  <c:v>30</c:v>
                </c:pt>
                <c:pt idx="64">
                  <c:v>6</c:v>
                </c:pt>
                <c:pt idx="65">
                  <c:v>6</c:v>
                </c:pt>
                <c:pt idx="66">
                  <c:v>5</c:v>
                </c:pt>
                <c:pt idx="67">
                  <c:v>15</c:v>
                </c:pt>
                <c:pt idx="68">
                  <c:v>45</c:v>
                </c:pt>
                <c:pt idx="69">
                  <c:v>6</c:v>
                </c:pt>
                <c:pt idx="70">
                  <c:v>10</c:v>
                </c:pt>
                <c:pt idx="71">
                  <c:v>26</c:v>
                </c:pt>
                <c:pt idx="72">
                  <c:v>43</c:v>
                </c:pt>
                <c:pt idx="73">
                  <c:v>6</c:v>
                </c:pt>
                <c:pt idx="74">
                  <c:v>30</c:v>
                </c:pt>
                <c:pt idx="75">
                  <c:v>70</c:v>
                </c:pt>
                <c:pt idx="76">
                  <c:v>125</c:v>
                </c:pt>
              </c:numCache>
            </c:numRef>
          </c:yVal>
          <c:smooth val="0"/>
        </c:ser>
        <c:ser>
          <c:idx val="7"/>
          <c:order val="4"/>
          <c:tx>
            <c:v>Lava domes</c:v>
          </c:tx>
          <c:spPr>
            <a:ln w="25400">
              <a:noFill/>
            </a:ln>
          </c:spPr>
          <c:marker>
            <c:symbol val="star"/>
            <c:size val="2"/>
            <c:spPr>
              <a:noFill/>
              <a:ln>
                <a:solidFill>
                  <a:schemeClr val="tx1"/>
                </a:solidFill>
              </a:ln>
            </c:spPr>
          </c:marker>
          <c:dPt>
            <c:idx val="13"/>
            <c:bubble3D val="0"/>
          </c:dPt>
          <c:trendline>
            <c:spPr>
              <a:ln>
                <a:prstDash val="dash"/>
              </a:ln>
            </c:spPr>
            <c:trendlineType val="power"/>
            <c:dispRSqr val="0"/>
            <c:dispEq val="0"/>
          </c:trendline>
          <c:xVal>
            <c:numRef>
              <c:f>'Pike, 1978'!$D$6:$D$21</c:f>
              <c:numCache>
                <c:formatCode>General</c:formatCode>
                <c:ptCount val="16"/>
                <c:pt idx="0">
                  <c:v>655</c:v>
                </c:pt>
                <c:pt idx="1">
                  <c:v>715</c:v>
                </c:pt>
                <c:pt idx="2">
                  <c:v>598</c:v>
                </c:pt>
                <c:pt idx="3">
                  <c:v>570</c:v>
                </c:pt>
                <c:pt idx="4">
                  <c:v>255</c:v>
                </c:pt>
                <c:pt idx="5">
                  <c:v>105</c:v>
                </c:pt>
                <c:pt idx="6">
                  <c:v>800</c:v>
                </c:pt>
                <c:pt idx="7">
                  <c:v>600</c:v>
                </c:pt>
                <c:pt idx="8">
                  <c:v>555</c:v>
                </c:pt>
                <c:pt idx="9">
                  <c:v>500</c:v>
                </c:pt>
                <c:pt idx="10">
                  <c:v>250</c:v>
                </c:pt>
                <c:pt idx="11">
                  <c:v>300</c:v>
                </c:pt>
                <c:pt idx="12">
                  <c:v>395</c:v>
                </c:pt>
                <c:pt idx="13">
                  <c:v>146</c:v>
                </c:pt>
                <c:pt idx="14">
                  <c:v>45</c:v>
                </c:pt>
                <c:pt idx="15">
                  <c:v>300</c:v>
                </c:pt>
              </c:numCache>
            </c:numRef>
          </c:xVal>
          <c:yVal>
            <c:numRef>
              <c:f>'Pike, 1978'!$E$6:$E$21</c:f>
              <c:numCache>
                <c:formatCode>General</c:formatCode>
                <c:ptCount val="16"/>
                <c:pt idx="0">
                  <c:v>80</c:v>
                </c:pt>
                <c:pt idx="1">
                  <c:v>175</c:v>
                </c:pt>
                <c:pt idx="2">
                  <c:v>120</c:v>
                </c:pt>
                <c:pt idx="3">
                  <c:v>85</c:v>
                </c:pt>
                <c:pt idx="4">
                  <c:v>45</c:v>
                </c:pt>
                <c:pt idx="5">
                  <c:v>15</c:v>
                </c:pt>
                <c:pt idx="6">
                  <c:v>140</c:v>
                </c:pt>
                <c:pt idx="7">
                  <c:v>200</c:v>
                </c:pt>
                <c:pt idx="8">
                  <c:v>85</c:v>
                </c:pt>
                <c:pt idx="9">
                  <c:v>90</c:v>
                </c:pt>
                <c:pt idx="10">
                  <c:v>26</c:v>
                </c:pt>
                <c:pt idx="11">
                  <c:v>60</c:v>
                </c:pt>
                <c:pt idx="12">
                  <c:v>70</c:v>
                </c:pt>
                <c:pt idx="13">
                  <c:v>75</c:v>
                </c:pt>
                <c:pt idx="14">
                  <c:v>18</c:v>
                </c:pt>
                <c:pt idx="15">
                  <c:v>40</c:v>
                </c:pt>
              </c:numCache>
            </c:numRef>
          </c:yVal>
          <c:smooth val="0"/>
        </c:ser>
        <c:ser>
          <c:idx val="9"/>
          <c:order val="5"/>
          <c:tx>
            <c:v>Pingos</c:v>
          </c:tx>
          <c:spPr>
            <a:ln w="19050">
              <a:noFill/>
            </a:ln>
          </c:spPr>
          <c:marker>
            <c:symbol val="star"/>
            <c:size val="2"/>
            <c:spPr>
              <a:noFill/>
              <a:ln>
                <a:solidFill>
                  <a:srgbClr val="00B050"/>
                </a:solidFill>
              </a:ln>
            </c:spPr>
          </c:marker>
          <c:trendline>
            <c:spPr>
              <a:ln>
                <a:prstDash val="dash"/>
              </a:ln>
            </c:spPr>
            <c:trendlineType val="power"/>
            <c:dispRSqr val="0"/>
            <c:dispEq val="0"/>
          </c:trendline>
          <c:xVal>
            <c:numRef>
              <c:f>'Cabrol et al. 2000'!$H$5:$H$8</c:f>
              <c:numCache>
                <c:formatCode>General</c:formatCode>
                <c:ptCount val="4"/>
                <c:pt idx="0">
                  <c:v>100</c:v>
                </c:pt>
                <c:pt idx="1">
                  <c:v>200</c:v>
                </c:pt>
                <c:pt idx="2">
                  <c:v>100</c:v>
                </c:pt>
                <c:pt idx="3">
                  <c:v>260</c:v>
                </c:pt>
              </c:numCache>
            </c:numRef>
          </c:xVal>
          <c:yVal>
            <c:numRef>
              <c:f>'Cabrol et al. 2000'!$D$5:$D$8</c:f>
              <c:numCache>
                <c:formatCode>General</c:formatCode>
                <c:ptCount val="4"/>
                <c:pt idx="0">
                  <c:v>12</c:v>
                </c:pt>
                <c:pt idx="1">
                  <c:v>24</c:v>
                </c:pt>
                <c:pt idx="2">
                  <c:v>16</c:v>
                </c:pt>
                <c:pt idx="3">
                  <c:v>24</c:v>
                </c:pt>
              </c:numCache>
            </c:numRef>
          </c:yVal>
          <c:smooth val="0"/>
        </c:ser>
        <c:ser>
          <c:idx val="4"/>
          <c:order val="6"/>
          <c:tx>
            <c:v>Subaerial mud volcanoes</c:v>
          </c:tx>
          <c:spPr>
            <a:ln w="25400">
              <a:noFill/>
            </a:ln>
          </c:spPr>
          <c:marker>
            <c:symbol val="circle"/>
            <c:size val="2"/>
            <c:spPr>
              <a:solidFill>
                <a:srgbClr val="C00000"/>
              </a:solidFill>
              <a:ln>
                <a:noFill/>
              </a:ln>
            </c:spPr>
          </c:marker>
          <c:trendline>
            <c:spPr>
              <a:ln>
                <a:prstDash val="dash"/>
              </a:ln>
            </c:spPr>
            <c:trendlineType val="power"/>
            <c:dispRSqr val="0"/>
            <c:dispEq val="0"/>
          </c:trendline>
          <c:trendline>
            <c:spPr>
              <a:ln>
                <a:prstDash val="dash"/>
              </a:ln>
            </c:spPr>
            <c:trendlineType val="power"/>
            <c:dispRSqr val="0"/>
            <c:dispEq val="0"/>
          </c:trendline>
          <c:xVal>
            <c:numRef>
              <c:f>'Brož &amp; Hauber 2013'!$E$2:$E$22</c:f>
              <c:numCache>
                <c:formatCode>General</c:formatCode>
                <c:ptCount val="21"/>
                <c:pt idx="0">
                  <c:v>2782</c:v>
                </c:pt>
                <c:pt idx="1">
                  <c:v>3050</c:v>
                </c:pt>
                <c:pt idx="2">
                  <c:v>1880</c:v>
                </c:pt>
                <c:pt idx="3">
                  <c:v>2540</c:v>
                </c:pt>
                <c:pt idx="4">
                  <c:v>3300</c:v>
                </c:pt>
                <c:pt idx="5">
                  <c:v>4980</c:v>
                </c:pt>
                <c:pt idx="6">
                  <c:v>4600</c:v>
                </c:pt>
                <c:pt idx="7">
                  <c:v>6200</c:v>
                </c:pt>
                <c:pt idx="8">
                  <c:v>3350</c:v>
                </c:pt>
                <c:pt idx="9">
                  <c:v>3300</c:v>
                </c:pt>
                <c:pt idx="10">
                  <c:v>3170</c:v>
                </c:pt>
                <c:pt idx="11">
                  <c:v>4450</c:v>
                </c:pt>
                <c:pt idx="12">
                  <c:v>6030</c:v>
                </c:pt>
                <c:pt idx="13">
                  <c:v>2020</c:v>
                </c:pt>
                <c:pt idx="14">
                  <c:v>2200</c:v>
                </c:pt>
                <c:pt idx="15">
                  <c:v>5250</c:v>
                </c:pt>
                <c:pt idx="16">
                  <c:v>380</c:v>
                </c:pt>
                <c:pt idx="17">
                  <c:v>250</c:v>
                </c:pt>
                <c:pt idx="18">
                  <c:v>250</c:v>
                </c:pt>
                <c:pt idx="19">
                  <c:v>200</c:v>
                </c:pt>
                <c:pt idx="20">
                  <c:v>150</c:v>
                </c:pt>
              </c:numCache>
            </c:numRef>
          </c:xVal>
          <c:yVal>
            <c:numRef>
              <c:f>'Brož &amp; Hauber 2013'!$F$2:$F$22</c:f>
              <c:numCache>
                <c:formatCode>General</c:formatCode>
                <c:ptCount val="21"/>
                <c:pt idx="0">
                  <c:v>130</c:v>
                </c:pt>
                <c:pt idx="1">
                  <c:v>127</c:v>
                </c:pt>
                <c:pt idx="2">
                  <c:v>119</c:v>
                </c:pt>
                <c:pt idx="3">
                  <c:v>138</c:v>
                </c:pt>
                <c:pt idx="4">
                  <c:v>142</c:v>
                </c:pt>
                <c:pt idx="5">
                  <c:v>280</c:v>
                </c:pt>
                <c:pt idx="6">
                  <c:v>380</c:v>
                </c:pt>
                <c:pt idx="7">
                  <c:v>291</c:v>
                </c:pt>
                <c:pt idx="8">
                  <c:v>228</c:v>
                </c:pt>
                <c:pt idx="9">
                  <c:v>160</c:v>
                </c:pt>
                <c:pt idx="10">
                  <c:v>198</c:v>
                </c:pt>
                <c:pt idx="11">
                  <c:v>200</c:v>
                </c:pt>
                <c:pt idx="12">
                  <c:v>233</c:v>
                </c:pt>
                <c:pt idx="13">
                  <c:v>52</c:v>
                </c:pt>
                <c:pt idx="14">
                  <c:v>165</c:v>
                </c:pt>
                <c:pt idx="15">
                  <c:v>281</c:v>
                </c:pt>
                <c:pt idx="16">
                  <c:v>50</c:v>
                </c:pt>
                <c:pt idx="17">
                  <c:v>20</c:v>
                </c:pt>
                <c:pt idx="18">
                  <c:v>15</c:v>
                </c:pt>
                <c:pt idx="19">
                  <c:v>20</c:v>
                </c:pt>
                <c:pt idx="20">
                  <c:v>10</c:v>
                </c:pt>
              </c:numCache>
            </c:numRef>
          </c:yVal>
          <c:smooth val="0"/>
        </c:ser>
        <c:ser>
          <c:idx val="3"/>
          <c:order val="7"/>
          <c:tx>
            <c:v>Subaqueous mud volcanoes</c:v>
          </c:tx>
          <c:spPr>
            <a:ln w="19050">
              <a:noFill/>
            </a:ln>
          </c:spPr>
          <c:marker>
            <c:symbol val="circle"/>
            <c:size val="2"/>
            <c:spPr>
              <a:noFill/>
              <a:ln>
                <a:solidFill>
                  <a:srgbClr val="00B050"/>
                </a:solidFill>
              </a:ln>
            </c:spPr>
          </c:marker>
          <c:trendline>
            <c:spPr>
              <a:ln>
                <a:prstDash val="dash"/>
              </a:ln>
            </c:spPr>
            <c:trendlineType val="power"/>
            <c:dispRSqr val="0"/>
            <c:dispEq val="0"/>
          </c:trendline>
          <c:trendline>
            <c:spPr>
              <a:ln>
                <a:prstDash val="dash"/>
              </a:ln>
            </c:spPr>
            <c:trendlineType val="power"/>
            <c:dispRSqr val="0"/>
            <c:dispEq val="0"/>
          </c:trendline>
          <c:xVal>
            <c:numRef>
              <c:f>Analog!$C$2:$C$620</c:f>
              <c:numCache>
                <c:formatCode>General</c:formatCode>
                <c:ptCount val="619"/>
                <c:pt idx="0">
                  <c:v>2680</c:v>
                </c:pt>
                <c:pt idx="1">
                  <c:v>2500</c:v>
                </c:pt>
                <c:pt idx="2">
                  <c:v>5000</c:v>
                </c:pt>
                <c:pt idx="3">
                  <c:v>1140</c:v>
                </c:pt>
                <c:pt idx="4">
                  <c:v>2000</c:v>
                </c:pt>
                <c:pt idx="5">
                  <c:v>2000</c:v>
                </c:pt>
                <c:pt idx="6">
                  <c:v>2060</c:v>
                </c:pt>
                <c:pt idx="7">
                  <c:v>2500</c:v>
                </c:pt>
                <c:pt idx="8">
                  <c:v>1900</c:v>
                </c:pt>
                <c:pt idx="9">
                  <c:v>1480</c:v>
                </c:pt>
                <c:pt idx="10">
                  <c:v>1600</c:v>
                </c:pt>
                <c:pt idx="11">
                  <c:v>750</c:v>
                </c:pt>
                <c:pt idx="12">
                  <c:v>1200</c:v>
                </c:pt>
                <c:pt idx="13">
                  <c:v>1500</c:v>
                </c:pt>
                <c:pt idx="14">
                  <c:v>1700</c:v>
                </c:pt>
                <c:pt idx="15">
                  <c:v>200</c:v>
                </c:pt>
                <c:pt idx="16">
                  <c:v>1000</c:v>
                </c:pt>
                <c:pt idx="17">
                  <c:v>3000</c:v>
                </c:pt>
                <c:pt idx="18">
                  <c:v>1020</c:v>
                </c:pt>
                <c:pt idx="19">
                  <c:v>5800</c:v>
                </c:pt>
                <c:pt idx="20">
                  <c:v>2360</c:v>
                </c:pt>
                <c:pt idx="21">
                  <c:v>1000</c:v>
                </c:pt>
                <c:pt idx="22">
                  <c:v>1080</c:v>
                </c:pt>
                <c:pt idx="23">
                  <c:v>4000</c:v>
                </c:pt>
                <c:pt idx="24">
                  <c:v>3240</c:v>
                </c:pt>
                <c:pt idx="25">
                  <c:v>2250</c:v>
                </c:pt>
                <c:pt idx="26">
                  <c:v>1420</c:v>
                </c:pt>
                <c:pt idx="27">
                  <c:v>4940</c:v>
                </c:pt>
                <c:pt idx="28">
                  <c:v>4700</c:v>
                </c:pt>
                <c:pt idx="29">
                  <c:v>980</c:v>
                </c:pt>
                <c:pt idx="30">
                  <c:v>1800</c:v>
                </c:pt>
                <c:pt idx="31">
                  <c:v>2160</c:v>
                </c:pt>
                <c:pt idx="32">
                  <c:v>1000</c:v>
                </c:pt>
                <c:pt idx="33">
                  <c:v>1000</c:v>
                </c:pt>
                <c:pt idx="34">
                  <c:v>1420</c:v>
                </c:pt>
                <c:pt idx="35">
                  <c:v>1500</c:v>
                </c:pt>
                <c:pt idx="36">
                  <c:v>1000</c:v>
                </c:pt>
                <c:pt idx="37">
                  <c:v>1450</c:v>
                </c:pt>
                <c:pt idx="38">
                  <c:v>1600</c:v>
                </c:pt>
                <c:pt idx="39">
                  <c:v>900</c:v>
                </c:pt>
                <c:pt idx="40">
                  <c:v>820</c:v>
                </c:pt>
                <c:pt idx="41">
                  <c:v>1100</c:v>
                </c:pt>
                <c:pt idx="42">
                  <c:v>1500</c:v>
                </c:pt>
                <c:pt idx="43">
                  <c:v>1000</c:v>
                </c:pt>
                <c:pt idx="44">
                  <c:v>2350</c:v>
                </c:pt>
                <c:pt idx="45">
                  <c:v>1750</c:v>
                </c:pt>
                <c:pt idx="46">
                  <c:v>3450</c:v>
                </c:pt>
                <c:pt idx="47">
                  <c:v>3800</c:v>
                </c:pt>
                <c:pt idx="48">
                  <c:v>2700</c:v>
                </c:pt>
                <c:pt idx="49">
                  <c:v>1800</c:v>
                </c:pt>
                <c:pt idx="50">
                  <c:v>1450</c:v>
                </c:pt>
                <c:pt idx="51">
                  <c:v>375</c:v>
                </c:pt>
                <c:pt idx="52">
                  <c:v>2000</c:v>
                </c:pt>
                <c:pt idx="53">
                  <c:v>4200</c:v>
                </c:pt>
                <c:pt idx="54">
                  <c:v>1500</c:v>
                </c:pt>
                <c:pt idx="55">
                  <c:v>2000</c:v>
                </c:pt>
                <c:pt idx="56">
                  <c:v>500</c:v>
                </c:pt>
                <c:pt idx="57">
                  <c:v>200</c:v>
                </c:pt>
                <c:pt idx="58">
                  <c:v>2000</c:v>
                </c:pt>
                <c:pt idx="59">
                  <c:v>2000</c:v>
                </c:pt>
                <c:pt idx="60">
                  <c:v>2500</c:v>
                </c:pt>
                <c:pt idx="61">
                  <c:v>2000</c:v>
                </c:pt>
                <c:pt idx="62">
                  <c:v>2500</c:v>
                </c:pt>
                <c:pt idx="63">
                  <c:v>8000</c:v>
                </c:pt>
                <c:pt idx="64">
                  <c:v>1200</c:v>
                </c:pt>
                <c:pt idx="65">
                  <c:v>1215</c:v>
                </c:pt>
                <c:pt idx="66">
                  <c:v>950</c:v>
                </c:pt>
                <c:pt idx="67">
                  <c:v>987.5</c:v>
                </c:pt>
                <c:pt idx="68">
                  <c:v>1890</c:v>
                </c:pt>
                <c:pt idx="69">
                  <c:v>725</c:v>
                </c:pt>
                <c:pt idx="70">
                  <c:v>765</c:v>
                </c:pt>
                <c:pt idx="71">
                  <c:v>605</c:v>
                </c:pt>
                <c:pt idx="72">
                  <c:v>1050</c:v>
                </c:pt>
                <c:pt idx="73">
                  <c:v>430</c:v>
                </c:pt>
                <c:pt idx="74">
                  <c:v>892.5</c:v>
                </c:pt>
                <c:pt idx="75">
                  <c:v>790</c:v>
                </c:pt>
                <c:pt idx="76">
                  <c:v>505</c:v>
                </c:pt>
                <c:pt idx="77">
                  <c:v>972.5</c:v>
                </c:pt>
                <c:pt idx="78">
                  <c:v>662.5</c:v>
                </c:pt>
                <c:pt idx="79">
                  <c:v>560</c:v>
                </c:pt>
                <c:pt idx="80">
                  <c:v>860</c:v>
                </c:pt>
                <c:pt idx="81">
                  <c:v>600</c:v>
                </c:pt>
                <c:pt idx="82">
                  <c:v>1010</c:v>
                </c:pt>
                <c:pt idx="83">
                  <c:v>850</c:v>
                </c:pt>
                <c:pt idx="84">
                  <c:v>635</c:v>
                </c:pt>
                <c:pt idx="85">
                  <c:v>835</c:v>
                </c:pt>
                <c:pt idx="86">
                  <c:v>1305</c:v>
                </c:pt>
                <c:pt idx="87">
                  <c:v>940</c:v>
                </c:pt>
                <c:pt idx="88">
                  <c:v>795</c:v>
                </c:pt>
                <c:pt idx="89">
                  <c:v>470</c:v>
                </c:pt>
                <c:pt idx="90">
                  <c:v>1045</c:v>
                </c:pt>
                <c:pt idx="91">
                  <c:v>970</c:v>
                </c:pt>
                <c:pt idx="92">
                  <c:v>500</c:v>
                </c:pt>
                <c:pt idx="93">
                  <c:v>1100</c:v>
                </c:pt>
                <c:pt idx="94">
                  <c:v>1250</c:v>
                </c:pt>
                <c:pt idx="95">
                  <c:v>1175</c:v>
                </c:pt>
                <c:pt idx="96">
                  <c:v>1200</c:v>
                </c:pt>
                <c:pt idx="97">
                  <c:v>1025</c:v>
                </c:pt>
                <c:pt idx="98">
                  <c:v>900</c:v>
                </c:pt>
                <c:pt idx="99">
                  <c:v>500</c:v>
                </c:pt>
                <c:pt idx="100">
                  <c:v>650</c:v>
                </c:pt>
                <c:pt idx="101">
                  <c:v>200</c:v>
                </c:pt>
                <c:pt idx="102">
                  <c:v>150</c:v>
                </c:pt>
                <c:pt idx="103">
                  <c:v>300</c:v>
                </c:pt>
                <c:pt idx="104">
                  <c:v>700</c:v>
                </c:pt>
                <c:pt idx="105">
                  <c:v>500</c:v>
                </c:pt>
                <c:pt idx="106">
                  <c:v>2500</c:v>
                </c:pt>
                <c:pt idx="107">
                  <c:v>400</c:v>
                </c:pt>
                <c:pt idx="108">
                  <c:v>650</c:v>
                </c:pt>
                <c:pt idx="109">
                  <c:v>800</c:v>
                </c:pt>
                <c:pt idx="110">
                  <c:v>630</c:v>
                </c:pt>
                <c:pt idx="111">
                  <c:v>1000</c:v>
                </c:pt>
                <c:pt idx="112">
                  <c:v>1200</c:v>
                </c:pt>
                <c:pt idx="113">
                  <c:v>3000</c:v>
                </c:pt>
                <c:pt idx="114">
                  <c:v>2800</c:v>
                </c:pt>
                <c:pt idx="115">
                  <c:v>4850</c:v>
                </c:pt>
                <c:pt idx="116">
                  <c:v>4000</c:v>
                </c:pt>
                <c:pt idx="117">
                  <c:v>2000</c:v>
                </c:pt>
                <c:pt idx="118">
                  <c:v>500</c:v>
                </c:pt>
                <c:pt idx="119">
                  <c:v>3200</c:v>
                </c:pt>
                <c:pt idx="120">
                  <c:v>3200</c:v>
                </c:pt>
                <c:pt idx="121">
                  <c:v>1200</c:v>
                </c:pt>
                <c:pt idx="122">
                  <c:v>2135</c:v>
                </c:pt>
                <c:pt idx="123">
                  <c:v>2500</c:v>
                </c:pt>
                <c:pt idx="124">
                  <c:v>5350</c:v>
                </c:pt>
                <c:pt idx="125">
                  <c:v>2000</c:v>
                </c:pt>
                <c:pt idx="126">
                  <c:v>1200</c:v>
                </c:pt>
                <c:pt idx="127">
                  <c:v>1500</c:v>
                </c:pt>
                <c:pt idx="128">
                  <c:v>1500</c:v>
                </c:pt>
                <c:pt idx="129">
                  <c:v>3800</c:v>
                </c:pt>
                <c:pt idx="130">
                  <c:v>2200</c:v>
                </c:pt>
                <c:pt idx="131">
                  <c:v>925</c:v>
                </c:pt>
                <c:pt idx="132">
                  <c:v>1000</c:v>
                </c:pt>
                <c:pt idx="133">
                  <c:v>900</c:v>
                </c:pt>
                <c:pt idx="134">
                  <c:v>1500</c:v>
                </c:pt>
                <c:pt idx="135">
                  <c:v>1800</c:v>
                </c:pt>
                <c:pt idx="136">
                  <c:v>1050</c:v>
                </c:pt>
                <c:pt idx="137">
                  <c:v>1350</c:v>
                </c:pt>
                <c:pt idx="138">
                  <c:v>875</c:v>
                </c:pt>
                <c:pt idx="139">
                  <c:v>1800</c:v>
                </c:pt>
                <c:pt idx="140">
                  <c:v>1300</c:v>
                </c:pt>
                <c:pt idx="141">
                  <c:v>850</c:v>
                </c:pt>
                <c:pt idx="142">
                  <c:v>1800</c:v>
                </c:pt>
                <c:pt idx="143">
                  <c:v>900</c:v>
                </c:pt>
                <c:pt idx="144">
                  <c:v>1450</c:v>
                </c:pt>
                <c:pt idx="145">
                  <c:v>2000</c:v>
                </c:pt>
                <c:pt idx="146">
                  <c:v>1000</c:v>
                </c:pt>
                <c:pt idx="147">
                  <c:v>1100</c:v>
                </c:pt>
                <c:pt idx="148">
                  <c:v>4050</c:v>
                </c:pt>
                <c:pt idx="149">
                  <c:v>750</c:v>
                </c:pt>
                <c:pt idx="150">
                  <c:v>1000</c:v>
                </c:pt>
                <c:pt idx="151">
                  <c:v>800</c:v>
                </c:pt>
                <c:pt idx="152">
                  <c:v>1200</c:v>
                </c:pt>
                <c:pt idx="153">
                  <c:v>586</c:v>
                </c:pt>
                <c:pt idx="154">
                  <c:v>1550</c:v>
                </c:pt>
                <c:pt idx="155">
                  <c:v>2100</c:v>
                </c:pt>
                <c:pt idx="156">
                  <c:v>1000</c:v>
                </c:pt>
                <c:pt idx="157">
                  <c:v>1450</c:v>
                </c:pt>
                <c:pt idx="158">
                  <c:v>1850</c:v>
                </c:pt>
                <c:pt idx="159">
                  <c:v>950</c:v>
                </c:pt>
                <c:pt idx="160">
                  <c:v>1100</c:v>
                </c:pt>
                <c:pt idx="161">
                  <c:v>1300</c:v>
                </c:pt>
                <c:pt idx="162">
                  <c:v>550</c:v>
                </c:pt>
                <c:pt idx="163">
                  <c:v>700</c:v>
                </c:pt>
                <c:pt idx="164">
                  <c:v>1000</c:v>
                </c:pt>
                <c:pt idx="165">
                  <c:v>4000</c:v>
                </c:pt>
                <c:pt idx="166">
                  <c:v>4500</c:v>
                </c:pt>
                <c:pt idx="167">
                  <c:v>2265</c:v>
                </c:pt>
                <c:pt idx="168">
                  <c:v>1250</c:v>
                </c:pt>
                <c:pt idx="169">
                  <c:v>475</c:v>
                </c:pt>
                <c:pt idx="170">
                  <c:v>345</c:v>
                </c:pt>
                <c:pt idx="171">
                  <c:v>200</c:v>
                </c:pt>
                <c:pt idx="172">
                  <c:v>220</c:v>
                </c:pt>
                <c:pt idx="173">
                  <c:v>200</c:v>
                </c:pt>
                <c:pt idx="174">
                  <c:v>142</c:v>
                </c:pt>
                <c:pt idx="175">
                  <c:v>1250</c:v>
                </c:pt>
                <c:pt idx="176">
                  <c:v>600</c:v>
                </c:pt>
                <c:pt idx="177">
                  <c:v>2000</c:v>
                </c:pt>
                <c:pt idx="178">
                  <c:v>1900</c:v>
                </c:pt>
                <c:pt idx="179">
                  <c:v>2200</c:v>
                </c:pt>
                <c:pt idx="180">
                  <c:v>1300</c:v>
                </c:pt>
                <c:pt idx="181">
                  <c:v>1100</c:v>
                </c:pt>
                <c:pt idx="182">
                  <c:v>680</c:v>
                </c:pt>
                <c:pt idx="183">
                  <c:v>2800</c:v>
                </c:pt>
                <c:pt idx="184">
                  <c:v>3300</c:v>
                </c:pt>
                <c:pt idx="185">
                  <c:v>3000</c:v>
                </c:pt>
                <c:pt idx="186">
                  <c:v>4100</c:v>
                </c:pt>
                <c:pt idx="187">
                  <c:v>2500</c:v>
                </c:pt>
                <c:pt idx="188">
                  <c:v>2050</c:v>
                </c:pt>
                <c:pt idx="189">
                  <c:v>2290</c:v>
                </c:pt>
                <c:pt idx="190">
                  <c:v>2029.9999999999998</c:v>
                </c:pt>
                <c:pt idx="191">
                  <c:v>1400</c:v>
                </c:pt>
                <c:pt idx="192">
                  <c:v>3000</c:v>
                </c:pt>
                <c:pt idx="193">
                  <c:v>2900</c:v>
                </c:pt>
                <c:pt idx="194">
                  <c:v>800</c:v>
                </c:pt>
                <c:pt idx="195">
                  <c:v>2000</c:v>
                </c:pt>
                <c:pt idx="196">
                  <c:v>5800</c:v>
                </c:pt>
                <c:pt idx="197">
                  <c:v>350</c:v>
                </c:pt>
                <c:pt idx="198">
                  <c:v>600</c:v>
                </c:pt>
                <c:pt idx="199">
                  <c:v>150</c:v>
                </c:pt>
                <c:pt idx="200">
                  <c:v>370</c:v>
                </c:pt>
                <c:pt idx="201">
                  <c:v>260</c:v>
                </c:pt>
                <c:pt idx="202">
                  <c:v>600</c:v>
                </c:pt>
                <c:pt idx="203">
                  <c:v>610</c:v>
                </c:pt>
                <c:pt idx="204">
                  <c:v>475</c:v>
                </c:pt>
                <c:pt idx="205">
                  <c:v>1372.5</c:v>
                </c:pt>
                <c:pt idx="206">
                  <c:v>1200</c:v>
                </c:pt>
                <c:pt idx="207">
                  <c:v>1000</c:v>
                </c:pt>
                <c:pt idx="208">
                  <c:v>800</c:v>
                </c:pt>
                <c:pt idx="209">
                  <c:v>2525</c:v>
                </c:pt>
                <c:pt idx="210">
                  <c:v>500</c:v>
                </c:pt>
                <c:pt idx="211">
                  <c:v>700</c:v>
                </c:pt>
                <c:pt idx="212">
                  <c:v>1500</c:v>
                </c:pt>
                <c:pt idx="213">
                  <c:v>900</c:v>
                </c:pt>
                <c:pt idx="214">
                  <c:v>22300</c:v>
                </c:pt>
                <c:pt idx="215">
                  <c:v>22400</c:v>
                </c:pt>
                <c:pt idx="216">
                  <c:v>18200</c:v>
                </c:pt>
                <c:pt idx="217">
                  <c:v>26100</c:v>
                </c:pt>
                <c:pt idx="218">
                  <c:v>14550</c:v>
                </c:pt>
                <c:pt idx="219">
                  <c:v>19300</c:v>
                </c:pt>
                <c:pt idx="220">
                  <c:v>42000</c:v>
                </c:pt>
                <c:pt idx="221">
                  <c:v>25200</c:v>
                </c:pt>
                <c:pt idx="222">
                  <c:v>26300</c:v>
                </c:pt>
                <c:pt idx="223">
                  <c:v>14250</c:v>
                </c:pt>
                <c:pt idx="224">
                  <c:v>22000</c:v>
                </c:pt>
                <c:pt idx="225">
                  <c:v>17150</c:v>
                </c:pt>
                <c:pt idx="226">
                  <c:v>18050</c:v>
                </c:pt>
                <c:pt idx="227">
                  <c:v>15100</c:v>
                </c:pt>
                <c:pt idx="228">
                  <c:v>20000</c:v>
                </c:pt>
                <c:pt idx="229">
                  <c:v>20000</c:v>
                </c:pt>
                <c:pt idx="230">
                  <c:v>32500</c:v>
                </c:pt>
                <c:pt idx="231">
                  <c:v>11000</c:v>
                </c:pt>
                <c:pt idx="232">
                  <c:v>12000</c:v>
                </c:pt>
                <c:pt idx="233">
                  <c:v>3620</c:v>
                </c:pt>
                <c:pt idx="234">
                  <c:v>2110</c:v>
                </c:pt>
                <c:pt idx="235">
                  <c:v>3890</c:v>
                </c:pt>
                <c:pt idx="236">
                  <c:v>3370</c:v>
                </c:pt>
                <c:pt idx="237">
                  <c:v>2690</c:v>
                </c:pt>
                <c:pt idx="238">
                  <c:v>3460</c:v>
                </c:pt>
                <c:pt idx="239">
                  <c:v>2990</c:v>
                </c:pt>
                <c:pt idx="240">
                  <c:v>2290</c:v>
                </c:pt>
                <c:pt idx="241">
                  <c:v>2440</c:v>
                </c:pt>
                <c:pt idx="242">
                  <c:v>3240</c:v>
                </c:pt>
                <c:pt idx="243">
                  <c:v>3460</c:v>
                </c:pt>
                <c:pt idx="244">
                  <c:v>3210</c:v>
                </c:pt>
                <c:pt idx="245">
                  <c:v>3830</c:v>
                </c:pt>
                <c:pt idx="246">
                  <c:v>3060</c:v>
                </c:pt>
                <c:pt idx="247">
                  <c:v>4410</c:v>
                </c:pt>
                <c:pt idx="248">
                  <c:v>3000</c:v>
                </c:pt>
                <c:pt idx="249">
                  <c:v>3200</c:v>
                </c:pt>
                <c:pt idx="250">
                  <c:v>4610</c:v>
                </c:pt>
                <c:pt idx="251">
                  <c:v>3270</c:v>
                </c:pt>
                <c:pt idx="252">
                  <c:v>3780</c:v>
                </c:pt>
                <c:pt idx="253">
                  <c:v>3460</c:v>
                </c:pt>
                <c:pt idx="254">
                  <c:v>3920</c:v>
                </c:pt>
                <c:pt idx="255">
                  <c:v>3730</c:v>
                </c:pt>
                <c:pt idx="256">
                  <c:v>3080</c:v>
                </c:pt>
                <c:pt idx="257">
                  <c:v>2740</c:v>
                </c:pt>
                <c:pt idx="258">
                  <c:v>3290</c:v>
                </c:pt>
                <c:pt idx="259">
                  <c:v>1600</c:v>
                </c:pt>
                <c:pt idx="260">
                  <c:v>4380</c:v>
                </c:pt>
                <c:pt idx="261">
                  <c:v>3990</c:v>
                </c:pt>
                <c:pt idx="262">
                  <c:v>3090</c:v>
                </c:pt>
                <c:pt idx="263">
                  <c:v>2110</c:v>
                </c:pt>
                <c:pt idx="264">
                  <c:v>4790</c:v>
                </c:pt>
                <c:pt idx="265">
                  <c:v>3230</c:v>
                </c:pt>
                <c:pt idx="266">
                  <c:v>2910</c:v>
                </c:pt>
                <c:pt idx="267">
                  <c:v>1670</c:v>
                </c:pt>
                <c:pt idx="268">
                  <c:v>3430</c:v>
                </c:pt>
                <c:pt idx="269">
                  <c:v>5460</c:v>
                </c:pt>
                <c:pt idx="270">
                  <c:v>5110</c:v>
                </c:pt>
                <c:pt idx="271">
                  <c:v>4860</c:v>
                </c:pt>
                <c:pt idx="272">
                  <c:v>4990</c:v>
                </c:pt>
                <c:pt idx="273">
                  <c:v>4150</c:v>
                </c:pt>
                <c:pt idx="274">
                  <c:v>3710</c:v>
                </c:pt>
                <c:pt idx="275">
                  <c:v>5350</c:v>
                </c:pt>
                <c:pt idx="276">
                  <c:v>2270</c:v>
                </c:pt>
                <c:pt idx="277">
                  <c:v>2700</c:v>
                </c:pt>
                <c:pt idx="278">
                  <c:v>3450</c:v>
                </c:pt>
                <c:pt idx="279">
                  <c:v>3440</c:v>
                </c:pt>
                <c:pt idx="280">
                  <c:v>2350</c:v>
                </c:pt>
                <c:pt idx="281">
                  <c:v>3730</c:v>
                </c:pt>
                <c:pt idx="282">
                  <c:v>3500</c:v>
                </c:pt>
                <c:pt idx="283">
                  <c:v>4340</c:v>
                </c:pt>
                <c:pt idx="284">
                  <c:v>4460</c:v>
                </c:pt>
                <c:pt idx="285">
                  <c:v>3070</c:v>
                </c:pt>
                <c:pt idx="286">
                  <c:v>2300</c:v>
                </c:pt>
                <c:pt idx="287">
                  <c:v>2820</c:v>
                </c:pt>
                <c:pt idx="288">
                  <c:v>3330</c:v>
                </c:pt>
                <c:pt idx="289">
                  <c:v>3650</c:v>
                </c:pt>
                <c:pt idx="290">
                  <c:v>3340</c:v>
                </c:pt>
                <c:pt idx="291">
                  <c:v>2880</c:v>
                </c:pt>
                <c:pt idx="292">
                  <c:v>3880</c:v>
                </c:pt>
                <c:pt idx="293">
                  <c:v>4110</c:v>
                </c:pt>
                <c:pt idx="294">
                  <c:v>2920</c:v>
                </c:pt>
                <c:pt idx="295">
                  <c:v>4570</c:v>
                </c:pt>
                <c:pt idx="296">
                  <c:v>3940</c:v>
                </c:pt>
                <c:pt idx="297">
                  <c:v>4040</c:v>
                </c:pt>
                <c:pt idx="298">
                  <c:v>2250</c:v>
                </c:pt>
                <c:pt idx="299">
                  <c:v>4260</c:v>
                </c:pt>
                <c:pt idx="300">
                  <c:v>1780</c:v>
                </c:pt>
                <c:pt idx="301">
                  <c:v>2870</c:v>
                </c:pt>
                <c:pt idx="302">
                  <c:v>3700</c:v>
                </c:pt>
                <c:pt idx="303">
                  <c:v>1770</c:v>
                </c:pt>
                <c:pt idx="304">
                  <c:v>1560</c:v>
                </c:pt>
                <c:pt idx="305">
                  <c:v>3400</c:v>
                </c:pt>
                <c:pt idx="306">
                  <c:v>2890</c:v>
                </c:pt>
                <c:pt idx="307">
                  <c:v>4230</c:v>
                </c:pt>
                <c:pt idx="308">
                  <c:v>1610</c:v>
                </c:pt>
                <c:pt idx="309">
                  <c:v>2710</c:v>
                </c:pt>
                <c:pt idx="310">
                  <c:v>2850</c:v>
                </c:pt>
                <c:pt idx="311">
                  <c:v>2860</c:v>
                </c:pt>
                <c:pt idx="312">
                  <c:v>2200</c:v>
                </c:pt>
                <c:pt idx="313">
                  <c:v>2000</c:v>
                </c:pt>
                <c:pt idx="314">
                  <c:v>2080</c:v>
                </c:pt>
                <c:pt idx="315">
                  <c:v>2290</c:v>
                </c:pt>
                <c:pt idx="316">
                  <c:v>1330</c:v>
                </c:pt>
                <c:pt idx="317">
                  <c:v>2210</c:v>
                </c:pt>
                <c:pt idx="318">
                  <c:v>2240</c:v>
                </c:pt>
                <c:pt idx="319">
                  <c:v>3510</c:v>
                </c:pt>
                <c:pt idx="320">
                  <c:v>2610</c:v>
                </c:pt>
                <c:pt idx="321">
                  <c:v>2790</c:v>
                </c:pt>
                <c:pt idx="322">
                  <c:v>3070</c:v>
                </c:pt>
                <c:pt idx="323">
                  <c:v>1550</c:v>
                </c:pt>
                <c:pt idx="324">
                  <c:v>3490</c:v>
                </c:pt>
                <c:pt idx="325">
                  <c:v>3320</c:v>
                </c:pt>
                <c:pt idx="326">
                  <c:v>3590</c:v>
                </c:pt>
                <c:pt idx="327">
                  <c:v>2800</c:v>
                </c:pt>
                <c:pt idx="328">
                  <c:v>2800</c:v>
                </c:pt>
                <c:pt idx="329">
                  <c:v>3370</c:v>
                </c:pt>
                <c:pt idx="330">
                  <c:v>3020</c:v>
                </c:pt>
                <c:pt idx="331">
                  <c:v>4550</c:v>
                </c:pt>
                <c:pt idx="332">
                  <c:v>4670</c:v>
                </c:pt>
                <c:pt idx="333">
                  <c:v>3160</c:v>
                </c:pt>
                <c:pt idx="334">
                  <c:v>2790</c:v>
                </c:pt>
                <c:pt idx="335">
                  <c:v>2440</c:v>
                </c:pt>
                <c:pt idx="336">
                  <c:v>2710</c:v>
                </c:pt>
                <c:pt idx="337">
                  <c:v>2029.9999999999998</c:v>
                </c:pt>
                <c:pt idx="338">
                  <c:v>2470</c:v>
                </c:pt>
                <c:pt idx="339">
                  <c:v>4010</c:v>
                </c:pt>
                <c:pt idx="340">
                  <c:v>2510</c:v>
                </c:pt>
                <c:pt idx="341">
                  <c:v>2430</c:v>
                </c:pt>
                <c:pt idx="342">
                  <c:v>2440</c:v>
                </c:pt>
                <c:pt idx="343">
                  <c:v>2160</c:v>
                </c:pt>
                <c:pt idx="344">
                  <c:v>2430</c:v>
                </c:pt>
                <c:pt idx="345">
                  <c:v>2630</c:v>
                </c:pt>
                <c:pt idx="346">
                  <c:v>3150</c:v>
                </c:pt>
                <c:pt idx="347">
                  <c:v>1620</c:v>
                </c:pt>
                <c:pt idx="348">
                  <c:v>3730</c:v>
                </c:pt>
                <c:pt idx="349">
                  <c:v>2350</c:v>
                </c:pt>
                <c:pt idx="350">
                  <c:v>3650</c:v>
                </c:pt>
                <c:pt idx="351">
                  <c:v>2900</c:v>
                </c:pt>
                <c:pt idx="352">
                  <c:v>1940</c:v>
                </c:pt>
                <c:pt idx="353">
                  <c:v>1980</c:v>
                </c:pt>
                <c:pt idx="354">
                  <c:v>2100</c:v>
                </c:pt>
                <c:pt idx="355">
                  <c:v>3890</c:v>
                </c:pt>
                <c:pt idx="356">
                  <c:v>1540</c:v>
                </c:pt>
                <c:pt idx="357">
                  <c:v>3360</c:v>
                </c:pt>
                <c:pt idx="358">
                  <c:v>3380</c:v>
                </c:pt>
                <c:pt idx="359">
                  <c:v>3420</c:v>
                </c:pt>
                <c:pt idx="360">
                  <c:v>2300</c:v>
                </c:pt>
                <c:pt idx="361">
                  <c:v>1840</c:v>
                </c:pt>
                <c:pt idx="362">
                  <c:v>3150</c:v>
                </c:pt>
                <c:pt idx="363">
                  <c:v>1680</c:v>
                </c:pt>
                <c:pt idx="364">
                  <c:v>2170</c:v>
                </c:pt>
                <c:pt idx="365">
                  <c:v>2630</c:v>
                </c:pt>
                <c:pt idx="366">
                  <c:v>2300</c:v>
                </c:pt>
                <c:pt idx="367">
                  <c:v>1670</c:v>
                </c:pt>
                <c:pt idx="368">
                  <c:v>3540</c:v>
                </c:pt>
                <c:pt idx="369">
                  <c:v>2880</c:v>
                </c:pt>
                <c:pt idx="370">
                  <c:v>2840</c:v>
                </c:pt>
                <c:pt idx="371">
                  <c:v>3320</c:v>
                </c:pt>
                <c:pt idx="372">
                  <c:v>5460</c:v>
                </c:pt>
                <c:pt idx="373">
                  <c:v>2480</c:v>
                </c:pt>
                <c:pt idx="374">
                  <c:v>2720</c:v>
                </c:pt>
                <c:pt idx="375">
                  <c:v>3660</c:v>
                </c:pt>
                <c:pt idx="376">
                  <c:v>1650</c:v>
                </c:pt>
                <c:pt idx="377">
                  <c:v>3560</c:v>
                </c:pt>
                <c:pt idx="378">
                  <c:v>3830</c:v>
                </c:pt>
                <c:pt idx="379">
                  <c:v>2630</c:v>
                </c:pt>
                <c:pt idx="380">
                  <c:v>2410</c:v>
                </c:pt>
                <c:pt idx="381">
                  <c:v>3100</c:v>
                </c:pt>
                <c:pt idx="382">
                  <c:v>3520</c:v>
                </c:pt>
                <c:pt idx="383">
                  <c:v>4019.9999999999995</c:v>
                </c:pt>
                <c:pt idx="384">
                  <c:v>2460</c:v>
                </c:pt>
                <c:pt idx="385">
                  <c:v>3200</c:v>
                </c:pt>
                <c:pt idx="386">
                  <c:v>2700</c:v>
                </c:pt>
                <c:pt idx="387">
                  <c:v>2650</c:v>
                </c:pt>
                <c:pt idx="388">
                  <c:v>3470</c:v>
                </c:pt>
                <c:pt idx="389">
                  <c:v>5660</c:v>
                </c:pt>
                <c:pt idx="390">
                  <c:v>3690</c:v>
                </c:pt>
                <c:pt idx="391">
                  <c:v>4040</c:v>
                </c:pt>
                <c:pt idx="392">
                  <c:v>4380</c:v>
                </c:pt>
                <c:pt idx="393">
                  <c:v>4570</c:v>
                </c:pt>
                <c:pt idx="394">
                  <c:v>3690</c:v>
                </c:pt>
                <c:pt idx="395">
                  <c:v>2200</c:v>
                </c:pt>
                <c:pt idx="396">
                  <c:v>4270</c:v>
                </c:pt>
                <c:pt idx="397">
                  <c:v>4460</c:v>
                </c:pt>
                <c:pt idx="398">
                  <c:v>3650</c:v>
                </c:pt>
                <c:pt idx="399">
                  <c:v>4660</c:v>
                </c:pt>
                <c:pt idx="400">
                  <c:v>2600</c:v>
                </c:pt>
                <c:pt idx="401">
                  <c:v>5410</c:v>
                </c:pt>
                <c:pt idx="402">
                  <c:v>3520</c:v>
                </c:pt>
                <c:pt idx="403">
                  <c:v>3230</c:v>
                </c:pt>
                <c:pt idx="404">
                  <c:v>3360</c:v>
                </c:pt>
                <c:pt idx="405">
                  <c:v>2780</c:v>
                </c:pt>
                <c:pt idx="406">
                  <c:v>2510</c:v>
                </c:pt>
                <c:pt idx="407">
                  <c:v>1460</c:v>
                </c:pt>
                <c:pt idx="408">
                  <c:v>2250</c:v>
                </c:pt>
                <c:pt idx="409">
                  <c:v>3440</c:v>
                </c:pt>
                <c:pt idx="410">
                  <c:v>2480</c:v>
                </c:pt>
                <c:pt idx="411">
                  <c:v>2750</c:v>
                </c:pt>
                <c:pt idx="412">
                  <c:v>4320</c:v>
                </c:pt>
                <c:pt idx="413">
                  <c:v>3640</c:v>
                </c:pt>
                <c:pt idx="414">
                  <c:v>4670</c:v>
                </c:pt>
                <c:pt idx="415">
                  <c:v>3970</c:v>
                </c:pt>
                <c:pt idx="416">
                  <c:v>5530</c:v>
                </c:pt>
                <c:pt idx="417">
                  <c:v>3710</c:v>
                </c:pt>
                <c:pt idx="418">
                  <c:v>2690</c:v>
                </c:pt>
                <c:pt idx="419">
                  <c:v>3140</c:v>
                </c:pt>
                <c:pt idx="420">
                  <c:v>2670</c:v>
                </c:pt>
                <c:pt idx="421">
                  <c:v>2340</c:v>
                </c:pt>
                <c:pt idx="422">
                  <c:v>4680</c:v>
                </c:pt>
                <c:pt idx="423">
                  <c:v>3550</c:v>
                </c:pt>
                <c:pt idx="424">
                  <c:v>3250</c:v>
                </c:pt>
                <c:pt idx="425">
                  <c:v>4070.0000000000005</c:v>
                </c:pt>
                <c:pt idx="426">
                  <c:v>1180</c:v>
                </c:pt>
                <c:pt idx="427">
                  <c:v>1920</c:v>
                </c:pt>
                <c:pt idx="428">
                  <c:v>3440</c:v>
                </c:pt>
                <c:pt idx="429">
                  <c:v>4380</c:v>
                </c:pt>
                <c:pt idx="430">
                  <c:v>3940</c:v>
                </c:pt>
                <c:pt idx="431">
                  <c:v>4050</c:v>
                </c:pt>
                <c:pt idx="432">
                  <c:v>3320</c:v>
                </c:pt>
                <c:pt idx="433">
                  <c:v>2330</c:v>
                </c:pt>
                <c:pt idx="434">
                  <c:v>2220</c:v>
                </c:pt>
                <c:pt idx="435">
                  <c:v>1010</c:v>
                </c:pt>
                <c:pt idx="436">
                  <c:v>3360</c:v>
                </c:pt>
                <c:pt idx="437">
                  <c:v>1210</c:v>
                </c:pt>
                <c:pt idx="438">
                  <c:v>1030</c:v>
                </c:pt>
                <c:pt idx="439">
                  <c:v>547</c:v>
                </c:pt>
                <c:pt idx="440">
                  <c:v>1220</c:v>
                </c:pt>
                <c:pt idx="441">
                  <c:v>2390</c:v>
                </c:pt>
                <c:pt idx="442">
                  <c:v>3300</c:v>
                </c:pt>
                <c:pt idx="443">
                  <c:v>3190</c:v>
                </c:pt>
                <c:pt idx="444">
                  <c:v>3380</c:v>
                </c:pt>
                <c:pt idx="445">
                  <c:v>2550</c:v>
                </c:pt>
                <c:pt idx="446">
                  <c:v>2880</c:v>
                </c:pt>
                <c:pt idx="447">
                  <c:v>1580</c:v>
                </c:pt>
                <c:pt idx="448">
                  <c:v>2280</c:v>
                </c:pt>
                <c:pt idx="449">
                  <c:v>3230</c:v>
                </c:pt>
                <c:pt idx="450">
                  <c:v>2450</c:v>
                </c:pt>
                <c:pt idx="451">
                  <c:v>3340</c:v>
                </c:pt>
                <c:pt idx="452">
                  <c:v>1810</c:v>
                </c:pt>
                <c:pt idx="453">
                  <c:v>2680</c:v>
                </c:pt>
                <c:pt idx="454">
                  <c:v>2660</c:v>
                </c:pt>
                <c:pt idx="455">
                  <c:v>1720</c:v>
                </c:pt>
                <c:pt idx="456">
                  <c:v>2130</c:v>
                </c:pt>
                <c:pt idx="457">
                  <c:v>1530</c:v>
                </c:pt>
                <c:pt idx="458">
                  <c:v>1570</c:v>
                </c:pt>
                <c:pt idx="459">
                  <c:v>1390</c:v>
                </c:pt>
                <c:pt idx="460">
                  <c:v>1760</c:v>
                </c:pt>
                <c:pt idx="461">
                  <c:v>2190</c:v>
                </c:pt>
                <c:pt idx="462">
                  <c:v>3100</c:v>
                </c:pt>
                <c:pt idx="463">
                  <c:v>2680</c:v>
                </c:pt>
                <c:pt idx="464">
                  <c:v>2710</c:v>
                </c:pt>
                <c:pt idx="465">
                  <c:v>4300</c:v>
                </c:pt>
                <c:pt idx="466">
                  <c:v>1990</c:v>
                </c:pt>
                <c:pt idx="467">
                  <c:v>2720</c:v>
                </c:pt>
                <c:pt idx="468">
                  <c:v>1710</c:v>
                </c:pt>
                <c:pt idx="469">
                  <c:v>1880</c:v>
                </c:pt>
                <c:pt idx="470">
                  <c:v>2810</c:v>
                </c:pt>
                <c:pt idx="471">
                  <c:v>2440</c:v>
                </c:pt>
                <c:pt idx="472">
                  <c:v>2520</c:v>
                </c:pt>
                <c:pt idx="473">
                  <c:v>1780</c:v>
                </c:pt>
                <c:pt idx="474">
                  <c:v>3360</c:v>
                </c:pt>
                <c:pt idx="475">
                  <c:v>3100</c:v>
                </c:pt>
                <c:pt idx="476">
                  <c:v>1800</c:v>
                </c:pt>
                <c:pt idx="477">
                  <c:v>2029.9999999999998</c:v>
                </c:pt>
                <c:pt idx="478">
                  <c:v>1920</c:v>
                </c:pt>
                <c:pt idx="479">
                  <c:v>4400</c:v>
                </c:pt>
                <c:pt idx="480">
                  <c:v>1300</c:v>
                </c:pt>
                <c:pt idx="481">
                  <c:v>2210</c:v>
                </c:pt>
                <c:pt idx="482">
                  <c:v>1050</c:v>
                </c:pt>
                <c:pt idx="483">
                  <c:v>1220</c:v>
                </c:pt>
                <c:pt idx="484">
                  <c:v>2050</c:v>
                </c:pt>
                <c:pt idx="485">
                  <c:v>2600</c:v>
                </c:pt>
                <c:pt idx="486">
                  <c:v>3350</c:v>
                </c:pt>
                <c:pt idx="487">
                  <c:v>1740</c:v>
                </c:pt>
                <c:pt idx="488">
                  <c:v>2930</c:v>
                </c:pt>
                <c:pt idx="489">
                  <c:v>2330</c:v>
                </c:pt>
                <c:pt idx="490">
                  <c:v>2090</c:v>
                </c:pt>
                <c:pt idx="491">
                  <c:v>1620</c:v>
                </c:pt>
                <c:pt idx="492">
                  <c:v>2740</c:v>
                </c:pt>
                <c:pt idx="493">
                  <c:v>2740</c:v>
                </c:pt>
                <c:pt idx="494">
                  <c:v>3530</c:v>
                </c:pt>
                <c:pt idx="495">
                  <c:v>1870</c:v>
                </c:pt>
                <c:pt idx="496">
                  <c:v>3610</c:v>
                </c:pt>
                <c:pt idx="497">
                  <c:v>2720</c:v>
                </c:pt>
                <c:pt idx="498">
                  <c:v>3850</c:v>
                </c:pt>
                <c:pt idx="499">
                  <c:v>3980</c:v>
                </c:pt>
                <c:pt idx="500">
                  <c:v>1570</c:v>
                </c:pt>
                <c:pt idx="501">
                  <c:v>4080</c:v>
                </c:pt>
                <c:pt idx="502">
                  <c:v>4059.9999999999995</c:v>
                </c:pt>
                <c:pt idx="503">
                  <c:v>3140</c:v>
                </c:pt>
                <c:pt idx="504">
                  <c:v>1480</c:v>
                </c:pt>
                <c:pt idx="505">
                  <c:v>2650</c:v>
                </c:pt>
                <c:pt idx="506">
                  <c:v>1260</c:v>
                </c:pt>
                <c:pt idx="507">
                  <c:v>1830</c:v>
                </c:pt>
                <c:pt idx="508">
                  <c:v>2520</c:v>
                </c:pt>
                <c:pt idx="509">
                  <c:v>3290</c:v>
                </c:pt>
                <c:pt idx="510">
                  <c:v>3630</c:v>
                </c:pt>
                <c:pt idx="511">
                  <c:v>2140</c:v>
                </c:pt>
                <c:pt idx="512">
                  <c:v>3080</c:v>
                </c:pt>
                <c:pt idx="513">
                  <c:v>2600</c:v>
                </c:pt>
                <c:pt idx="514">
                  <c:v>2800</c:v>
                </c:pt>
                <c:pt idx="515">
                  <c:v>2540</c:v>
                </c:pt>
                <c:pt idx="516">
                  <c:v>1020</c:v>
                </c:pt>
                <c:pt idx="517">
                  <c:v>2400</c:v>
                </c:pt>
                <c:pt idx="518">
                  <c:v>2430</c:v>
                </c:pt>
                <c:pt idx="519">
                  <c:v>857</c:v>
                </c:pt>
                <c:pt idx="520">
                  <c:v>3770</c:v>
                </c:pt>
                <c:pt idx="521">
                  <c:v>4070.0000000000005</c:v>
                </c:pt>
                <c:pt idx="522">
                  <c:v>2400</c:v>
                </c:pt>
                <c:pt idx="523">
                  <c:v>2990</c:v>
                </c:pt>
                <c:pt idx="524">
                  <c:v>3240</c:v>
                </c:pt>
                <c:pt idx="525">
                  <c:v>3970</c:v>
                </c:pt>
                <c:pt idx="526">
                  <c:v>3060</c:v>
                </c:pt>
                <c:pt idx="527">
                  <c:v>1490</c:v>
                </c:pt>
                <c:pt idx="528">
                  <c:v>4310</c:v>
                </c:pt>
                <c:pt idx="529">
                  <c:v>2620</c:v>
                </c:pt>
                <c:pt idx="530">
                  <c:v>2620</c:v>
                </c:pt>
                <c:pt idx="531">
                  <c:v>2060</c:v>
                </c:pt>
                <c:pt idx="532">
                  <c:v>3670</c:v>
                </c:pt>
                <c:pt idx="533">
                  <c:v>1780</c:v>
                </c:pt>
                <c:pt idx="534">
                  <c:v>1020</c:v>
                </c:pt>
                <c:pt idx="535">
                  <c:v>2320</c:v>
                </c:pt>
                <c:pt idx="536">
                  <c:v>2520</c:v>
                </c:pt>
                <c:pt idx="537">
                  <c:v>3030</c:v>
                </c:pt>
                <c:pt idx="538">
                  <c:v>3530</c:v>
                </c:pt>
                <c:pt idx="539">
                  <c:v>3140</c:v>
                </c:pt>
                <c:pt idx="540">
                  <c:v>1480</c:v>
                </c:pt>
                <c:pt idx="541">
                  <c:v>2520</c:v>
                </c:pt>
                <c:pt idx="542">
                  <c:v>2900</c:v>
                </c:pt>
                <c:pt idx="543">
                  <c:v>2950</c:v>
                </c:pt>
                <c:pt idx="544">
                  <c:v>2450</c:v>
                </c:pt>
                <c:pt idx="545">
                  <c:v>3840</c:v>
                </c:pt>
                <c:pt idx="546">
                  <c:v>1750</c:v>
                </c:pt>
                <c:pt idx="547">
                  <c:v>3750</c:v>
                </c:pt>
                <c:pt idx="548">
                  <c:v>1930</c:v>
                </c:pt>
                <c:pt idx="549">
                  <c:v>4340</c:v>
                </c:pt>
                <c:pt idx="550">
                  <c:v>2980</c:v>
                </c:pt>
                <c:pt idx="551">
                  <c:v>3390</c:v>
                </c:pt>
                <c:pt idx="552">
                  <c:v>3020</c:v>
                </c:pt>
                <c:pt idx="553">
                  <c:v>4440</c:v>
                </c:pt>
                <c:pt idx="554">
                  <c:v>2050</c:v>
                </c:pt>
                <c:pt idx="555">
                  <c:v>3870</c:v>
                </c:pt>
                <c:pt idx="556">
                  <c:v>3040</c:v>
                </c:pt>
                <c:pt idx="557">
                  <c:v>5450</c:v>
                </c:pt>
                <c:pt idx="558">
                  <c:v>2540</c:v>
                </c:pt>
                <c:pt idx="559">
                  <c:v>4480</c:v>
                </c:pt>
                <c:pt idx="560">
                  <c:v>3440</c:v>
                </c:pt>
                <c:pt idx="561">
                  <c:v>3230</c:v>
                </c:pt>
                <c:pt idx="562">
                  <c:v>2780</c:v>
                </c:pt>
                <c:pt idx="563">
                  <c:v>4420</c:v>
                </c:pt>
                <c:pt idx="564">
                  <c:v>3460</c:v>
                </c:pt>
                <c:pt idx="565">
                  <c:v>4780</c:v>
                </c:pt>
                <c:pt idx="566">
                  <c:v>3420</c:v>
                </c:pt>
                <c:pt idx="567">
                  <c:v>2610</c:v>
                </c:pt>
                <c:pt idx="568">
                  <c:v>3380</c:v>
                </c:pt>
                <c:pt idx="569">
                  <c:v>4080</c:v>
                </c:pt>
                <c:pt idx="570">
                  <c:v>2700</c:v>
                </c:pt>
                <c:pt idx="571">
                  <c:v>2680</c:v>
                </c:pt>
                <c:pt idx="572">
                  <c:v>2580</c:v>
                </c:pt>
                <c:pt idx="573">
                  <c:v>3930</c:v>
                </c:pt>
                <c:pt idx="574">
                  <c:v>4530</c:v>
                </c:pt>
                <c:pt idx="575">
                  <c:v>710</c:v>
                </c:pt>
                <c:pt idx="576">
                  <c:v>1630</c:v>
                </c:pt>
                <c:pt idx="577">
                  <c:v>1330</c:v>
                </c:pt>
                <c:pt idx="578">
                  <c:v>1030</c:v>
                </c:pt>
                <c:pt idx="579">
                  <c:v>4240</c:v>
                </c:pt>
                <c:pt idx="580">
                  <c:v>1240</c:v>
                </c:pt>
                <c:pt idx="581">
                  <c:v>2570</c:v>
                </c:pt>
                <c:pt idx="582">
                  <c:v>1030</c:v>
                </c:pt>
                <c:pt idx="583">
                  <c:v>2150</c:v>
                </c:pt>
                <c:pt idx="584">
                  <c:v>4780</c:v>
                </c:pt>
                <c:pt idx="585">
                  <c:v>1510</c:v>
                </c:pt>
                <c:pt idx="586">
                  <c:v>4880</c:v>
                </c:pt>
                <c:pt idx="587">
                  <c:v>2620</c:v>
                </c:pt>
                <c:pt idx="588">
                  <c:v>1250</c:v>
                </c:pt>
                <c:pt idx="589">
                  <c:v>2700</c:v>
                </c:pt>
                <c:pt idx="590">
                  <c:v>1810</c:v>
                </c:pt>
                <c:pt idx="591">
                  <c:v>1950</c:v>
                </c:pt>
                <c:pt idx="592">
                  <c:v>2780</c:v>
                </c:pt>
                <c:pt idx="593">
                  <c:v>3450</c:v>
                </c:pt>
                <c:pt idx="594">
                  <c:v>3180</c:v>
                </c:pt>
                <c:pt idx="595">
                  <c:v>2340</c:v>
                </c:pt>
                <c:pt idx="596">
                  <c:v>2740</c:v>
                </c:pt>
                <c:pt idx="597">
                  <c:v>2890</c:v>
                </c:pt>
                <c:pt idx="598">
                  <c:v>3680</c:v>
                </c:pt>
                <c:pt idx="599">
                  <c:v>3210</c:v>
                </c:pt>
                <c:pt idx="600">
                  <c:v>2330</c:v>
                </c:pt>
                <c:pt idx="601">
                  <c:v>3340</c:v>
                </c:pt>
                <c:pt idx="602">
                  <c:v>2640</c:v>
                </c:pt>
                <c:pt idx="603">
                  <c:v>1820</c:v>
                </c:pt>
                <c:pt idx="604">
                  <c:v>3000</c:v>
                </c:pt>
                <c:pt idx="605">
                  <c:v>3510</c:v>
                </c:pt>
                <c:pt idx="606">
                  <c:v>4440</c:v>
                </c:pt>
                <c:pt idx="607">
                  <c:v>4280</c:v>
                </c:pt>
                <c:pt idx="608">
                  <c:v>3790</c:v>
                </c:pt>
                <c:pt idx="609">
                  <c:v>3380</c:v>
                </c:pt>
                <c:pt idx="610">
                  <c:v>1420</c:v>
                </c:pt>
                <c:pt idx="611">
                  <c:v>1090</c:v>
                </c:pt>
                <c:pt idx="612">
                  <c:v>2500</c:v>
                </c:pt>
                <c:pt idx="613">
                  <c:v>2460</c:v>
                </c:pt>
                <c:pt idx="614">
                  <c:v>2830</c:v>
                </c:pt>
                <c:pt idx="615">
                  <c:v>2700</c:v>
                </c:pt>
                <c:pt idx="616">
                  <c:v>2770</c:v>
                </c:pt>
                <c:pt idx="617">
                  <c:v>1990</c:v>
                </c:pt>
                <c:pt idx="618">
                  <c:v>2740</c:v>
                </c:pt>
              </c:numCache>
            </c:numRef>
          </c:xVal>
          <c:yVal>
            <c:numRef>
              <c:f>Analog!$D$2:$D$620</c:f>
              <c:numCache>
                <c:formatCode>General</c:formatCode>
                <c:ptCount val="619"/>
                <c:pt idx="0">
                  <c:v>110</c:v>
                </c:pt>
                <c:pt idx="1">
                  <c:v>35</c:v>
                </c:pt>
                <c:pt idx="2">
                  <c:v>222</c:v>
                </c:pt>
                <c:pt idx="3">
                  <c:v>80</c:v>
                </c:pt>
                <c:pt idx="4">
                  <c:v>80</c:v>
                </c:pt>
                <c:pt idx="5">
                  <c:v>120</c:v>
                </c:pt>
                <c:pt idx="6">
                  <c:v>130</c:v>
                </c:pt>
                <c:pt idx="7">
                  <c:v>80</c:v>
                </c:pt>
                <c:pt idx="8">
                  <c:v>160</c:v>
                </c:pt>
                <c:pt idx="9">
                  <c:v>90</c:v>
                </c:pt>
                <c:pt idx="10">
                  <c:v>70</c:v>
                </c:pt>
                <c:pt idx="11">
                  <c:v>50</c:v>
                </c:pt>
                <c:pt idx="12">
                  <c:v>135</c:v>
                </c:pt>
                <c:pt idx="13">
                  <c:v>60</c:v>
                </c:pt>
                <c:pt idx="14">
                  <c:v>70</c:v>
                </c:pt>
                <c:pt idx="15">
                  <c:v>50</c:v>
                </c:pt>
                <c:pt idx="16">
                  <c:v>70</c:v>
                </c:pt>
                <c:pt idx="17">
                  <c:v>100</c:v>
                </c:pt>
                <c:pt idx="18">
                  <c:v>160</c:v>
                </c:pt>
                <c:pt idx="19">
                  <c:v>129</c:v>
                </c:pt>
                <c:pt idx="20">
                  <c:v>110</c:v>
                </c:pt>
                <c:pt idx="21">
                  <c:v>40</c:v>
                </c:pt>
                <c:pt idx="22">
                  <c:v>110</c:v>
                </c:pt>
                <c:pt idx="23">
                  <c:v>180</c:v>
                </c:pt>
                <c:pt idx="24">
                  <c:v>130</c:v>
                </c:pt>
                <c:pt idx="25">
                  <c:v>35</c:v>
                </c:pt>
                <c:pt idx="26">
                  <c:v>80</c:v>
                </c:pt>
                <c:pt idx="27">
                  <c:v>160</c:v>
                </c:pt>
                <c:pt idx="28">
                  <c:v>160</c:v>
                </c:pt>
                <c:pt idx="29">
                  <c:v>60</c:v>
                </c:pt>
                <c:pt idx="30">
                  <c:v>70</c:v>
                </c:pt>
                <c:pt idx="31">
                  <c:v>120</c:v>
                </c:pt>
                <c:pt idx="32">
                  <c:v>50</c:v>
                </c:pt>
                <c:pt idx="33">
                  <c:v>50</c:v>
                </c:pt>
                <c:pt idx="34">
                  <c:v>120</c:v>
                </c:pt>
                <c:pt idx="35">
                  <c:v>35</c:v>
                </c:pt>
                <c:pt idx="36">
                  <c:v>40</c:v>
                </c:pt>
                <c:pt idx="37">
                  <c:v>85</c:v>
                </c:pt>
                <c:pt idx="38">
                  <c:v>60</c:v>
                </c:pt>
                <c:pt idx="39">
                  <c:v>80</c:v>
                </c:pt>
                <c:pt idx="40">
                  <c:v>80</c:v>
                </c:pt>
                <c:pt idx="41">
                  <c:v>60</c:v>
                </c:pt>
                <c:pt idx="42">
                  <c:v>25</c:v>
                </c:pt>
                <c:pt idx="43">
                  <c:v>40</c:v>
                </c:pt>
                <c:pt idx="44">
                  <c:v>40</c:v>
                </c:pt>
                <c:pt idx="45">
                  <c:v>50</c:v>
                </c:pt>
                <c:pt idx="46">
                  <c:v>50</c:v>
                </c:pt>
                <c:pt idx="47">
                  <c:v>90</c:v>
                </c:pt>
                <c:pt idx="48">
                  <c:v>90</c:v>
                </c:pt>
                <c:pt idx="49">
                  <c:v>65</c:v>
                </c:pt>
                <c:pt idx="50">
                  <c:v>36</c:v>
                </c:pt>
                <c:pt idx="51">
                  <c:v>7.3</c:v>
                </c:pt>
                <c:pt idx="52">
                  <c:v>35</c:v>
                </c:pt>
                <c:pt idx="53">
                  <c:v>55</c:v>
                </c:pt>
                <c:pt idx="54">
                  <c:v>100</c:v>
                </c:pt>
                <c:pt idx="55">
                  <c:v>140</c:v>
                </c:pt>
                <c:pt idx="56">
                  <c:v>30</c:v>
                </c:pt>
                <c:pt idx="57">
                  <c:v>25</c:v>
                </c:pt>
                <c:pt idx="58">
                  <c:v>70</c:v>
                </c:pt>
                <c:pt idx="59">
                  <c:v>50</c:v>
                </c:pt>
                <c:pt idx="60">
                  <c:v>50</c:v>
                </c:pt>
                <c:pt idx="61">
                  <c:v>150</c:v>
                </c:pt>
                <c:pt idx="62">
                  <c:v>200</c:v>
                </c:pt>
                <c:pt idx="63">
                  <c:v>350</c:v>
                </c:pt>
                <c:pt idx="64">
                  <c:v>40</c:v>
                </c:pt>
                <c:pt idx="65">
                  <c:v>80</c:v>
                </c:pt>
                <c:pt idx="66">
                  <c:v>100</c:v>
                </c:pt>
                <c:pt idx="67">
                  <c:v>70</c:v>
                </c:pt>
                <c:pt idx="68">
                  <c:v>180</c:v>
                </c:pt>
                <c:pt idx="69">
                  <c:v>70</c:v>
                </c:pt>
                <c:pt idx="70">
                  <c:v>110</c:v>
                </c:pt>
                <c:pt idx="71">
                  <c:v>70</c:v>
                </c:pt>
                <c:pt idx="72">
                  <c:v>120</c:v>
                </c:pt>
                <c:pt idx="73">
                  <c:v>25</c:v>
                </c:pt>
                <c:pt idx="74">
                  <c:v>60</c:v>
                </c:pt>
                <c:pt idx="75">
                  <c:v>40</c:v>
                </c:pt>
                <c:pt idx="76">
                  <c:v>50</c:v>
                </c:pt>
                <c:pt idx="77">
                  <c:v>60</c:v>
                </c:pt>
                <c:pt idx="78">
                  <c:v>50</c:v>
                </c:pt>
                <c:pt idx="79">
                  <c:v>50</c:v>
                </c:pt>
                <c:pt idx="80">
                  <c:v>130</c:v>
                </c:pt>
                <c:pt idx="81">
                  <c:v>30</c:v>
                </c:pt>
                <c:pt idx="82">
                  <c:v>70</c:v>
                </c:pt>
                <c:pt idx="83">
                  <c:v>70</c:v>
                </c:pt>
                <c:pt idx="84">
                  <c:v>60</c:v>
                </c:pt>
                <c:pt idx="85">
                  <c:v>90</c:v>
                </c:pt>
                <c:pt idx="86">
                  <c:v>110</c:v>
                </c:pt>
                <c:pt idx="87">
                  <c:v>110</c:v>
                </c:pt>
                <c:pt idx="88">
                  <c:v>80</c:v>
                </c:pt>
                <c:pt idx="89">
                  <c:v>40</c:v>
                </c:pt>
                <c:pt idx="90">
                  <c:v>70</c:v>
                </c:pt>
                <c:pt idx="91">
                  <c:v>60</c:v>
                </c:pt>
                <c:pt idx="92">
                  <c:v>40</c:v>
                </c:pt>
                <c:pt idx="93">
                  <c:v>115</c:v>
                </c:pt>
                <c:pt idx="94">
                  <c:v>140</c:v>
                </c:pt>
                <c:pt idx="95">
                  <c:v>80</c:v>
                </c:pt>
                <c:pt idx="96">
                  <c:v>75</c:v>
                </c:pt>
                <c:pt idx="97">
                  <c:v>80</c:v>
                </c:pt>
                <c:pt idx="98">
                  <c:v>60</c:v>
                </c:pt>
                <c:pt idx="99">
                  <c:v>70</c:v>
                </c:pt>
                <c:pt idx="100">
                  <c:v>70</c:v>
                </c:pt>
                <c:pt idx="101">
                  <c:v>40</c:v>
                </c:pt>
                <c:pt idx="102">
                  <c:v>15</c:v>
                </c:pt>
                <c:pt idx="103">
                  <c:v>25</c:v>
                </c:pt>
                <c:pt idx="104">
                  <c:v>38</c:v>
                </c:pt>
                <c:pt idx="105">
                  <c:v>5</c:v>
                </c:pt>
                <c:pt idx="106">
                  <c:v>33</c:v>
                </c:pt>
                <c:pt idx="107">
                  <c:v>35</c:v>
                </c:pt>
                <c:pt idx="108">
                  <c:v>25</c:v>
                </c:pt>
                <c:pt idx="109">
                  <c:v>5</c:v>
                </c:pt>
                <c:pt idx="110">
                  <c:v>5</c:v>
                </c:pt>
                <c:pt idx="111">
                  <c:v>180</c:v>
                </c:pt>
                <c:pt idx="112">
                  <c:v>75</c:v>
                </c:pt>
                <c:pt idx="113">
                  <c:v>130</c:v>
                </c:pt>
                <c:pt idx="114">
                  <c:v>138</c:v>
                </c:pt>
                <c:pt idx="115">
                  <c:v>255</c:v>
                </c:pt>
                <c:pt idx="116">
                  <c:v>160</c:v>
                </c:pt>
                <c:pt idx="117">
                  <c:v>160</c:v>
                </c:pt>
                <c:pt idx="118">
                  <c:v>25</c:v>
                </c:pt>
                <c:pt idx="119">
                  <c:v>252</c:v>
                </c:pt>
                <c:pt idx="120">
                  <c:v>169</c:v>
                </c:pt>
                <c:pt idx="121">
                  <c:v>80</c:v>
                </c:pt>
                <c:pt idx="122">
                  <c:v>141</c:v>
                </c:pt>
                <c:pt idx="123">
                  <c:v>143</c:v>
                </c:pt>
                <c:pt idx="124">
                  <c:v>316</c:v>
                </c:pt>
                <c:pt idx="125">
                  <c:v>150</c:v>
                </c:pt>
                <c:pt idx="126">
                  <c:v>30</c:v>
                </c:pt>
                <c:pt idx="127">
                  <c:v>80</c:v>
                </c:pt>
                <c:pt idx="128">
                  <c:v>85</c:v>
                </c:pt>
                <c:pt idx="129">
                  <c:v>266</c:v>
                </c:pt>
                <c:pt idx="130">
                  <c:v>190</c:v>
                </c:pt>
                <c:pt idx="131">
                  <c:v>105</c:v>
                </c:pt>
                <c:pt idx="132">
                  <c:v>150</c:v>
                </c:pt>
                <c:pt idx="133">
                  <c:v>130</c:v>
                </c:pt>
                <c:pt idx="134">
                  <c:v>233</c:v>
                </c:pt>
                <c:pt idx="135">
                  <c:v>255</c:v>
                </c:pt>
                <c:pt idx="136">
                  <c:v>150</c:v>
                </c:pt>
                <c:pt idx="137">
                  <c:v>75</c:v>
                </c:pt>
                <c:pt idx="138">
                  <c:v>110</c:v>
                </c:pt>
                <c:pt idx="139">
                  <c:v>110</c:v>
                </c:pt>
                <c:pt idx="140">
                  <c:v>80</c:v>
                </c:pt>
                <c:pt idx="141">
                  <c:v>60</c:v>
                </c:pt>
                <c:pt idx="142">
                  <c:v>97</c:v>
                </c:pt>
                <c:pt idx="143">
                  <c:v>52</c:v>
                </c:pt>
                <c:pt idx="144">
                  <c:v>165</c:v>
                </c:pt>
                <c:pt idx="145">
                  <c:v>110</c:v>
                </c:pt>
                <c:pt idx="146">
                  <c:v>100</c:v>
                </c:pt>
                <c:pt idx="147">
                  <c:v>150</c:v>
                </c:pt>
                <c:pt idx="148">
                  <c:v>250</c:v>
                </c:pt>
                <c:pt idx="149">
                  <c:v>40</c:v>
                </c:pt>
                <c:pt idx="150">
                  <c:v>130</c:v>
                </c:pt>
                <c:pt idx="151">
                  <c:v>50</c:v>
                </c:pt>
                <c:pt idx="152">
                  <c:v>82</c:v>
                </c:pt>
                <c:pt idx="153">
                  <c:v>37</c:v>
                </c:pt>
                <c:pt idx="154">
                  <c:v>143.2575684</c:v>
                </c:pt>
                <c:pt idx="155">
                  <c:v>110.00891110000001</c:v>
                </c:pt>
                <c:pt idx="156">
                  <c:v>72.464233399999998</c:v>
                </c:pt>
                <c:pt idx="157">
                  <c:v>155.24328610000001</c:v>
                </c:pt>
                <c:pt idx="158">
                  <c:v>84.67419434</c:v>
                </c:pt>
                <c:pt idx="159">
                  <c:v>33.906860350000002</c:v>
                </c:pt>
                <c:pt idx="160">
                  <c:v>9.59375</c:v>
                </c:pt>
                <c:pt idx="161">
                  <c:v>123.18640139999999</c:v>
                </c:pt>
                <c:pt idx="162">
                  <c:v>28.06420898</c:v>
                </c:pt>
                <c:pt idx="163">
                  <c:v>23.846435549999999</c:v>
                </c:pt>
                <c:pt idx="164">
                  <c:v>47.296142580000001</c:v>
                </c:pt>
                <c:pt idx="165">
                  <c:v>270</c:v>
                </c:pt>
                <c:pt idx="166">
                  <c:v>100</c:v>
                </c:pt>
                <c:pt idx="167">
                  <c:v>174.6</c:v>
                </c:pt>
                <c:pt idx="168">
                  <c:v>62.815866309999997</c:v>
                </c:pt>
                <c:pt idx="169">
                  <c:v>18.418321729999999</c:v>
                </c:pt>
                <c:pt idx="170">
                  <c:v>20</c:v>
                </c:pt>
                <c:pt idx="171">
                  <c:v>15</c:v>
                </c:pt>
                <c:pt idx="172">
                  <c:v>34</c:v>
                </c:pt>
                <c:pt idx="173">
                  <c:v>3</c:v>
                </c:pt>
                <c:pt idx="174">
                  <c:v>1.8</c:v>
                </c:pt>
                <c:pt idx="175">
                  <c:v>95</c:v>
                </c:pt>
                <c:pt idx="176">
                  <c:v>85</c:v>
                </c:pt>
                <c:pt idx="177">
                  <c:v>145</c:v>
                </c:pt>
                <c:pt idx="178">
                  <c:v>140</c:v>
                </c:pt>
                <c:pt idx="179">
                  <c:v>175</c:v>
                </c:pt>
                <c:pt idx="180">
                  <c:v>135</c:v>
                </c:pt>
                <c:pt idx="181">
                  <c:v>65</c:v>
                </c:pt>
                <c:pt idx="182">
                  <c:v>75</c:v>
                </c:pt>
                <c:pt idx="183">
                  <c:v>240</c:v>
                </c:pt>
                <c:pt idx="184">
                  <c:v>345</c:v>
                </c:pt>
                <c:pt idx="185">
                  <c:v>240</c:v>
                </c:pt>
                <c:pt idx="186">
                  <c:v>280</c:v>
                </c:pt>
                <c:pt idx="187">
                  <c:v>115</c:v>
                </c:pt>
                <c:pt idx="188">
                  <c:v>160</c:v>
                </c:pt>
                <c:pt idx="189">
                  <c:v>213.5</c:v>
                </c:pt>
                <c:pt idx="190">
                  <c:v>198.1</c:v>
                </c:pt>
                <c:pt idx="191">
                  <c:v>144.5</c:v>
                </c:pt>
                <c:pt idx="192">
                  <c:v>40</c:v>
                </c:pt>
                <c:pt idx="193">
                  <c:v>210</c:v>
                </c:pt>
                <c:pt idx="194">
                  <c:v>115</c:v>
                </c:pt>
                <c:pt idx="195">
                  <c:v>185</c:v>
                </c:pt>
                <c:pt idx="196">
                  <c:v>255</c:v>
                </c:pt>
                <c:pt idx="197">
                  <c:v>40</c:v>
                </c:pt>
                <c:pt idx="198">
                  <c:v>10</c:v>
                </c:pt>
                <c:pt idx="199">
                  <c:v>10</c:v>
                </c:pt>
                <c:pt idx="200">
                  <c:v>30</c:v>
                </c:pt>
                <c:pt idx="201">
                  <c:v>35</c:v>
                </c:pt>
                <c:pt idx="202">
                  <c:v>30</c:v>
                </c:pt>
                <c:pt idx="203">
                  <c:v>15</c:v>
                </c:pt>
                <c:pt idx="204">
                  <c:v>35</c:v>
                </c:pt>
                <c:pt idx="205">
                  <c:v>16</c:v>
                </c:pt>
                <c:pt idx="206">
                  <c:v>60</c:v>
                </c:pt>
                <c:pt idx="207">
                  <c:v>25</c:v>
                </c:pt>
                <c:pt idx="208">
                  <c:v>75</c:v>
                </c:pt>
                <c:pt idx="209">
                  <c:v>140</c:v>
                </c:pt>
                <c:pt idx="210">
                  <c:v>50</c:v>
                </c:pt>
                <c:pt idx="211">
                  <c:v>50</c:v>
                </c:pt>
                <c:pt idx="212">
                  <c:v>60</c:v>
                </c:pt>
                <c:pt idx="213">
                  <c:v>40</c:v>
                </c:pt>
                <c:pt idx="214">
                  <c:v>1692.6437989999999</c:v>
                </c:pt>
                <c:pt idx="215">
                  <c:v>1461.424561</c:v>
                </c:pt>
                <c:pt idx="216">
                  <c:v>998.92553710000004</c:v>
                </c:pt>
                <c:pt idx="217">
                  <c:v>1187.5</c:v>
                </c:pt>
                <c:pt idx="218">
                  <c:v>798.62109380000004</c:v>
                </c:pt>
                <c:pt idx="219">
                  <c:v>1027.809814</c:v>
                </c:pt>
                <c:pt idx="220">
                  <c:v>2364.8608399999998</c:v>
                </c:pt>
                <c:pt idx="221">
                  <c:v>1269.385254</c:v>
                </c:pt>
                <c:pt idx="222">
                  <c:v>1823.659302</c:v>
                </c:pt>
                <c:pt idx="223">
                  <c:v>764.42822269999999</c:v>
                </c:pt>
                <c:pt idx="224">
                  <c:v>828.26049809999995</c:v>
                </c:pt>
                <c:pt idx="225">
                  <c:v>1040</c:v>
                </c:pt>
                <c:pt idx="226">
                  <c:v>1200</c:v>
                </c:pt>
                <c:pt idx="227">
                  <c:v>1164.8266599999999</c:v>
                </c:pt>
                <c:pt idx="228">
                  <c:v>1645</c:v>
                </c:pt>
                <c:pt idx="229">
                  <c:v>1911</c:v>
                </c:pt>
                <c:pt idx="230">
                  <c:v>2040</c:v>
                </c:pt>
                <c:pt idx="231">
                  <c:v>500</c:v>
                </c:pt>
                <c:pt idx="232">
                  <c:v>720</c:v>
                </c:pt>
                <c:pt idx="233">
                  <c:v>152</c:v>
                </c:pt>
                <c:pt idx="234">
                  <c:v>116</c:v>
                </c:pt>
                <c:pt idx="235">
                  <c:v>242</c:v>
                </c:pt>
                <c:pt idx="236">
                  <c:v>213</c:v>
                </c:pt>
                <c:pt idx="237">
                  <c:v>217</c:v>
                </c:pt>
                <c:pt idx="238">
                  <c:v>134</c:v>
                </c:pt>
                <c:pt idx="239">
                  <c:v>172</c:v>
                </c:pt>
                <c:pt idx="240">
                  <c:v>130</c:v>
                </c:pt>
                <c:pt idx="241">
                  <c:v>159</c:v>
                </c:pt>
                <c:pt idx="242">
                  <c:v>150</c:v>
                </c:pt>
                <c:pt idx="243">
                  <c:v>282</c:v>
                </c:pt>
                <c:pt idx="244">
                  <c:v>159</c:v>
                </c:pt>
                <c:pt idx="245">
                  <c:v>255</c:v>
                </c:pt>
                <c:pt idx="246">
                  <c:v>228</c:v>
                </c:pt>
                <c:pt idx="247">
                  <c:v>358</c:v>
                </c:pt>
                <c:pt idx="248">
                  <c:v>208</c:v>
                </c:pt>
                <c:pt idx="249">
                  <c:v>228</c:v>
                </c:pt>
                <c:pt idx="250">
                  <c:v>343</c:v>
                </c:pt>
                <c:pt idx="251">
                  <c:v>345</c:v>
                </c:pt>
                <c:pt idx="252">
                  <c:v>193</c:v>
                </c:pt>
                <c:pt idx="253">
                  <c:v>204</c:v>
                </c:pt>
                <c:pt idx="254">
                  <c:v>148</c:v>
                </c:pt>
                <c:pt idx="255">
                  <c:v>146</c:v>
                </c:pt>
                <c:pt idx="256">
                  <c:v>166</c:v>
                </c:pt>
                <c:pt idx="257">
                  <c:v>103</c:v>
                </c:pt>
                <c:pt idx="258">
                  <c:v>253</c:v>
                </c:pt>
                <c:pt idx="259">
                  <c:v>65</c:v>
                </c:pt>
                <c:pt idx="260">
                  <c:v>287</c:v>
                </c:pt>
                <c:pt idx="261">
                  <c:v>233</c:v>
                </c:pt>
                <c:pt idx="262">
                  <c:v>188</c:v>
                </c:pt>
                <c:pt idx="263">
                  <c:v>143</c:v>
                </c:pt>
                <c:pt idx="264">
                  <c:v>338</c:v>
                </c:pt>
                <c:pt idx="265">
                  <c:v>361</c:v>
                </c:pt>
                <c:pt idx="266">
                  <c:v>477</c:v>
                </c:pt>
                <c:pt idx="267">
                  <c:v>296</c:v>
                </c:pt>
                <c:pt idx="268">
                  <c:v>85</c:v>
                </c:pt>
                <c:pt idx="269">
                  <c:v>249</c:v>
                </c:pt>
                <c:pt idx="270">
                  <c:v>367</c:v>
                </c:pt>
                <c:pt idx="271">
                  <c:v>356</c:v>
                </c:pt>
                <c:pt idx="272">
                  <c:v>296</c:v>
                </c:pt>
                <c:pt idx="273">
                  <c:v>262</c:v>
                </c:pt>
                <c:pt idx="274">
                  <c:v>211</c:v>
                </c:pt>
                <c:pt idx="275">
                  <c:v>242</c:v>
                </c:pt>
                <c:pt idx="276">
                  <c:v>146</c:v>
                </c:pt>
                <c:pt idx="277">
                  <c:v>405</c:v>
                </c:pt>
                <c:pt idx="278">
                  <c:v>459</c:v>
                </c:pt>
                <c:pt idx="279">
                  <c:v>388</c:v>
                </c:pt>
                <c:pt idx="280">
                  <c:v>385</c:v>
                </c:pt>
                <c:pt idx="281">
                  <c:v>264</c:v>
                </c:pt>
                <c:pt idx="282">
                  <c:v>493</c:v>
                </c:pt>
                <c:pt idx="283">
                  <c:v>235</c:v>
                </c:pt>
                <c:pt idx="284">
                  <c:v>374</c:v>
                </c:pt>
                <c:pt idx="285">
                  <c:v>204</c:v>
                </c:pt>
                <c:pt idx="286">
                  <c:v>137</c:v>
                </c:pt>
                <c:pt idx="287">
                  <c:v>258</c:v>
                </c:pt>
                <c:pt idx="288">
                  <c:v>249</c:v>
                </c:pt>
                <c:pt idx="289">
                  <c:v>267</c:v>
                </c:pt>
                <c:pt idx="290">
                  <c:v>302</c:v>
                </c:pt>
                <c:pt idx="291">
                  <c:v>305</c:v>
                </c:pt>
                <c:pt idx="292">
                  <c:v>338</c:v>
                </c:pt>
                <c:pt idx="293">
                  <c:v>296</c:v>
                </c:pt>
                <c:pt idx="294">
                  <c:v>179</c:v>
                </c:pt>
                <c:pt idx="295">
                  <c:v>493</c:v>
                </c:pt>
                <c:pt idx="296">
                  <c:v>222</c:v>
                </c:pt>
                <c:pt idx="297">
                  <c:v>264</c:v>
                </c:pt>
                <c:pt idx="298">
                  <c:v>237</c:v>
                </c:pt>
                <c:pt idx="299">
                  <c:v>300</c:v>
                </c:pt>
                <c:pt idx="300">
                  <c:v>179</c:v>
                </c:pt>
                <c:pt idx="301">
                  <c:v>242</c:v>
                </c:pt>
                <c:pt idx="302">
                  <c:v>363</c:v>
                </c:pt>
                <c:pt idx="303">
                  <c:v>150</c:v>
                </c:pt>
                <c:pt idx="304">
                  <c:v>83</c:v>
                </c:pt>
                <c:pt idx="305">
                  <c:v>403</c:v>
                </c:pt>
                <c:pt idx="306">
                  <c:v>105</c:v>
                </c:pt>
                <c:pt idx="307">
                  <c:v>204</c:v>
                </c:pt>
                <c:pt idx="308">
                  <c:v>125</c:v>
                </c:pt>
                <c:pt idx="309">
                  <c:v>181</c:v>
                </c:pt>
                <c:pt idx="310">
                  <c:v>244</c:v>
                </c:pt>
                <c:pt idx="311">
                  <c:v>148</c:v>
                </c:pt>
                <c:pt idx="312">
                  <c:v>181</c:v>
                </c:pt>
                <c:pt idx="313">
                  <c:v>116</c:v>
                </c:pt>
                <c:pt idx="314">
                  <c:v>164</c:v>
                </c:pt>
                <c:pt idx="315">
                  <c:v>197</c:v>
                </c:pt>
                <c:pt idx="316">
                  <c:v>114</c:v>
                </c:pt>
                <c:pt idx="317">
                  <c:v>258</c:v>
                </c:pt>
                <c:pt idx="318">
                  <c:v>246</c:v>
                </c:pt>
                <c:pt idx="319">
                  <c:v>208</c:v>
                </c:pt>
                <c:pt idx="320">
                  <c:v>240</c:v>
                </c:pt>
                <c:pt idx="321">
                  <c:v>280</c:v>
                </c:pt>
                <c:pt idx="322">
                  <c:v>208</c:v>
                </c:pt>
                <c:pt idx="323">
                  <c:v>78</c:v>
                </c:pt>
                <c:pt idx="324">
                  <c:v>376</c:v>
                </c:pt>
                <c:pt idx="325">
                  <c:v>228</c:v>
                </c:pt>
                <c:pt idx="326">
                  <c:v>511</c:v>
                </c:pt>
                <c:pt idx="327">
                  <c:v>345</c:v>
                </c:pt>
                <c:pt idx="328">
                  <c:v>224</c:v>
                </c:pt>
                <c:pt idx="329">
                  <c:v>296</c:v>
                </c:pt>
                <c:pt idx="330">
                  <c:v>242</c:v>
                </c:pt>
                <c:pt idx="331">
                  <c:v>363</c:v>
                </c:pt>
                <c:pt idx="332">
                  <c:v>430</c:v>
                </c:pt>
                <c:pt idx="333">
                  <c:v>237</c:v>
                </c:pt>
                <c:pt idx="334">
                  <c:v>403</c:v>
                </c:pt>
                <c:pt idx="335">
                  <c:v>148</c:v>
                </c:pt>
                <c:pt idx="336">
                  <c:v>161</c:v>
                </c:pt>
                <c:pt idx="337">
                  <c:v>282</c:v>
                </c:pt>
                <c:pt idx="338">
                  <c:v>130</c:v>
                </c:pt>
                <c:pt idx="339">
                  <c:v>202</c:v>
                </c:pt>
                <c:pt idx="340">
                  <c:v>179</c:v>
                </c:pt>
                <c:pt idx="341">
                  <c:v>224</c:v>
                </c:pt>
                <c:pt idx="342">
                  <c:v>130</c:v>
                </c:pt>
                <c:pt idx="343">
                  <c:v>233</c:v>
                </c:pt>
                <c:pt idx="344">
                  <c:v>103</c:v>
                </c:pt>
                <c:pt idx="345">
                  <c:v>148</c:v>
                </c:pt>
                <c:pt idx="346">
                  <c:v>130</c:v>
                </c:pt>
                <c:pt idx="347">
                  <c:v>143</c:v>
                </c:pt>
                <c:pt idx="348">
                  <c:v>76</c:v>
                </c:pt>
                <c:pt idx="349">
                  <c:v>130</c:v>
                </c:pt>
                <c:pt idx="350">
                  <c:v>130</c:v>
                </c:pt>
                <c:pt idx="351">
                  <c:v>132</c:v>
                </c:pt>
                <c:pt idx="352">
                  <c:v>72</c:v>
                </c:pt>
                <c:pt idx="353">
                  <c:v>58</c:v>
                </c:pt>
                <c:pt idx="354">
                  <c:v>87</c:v>
                </c:pt>
                <c:pt idx="355">
                  <c:v>101</c:v>
                </c:pt>
                <c:pt idx="356">
                  <c:v>110</c:v>
                </c:pt>
                <c:pt idx="357">
                  <c:v>56</c:v>
                </c:pt>
                <c:pt idx="358">
                  <c:v>78</c:v>
                </c:pt>
                <c:pt idx="359">
                  <c:v>139</c:v>
                </c:pt>
                <c:pt idx="360">
                  <c:v>78</c:v>
                </c:pt>
                <c:pt idx="361">
                  <c:v>54</c:v>
                </c:pt>
                <c:pt idx="362">
                  <c:v>63</c:v>
                </c:pt>
                <c:pt idx="363">
                  <c:v>81</c:v>
                </c:pt>
                <c:pt idx="364">
                  <c:v>94</c:v>
                </c:pt>
                <c:pt idx="365">
                  <c:v>112</c:v>
                </c:pt>
                <c:pt idx="366">
                  <c:v>139</c:v>
                </c:pt>
                <c:pt idx="367">
                  <c:v>114</c:v>
                </c:pt>
                <c:pt idx="368">
                  <c:v>99</c:v>
                </c:pt>
                <c:pt idx="369">
                  <c:v>92</c:v>
                </c:pt>
                <c:pt idx="370">
                  <c:v>134</c:v>
                </c:pt>
                <c:pt idx="371">
                  <c:v>101</c:v>
                </c:pt>
                <c:pt idx="372">
                  <c:v>159</c:v>
                </c:pt>
                <c:pt idx="373">
                  <c:v>121</c:v>
                </c:pt>
                <c:pt idx="374">
                  <c:v>112</c:v>
                </c:pt>
                <c:pt idx="375">
                  <c:v>103</c:v>
                </c:pt>
                <c:pt idx="376">
                  <c:v>108</c:v>
                </c:pt>
                <c:pt idx="377">
                  <c:v>146</c:v>
                </c:pt>
                <c:pt idx="378">
                  <c:v>99</c:v>
                </c:pt>
                <c:pt idx="379">
                  <c:v>114</c:v>
                </c:pt>
                <c:pt idx="380">
                  <c:v>96</c:v>
                </c:pt>
                <c:pt idx="381">
                  <c:v>83</c:v>
                </c:pt>
                <c:pt idx="382">
                  <c:v>130</c:v>
                </c:pt>
                <c:pt idx="383">
                  <c:v>110</c:v>
                </c:pt>
                <c:pt idx="384">
                  <c:v>103</c:v>
                </c:pt>
                <c:pt idx="385">
                  <c:v>101</c:v>
                </c:pt>
                <c:pt idx="386">
                  <c:v>96</c:v>
                </c:pt>
                <c:pt idx="387">
                  <c:v>63</c:v>
                </c:pt>
                <c:pt idx="388">
                  <c:v>60</c:v>
                </c:pt>
                <c:pt idx="389">
                  <c:v>94</c:v>
                </c:pt>
                <c:pt idx="390">
                  <c:v>146</c:v>
                </c:pt>
                <c:pt idx="391">
                  <c:v>94</c:v>
                </c:pt>
                <c:pt idx="392">
                  <c:v>76</c:v>
                </c:pt>
                <c:pt idx="393">
                  <c:v>184</c:v>
                </c:pt>
                <c:pt idx="394">
                  <c:v>220</c:v>
                </c:pt>
                <c:pt idx="395">
                  <c:v>116</c:v>
                </c:pt>
                <c:pt idx="396">
                  <c:v>193</c:v>
                </c:pt>
                <c:pt idx="397">
                  <c:v>309</c:v>
                </c:pt>
                <c:pt idx="398">
                  <c:v>282</c:v>
                </c:pt>
                <c:pt idx="399">
                  <c:v>103</c:v>
                </c:pt>
                <c:pt idx="400">
                  <c:v>197</c:v>
                </c:pt>
                <c:pt idx="401">
                  <c:v>215</c:v>
                </c:pt>
                <c:pt idx="402">
                  <c:v>116</c:v>
                </c:pt>
                <c:pt idx="403">
                  <c:v>179</c:v>
                </c:pt>
                <c:pt idx="404">
                  <c:v>143</c:v>
                </c:pt>
                <c:pt idx="405">
                  <c:v>157</c:v>
                </c:pt>
                <c:pt idx="406">
                  <c:v>202</c:v>
                </c:pt>
                <c:pt idx="407">
                  <c:v>101</c:v>
                </c:pt>
                <c:pt idx="408">
                  <c:v>170</c:v>
                </c:pt>
                <c:pt idx="409">
                  <c:v>175</c:v>
                </c:pt>
                <c:pt idx="410">
                  <c:v>130</c:v>
                </c:pt>
                <c:pt idx="411">
                  <c:v>215</c:v>
                </c:pt>
                <c:pt idx="412">
                  <c:v>72</c:v>
                </c:pt>
                <c:pt idx="413">
                  <c:v>211</c:v>
                </c:pt>
                <c:pt idx="414">
                  <c:v>175</c:v>
                </c:pt>
                <c:pt idx="415">
                  <c:v>179</c:v>
                </c:pt>
                <c:pt idx="416">
                  <c:v>175</c:v>
                </c:pt>
                <c:pt idx="417">
                  <c:v>467</c:v>
                </c:pt>
                <c:pt idx="418">
                  <c:v>237</c:v>
                </c:pt>
                <c:pt idx="419">
                  <c:v>172</c:v>
                </c:pt>
                <c:pt idx="420">
                  <c:v>273</c:v>
                </c:pt>
                <c:pt idx="421">
                  <c:v>117</c:v>
                </c:pt>
                <c:pt idx="422">
                  <c:v>207</c:v>
                </c:pt>
                <c:pt idx="423">
                  <c:v>199</c:v>
                </c:pt>
                <c:pt idx="424">
                  <c:v>123</c:v>
                </c:pt>
                <c:pt idx="425">
                  <c:v>362</c:v>
                </c:pt>
                <c:pt idx="426">
                  <c:v>44</c:v>
                </c:pt>
                <c:pt idx="427">
                  <c:v>115</c:v>
                </c:pt>
                <c:pt idx="428">
                  <c:v>97</c:v>
                </c:pt>
                <c:pt idx="429">
                  <c:v>476</c:v>
                </c:pt>
                <c:pt idx="430">
                  <c:v>340</c:v>
                </c:pt>
                <c:pt idx="431">
                  <c:v>265</c:v>
                </c:pt>
                <c:pt idx="432">
                  <c:v>253</c:v>
                </c:pt>
                <c:pt idx="433">
                  <c:v>223</c:v>
                </c:pt>
                <c:pt idx="434">
                  <c:v>181</c:v>
                </c:pt>
                <c:pt idx="435">
                  <c:v>48</c:v>
                </c:pt>
                <c:pt idx="436">
                  <c:v>159</c:v>
                </c:pt>
                <c:pt idx="437">
                  <c:v>60</c:v>
                </c:pt>
                <c:pt idx="438">
                  <c:v>90</c:v>
                </c:pt>
                <c:pt idx="439">
                  <c:v>183</c:v>
                </c:pt>
                <c:pt idx="440">
                  <c:v>84</c:v>
                </c:pt>
                <c:pt idx="441">
                  <c:v>102</c:v>
                </c:pt>
                <c:pt idx="442">
                  <c:v>156</c:v>
                </c:pt>
                <c:pt idx="443">
                  <c:v>198</c:v>
                </c:pt>
                <c:pt idx="444">
                  <c:v>146</c:v>
                </c:pt>
                <c:pt idx="445">
                  <c:v>168</c:v>
                </c:pt>
                <c:pt idx="446">
                  <c:v>218</c:v>
                </c:pt>
                <c:pt idx="447">
                  <c:v>121</c:v>
                </c:pt>
                <c:pt idx="448">
                  <c:v>168</c:v>
                </c:pt>
                <c:pt idx="449">
                  <c:v>172</c:v>
                </c:pt>
                <c:pt idx="450">
                  <c:v>156</c:v>
                </c:pt>
                <c:pt idx="451">
                  <c:v>163</c:v>
                </c:pt>
                <c:pt idx="452">
                  <c:v>181</c:v>
                </c:pt>
                <c:pt idx="453">
                  <c:v>90</c:v>
                </c:pt>
                <c:pt idx="454">
                  <c:v>254</c:v>
                </c:pt>
                <c:pt idx="455">
                  <c:v>130</c:v>
                </c:pt>
                <c:pt idx="456">
                  <c:v>158</c:v>
                </c:pt>
                <c:pt idx="457">
                  <c:v>167</c:v>
                </c:pt>
                <c:pt idx="458">
                  <c:v>207</c:v>
                </c:pt>
                <c:pt idx="459">
                  <c:v>74</c:v>
                </c:pt>
                <c:pt idx="460">
                  <c:v>165</c:v>
                </c:pt>
                <c:pt idx="461">
                  <c:v>141</c:v>
                </c:pt>
                <c:pt idx="462">
                  <c:v>256</c:v>
                </c:pt>
                <c:pt idx="463">
                  <c:v>170</c:v>
                </c:pt>
                <c:pt idx="464">
                  <c:v>194</c:v>
                </c:pt>
                <c:pt idx="465">
                  <c:v>291</c:v>
                </c:pt>
                <c:pt idx="466">
                  <c:v>157</c:v>
                </c:pt>
                <c:pt idx="467">
                  <c:v>254</c:v>
                </c:pt>
                <c:pt idx="468">
                  <c:v>106</c:v>
                </c:pt>
                <c:pt idx="469">
                  <c:v>225</c:v>
                </c:pt>
                <c:pt idx="470">
                  <c:v>426</c:v>
                </c:pt>
                <c:pt idx="471">
                  <c:v>119</c:v>
                </c:pt>
                <c:pt idx="472">
                  <c:v>236</c:v>
                </c:pt>
                <c:pt idx="473">
                  <c:v>196</c:v>
                </c:pt>
                <c:pt idx="474">
                  <c:v>298</c:v>
                </c:pt>
                <c:pt idx="475">
                  <c:v>245</c:v>
                </c:pt>
                <c:pt idx="476">
                  <c:v>253</c:v>
                </c:pt>
                <c:pt idx="477">
                  <c:v>95</c:v>
                </c:pt>
                <c:pt idx="478">
                  <c:v>194</c:v>
                </c:pt>
                <c:pt idx="479">
                  <c:v>192</c:v>
                </c:pt>
                <c:pt idx="480">
                  <c:v>93</c:v>
                </c:pt>
                <c:pt idx="481">
                  <c:v>163</c:v>
                </c:pt>
                <c:pt idx="482">
                  <c:v>79</c:v>
                </c:pt>
                <c:pt idx="483">
                  <c:v>108</c:v>
                </c:pt>
                <c:pt idx="484">
                  <c:v>124</c:v>
                </c:pt>
                <c:pt idx="485">
                  <c:v>183</c:v>
                </c:pt>
                <c:pt idx="486">
                  <c:v>300</c:v>
                </c:pt>
                <c:pt idx="487">
                  <c:v>124</c:v>
                </c:pt>
                <c:pt idx="488">
                  <c:v>212</c:v>
                </c:pt>
                <c:pt idx="489">
                  <c:v>146</c:v>
                </c:pt>
                <c:pt idx="490">
                  <c:v>137</c:v>
                </c:pt>
                <c:pt idx="491">
                  <c:v>150</c:v>
                </c:pt>
                <c:pt idx="492">
                  <c:v>209</c:v>
                </c:pt>
                <c:pt idx="493">
                  <c:v>156</c:v>
                </c:pt>
                <c:pt idx="494">
                  <c:v>168</c:v>
                </c:pt>
                <c:pt idx="495">
                  <c:v>93</c:v>
                </c:pt>
                <c:pt idx="496">
                  <c:v>205</c:v>
                </c:pt>
                <c:pt idx="497">
                  <c:v>245</c:v>
                </c:pt>
                <c:pt idx="498">
                  <c:v>218</c:v>
                </c:pt>
                <c:pt idx="499">
                  <c:v>143</c:v>
                </c:pt>
                <c:pt idx="500">
                  <c:v>90</c:v>
                </c:pt>
                <c:pt idx="501">
                  <c:v>185</c:v>
                </c:pt>
                <c:pt idx="502">
                  <c:v>212</c:v>
                </c:pt>
                <c:pt idx="503">
                  <c:v>121</c:v>
                </c:pt>
                <c:pt idx="504">
                  <c:v>145</c:v>
                </c:pt>
                <c:pt idx="505">
                  <c:v>70</c:v>
                </c:pt>
                <c:pt idx="506">
                  <c:v>66</c:v>
                </c:pt>
                <c:pt idx="507">
                  <c:v>130</c:v>
                </c:pt>
                <c:pt idx="508">
                  <c:v>119</c:v>
                </c:pt>
                <c:pt idx="509">
                  <c:v>183</c:v>
                </c:pt>
                <c:pt idx="510">
                  <c:v>172</c:v>
                </c:pt>
                <c:pt idx="511">
                  <c:v>102</c:v>
                </c:pt>
                <c:pt idx="512">
                  <c:v>128</c:v>
                </c:pt>
                <c:pt idx="513">
                  <c:v>121</c:v>
                </c:pt>
                <c:pt idx="514">
                  <c:v>84</c:v>
                </c:pt>
                <c:pt idx="515">
                  <c:v>145</c:v>
                </c:pt>
                <c:pt idx="516">
                  <c:v>70</c:v>
                </c:pt>
                <c:pt idx="517">
                  <c:v>91</c:v>
                </c:pt>
                <c:pt idx="518">
                  <c:v>71</c:v>
                </c:pt>
                <c:pt idx="519">
                  <c:v>22</c:v>
                </c:pt>
                <c:pt idx="520">
                  <c:v>185</c:v>
                </c:pt>
                <c:pt idx="521">
                  <c:v>178</c:v>
                </c:pt>
                <c:pt idx="522">
                  <c:v>75</c:v>
                </c:pt>
                <c:pt idx="523">
                  <c:v>256</c:v>
                </c:pt>
                <c:pt idx="524">
                  <c:v>207</c:v>
                </c:pt>
                <c:pt idx="525">
                  <c:v>106</c:v>
                </c:pt>
                <c:pt idx="526">
                  <c:v>99</c:v>
                </c:pt>
                <c:pt idx="527">
                  <c:v>75</c:v>
                </c:pt>
                <c:pt idx="528">
                  <c:v>119</c:v>
                </c:pt>
                <c:pt idx="529">
                  <c:v>112</c:v>
                </c:pt>
                <c:pt idx="530">
                  <c:v>70</c:v>
                </c:pt>
                <c:pt idx="531">
                  <c:v>90</c:v>
                </c:pt>
                <c:pt idx="532">
                  <c:v>119</c:v>
                </c:pt>
                <c:pt idx="533">
                  <c:v>93</c:v>
                </c:pt>
                <c:pt idx="534">
                  <c:v>95</c:v>
                </c:pt>
                <c:pt idx="535">
                  <c:v>108</c:v>
                </c:pt>
                <c:pt idx="536">
                  <c:v>161</c:v>
                </c:pt>
                <c:pt idx="537">
                  <c:v>104</c:v>
                </c:pt>
                <c:pt idx="538">
                  <c:v>168</c:v>
                </c:pt>
                <c:pt idx="539">
                  <c:v>101</c:v>
                </c:pt>
                <c:pt idx="540">
                  <c:v>84</c:v>
                </c:pt>
                <c:pt idx="541">
                  <c:v>238</c:v>
                </c:pt>
                <c:pt idx="542">
                  <c:v>124</c:v>
                </c:pt>
                <c:pt idx="543">
                  <c:v>102</c:v>
                </c:pt>
                <c:pt idx="544">
                  <c:v>181</c:v>
                </c:pt>
                <c:pt idx="545">
                  <c:v>185</c:v>
                </c:pt>
                <c:pt idx="546">
                  <c:v>92</c:v>
                </c:pt>
                <c:pt idx="547">
                  <c:v>434</c:v>
                </c:pt>
                <c:pt idx="548">
                  <c:v>119</c:v>
                </c:pt>
                <c:pt idx="549">
                  <c:v>351</c:v>
                </c:pt>
                <c:pt idx="550">
                  <c:v>178</c:v>
                </c:pt>
                <c:pt idx="551">
                  <c:v>146</c:v>
                </c:pt>
                <c:pt idx="552">
                  <c:v>210</c:v>
                </c:pt>
                <c:pt idx="553">
                  <c:v>220</c:v>
                </c:pt>
                <c:pt idx="554">
                  <c:v>157</c:v>
                </c:pt>
                <c:pt idx="555">
                  <c:v>196</c:v>
                </c:pt>
                <c:pt idx="556">
                  <c:v>271</c:v>
                </c:pt>
                <c:pt idx="557">
                  <c:v>419</c:v>
                </c:pt>
                <c:pt idx="558">
                  <c:v>225</c:v>
                </c:pt>
                <c:pt idx="559">
                  <c:v>309</c:v>
                </c:pt>
                <c:pt idx="560">
                  <c:v>287</c:v>
                </c:pt>
                <c:pt idx="561">
                  <c:v>128</c:v>
                </c:pt>
                <c:pt idx="562">
                  <c:v>150</c:v>
                </c:pt>
                <c:pt idx="563">
                  <c:v>382</c:v>
                </c:pt>
                <c:pt idx="564">
                  <c:v>115</c:v>
                </c:pt>
                <c:pt idx="565">
                  <c:v>214</c:v>
                </c:pt>
                <c:pt idx="566">
                  <c:v>135</c:v>
                </c:pt>
                <c:pt idx="567">
                  <c:v>102</c:v>
                </c:pt>
                <c:pt idx="568">
                  <c:v>112</c:v>
                </c:pt>
                <c:pt idx="569">
                  <c:v>271</c:v>
                </c:pt>
                <c:pt idx="570">
                  <c:v>126</c:v>
                </c:pt>
                <c:pt idx="571">
                  <c:v>104</c:v>
                </c:pt>
                <c:pt idx="572">
                  <c:v>150</c:v>
                </c:pt>
                <c:pt idx="573">
                  <c:v>351</c:v>
                </c:pt>
                <c:pt idx="574">
                  <c:v>467</c:v>
                </c:pt>
                <c:pt idx="575">
                  <c:v>71</c:v>
                </c:pt>
                <c:pt idx="576">
                  <c:v>44</c:v>
                </c:pt>
                <c:pt idx="577">
                  <c:v>95</c:v>
                </c:pt>
                <c:pt idx="578">
                  <c:v>108</c:v>
                </c:pt>
                <c:pt idx="579">
                  <c:v>306</c:v>
                </c:pt>
                <c:pt idx="580">
                  <c:v>115</c:v>
                </c:pt>
                <c:pt idx="581">
                  <c:v>210</c:v>
                </c:pt>
                <c:pt idx="582">
                  <c:v>53</c:v>
                </c:pt>
                <c:pt idx="583">
                  <c:v>256</c:v>
                </c:pt>
                <c:pt idx="584">
                  <c:v>183</c:v>
                </c:pt>
                <c:pt idx="585">
                  <c:v>159</c:v>
                </c:pt>
                <c:pt idx="586">
                  <c:v>406</c:v>
                </c:pt>
                <c:pt idx="587">
                  <c:v>201</c:v>
                </c:pt>
                <c:pt idx="588">
                  <c:v>73</c:v>
                </c:pt>
                <c:pt idx="589">
                  <c:v>152</c:v>
                </c:pt>
                <c:pt idx="590">
                  <c:v>106</c:v>
                </c:pt>
                <c:pt idx="591">
                  <c:v>225</c:v>
                </c:pt>
                <c:pt idx="592">
                  <c:v>82</c:v>
                </c:pt>
                <c:pt idx="593">
                  <c:v>183</c:v>
                </c:pt>
                <c:pt idx="594">
                  <c:v>154</c:v>
                </c:pt>
                <c:pt idx="595">
                  <c:v>143</c:v>
                </c:pt>
                <c:pt idx="596">
                  <c:v>236</c:v>
                </c:pt>
                <c:pt idx="597">
                  <c:v>220</c:v>
                </c:pt>
                <c:pt idx="598">
                  <c:v>276</c:v>
                </c:pt>
                <c:pt idx="599">
                  <c:v>205</c:v>
                </c:pt>
                <c:pt idx="600">
                  <c:v>137</c:v>
                </c:pt>
                <c:pt idx="601">
                  <c:v>167</c:v>
                </c:pt>
                <c:pt idx="602">
                  <c:v>181</c:v>
                </c:pt>
                <c:pt idx="603">
                  <c:v>168</c:v>
                </c:pt>
                <c:pt idx="604">
                  <c:v>276</c:v>
                </c:pt>
                <c:pt idx="605">
                  <c:v>220</c:v>
                </c:pt>
                <c:pt idx="606">
                  <c:v>309</c:v>
                </c:pt>
                <c:pt idx="607">
                  <c:v>337</c:v>
                </c:pt>
                <c:pt idx="608">
                  <c:v>280</c:v>
                </c:pt>
                <c:pt idx="609">
                  <c:v>267</c:v>
                </c:pt>
                <c:pt idx="610">
                  <c:v>112</c:v>
                </c:pt>
                <c:pt idx="611">
                  <c:v>62</c:v>
                </c:pt>
                <c:pt idx="612">
                  <c:v>165</c:v>
                </c:pt>
                <c:pt idx="613">
                  <c:v>119</c:v>
                </c:pt>
                <c:pt idx="614">
                  <c:v>278</c:v>
                </c:pt>
                <c:pt idx="615">
                  <c:v>196</c:v>
                </c:pt>
                <c:pt idx="616">
                  <c:v>168</c:v>
                </c:pt>
                <c:pt idx="617">
                  <c:v>185</c:v>
                </c:pt>
                <c:pt idx="618">
                  <c:v>201</c:v>
                </c:pt>
              </c:numCache>
            </c:numRef>
          </c:yVal>
          <c:smooth val="0"/>
        </c:ser>
        <c:ser>
          <c:idx val="12"/>
          <c:order val="8"/>
          <c:tx>
            <c:v>Submarine igneous volcanoes</c:v>
          </c:tx>
          <c:spPr>
            <a:ln w="19050">
              <a:noFill/>
            </a:ln>
          </c:spPr>
          <c:marker>
            <c:symbol val="square"/>
            <c:size val="2"/>
            <c:spPr>
              <a:noFill/>
              <a:ln>
                <a:solidFill>
                  <a:schemeClr val="tx1"/>
                </a:solidFill>
              </a:ln>
            </c:spPr>
          </c:marker>
          <c:trendline>
            <c:spPr>
              <a:ln>
                <a:prstDash val="dash"/>
              </a:ln>
            </c:spPr>
            <c:trendlineType val="power"/>
            <c:dispRSqr val="0"/>
            <c:dispEq val="0"/>
          </c:trendline>
          <c:xVal>
            <c:numRef>
              <c:f>'Batiza &amp; Vanko'!$B$3:$B$26</c:f>
              <c:numCache>
                <c:formatCode>General</c:formatCode>
                <c:ptCount val="24"/>
                <c:pt idx="0">
                  <c:v>2820</c:v>
                </c:pt>
                <c:pt idx="1">
                  <c:v>3720</c:v>
                </c:pt>
                <c:pt idx="2">
                  <c:v>3720</c:v>
                </c:pt>
                <c:pt idx="3">
                  <c:v>2810</c:v>
                </c:pt>
                <c:pt idx="4">
                  <c:v>2410</c:v>
                </c:pt>
                <c:pt idx="5">
                  <c:v>4000</c:v>
                </c:pt>
                <c:pt idx="6">
                  <c:v>9210</c:v>
                </c:pt>
                <c:pt idx="7">
                  <c:v>9660</c:v>
                </c:pt>
                <c:pt idx="8">
                  <c:v>7510</c:v>
                </c:pt>
                <c:pt idx="9">
                  <c:v>5800</c:v>
                </c:pt>
                <c:pt idx="10">
                  <c:v>2300</c:v>
                </c:pt>
                <c:pt idx="11">
                  <c:v>8860</c:v>
                </c:pt>
                <c:pt idx="12">
                  <c:v>7700</c:v>
                </c:pt>
                <c:pt idx="13">
                  <c:v>2470</c:v>
                </c:pt>
                <c:pt idx="14">
                  <c:v>5900</c:v>
                </c:pt>
                <c:pt idx="15">
                  <c:v>8860</c:v>
                </c:pt>
                <c:pt idx="16">
                  <c:v>10500</c:v>
                </c:pt>
                <c:pt idx="17">
                  <c:v>5900</c:v>
                </c:pt>
                <c:pt idx="18">
                  <c:v>9400</c:v>
                </c:pt>
                <c:pt idx="19">
                  <c:v>8600</c:v>
                </c:pt>
                <c:pt idx="20">
                  <c:v>4000</c:v>
                </c:pt>
                <c:pt idx="21">
                  <c:v>9600</c:v>
                </c:pt>
                <c:pt idx="22">
                  <c:v>7000</c:v>
                </c:pt>
                <c:pt idx="23">
                  <c:v>25500</c:v>
                </c:pt>
              </c:numCache>
            </c:numRef>
          </c:xVal>
          <c:yVal>
            <c:numRef>
              <c:f>'Batiza &amp; Vanko'!$C$3:$C$26</c:f>
              <c:numCache>
                <c:formatCode>General</c:formatCode>
                <c:ptCount val="24"/>
                <c:pt idx="0">
                  <c:v>350</c:v>
                </c:pt>
                <c:pt idx="1">
                  <c:v>620</c:v>
                </c:pt>
                <c:pt idx="2">
                  <c:v>540</c:v>
                </c:pt>
                <c:pt idx="3">
                  <c:v>560</c:v>
                </c:pt>
                <c:pt idx="4">
                  <c:v>400</c:v>
                </c:pt>
                <c:pt idx="5">
                  <c:v>660</c:v>
                </c:pt>
                <c:pt idx="6">
                  <c:v>1100</c:v>
                </c:pt>
                <c:pt idx="7">
                  <c:v>900</c:v>
                </c:pt>
                <c:pt idx="8">
                  <c:v>860</c:v>
                </c:pt>
                <c:pt idx="9">
                  <c:v>250</c:v>
                </c:pt>
                <c:pt idx="10">
                  <c:v>200</c:v>
                </c:pt>
                <c:pt idx="11">
                  <c:v>500</c:v>
                </c:pt>
                <c:pt idx="12">
                  <c:v>590</c:v>
                </c:pt>
                <c:pt idx="13">
                  <c:v>220</c:v>
                </c:pt>
                <c:pt idx="14">
                  <c:v>440</c:v>
                </c:pt>
                <c:pt idx="15">
                  <c:v>960</c:v>
                </c:pt>
                <c:pt idx="16">
                  <c:v>970</c:v>
                </c:pt>
                <c:pt idx="17">
                  <c:v>500</c:v>
                </c:pt>
                <c:pt idx="18">
                  <c:v>1280</c:v>
                </c:pt>
                <c:pt idx="19">
                  <c:v>1060</c:v>
                </c:pt>
                <c:pt idx="20">
                  <c:v>420</c:v>
                </c:pt>
                <c:pt idx="21">
                  <c:v>1280</c:v>
                </c:pt>
                <c:pt idx="22">
                  <c:v>750</c:v>
                </c:pt>
                <c:pt idx="23">
                  <c:v>2300</c:v>
                </c:pt>
              </c:numCache>
            </c:numRef>
          </c:yVal>
          <c:smooth val="0"/>
        </c:ser>
        <c:ser>
          <c:idx val="1"/>
          <c:order val="9"/>
          <c:tx>
            <c:v>Tuff rings (Mars)</c:v>
          </c:tx>
          <c:spPr>
            <a:ln w="25400">
              <a:noFill/>
            </a:ln>
          </c:spPr>
          <c:marker>
            <c:symbol val="square"/>
            <c:size val="2"/>
            <c:spPr>
              <a:noFill/>
              <a:ln>
                <a:solidFill>
                  <a:schemeClr val="accent2">
                    <a:lumMod val="75000"/>
                  </a:schemeClr>
                </a:solidFill>
              </a:ln>
            </c:spPr>
          </c:marker>
          <c:trendline>
            <c:spPr>
              <a:ln>
                <a:prstDash val="dash"/>
              </a:ln>
            </c:spPr>
            <c:trendlineType val="power"/>
            <c:dispRSqr val="0"/>
            <c:dispEq val="0"/>
          </c:trendline>
          <c:xVal>
            <c:numRef>
              <c:f>'Brož &amp; Hauber 2013'!$P$2:$P$188</c:f>
              <c:numCache>
                <c:formatCode>#,##0</c:formatCode>
                <c:ptCount val="187"/>
                <c:pt idx="0">
                  <c:v>7600</c:v>
                </c:pt>
                <c:pt idx="2">
                  <c:v>6750</c:v>
                </c:pt>
                <c:pt idx="4">
                  <c:v>15562</c:v>
                </c:pt>
                <c:pt idx="6">
                  <c:v>5888</c:v>
                </c:pt>
                <c:pt idx="8">
                  <c:v>3391</c:v>
                </c:pt>
                <c:pt idx="10">
                  <c:v>5690</c:v>
                </c:pt>
                <c:pt idx="12">
                  <c:v>6799</c:v>
                </c:pt>
                <c:pt idx="14">
                  <c:v>9844</c:v>
                </c:pt>
                <c:pt idx="16">
                  <c:v>6750</c:v>
                </c:pt>
                <c:pt idx="18">
                  <c:v>11811</c:v>
                </c:pt>
                <c:pt idx="20">
                  <c:v>14170</c:v>
                </c:pt>
                <c:pt idx="22">
                  <c:v>6333</c:v>
                </c:pt>
                <c:pt idx="24">
                  <c:v>10958</c:v>
                </c:pt>
                <c:pt idx="26">
                  <c:v>11827</c:v>
                </c:pt>
                <c:pt idx="28">
                  <c:v>3565</c:v>
                </c:pt>
                <c:pt idx="30">
                  <c:v>7675</c:v>
                </c:pt>
                <c:pt idx="32">
                  <c:v>7261</c:v>
                </c:pt>
                <c:pt idx="34">
                  <c:v>13543</c:v>
                </c:pt>
                <c:pt idx="36">
                  <c:v>7007</c:v>
                </c:pt>
                <c:pt idx="38">
                  <c:v>9487</c:v>
                </c:pt>
                <c:pt idx="40">
                  <c:v>6182</c:v>
                </c:pt>
                <c:pt idx="42">
                  <c:v>4220</c:v>
                </c:pt>
                <c:pt idx="44">
                  <c:v>7468</c:v>
                </c:pt>
                <c:pt idx="46">
                  <c:v>6962</c:v>
                </c:pt>
                <c:pt idx="48">
                  <c:v>8618</c:v>
                </c:pt>
                <c:pt idx="50">
                  <c:v>3179</c:v>
                </c:pt>
                <c:pt idx="52">
                  <c:v>4179</c:v>
                </c:pt>
                <c:pt idx="54">
                  <c:v>7162</c:v>
                </c:pt>
                <c:pt idx="56">
                  <c:v>3556</c:v>
                </c:pt>
                <c:pt idx="58">
                  <c:v>4375</c:v>
                </c:pt>
                <c:pt idx="60">
                  <c:v>5256</c:v>
                </c:pt>
                <c:pt idx="62">
                  <c:v>4813</c:v>
                </c:pt>
                <c:pt idx="64">
                  <c:v>4750</c:v>
                </c:pt>
                <c:pt idx="66">
                  <c:v>6531</c:v>
                </c:pt>
                <c:pt idx="68">
                  <c:v>3758</c:v>
                </c:pt>
                <c:pt idx="70">
                  <c:v>11588</c:v>
                </c:pt>
                <c:pt idx="72">
                  <c:v>4012</c:v>
                </c:pt>
                <c:pt idx="74">
                  <c:v>13905</c:v>
                </c:pt>
                <c:pt idx="76">
                  <c:v>7201</c:v>
                </c:pt>
                <c:pt idx="78">
                  <c:v>7745</c:v>
                </c:pt>
                <c:pt idx="80">
                  <c:v>13674</c:v>
                </c:pt>
                <c:pt idx="82">
                  <c:v>8778</c:v>
                </c:pt>
                <c:pt idx="84">
                  <c:v>15879</c:v>
                </c:pt>
                <c:pt idx="86">
                  <c:v>17535</c:v>
                </c:pt>
                <c:pt idx="88">
                  <c:v>10188</c:v>
                </c:pt>
                <c:pt idx="90">
                  <c:v>7273</c:v>
                </c:pt>
                <c:pt idx="92">
                  <c:v>9757</c:v>
                </c:pt>
                <c:pt idx="94">
                  <c:v>12259</c:v>
                </c:pt>
                <c:pt idx="96">
                  <c:v>7652</c:v>
                </c:pt>
                <c:pt idx="98">
                  <c:v>5294</c:v>
                </c:pt>
                <c:pt idx="100">
                  <c:v>7141</c:v>
                </c:pt>
                <c:pt idx="102">
                  <c:v>5550</c:v>
                </c:pt>
                <c:pt idx="104" formatCode="0.000_);[Red]\(0.000\)">
                  <c:v>17535</c:v>
                </c:pt>
                <c:pt idx="105" formatCode="0.000_);[Red]\(0.000\)">
                  <c:v>3179</c:v>
                </c:pt>
                <c:pt idx="106" formatCode="0.000_);[Red]\(0.000\)">
                  <c:v>8045.2115384615381</c:v>
                </c:pt>
              </c:numCache>
            </c:numRef>
          </c:xVal>
          <c:yVal>
            <c:numRef>
              <c:f>'Brož &amp; Hauber 2013'!$R$2:$R$188</c:f>
              <c:numCache>
                <c:formatCode>General</c:formatCode>
                <c:ptCount val="187"/>
                <c:pt idx="0">
                  <c:v>121</c:v>
                </c:pt>
                <c:pt idx="2">
                  <c:v>47</c:v>
                </c:pt>
                <c:pt idx="4">
                  <c:v>122</c:v>
                </c:pt>
                <c:pt idx="6">
                  <c:v>31</c:v>
                </c:pt>
                <c:pt idx="8">
                  <c:v>13</c:v>
                </c:pt>
                <c:pt idx="10">
                  <c:v>176</c:v>
                </c:pt>
                <c:pt idx="12">
                  <c:v>111</c:v>
                </c:pt>
                <c:pt idx="14">
                  <c:v>57</c:v>
                </c:pt>
                <c:pt idx="16">
                  <c:v>166</c:v>
                </c:pt>
                <c:pt idx="18">
                  <c:v>92</c:v>
                </c:pt>
                <c:pt idx="20">
                  <c:v>105</c:v>
                </c:pt>
                <c:pt idx="22">
                  <c:v>150</c:v>
                </c:pt>
                <c:pt idx="24">
                  <c:v>130</c:v>
                </c:pt>
                <c:pt idx="26">
                  <c:v>89</c:v>
                </c:pt>
                <c:pt idx="28">
                  <c:v>45</c:v>
                </c:pt>
                <c:pt idx="30">
                  <c:v>227</c:v>
                </c:pt>
                <c:pt idx="32">
                  <c:v>189</c:v>
                </c:pt>
                <c:pt idx="34">
                  <c:v>222</c:v>
                </c:pt>
                <c:pt idx="36">
                  <c:v>124</c:v>
                </c:pt>
                <c:pt idx="38">
                  <c:v>168</c:v>
                </c:pt>
                <c:pt idx="40">
                  <c:v>96</c:v>
                </c:pt>
                <c:pt idx="42">
                  <c:v>43</c:v>
                </c:pt>
                <c:pt idx="44">
                  <c:v>108</c:v>
                </c:pt>
                <c:pt idx="46">
                  <c:v>38</c:v>
                </c:pt>
                <c:pt idx="48">
                  <c:v>89</c:v>
                </c:pt>
                <c:pt idx="50">
                  <c:v>112</c:v>
                </c:pt>
                <c:pt idx="52">
                  <c:v>87</c:v>
                </c:pt>
                <c:pt idx="54">
                  <c:v>35</c:v>
                </c:pt>
                <c:pt idx="56">
                  <c:v>132</c:v>
                </c:pt>
                <c:pt idx="58">
                  <c:v>101</c:v>
                </c:pt>
                <c:pt idx="60">
                  <c:v>63</c:v>
                </c:pt>
                <c:pt idx="62">
                  <c:v>126</c:v>
                </c:pt>
                <c:pt idx="64">
                  <c:v>64</c:v>
                </c:pt>
                <c:pt idx="66">
                  <c:v>62</c:v>
                </c:pt>
                <c:pt idx="68">
                  <c:v>65</c:v>
                </c:pt>
                <c:pt idx="70">
                  <c:v>71</c:v>
                </c:pt>
                <c:pt idx="72">
                  <c:v>73</c:v>
                </c:pt>
                <c:pt idx="74">
                  <c:v>110</c:v>
                </c:pt>
                <c:pt idx="76">
                  <c:v>84</c:v>
                </c:pt>
                <c:pt idx="78">
                  <c:v>87</c:v>
                </c:pt>
                <c:pt idx="80">
                  <c:v>104</c:v>
                </c:pt>
                <c:pt idx="82">
                  <c:v>67</c:v>
                </c:pt>
                <c:pt idx="84">
                  <c:v>274</c:v>
                </c:pt>
                <c:pt idx="86">
                  <c:v>372</c:v>
                </c:pt>
                <c:pt idx="88">
                  <c:v>237</c:v>
                </c:pt>
                <c:pt idx="90">
                  <c:v>185</c:v>
                </c:pt>
                <c:pt idx="92">
                  <c:v>171</c:v>
                </c:pt>
                <c:pt idx="94">
                  <c:v>189</c:v>
                </c:pt>
                <c:pt idx="96">
                  <c:v>82</c:v>
                </c:pt>
                <c:pt idx="98">
                  <c:v>120</c:v>
                </c:pt>
                <c:pt idx="100">
                  <c:v>164</c:v>
                </c:pt>
                <c:pt idx="102">
                  <c:v>91</c:v>
                </c:pt>
                <c:pt idx="104" formatCode="0.000_);[Red]\(0.000\)">
                  <c:v>372</c:v>
                </c:pt>
                <c:pt idx="105" formatCode="0.000_);[Red]\(0.000\)">
                  <c:v>13</c:v>
                </c:pt>
                <c:pt idx="106" formatCode="0.000_);[Red]\(0.000\)">
                  <c:v>117.05769230769231</c:v>
                </c:pt>
              </c:numCache>
            </c:numRef>
          </c:yVal>
          <c:smooth val="0"/>
        </c:ser>
        <c:ser>
          <c:idx val="2"/>
          <c:order val="10"/>
          <c:tx>
            <c:v>Scoria cones (Mars)</c:v>
          </c:tx>
          <c:spPr>
            <a:ln w="25400">
              <a:noFill/>
            </a:ln>
          </c:spPr>
          <c:marker>
            <c:symbol val="plus"/>
            <c:size val="2"/>
            <c:spPr>
              <a:noFill/>
              <a:ln>
                <a:solidFill>
                  <a:srgbClr val="FF0000"/>
                </a:solidFill>
              </a:ln>
            </c:spPr>
          </c:marker>
          <c:trendline>
            <c:spPr>
              <a:ln>
                <a:prstDash val="dash"/>
              </a:ln>
            </c:spPr>
            <c:trendlineType val="power"/>
            <c:dispRSqr val="0"/>
            <c:dispEq val="0"/>
          </c:trendline>
          <c:xVal>
            <c:numRef>
              <c:f>'Brož et al. 2015'!$R$3:$R$30</c:f>
              <c:numCache>
                <c:formatCode>General</c:formatCode>
                <c:ptCount val="28"/>
                <c:pt idx="0">
                  <c:v>5210</c:v>
                </c:pt>
                <c:pt idx="1">
                  <c:v>7500</c:v>
                </c:pt>
                <c:pt idx="2">
                  <c:v>2818</c:v>
                </c:pt>
                <c:pt idx="3">
                  <c:v>2980</c:v>
                </c:pt>
                <c:pt idx="4">
                  <c:v>4558</c:v>
                </c:pt>
                <c:pt idx="5">
                  <c:v>3112</c:v>
                </c:pt>
                <c:pt idx="6">
                  <c:v>2392</c:v>
                </c:pt>
                <c:pt idx="7">
                  <c:v>2994</c:v>
                </c:pt>
                <c:pt idx="8">
                  <c:v>1570</c:v>
                </c:pt>
                <c:pt idx="9">
                  <c:v>2046</c:v>
                </c:pt>
                <c:pt idx="10">
                  <c:v>1364</c:v>
                </c:pt>
                <c:pt idx="11">
                  <c:v>1522</c:v>
                </c:pt>
                <c:pt idx="12">
                  <c:v>2520</c:v>
                </c:pt>
                <c:pt idx="13">
                  <c:v>1570</c:v>
                </c:pt>
                <c:pt idx="14">
                  <c:v>2194</c:v>
                </c:pt>
                <c:pt idx="15">
                  <c:v>1706</c:v>
                </c:pt>
                <c:pt idx="16">
                  <c:v>2370</c:v>
                </c:pt>
                <c:pt idx="17">
                  <c:v>1528</c:v>
                </c:pt>
                <c:pt idx="18">
                  <c:v>1812</c:v>
                </c:pt>
                <c:pt idx="19">
                  <c:v>1980</c:v>
                </c:pt>
                <c:pt idx="20">
                  <c:v>1480</c:v>
                </c:pt>
                <c:pt idx="21">
                  <c:v>1564</c:v>
                </c:pt>
                <c:pt idx="22">
                  <c:v>1376</c:v>
                </c:pt>
                <c:pt idx="23">
                  <c:v>928</c:v>
                </c:pt>
                <c:pt idx="24">
                  <c:v>1040</c:v>
                </c:pt>
                <c:pt idx="25">
                  <c:v>1890</c:v>
                </c:pt>
                <c:pt idx="26">
                  <c:v>1896</c:v>
                </c:pt>
                <c:pt idx="27">
                  <c:v>1796</c:v>
                </c:pt>
              </c:numCache>
            </c:numRef>
          </c:xVal>
          <c:yVal>
            <c:numRef>
              <c:f>'Brož et al. 2015'!$S$3:$S$30</c:f>
              <c:numCache>
                <c:formatCode>General</c:formatCode>
                <c:ptCount val="28"/>
                <c:pt idx="0">
                  <c:v>479</c:v>
                </c:pt>
                <c:pt idx="1">
                  <c:v>573</c:v>
                </c:pt>
                <c:pt idx="2">
                  <c:v>245</c:v>
                </c:pt>
                <c:pt idx="3">
                  <c:v>238</c:v>
                </c:pt>
                <c:pt idx="4">
                  <c:v>445</c:v>
                </c:pt>
                <c:pt idx="5">
                  <c:v>99</c:v>
                </c:pt>
                <c:pt idx="6">
                  <c:v>155</c:v>
                </c:pt>
                <c:pt idx="7">
                  <c:v>245</c:v>
                </c:pt>
                <c:pt idx="8">
                  <c:v>222</c:v>
                </c:pt>
                <c:pt idx="9">
                  <c:v>243</c:v>
                </c:pt>
                <c:pt idx="10">
                  <c:v>81</c:v>
                </c:pt>
                <c:pt idx="11">
                  <c:v>130</c:v>
                </c:pt>
                <c:pt idx="12">
                  <c:v>211</c:v>
                </c:pt>
                <c:pt idx="13">
                  <c:v>181</c:v>
                </c:pt>
                <c:pt idx="14">
                  <c:v>210</c:v>
                </c:pt>
                <c:pt idx="15">
                  <c:v>182</c:v>
                </c:pt>
                <c:pt idx="16">
                  <c:v>257</c:v>
                </c:pt>
                <c:pt idx="17">
                  <c:v>136</c:v>
                </c:pt>
                <c:pt idx="18">
                  <c:v>202</c:v>
                </c:pt>
                <c:pt idx="19">
                  <c:v>245</c:v>
                </c:pt>
                <c:pt idx="20">
                  <c:v>164</c:v>
                </c:pt>
                <c:pt idx="21">
                  <c:v>174</c:v>
                </c:pt>
                <c:pt idx="22">
                  <c:v>197</c:v>
                </c:pt>
                <c:pt idx="23">
                  <c:v>75</c:v>
                </c:pt>
                <c:pt idx="24">
                  <c:v>94</c:v>
                </c:pt>
                <c:pt idx="25">
                  <c:v>165</c:v>
                </c:pt>
                <c:pt idx="26">
                  <c:v>247</c:v>
                </c:pt>
                <c:pt idx="27">
                  <c:v>202</c:v>
                </c:pt>
              </c:numCache>
            </c:numRef>
          </c:yVal>
          <c:smooth val="0"/>
        </c:ser>
        <c:ser>
          <c:idx val="8"/>
          <c:order val="11"/>
          <c:tx>
            <c:v>Mud volcanoes (Mars)</c:v>
          </c:tx>
          <c:spPr>
            <a:ln w="25400">
              <a:noFill/>
            </a:ln>
          </c:spPr>
          <c:marker>
            <c:symbol val="triangle"/>
            <c:size val="2"/>
            <c:spPr>
              <a:solidFill>
                <a:srgbClr val="FF0000"/>
              </a:solidFill>
              <a:ln>
                <a:noFill/>
              </a:ln>
            </c:spPr>
          </c:marker>
          <c:trendline>
            <c:spPr>
              <a:ln>
                <a:prstDash val="dash"/>
              </a:ln>
            </c:spPr>
            <c:trendlineType val="power"/>
            <c:dispRSqr val="0"/>
            <c:dispEq val="0"/>
          </c:trendline>
          <c:xVal>
            <c:numRef>
              <c:f>Sheet1!$F$2:$F$51</c:f>
              <c:numCache>
                <c:formatCode>General</c:formatCode>
                <c:ptCount val="50"/>
                <c:pt idx="0">
                  <c:v>392.09529700000002</c:v>
                </c:pt>
                <c:pt idx="1">
                  <c:v>300.85677900000002</c:v>
                </c:pt>
                <c:pt idx="2">
                  <c:v>253.219762</c:v>
                </c:pt>
                <c:pt idx="3">
                  <c:v>265.33904999999999</c:v>
                </c:pt>
                <c:pt idx="4">
                  <c:v>241.92743400000001</c:v>
                </c:pt>
                <c:pt idx="5">
                  <c:v>202.64659</c:v>
                </c:pt>
                <c:pt idx="6">
                  <c:v>206.750337</c:v>
                </c:pt>
                <c:pt idx="7">
                  <c:v>206.24531899999999</c:v>
                </c:pt>
                <c:pt idx="8">
                  <c:v>147.36141900000001</c:v>
                </c:pt>
                <c:pt idx="9">
                  <c:v>171.26647199999999</c:v>
                </c:pt>
                <c:pt idx="10">
                  <c:v>276.28964000000002</c:v>
                </c:pt>
                <c:pt idx="11">
                  <c:v>205.009987</c:v>
                </c:pt>
                <c:pt idx="12">
                  <c:v>185.672135</c:v>
                </c:pt>
                <c:pt idx="13">
                  <c:v>283.53599400000002</c:v>
                </c:pt>
                <c:pt idx="14">
                  <c:v>165.15020799999999</c:v>
                </c:pt>
                <c:pt idx="15">
                  <c:v>234.170142</c:v>
                </c:pt>
                <c:pt idx="16">
                  <c:v>395.20564400000001</c:v>
                </c:pt>
                <c:pt idx="17">
                  <c:v>419.924576</c:v>
                </c:pt>
                <c:pt idx="18">
                  <c:v>159.74789799999999</c:v>
                </c:pt>
                <c:pt idx="19">
                  <c:v>441.81985400000002</c:v>
                </c:pt>
                <c:pt idx="20">
                  <c:v>324.31700499999999</c:v>
                </c:pt>
                <c:pt idx="21">
                  <c:v>205.02250100000001</c:v>
                </c:pt>
                <c:pt idx="22">
                  <c:v>367.43401999999998</c:v>
                </c:pt>
                <c:pt idx="23">
                  <c:v>260.33828399999999</c:v>
                </c:pt>
                <c:pt idx="24">
                  <c:v>205.35095200000001</c:v>
                </c:pt>
                <c:pt idx="25">
                  <c:v>199.66598500000001</c:v>
                </c:pt>
                <c:pt idx="26">
                  <c:v>217.423306</c:v>
                </c:pt>
                <c:pt idx="27">
                  <c:v>203.364272</c:v>
                </c:pt>
                <c:pt idx="28">
                  <c:v>404.24805400000002</c:v>
                </c:pt>
                <c:pt idx="29">
                  <c:v>270.86594300000002</c:v>
                </c:pt>
                <c:pt idx="30">
                  <c:v>367.40642100000002</c:v>
                </c:pt>
                <c:pt idx="31">
                  <c:v>342.67299300000002</c:v>
                </c:pt>
                <c:pt idx="32">
                  <c:v>238.10004599999999</c:v>
                </c:pt>
                <c:pt idx="33">
                  <c:v>330.66144400000002</c:v>
                </c:pt>
                <c:pt idx="34">
                  <c:v>345.19862000000001</c:v>
                </c:pt>
                <c:pt idx="35">
                  <c:v>248.97633400000001</c:v>
                </c:pt>
                <c:pt idx="36">
                  <c:v>183.976473</c:v>
                </c:pt>
                <c:pt idx="37">
                  <c:v>184.34213800000001</c:v>
                </c:pt>
                <c:pt idx="38">
                  <c:v>327.78082000000001</c:v>
                </c:pt>
                <c:pt idx="39">
                  <c:v>211.52917199999999</c:v>
                </c:pt>
                <c:pt idx="40">
                  <c:v>391.41768500000001</c:v>
                </c:pt>
                <c:pt idx="41">
                  <c:v>236.930058</c:v>
                </c:pt>
                <c:pt idx="42">
                  <c:v>229.580803</c:v>
                </c:pt>
                <c:pt idx="43">
                  <c:v>336.07154300000002</c:v>
                </c:pt>
                <c:pt idx="44">
                  <c:v>214.33067600000001</c:v>
                </c:pt>
                <c:pt idx="45">
                  <c:v>209.37212199999999</c:v>
                </c:pt>
                <c:pt idx="46">
                  <c:v>269.79523</c:v>
                </c:pt>
                <c:pt idx="47">
                  <c:v>285.66128200000003</c:v>
                </c:pt>
                <c:pt idx="48">
                  <c:v>275.77088700000002</c:v>
                </c:pt>
                <c:pt idx="49">
                  <c:v>189.90708699999999</c:v>
                </c:pt>
              </c:numCache>
            </c:numRef>
          </c:xVal>
          <c:yVal>
            <c:numRef>
              <c:f>Sheet1!$G$2:$G$51</c:f>
              <c:numCache>
                <c:formatCode>General</c:formatCode>
                <c:ptCount val="50"/>
                <c:pt idx="0">
                  <c:v>28.813174</c:v>
                </c:pt>
                <c:pt idx="1">
                  <c:v>20.256671000000001</c:v>
                </c:pt>
                <c:pt idx="2">
                  <c:v>19.041803000000002</c:v>
                </c:pt>
                <c:pt idx="3">
                  <c:v>16.556442000000001</c:v>
                </c:pt>
                <c:pt idx="4">
                  <c:v>16.999887999999999</c:v>
                </c:pt>
                <c:pt idx="5">
                  <c:v>11.546265999999999</c:v>
                </c:pt>
                <c:pt idx="6">
                  <c:v>9.4999839999999995</c:v>
                </c:pt>
                <c:pt idx="7">
                  <c:v>13.506949000000001</c:v>
                </c:pt>
                <c:pt idx="8">
                  <c:v>6.0328850000000003</c:v>
                </c:pt>
                <c:pt idx="9">
                  <c:v>8.5806149999999999</c:v>
                </c:pt>
                <c:pt idx="10">
                  <c:v>27.563203999999999</c:v>
                </c:pt>
                <c:pt idx="11">
                  <c:v>16.638121000000002</c:v>
                </c:pt>
                <c:pt idx="12">
                  <c:v>10.621731</c:v>
                </c:pt>
                <c:pt idx="13">
                  <c:v>21.453137000000002</c:v>
                </c:pt>
                <c:pt idx="14">
                  <c:v>8.5968490000000006</c:v>
                </c:pt>
                <c:pt idx="15">
                  <c:v>13.354156</c:v>
                </c:pt>
                <c:pt idx="16">
                  <c:v>22.205746000000001</c:v>
                </c:pt>
                <c:pt idx="17">
                  <c:v>35.479585</c:v>
                </c:pt>
                <c:pt idx="18">
                  <c:v>7.3315210000000004</c:v>
                </c:pt>
                <c:pt idx="19">
                  <c:v>42.944834999999998</c:v>
                </c:pt>
                <c:pt idx="20">
                  <c:v>26.469266999999999</c:v>
                </c:pt>
                <c:pt idx="21">
                  <c:v>12.739357999999999</c:v>
                </c:pt>
                <c:pt idx="22">
                  <c:v>26.635639999999999</c:v>
                </c:pt>
                <c:pt idx="23">
                  <c:v>17.535102999999999</c:v>
                </c:pt>
                <c:pt idx="24">
                  <c:v>10.649198999999999</c:v>
                </c:pt>
                <c:pt idx="25">
                  <c:v>11.580633000000001</c:v>
                </c:pt>
                <c:pt idx="26">
                  <c:v>11.077107</c:v>
                </c:pt>
                <c:pt idx="27">
                  <c:v>12.620137</c:v>
                </c:pt>
                <c:pt idx="28">
                  <c:v>28.617726000000001</c:v>
                </c:pt>
                <c:pt idx="29">
                  <c:v>18.847351</c:v>
                </c:pt>
                <c:pt idx="30">
                  <c:v>31.614173000000001</c:v>
                </c:pt>
                <c:pt idx="31">
                  <c:v>21.099193</c:v>
                </c:pt>
                <c:pt idx="32">
                  <c:v>17.007808000000001</c:v>
                </c:pt>
                <c:pt idx="33">
                  <c:v>28.688047000000001</c:v>
                </c:pt>
                <c:pt idx="34">
                  <c:v>25.196688000000002</c:v>
                </c:pt>
                <c:pt idx="35">
                  <c:v>15.338819000000001</c:v>
                </c:pt>
                <c:pt idx="36">
                  <c:v>11.665437000000001</c:v>
                </c:pt>
                <c:pt idx="37">
                  <c:v>11.865584</c:v>
                </c:pt>
                <c:pt idx="38">
                  <c:v>24.504019</c:v>
                </c:pt>
                <c:pt idx="39">
                  <c:v>15.270668000000001</c:v>
                </c:pt>
                <c:pt idx="40">
                  <c:v>30.073578000000001</c:v>
                </c:pt>
                <c:pt idx="41">
                  <c:v>13.076074</c:v>
                </c:pt>
                <c:pt idx="42">
                  <c:v>7.7999729999999996</c:v>
                </c:pt>
                <c:pt idx="43">
                  <c:v>23.624929000000002</c:v>
                </c:pt>
                <c:pt idx="44">
                  <c:v>9.1265560000000008</c:v>
                </c:pt>
                <c:pt idx="45">
                  <c:v>12.62229</c:v>
                </c:pt>
                <c:pt idx="46">
                  <c:v>17.434066000000001</c:v>
                </c:pt>
                <c:pt idx="47">
                  <c:v>17.614194000000001</c:v>
                </c:pt>
                <c:pt idx="48">
                  <c:v>16.169181999999999</c:v>
                </c:pt>
                <c:pt idx="49">
                  <c:v>8.5250190000000003</c:v>
                </c:pt>
              </c:numCache>
            </c:numRef>
          </c:yVal>
          <c:smooth val="0"/>
        </c:ser>
        <c:ser>
          <c:idx val="11"/>
          <c:order val="12"/>
          <c:tx>
            <c:v>This study</c:v>
          </c:tx>
          <c:spPr>
            <a:ln w="19050">
              <a:noFill/>
            </a:ln>
          </c:spPr>
          <c:marker>
            <c:symbol val="triangle"/>
            <c:size val="2"/>
            <c:spPr>
              <a:solidFill>
                <a:schemeClr val="accent1"/>
              </a:solidFill>
              <a:ln w="0">
                <a:noFill/>
              </a:ln>
            </c:spPr>
          </c:marker>
          <c:trendline>
            <c:spPr>
              <a:ln>
                <a:prstDash val="dash"/>
              </a:ln>
            </c:spPr>
            <c:trendlineType val="power"/>
            <c:dispRSqr val="0"/>
            <c:dispEq val="0"/>
          </c:trendline>
          <c:xVal>
            <c:numRef>
              <c:f>Geosciences!$A$2:$A$1298</c:f>
              <c:numCache>
                <c:formatCode>General</c:formatCode>
                <c:ptCount val="1297"/>
                <c:pt idx="0">
                  <c:v>732</c:v>
                </c:pt>
                <c:pt idx="1">
                  <c:v>754</c:v>
                </c:pt>
                <c:pt idx="2">
                  <c:v>761</c:v>
                </c:pt>
                <c:pt idx="3">
                  <c:v>230</c:v>
                </c:pt>
                <c:pt idx="4">
                  <c:v>1406</c:v>
                </c:pt>
                <c:pt idx="5">
                  <c:v>756</c:v>
                </c:pt>
                <c:pt idx="6">
                  <c:v>511</c:v>
                </c:pt>
                <c:pt idx="7">
                  <c:v>459</c:v>
                </c:pt>
                <c:pt idx="8">
                  <c:v>570</c:v>
                </c:pt>
                <c:pt idx="9">
                  <c:v>257</c:v>
                </c:pt>
                <c:pt idx="10">
                  <c:v>293</c:v>
                </c:pt>
                <c:pt idx="11">
                  <c:v>529</c:v>
                </c:pt>
                <c:pt idx="12">
                  <c:v>869</c:v>
                </c:pt>
                <c:pt idx="13">
                  <c:v>649</c:v>
                </c:pt>
                <c:pt idx="14">
                  <c:v>927</c:v>
                </c:pt>
                <c:pt idx="15">
                  <c:v>608</c:v>
                </c:pt>
                <c:pt idx="16">
                  <c:v>515</c:v>
                </c:pt>
                <c:pt idx="17">
                  <c:v>688</c:v>
                </c:pt>
                <c:pt idx="18">
                  <c:v>111</c:v>
                </c:pt>
                <c:pt idx="19">
                  <c:v>124</c:v>
                </c:pt>
                <c:pt idx="20">
                  <c:v>417</c:v>
                </c:pt>
                <c:pt idx="21">
                  <c:v>541</c:v>
                </c:pt>
                <c:pt idx="22">
                  <c:v>119</c:v>
                </c:pt>
                <c:pt idx="23">
                  <c:v>119</c:v>
                </c:pt>
                <c:pt idx="24">
                  <c:v>761</c:v>
                </c:pt>
                <c:pt idx="25">
                  <c:v>685</c:v>
                </c:pt>
                <c:pt idx="26">
                  <c:v>39</c:v>
                </c:pt>
                <c:pt idx="27">
                  <c:v>64</c:v>
                </c:pt>
                <c:pt idx="28">
                  <c:v>381</c:v>
                </c:pt>
                <c:pt idx="29">
                  <c:v>380</c:v>
                </c:pt>
                <c:pt idx="30">
                  <c:v>412</c:v>
                </c:pt>
                <c:pt idx="31">
                  <c:v>396</c:v>
                </c:pt>
                <c:pt idx="32">
                  <c:v>450</c:v>
                </c:pt>
                <c:pt idx="33">
                  <c:v>420</c:v>
                </c:pt>
                <c:pt idx="34">
                  <c:v>310</c:v>
                </c:pt>
                <c:pt idx="35">
                  <c:v>420</c:v>
                </c:pt>
                <c:pt idx="36">
                  <c:v>409</c:v>
                </c:pt>
                <c:pt idx="37">
                  <c:v>269</c:v>
                </c:pt>
                <c:pt idx="38">
                  <c:v>327</c:v>
                </c:pt>
                <c:pt idx="39">
                  <c:v>345</c:v>
                </c:pt>
                <c:pt idx="40">
                  <c:v>446</c:v>
                </c:pt>
                <c:pt idx="41">
                  <c:v>460</c:v>
                </c:pt>
                <c:pt idx="42">
                  <c:v>397</c:v>
                </c:pt>
                <c:pt idx="43">
                  <c:v>303</c:v>
                </c:pt>
                <c:pt idx="44">
                  <c:v>480</c:v>
                </c:pt>
                <c:pt idx="45">
                  <c:v>418</c:v>
                </c:pt>
                <c:pt idx="46">
                  <c:v>403</c:v>
                </c:pt>
                <c:pt idx="47">
                  <c:v>342</c:v>
                </c:pt>
                <c:pt idx="48">
                  <c:v>209</c:v>
                </c:pt>
                <c:pt idx="49">
                  <c:v>207</c:v>
                </c:pt>
                <c:pt idx="50">
                  <c:v>152</c:v>
                </c:pt>
                <c:pt idx="51">
                  <c:v>385</c:v>
                </c:pt>
                <c:pt idx="52">
                  <c:v>420</c:v>
                </c:pt>
                <c:pt idx="53">
                  <c:v>244</c:v>
                </c:pt>
                <c:pt idx="54">
                  <c:v>325</c:v>
                </c:pt>
                <c:pt idx="55">
                  <c:v>417</c:v>
                </c:pt>
                <c:pt idx="56">
                  <c:v>307</c:v>
                </c:pt>
                <c:pt idx="57">
                  <c:v>360</c:v>
                </c:pt>
                <c:pt idx="58">
                  <c:v>223</c:v>
                </c:pt>
                <c:pt idx="59">
                  <c:v>368</c:v>
                </c:pt>
                <c:pt idx="60">
                  <c:v>185</c:v>
                </c:pt>
                <c:pt idx="61">
                  <c:v>302</c:v>
                </c:pt>
                <c:pt idx="62">
                  <c:v>336</c:v>
                </c:pt>
                <c:pt idx="63">
                  <c:v>409</c:v>
                </c:pt>
                <c:pt idx="64">
                  <c:v>269</c:v>
                </c:pt>
                <c:pt idx="65">
                  <c:v>316</c:v>
                </c:pt>
                <c:pt idx="66">
                  <c:v>457</c:v>
                </c:pt>
                <c:pt idx="67">
                  <c:v>273</c:v>
                </c:pt>
                <c:pt idx="68">
                  <c:v>278</c:v>
                </c:pt>
                <c:pt idx="69">
                  <c:v>71</c:v>
                </c:pt>
                <c:pt idx="70">
                  <c:v>104</c:v>
                </c:pt>
                <c:pt idx="71">
                  <c:v>101</c:v>
                </c:pt>
                <c:pt idx="72">
                  <c:v>352</c:v>
                </c:pt>
                <c:pt idx="73">
                  <c:v>332</c:v>
                </c:pt>
                <c:pt idx="74">
                  <c:v>273</c:v>
                </c:pt>
                <c:pt idx="75">
                  <c:v>278</c:v>
                </c:pt>
                <c:pt idx="76">
                  <c:v>328</c:v>
                </c:pt>
                <c:pt idx="77">
                  <c:v>243</c:v>
                </c:pt>
                <c:pt idx="78">
                  <c:v>211</c:v>
                </c:pt>
                <c:pt idx="79">
                  <c:v>174</c:v>
                </c:pt>
                <c:pt idx="80">
                  <c:v>275</c:v>
                </c:pt>
                <c:pt idx="81">
                  <c:v>255</c:v>
                </c:pt>
                <c:pt idx="82">
                  <c:v>208</c:v>
                </c:pt>
                <c:pt idx="83">
                  <c:v>136</c:v>
                </c:pt>
                <c:pt idx="84">
                  <c:v>159</c:v>
                </c:pt>
                <c:pt idx="85">
                  <c:v>103</c:v>
                </c:pt>
                <c:pt idx="86">
                  <c:v>276</c:v>
                </c:pt>
                <c:pt idx="87">
                  <c:v>125</c:v>
                </c:pt>
                <c:pt idx="88">
                  <c:v>167</c:v>
                </c:pt>
                <c:pt idx="89">
                  <c:v>205</c:v>
                </c:pt>
                <c:pt idx="90">
                  <c:v>176</c:v>
                </c:pt>
                <c:pt idx="91">
                  <c:v>114</c:v>
                </c:pt>
                <c:pt idx="92">
                  <c:v>150</c:v>
                </c:pt>
                <c:pt idx="93">
                  <c:v>806</c:v>
                </c:pt>
                <c:pt idx="94">
                  <c:v>679</c:v>
                </c:pt>
                <c:pt idx="95">
                  <c:v>755</c:v>
                </c:pt>
                <c:pt idx="96">
                  <c:v>811</c:v>
                </c:pt>
                <c:pt idx="97">
                  <c:v>945</c:v>
                </c:pt>
                <c:pt idx="98">
                  <c:v>320</c:v>
                </c:pt>
                <c:pt idx="99">
                  <c:v>815</c:v>
                </c:pt>
                <c:pt idx="100">
                  <c:v>391</c:v>
                </c:pt>
                <c:pt idx="101">
                  <c:v>657</c:v>
                </c:pt>
                <c:pt idx="102">
                  <c:v>778</c:v>
                </c:pt>
                <c:pt idx="103">
                  <c:v>707</c:v>
                </c:pt>
                <c:pt idx="104">
                  <c:v>257</c:v>
                </c:pt>
                <c:pt idx="105">
                  <c:v>518</c:v>
                </c:pt>
                <c:pt idx="106">
                  <c:v>838</c:v>
                </c:pt>
                <c:pt idx="107">
                  <c:v>174</c:v>
                </c:pt>
                <c:pt idx="108">
                  <c:v>205</c:v>
                </c:pt>
                <c:pt idx="109">
                  <c:v>885</c:v>
                </c:pt>
                <c:pt idx="110">
                  <c:v>652</c:v>
                </c:pt>
                <c:pt idx="111">
                  <c:v>907</c:v>
                </c:pt>
                <c:pt idx="112">
                  <c:v>173</c:v>
                </c:pt>
                <c:pt idx="113">
                  <c:v>190</c:v>
                </c:pt>
                <c:pt idx="114">
                  <c:v>152</c:v>
                </c:pt>
                <c:pt idx="115">
                  <c:v>170</c:v>
                </c:pt>
                <c:pt idx="116">
                  <c:v>114</c:v>
                </c:pt>
                <c:pt idx="117">
                  <c:v>173</c:v>
                </c:pt>
                <c:pt idx="118">
                  <c:v>169</c:v>
                </c:pt>
                <c:pt idx="119">
                  <c:v>150</c:v>
                </c:pt>
                <c:pt idx="120">
                  <c:v>215</c:v>
                </c:pt>
                <c:pt idx="121">
                  <c:v>189</c:v>
                </c:pt>
                <c:pt idx="122">
                  <c:v>133</c:v>
                </c:pt>
                <c:pt idx="123">
                  <c:v>138</c:v>
                </c:pt>
                <c:pt idx="124">
                  <c:v>135</c:v>
                </c:pt>
                <c:pt idx="125">
                  <c:v>177</c:v>
                </c:pt>
                <c:pt idx="126">
                  <c:v>124</c:v>
                </c:pt>
                <c:pt idx="127">
                  <c:v>201</c:v>
                </c:pt>
                <c:pt idx="128">
                  <c:v>192</c:v>
                </c:pt>
                <c:pt idx="129">
                  <c:v>93</c:v>
                </c:pt>
                <c:pt idx="130">
                  <c:v>73</c:v>
                </c:pt>
                <c:pt idx="131">
                  <c:v>125</c:v>
                </c:pt>
                <c:pt idx="132">
                  <c:v>210</c:v>
                </c:pt>
                <c:pt idx="133">
                  <c:v>78</c:v>
                </c:pt>
                <c:pt idx="134">
                  <c:v>179</c:v>
                </c:pt>
                <c:pt idx="135">
                  <c:v>287</c:v>
                </c:pt>
                <c:pt idx="136">
                  <c:v>255</c:v>
                </c:pt>
                <c:pt idx="137">
                  <c:v>226</c:v>
                </c:pt>
                <c:pt idx="138">
                  <c:v>147</c:v>
                </c:pt>
                <c:pt idx="139">
                  <c:v>105</c:v>
                </c:pt>
                <c:pt idx="140">
                  <c:v>130</c:v>
                </c:pt>
                <c:pt idx="141">
                  <c:v>851</c:v>
                </c:pt>
                <c:pt idx="142">
                  <c:v>956</c:v>
                </c:pt>
                <c:pt idx="143">
                  <c:v>881</c:v>
                </c:pt>
                <c:pt idx="144">
                  <c:v>641</c:v>
                </c:pt>
                <c:pt idx="145">
                  <c:v>596</c:v>
                </c:pt>
                <c:pt idx="146">
                  <c:v>751</c:v>
                </c:pt>
                <c:pt idx="147">
                  <c:v>461</c:v>
                </c:pt>
                <c:pt idx="148">
                  <c:v>360</c:v>
                </c:pt>
                <c:pt idx="149">
                  <c:v>285</c:v>
                </c:pt>
                <c:pt idx="150">
                  <c:v>832</c:v>
                </c:pt>
                <c:pt idx="151">
                  <c:v>638</c:v>
                </c:pt>
                <c:pt idx="152">
                  <c:v>209</c:v>
                </c:pt>
                <c:pt idx="153">
                  <c:v>605</c:v>
                </c:pt>
                <c:pt idx="154">
                  <c:v>162</c:v>
                </c:pt>
                <c:pt idx="155">
                  <c:v>120</c:v>
                </c:pt>
                <c:pt idx="156">
                  <c:v>147</c:v>
                </c:pt>
                <c:pt idx="157">
                  <c:v>494</c:v>
                </c:pt>
                <c:pt idx="158">
                  <c:v>489</c:v>
                </c:pt>
                <c:pt idx="159">
                  <c:v>650</c:v>
                </c:pt>
                <c:pt idx="160">
                  <c:v>448</c:v>
                </c:pt>
                <c:pt idx="161">
                  <c:v>357</c:v>
                </c:pt>
                <c:pt idx="162">
                  <c:v>342</c:v>
                </c:pt>
                <c:pt idx="163">
                  <c:v>317</c:v>
                </c:pt>
                <c:pt idx="164">
                  <c:v>465</c:v>
                </c:pt>
                <c:pt idx="165">
                  <c:v>224</c:v>
                </c:pt>
                <c:pt idx="166">
                  <c:v>181</c:v>
                </c:pt>
                <c:pt idx="167">
                  <c:v>157</c:v>
                </c:pt>
                <c:pt idx="168">
                  <c:v>245</c:v>
                </c:pt>
                <c:pt idx="169">
                  <c:v>207</c:v>
                </c:pt>
                <c:pt idx="170">
                  <c:v>197</c:v>
                </c:pt>
                <c:pt idx="171">
                  <c:v>711</c:v>
                </c:pt>
                <c:pt idx="172">
                  <c:v>714</c:v>
                </c:pt>
                <c:pt idx="173">
                  <c:v>548</c:v>
                </c:pt>
                <c:pt idx="174">
                  <c:v>456</c:v>
                </c:pt>
                <c:pt idx="175">
                  <c:v>327</c:v>
                </c:pt>
                <c:pt idx="176">
                  <c:v>502</c:v>
                </c:pt>
                <c:pt idx="177">
                  <c:v>723</c:v>
                </c:pt>
                <c:pt idx="178">
                  <c:v>548</c:v>
                </c:pt>
                <c:pt idx="179">
                  <c:v>574</c:v>
                </c:pt>
                <c:pt idx="180">
                  <c:v>575</c:v>
                </c:pt>
                <c:pt idx="181">
                  <c:v>367</c:v>
                </c:pt>
                <c:pt idx="182">
                  <c:v>475</c:v>
                </c:pt>
                <c:pt idx="183">
                  <c:v>232</c:v>
                </c:pt>
                <c:pt idx="184">
                  <c:v>327</c:v>
                </c:pt>
                <c:pt idx="185">
                  <c:v>455</c:v>
                </c:pt>
                <c:pt idx="186">
                  <c:v>344</c:v>
                </c:pt>
                <c:pt idx="187">
                  <c:v>492</c:v>
                </c:pt>
                <c:pt idx="188">
                  <c:v>375</c:v>
                </c:pt>
                <c:pt idx="189">
                  <c:v>294</c:v>
                </c:pt>
                <c:pt idx="190">
                  <c:v>116</c:v>
                </c:pt>
                <c:pt idx="191">
                  <c:v>190</c:v>
                </c:pt>
                <c:pt idx="192">
                  <c:v>424</c:v>
                </c:pt>
                <c:pt idx="193">
                  <c:v>85</c:v>
                </c:pt>
                <c:pt idx="194">
                  <c:v>351</c:v>
                </c:pt>
                <c:pt idx="195">
                  <c:v>352</c:v>
                </c:pt>
                <c:pt idx="196">
                  <c:v>333</c:v>
                </c:pt>
                <c:pt idx="197">
                  <c:v>169</c:v>
                </c:pt>
                <c:pt idx="198">
                  <c:v>693</c:v>
                </c:pt>
                <c:pt idx="199">
                  <c:v>425</c:v>
                </c:pt>
                <c:pt idx="200">
                  <c:v>52</c:v>
                </c:pt>
                <c:pt idx="201">
                  <c:v>944</c:v>
                </c:pt>
                <c:pt idx="202">
                  <c:v>712</c:v>
                </c:pt>
                <c:pt idx="203">
                  <c:v>1162</c:v>
                </c:pt>
                <c:pt idx="204">
                  <c:v>562</c:v>
                </c:pt>
                <c:pt idx="205">
                  <c:v>752</c:v>
                </c:pt>
                <c:pt idx="206">
                  <c:v>740</c:v>
                </c:pt>
                <c:pt idx="207">
                  <c:v>447</c:v>
                </c:pt>
                <c:pt idx="208">
                  <c:v>1115</c:v>
                </c:pt>
                <c:pt idx="209">
                  <c:v>1078</c:v>
                </c:pt>
                <c:pt idx="210">
                  <c:v>279</c:v>
                </c:pt>
                <c:pt idx="211">
                  <c:v>550</c:v>
                </c:pt>
                <c:pt idx="212">
                  <c:v>207</c:v>
                </c:pt>
                <c:pt idx="213">
                  <c:v>213</c:v>
                </c:pt>
                <c:pt idx="214">
                  <c:v>858</c:v>
                </c:pt>
                <c:pt idx="215">
                  <c:v>485</c:v>
                </c:pt>
                <c:pt idx="216">
                  <c:v>534</c:v>
                </c:pt>
                <c:pt idx="217">
                  <c:v>156</c:v>
                </c:pt>
                <c:pt idx="218">
                  <c:v>70</c:v>
                </c:pt>
                <c:pt idx="219">
                  <c:v>182</c:v>
                </c:pt>
                <c:pt idx="220">
                  <c:v>155</c:v>
                </c:pt>
                <c:pt idx="221">
                  <c:v>175</c:v>
                </c:pt>
                <c:pt idx="222">
                  <c:v>333</c:v>
                </c:pt>
                <c:pt idx="223">
                  <c:v>397</c:v>
                </c:pt>
                <c:pt idx="224">
                  <c:v>269</c:v>
                </c:pt>
                <c:pt idx="225">
                  <c:v>179</c:v>
                </c:pt>
                <c:pt idx="226">
                  <c:v>606</c:v>
                </c:pt>
                <c:pt idx="227">
                  <c:v>184</c:v>
                </c:pt>
                <c:pt idx="228">
                  <c:v>626</c:v>
                </c:pt>
                <c:pt idx="229">
                  <c:v>222</c:v>
                </c:pt>
                <c:pt idx="230">
                  <c:v>168</c:v>
                </c:pt>
                <c:pt idx="231">
                  <c:v>152</c:v>
                </c:pt>
                <c:pt idx="232">
                  <c:v>562</c:v>
                </c:pt>
                <c:pt idx="233">
                  <c:v>97</c:v>
                </c:pt>
                <c:pt idx="234">
                  <c:v>188</c:v>
                </c:pt>
                <c:pt idx="235">
                  <c:v>271</c:v>
                </c:pt>
                <c:pt idx="236">
                  <c:v>151</c:v>
                </c:pt>
                <c:pt idx="237">
                  <c:v>124</c:v>
                </c:pt>
                <c:pt idx="238">
                  <c:v>146</c:v>
                </c:pt>
                <c:pt idx="239">
                  <c:v>185</c:v>
                </c:pt>
                <c:pt idx="240">
                  <c:v>149</c:v>
                </c:pt>
                <c:pt idx="241">
                  <c:v>611</c:v>
                </c:pt>
                <c:pt idx="242">
                  <c:v>290</c:v>
                </c:pt>
                <c:pt idx="243">
                  <c:v>160</c:v>
                </c:pt>
                <c:pt idx="244">
                  <c:v>148</c:v>
                </c:pt>
                <c:pt idx="245">
                  <c:v>240</c:v>
                </c:pt>
                <c:pt idx="246">
                  <c:v>237</c:v>
                </c:pt>
                <c:pt idx="247">
                  <c:v>192</c:v>
                </c:pt>
                <c:pt idx="248">
                  <c:v>215</c:v>
                </c:pt>
                <c:pt idx="249">
                  <c:v>181</c:v>
                </c:pt>
                <c:pt idx="250">
                  <c:v>183</c:v>
                </c:pt>
                <c:pt idx="251">
                  <c:v>617</c:v>
                </c:pt>
                <c:pt idx="252">
                  <c:v>343</c:v>
                </c:pt>
                <c:pt idx="253">
                  <c:v>1081</c:v>
                </c:pt>
                <c:pt idx="254">
                  <c:v>263</c:v>
                </c:pt>
                <c:pt idx="255">
                  <c:v>343</c:v>
                </c:pt>
                <c:pt idx="256">
                  <c:v>960</c:v>
                </c:pt>
                <c:pt idx="257">
                  <c:v>774</c:v>
                </c:pt>
                <c:pt idx="258">
                  <c:v>791</c:v>
                </c:pt>
                <c:pt idx="259">
                  <c:v>348</c:v>
                </c:pt>
                <c:pt idx="260">
                  <c:v>811</c:v>
                </c:pt>
                <c:pt idx="261">
                  <c:v>482</c:v>
                </c:pt>
                <c:pt idx="262">
                  <c:v>1177</c:v>
                </c:pt>
                <c:pt idx="263">
                  <c:v>661</c:v>
                </c:pt>
                <c:pt idx="264">
                  <c:v>704</c:v>
                </c:pt>
                <c:pt idx="265">
                  <c:v>399</c:v>
                </c:pt>
                <c:pt idx="266">
                  <c:v>460</c:v>
                </c:pt>
                <c:pt idx="267">
                  <c:v>428</c:v>
                </c:pt>
                <c:pt idx="268">
                  <c:v>180</c:v>
                </c:pt>
                <c:pt idx="269">
                  <c:v>439</c:v>
                </c:pt>
                <c:pt idx="270">
                  <c:v>189</c:v>
                </c:pt>
                <c:pt idx="271">
                  <c:v>900</c:v>
                </c:pt>
                <c:pt idx="272">
                  <c:v>256</c:v>
                </c:pt>
                <c:pt idx="273">
                  <c:v>257</c:v>
                </c:pt>
                <c:pt idx="274">
                  <c:v>190</c:v>
                </c:pt>
                <c:pt idx="275">
                  <c:v>87</c:v>
                </c:pt>
                <c:pt idx="276">
                  <c:v>737</c:v>
                </c:pt>
                <c:pt idx="277">
                  <c:v>911</c:v>
                </c:pt>
                <c:pt idx="278">
                  <c:v>787</c:v>
                </c:pt>
                <c:pt idx="279">
                  <c:v>537</c:v>
                </c:pt>
                <c:pt idx="280">
                  <c:v>447</c:v>
                </c:pt>
                <c:pt idx="281">
                  <c:v>821</c:v>
                </c:pt>
                <c:pt idx="282">
                  <c:v>224</c:v>
                </c:pt>
                <c:pt idx="283">
                  <c:v>237</c:v>
                </c:pt>
                <c:pt idx="284">
                  <c:v>270</c:v>
                </c:pt>
                <c:pt idx="285">
                  <c:v>771</c:v>
                </c:pt>
                <c:pt idx="286">
                  <c:v>946</c:v>
                </c:pt>
                <c:pt idx="287">
                  <c:v>140</c:v>
                </c:pt>
                <c:pt idx="288">
                  <c:v>277</c:v>
                </c:pt>
                <c:pt idx="289">
                  <c:v>260</c:v>
                </c:pt>
                <c:pt idx="290">
                  <c:v>214</c:v>
                </c:pt>
                <c:pt idx="291">
                  <c:v>317</c:v>
                </c:pt>
                <c:pt idx="292">
                  <c:v>653</c:v>
                </c:pt>
                <c:pt idx="293">
                  <c:v>657</c:v>
                </c:pt>
                <c:pt idx="294">
                  <c:v>550</c:v>
                </c:pt>
                <c:pt idx="295">
                  <c:v>696</c:v>
                </c:pt>
                <c:pt idx="296">
                  <c:v>941</c:v>
                </c:pt>
                <c:pt idx="297">
                  <c:v>594</c:v>
                </c:pt>
                <c:pt idx="298">
                  <c:v>584</c:v>
                </c:pt>
                <c:pt idx="299">
                  <c:v>718</c:v>
                </c:pt>
                <c:pt idx="300">
                  <c:v>1068</c:v>
                </c:pt>
                <c:pt idx="301">
                  <c:v>711</c:v>
                </c:pt>
                <c:pt idx="302">
                  <c:v>618</c:v>
                </c:pt>
                <c:pt idx="303">
                  <c:v>612</c:v>
                </c:pt>
                <c:pt idx="304">
                  <c:v>447</c:v>
                </c:pt>
                <c:pt idx="305">
                  <c:v>599</c:v>
                </c:pt>
                <c:pt idx="306">
                  <c:v>734</c:v>
                </c:pt>
                <c:pt idx="307">
                  <c:v>523</c:v>
                </c:pt>
                <c:pt idx="308">
                  <c:v>479</c:v>
                </c:pt>
                <c:pt idx="309">
                  <c:v>436</c:v>
                </c:pt>
                <c:pt idx="310">
                  <c:v>497</c:v>
                </c:pt>
                <c:pt idx="311">
                  <c:v>158</c:v>
                </c:pt>
                <c:pt idx="312">
                  <c:v>195</c:v>
                </c:pt>
                <c:pt idx="313">
                  <c:v>263</c:v>
                </c:pt>
                <c:pt idx="314">
                  <c:v>237</c:v>
                </c:pt>
                <c:pt idx="315">
                  <c:v>168</c:v>
                </c:pt>
                <c:pt idx="316">
                  <c:v>418</c:v>
                </c:pt>
                <c:pt idx="317">
                  <c:v>348</c:v>
                </c:pt>
                <c:pt idx="318">
                  <c:v>370</c:v>
                </c:pt>
                <c:pt idx="319">
                  <c:v>674</c:v>
                </c:pt>
                <c:pt idx="320">
                  <c:v>520</c:v>
                </c:pt>
                <c:pt idx="321">
                  <c:v>320</c:v>
                </c:pt>
                <c:pt idx="322">
                  <c:v>730</c:v>
                </c:pt>
                <c:pt idx="323">
                  <c:v>788</c:v>
                </c:pt>
                <c:pt idx="324">
                  <c:v>533</c:v>
                </c:pt>
                <c:pt idx="325">
                  <c:v>160</c:v>
                </c:pt>
                <c:pt idx="326">
                  <c:v>187</c:v>
                </c:pt>
                <c:pt idx="327">
                  <c:v>186</c:v>
                </c:pt>
                <c:pt idx="328">
                  <c:v>219</c:v>
                </c:pt>
                <c:pt idx="329">
                  <c:v>147</c:v>
                </c:pt>
                <c:pt idx="330">
                  <c:v>543</c:v>
                </c:pt>
                <c:pt idx="331">
                  <c:v>593</c:v>
                </c:pt>
                <c:pt idx="332">
                  <c:v>652</c:v>
                </c:pt>
                <c:pt idx="333">
                  <c:v>424</c:v>
                </c:pt>
                <c:pt idx="334">
                  <c:v>632</c:v>
                </c:pt>
                <c:pt idx="335">
                  <c:v>736</c:v>
                </c:pt>
                <c:pt idx="336">
                  <c:v>567</c:v>
                </c:pt>
                <c:pt idx="337">
                  <c:v>595</c:v>
                </c:pt>
                <c:pt idx="338">
                  <c:v>453</c:v>
                </c:pt>
                <c:pt idx="339">
                  <c:v>103</c:v>
                </c:pt>
                <c:pt idx="340">
                  <c:v>282</c:v>
                </c:pt>
                <c:pt idx="341">
                  <c:v>226</c:v>
                </c:pt>
                <c:pt idx="342">
                  <c:v>150</c:v>
                </c:pt>
                <c:pt idx="343">
                  <c:v>168</c:v>
                </c:pt>
                <c:pt idx="344">
                  <c:v>227</c:v>
                </c:pt>
                <c:pt idx="345">
                  <c:v>218</c:v>
                </c:pt>
                <c:pt idx="346">
                  <c:v>173</c:v>
                </c:pt>
                <c:pt idx="347">
                  <c:v>174</c:v>
                </c:pt>
                <c:pt idx="348">
                  <c:v>218</c:v>
                </c:pt>
                <c:pt idx="349">
                  <c:v>106</c:v>
                </c:pt>
                <c:pt idx="350">
                  <c:v>531</c:v>
                </c:pt>
                <c:pt idx="351">
                  <c:v>395</c:v>
                </c:pt>
                <c:pt idx="352">
                  <c:v>409</c:v>
                </c:pt>
                <c:pt idx="353">
                  <c:v>488</c:v>
                </c:pt>
                <c:pt idx="354">
                  <c:v>169</c:v>
                </c:pt>
                <c:pt idx="355">
                  <c:v>203</c:v>
                </c:pt>
                <c:pt idx="356">
                  <c:v>266</c:v>
                </c:pt>
                <c:pt idx="357">
                  <c:v>222</c:v>
                </c:pt>
                <c:pt idx="358">
                  <c:v>351</c:v>
                </c:pt>
                <c:pt idx="359">
                  <c:v>308</c:v>
                </c:pt>
                <c:pt idx="360">
                  <c:v>253</c:v>
                </c:pt>
                <c:pt idx="361">
                  <c:v>324</c:v>
                </c:pt>
                <c:pt idx="362">
                  <c:v>220</c:v>
                </c:pt>
                <c:pt idx="363">
                  <c:v>205</c:v>
                </c:pt>
                <c:pt idx="364">
                  <c:v>628</c:v>
                </c:pt>
                <c:pt idx="365">
                  <c:v>294</c:v>
                </c:pt>
                <c:pt idx="366">
                  <c:v>325</c:v>
                </c:pt>
                <c:pt idx="367">
                  <c:v>529</c:v>
                </c:pt>
                <c:pt idx="368">
                  <c:v>547</c:v>
                </c:pt>
                <c:pt idx="369">
                  <c:v>265</c:v>
                </c:pt>
                <c:pt idx="370">
                  <c:v>239</c:v>
                </c:pt>
                <c:pt idx="371">
                  <c:v>195</c:v>
                </c:pt>
                <c:pt idx="372">
                  <c:v>129</c:v>
                </c:pt>
                <c:pt idx="373">
                  <c:v>135</c:v>
                </c:pt>
                <c:pt idx="374">
                  <c:v>231</c:v>
                </c:pt>
                <c:pt idx="375">
                  <c:v>162</c:v>
                </c:pt>
                <c:pt idx="376">
                  <c:v>200</c:v>
                </c:pt>
                <c:pt idx="377">
                  <c:v>633</c:v>
                </c:pt>
                <c:pt idx="378">
                  <c:v>228</c:v>
                </c:pt>
                <c:pt idx="379">
                  <c:v>568</c:v>
                </c:pt>
                <c:pt idx="380">
                  <c:v>295</c:v>
                </c:pt>
                <c:pt idx="381">
                  <c:v>635</c:v>
                </c:pt>
                <c:pt idx="382">
                  <c:v>438</c:v>
                </c:pt>
                <c:pt idx="383">
                  <c:v>213</c:v>
                </c:pt>
                <c:pt idx="384">
                  <c:v>580</c:v>
                </c:pt>
                <c:pt idx="385">
                  <c:v>602</c:v>
                </c:pt>
                <c:pt idx="386">
                  <c:v>426</c:v>
                </c:pt>
                <c:pt idx="387">
                  <c:v>216</c:v>
                </c:pt>
                <c:pt idx="388">
                  <c:v>313</c:v>
                </c:pt>
                <c:pt idx="389">
                  <c:v>281</c:v>
                </c:pt>
                <c:pt idx="390">
                  <c:v>423</c:v>
                </c:pt>
                <c:pt idx="391">
                  <c:v>696</c:v>
                </c:pt>
                <c:pt idx="392">
                  <c:v>695</c:v>
                </c:pt>
                <c:pt idx="393">
                  <c:v>519</c:v>
                </c:pt>
                <c:pt idx="394">
                  <c:v>317</c:v>
                </c:pt>
                <c:pt idx="395">
                  <c:v>377</c:v>
                </c:pt>
                <c:pt idx="396">
                  <c:v>423</c:v>
                </c:pt>
                <c:pt idx="397">
                  <c:v>348</c:v>
                </c:pt>
                <c:pt idx="398">
                  <c:v>557</c:v>
                </c:pt>
                <c:pt idx="399">
                  <c:v>547</c:v>
                </c:pt>
                <c:pt idx="400">
                  <c:v>477</c:v>
                </c:pt>
                <c:pt idx="401">
                  <c:v>496</c:v>
                </c:pt>
                <c:pt idx="402">
                  <c:v>304</c:v>
                </c:pt>
                <c:pt idx="403">
                  <c:v>167</c:v>
                </c:pt>
                <c:pt idx="404">
                  <c:v>215</c:v>
                </c:pt>
                <c:pt idx="405">
                  <c:v>176</c:v>
                </c:pt>
                <c:pt idx="406">
                  <c:v>444</c:v>
                </c:pt>
                <c:pt idx="407">
                  <c:v>329</c:v>
                </c:pt>
                <c:pt idx="408">
                  <c:v>213</c:v>
                </c:pt>
                <c:pt idx="409">
                  <c:v>171</c:v>
                </c:pt>
                <c:pt idx="410">
                  <c:v>132</c:v>
                </c:pt>
                <c:pt idx="411">
                  <c:v>299</c:v>
                </c:pt>
                <c:pt idx="412">
                  <c:v>411</c:v>
                </c:pt>
                <c:pt idx="413">
                  <c:v>329</c:v>
                </c:pt>
                <c:pt idx="414">
                  <c:v>295</c:v>
                </c:pt>
                <c:pt idx="415">
                  <c:v>439</c:v>
                </c:pt>
                <c:pt idx="416">
                  <c:v>698</c:v>
                </c:pt>
                <c:pt idx="417">
                  <c:v>231</c:v>
                </c:pt>
                <c:pt idx="418">
                  <c:v>340</c:v>
                </c:pt>
                <c:pt idx="419">
                  <c:v>509</c:v>
                </c:pt>
                <c:pt idx="420">
                  <c:v>325</c:v>
                </c:pt>
                <c:pt idx="421">
                  <c:v>484</c:v>
                </c:pt>
                <c:pt idx="422">
                  <c:v>457</c:v>
                </c:pt>
                <c:pt idx="423">
                  <c:v>332</c:v>
                </c:pt>
                <c:pt idx="424">
                  <c:v>505</c:v>
                </c:pt>
                <c:pt idx="425">
                  <c:v>328</c:v>
                </c:pt>
                <c:pt idx="426">
                  <c:v>320</c:v>
                </c:pt>
                <c:pt idx="427">
                  <c:v>479</c:v>
                </c:pt>
                <c:pt idx="428">
                  <c:v>466</c:v>
                </c:pt>
                <c:pt idx="429">
                  <c:v>483</c:v>
                </c:pt>
                <c:pt idx="430">
                  <c:v>513</c:v>
                </c:pt>
                <c:pt idx="431">
                  <c:v>312</c:v>
                </c:pt>
                <c:pt idx="432">
                  <c:v>403</c:v>
                </c:pt>
                <c:pt idx="433">
                  <c:v>238</c:v>
                </c:pt>
                <c:pt idx="434">
                  <c:v>786</c:v>
                </c:pt>
                <c:pt idx="435">
                  <c:v>295</c:v>
                </c:pt>
                <c:pt idx="436">
                  <c:v>374</c:v>
                </c:pt>
                <c:pt idx="437">
                  <c:v>295</c:v>
                </c:pt>
                <c:pt idx="438">
                  <c:v>276</c:v>
                </c:pt>
                <c:pt idx="439">
                  <c:v>319</c:v>
                </c:pt>
                <c:pt idx="440">
                  <c:v>350</c:v>
                </c:pt>
                <c:pt idx="441">
                  <c:v>427</c:v>
                </c:pt>
                <c:pt idx="442">
                  <c:v>368</c:v>
                </c:pt>
                <c:pt idx="443">
                  <c:v>440</c:v>
                </c:pt>
                <c:pt idx="444">
                  <c:v>347</c:v>
                </c:pt>
                <c:pt idx="445">
                  <c:v>452</c:v>
                </c:pt>
                <c:pt idx="446">
                  <c:v>604</c:v>
                </c:pt>
                <c:pt idx="447">
                  <c:v>355</c:v>
                </c:pt>
                <c:pt idx="448">
                  <c:v>372</c:v>
                </c:pt>
                <c:pt idx="449">
                  <c:v>361</c:v>
                </c:pt>
                <c:pt idx="450">
                  <c:v>516</c:v>
                </c:pt>
                <c:pt idx="451">
                  <c:v>387</c:v>
                </c:pt>
                <c:pt idx="452">
                  <c:v>210</c:v>
                </c:pt>
                <c:pt idx="453">
                  <c:v>265</c:v>
                </c:pt>
                <c:pt idx="454">
                  <c:v>295</c:v>
                </c:pt>
                <c:pt idx="455">
                  <c:v>218</c:v>
                </c:pt>
                <c:pt idx="456">
                  <c:v>454</c:v>
                </c:pt>
                <c:pt idx="457">
                  <c:v>576</c:v>
                </c:pt>
                <c:pt idx="458">
                  <c:v>551</c:v>
                </c:pt>
                <c:pt idx="459">
                  <c:v>610</c:v>
                </c:pt>
                <c:pt idx="460">
                  <c:v>170</c:v>
                </c:pt>
                <c:pt idx="461">
                  <c:v>81</c:v>
                </c:pt>
                <c:pt idx="462">
                  <c:v>342</c:v>
                </c:pt>
                <c:pt idx="463">
                  <c:v>706</c:v>
                </c:pt>
                <c:pt idx="464">
                  <c:v>586</c:v>
                </c:pt>
                <c:pt idx="465">
                  <c:v>679</c:v>
                </c:pt>
                <c:pt idx="466">
                  <c:v>88</c:v>
                </c:pt>
                <c:pt idx="467">
                  <c:v>702</c:v>
                </c:pt>
                <c:pt idx="468">
                  <c:v>293</c:v>
                </c:pt>
                <c:pt idx="469">
                  <c:v>76</c:v>
                </c:pt>
                <c:pt idx="470">
                  <c:v>767</c:v>
                </c:pt>
                <c:pt idx="471">
                  <c:v>950</c:v>
                </c:pt>
                <c:pt idx="472">
                  <c:v>668</c:v>
                </c:pt>
                <c:pt idx="473">
                  <c:v>860</c:v>
                </c:pt>
                <c:pt idx="474">
                  <c:v>855</c:v>
                </c:pt>
                <c:pt idx="475">
                  <c:v>207</c:v>
                </c:pt>
                <c:pt idx="476">
                  <c:v>380</c:v>
                </c:pt>
                <c:pt idx="477">
                  <c:v>1360</c:v>
                </c:pt>
                <c:pt idx="478">
                  <c:v>1065</c:v>
                </c:pt>
                <c:pt idx="479">
                  <c:v>912</c:v>
                </c:pt>
                <c:pt idx="480">
                  <c:v>453</c:v>
                </c:pt>
                <c:pt idx="481">
                  <c:v>369</c:v>
                </c:pt>
                <c:pt idx="482">
                  <c:v>476</c:v>
                </c:pt>
                <c:pt idx="483">
                  <c:v>470</c:v>
                </c:pt>
                <c:pt idx="484">
                  <c:v>383</c:v>
                </c:pt>
                <c:pt idx="485">
                  <c:v>519</c:v>
                </c:pt>
                <c:pt idx="486">
                  <c:v>557</c:v>
                </c:pt>
                <c:pt idx="487">
                  <c:v>161</c:v>
                </c:pt>
                <c:pt idx="488">
                  <c:v>163</c:v>
                </c:pt>
                <c:pt idx="489">
                  <c:v>317</c:v>
                </c:pt>
                <c:pt idx="490">
                  <c:v>175</c:v>
                </c:pt>
                <c:pt idx="491">
                  <c:v>94</c:v>
                </c:pt>
                <c:pt idx="492">
                  <c:v>62</c:v>
                </c:pt>
                <c:pt idx="493">
                  <c:v>205</c:v>
                </c:pt>
                <c:pt idx="494">
                  <c:v>170</c:v>
                </c:pt>
                <c:pt idx="495">
                  <c:v>209</c:v>
                </c:pt>
                <c:pt idx="496">
                  <c:v>227</c:v>
                </c:pt>
                <c:pt idx="497">
                  <c:v>160</c:v>
                </c:pt>
                <c:pt idx="498">
                  <c:v>207</c:v>
                </c:pt>
                <c:pt idx="499">
                  <c:v>157</c:v>
                </c:pt>
                <c:pt idx="500">
                  <c:v>156</c:v>
                </c:pt>
                <c:pt idx="501">
                  <c:v>235</c:v>
                </c:pt>
                <c:pt idx="502">
                  <c:v>141</c:v>
                </c:pt>
                <c:pt idx="503">
                  <c:v>128</c:v>
                </c:pt>
                <c:pt idx="504">
                  <c:v>163</c:v>
                </c:pt>
                <c:pt idx="505">
                  <c:v>184</c:v>
                </c:pt>
                <c:pt idx="506">
                  <c:v>772</c:v>
                </c:pt>
                <c:pt idx="507">
                  <c:v>248</c:v>
                </c:pt>
                <c:pt idx="508">
                  <c:v>270</c:v>
                </c:pt>
                <c:pt idx="509">
                  <c:v>457</c:v>
                </c:pt>
                <c:pt idx="510">
                  <c:v>339</c:v>
                </c:pt>
                <c:pt idx="511">
                  <c:v>166</c:v>
                </c:pt>
                <c:pt idx="512">
                  <c:v>110</c:v>
                </c:pt>
                <c:pt idx="513">
                  <c:v>166</c:v>
                </c:pt>
                <c:pt idx="514">
                  <c:v>719</c:v>
                </c:pt>
                <c:pt idx="515">
                  <c:v>822</c:v>
                </c:pt>
                <c:pt idx="516">
                  <c:v>775</c:v>
                </c:pt>
                <c:pt idx="517">
                  <c:v>1017</c:v>
                </c:pt>
                <c:pt idx="518">
                  <c:v>370</c:v>
                </c:pt>
                <c:pt idx="519">
                  <c:v>1141</c:v>
                </c:pt>
                <c:pt idx="520">
                  <c:v>276</c:v>
                </c:pt>
                <c:pt idx="521">
                  <c:v>152</c:v>
                </c:pt>
                <c:pt idx="522">
                  <c:v>199</c:v>
                </c:pt>
                <c:pt idx="523">
                  <c:v>943</c:v>
                </c:pt>
                <c:pt idx="524">
                  <c:v>480</c:v>
                </c:pt>
                <c:pt idx="525">
                  <c:v>228</c:v>
                </c:pt>
                <c:pt idx="526">
                  <c:v>220</c:v>
                </c:pt>
                <c:pt idx="527">
                  <c:v>247</c:v>
                </c:pt>
                <c:pt idx="528">
                  <c:v>183</c:v>
                </c:pt>
                <c:pt idx="529">
                  <c:v>276</c:v>
                </c:pt>
                <c:pt idx="530">
                  <c:v>121</c:v>
                </c:pt>
                <c:pt idx="531">
                  <c:v>167</c:v>
                </c:pt>
                <c:pt idx="532">
                  <c:v>154</c:v>
                </c:pt>
                <c:pt idx="533">
                  <c:v>51</c:v>
                </c:pt>
                <c:pt idx="534">
                  <c:v>352</c:v>
                </c:pt>
                <c:pt idx="535">
                  <c:v>913</c:v>
                </c:pt>
                <c:pt idx="536">
                  <c:v>1007</c:v>
                </c:pt>
                <c:pt idx="537">
                  <c:v>489</c:v>
                </c:pt>
                <c:pt idx="538">
                  <c:v>292</c:v>
                </c:pt>
                <c:pt idx="539">
                  <c:v>399</c:v>
                </c:pt>
                <c:pt idx="540">
                  <c:v>358</c:v>
                </c:pt>
                <c:pt idx="541">
                  <c:v>128</c:v>
                </c:pt>
                <c:pt idx="542">
                  <c:v>162</c:v>
                </c:pt>
                <c:pt idx="543">
                  <c:v>319</c:v>
                </c:pt>
                <c:pt idx="544">
                  <c:v>240</c:v>
                </c:pt>
                <c:pt idx="545">
                  <c:v>298</c:v>
                </c:pt>
                <c:pt idx="546">
                  <c:v>387</c:v>
                </c:pt>
                <c:pt idx="547">
                  <c:v>583</c:v>
                </c:pt>
                <c:pt idx="548">
                  <c:v>706</c:v>
                </c:pt>
                <c:pt idx="549">
                  <c:v>157</c:v>
                </c:pt>
                <c:pt idx="550">
                  <c:v>181</c:v>
                </c:pt>
                <c:pt idx="551">
                  <c:v>185</c:v>
                </c:pt>
                <c:pt idx="552">
                  <c:v>354</c:v>
                </c:pt>
                <c:pt idx="553">
                  <c:v>187</c:v>
                </c:pt>
                <c:pt idx="554">
                  <c:v>114</c:v>
                </c:pt>
                <c:pt idx="555">
                  <c:v>169</c:v>
                </c:pt>
                <c:pt idx="556">
                  <c:v>246</c:v>
                </c:pt>
                <c:pt idx="557">
                  <c:v>184</c:v>
                </c:pt>
                <c:pt idx="558">
                  <c:v>246</c:v>
                </c:pt>
                <c:pt idx="559">
                  <c:v>823</c:v>
                </c:pt>
                <c:pt idx="560">
                  <c:v>1129</c:v>
                </c:pt>
                <c:pt idx="561">
                  <c:v>682</c:v>
                </c:pt>
                <c:pt idx="562">
                  <c:v>798</c:v>
                </c:pt>
                <c:pt idx="563">
                  <c:v>1146</c:v>
                </c:pt>
                <c:pt idx="564">
                  <c:v>469</c:v>
                </c:pt>
                <c:pt idx="565">
                  <c:v>474</c:v>
                </c:pt>
                <c:pt idx="566">
                  <c:v>751</c:v>
                </c:pt>
                <c:pt idx="567">
                  <c:v>1060</c:v>
                </c:pt>
                <c:pt idx="568">
                  <c:v>1031</c:v>
                </c:pt>
                <c:pt idx="569">
                  <c:v>1008</c:v>
                </c:pt>
                <c:pt idx="570">
                  <c:v>107</c:v>
                </c:pt>
                <c:pt idx="571">
                  <c:v>124</c:v>
                </c:pt>
                <c:pt idx="572">
                  <c:v>339</c:v>
                </c:pt>
                <c:pt idx="573">
                  <c:v>380</c:v>
                </c:pt>
                <c:pt idx="574">
                  <c:v>284</c:v>
                </c:pt>
                <c:pt idx="575">
                  <c:v>140</c:v>
                </c:pt>
                <c:pt idx="576">
                  <c:v>402</c:v>
                </c:pt>
                <c:pt idx="577">
                  <c:v>78</c:v>
                </c:pt>
                <c:pt idx="578">
                  <c:v>129</c:v>
                </c:pt>
                <c:pt idx="579">
                  <c:v>351</c:v>
                </c:pt>
                <c:pt idx="580">
                  <c:v>720</c:v>
                </c:pt>
                <c:pt idx="581">
                  <c:v>619</c:v>
                </c:pt>
                <c:pt idx="582">
                  <c:v>537</c:v>
                </c:pt>
                <c:pt idx="583">
                  <c:v>229</c:v>
                </c:pt>
                <c:pt idx="584">
                  <c:v>261</c:v>
                </c:pt>
                <c:pt idx="585">
                  <c:v>70</c:v>
                </c:pt>
                <c:pt idx="586">
                  <c:v>134</c:v>
                </c:pt>
                <c:pt idx="587">
                  <c:v>188</c:v>
                </c:pt>
                <c:pt idx="588">
                  <c:v>165</c:v>
                </c:pt>
                <c:pt idx="589">
                  <c:v>160</c:v>
                </c:pt>
                <c:pt idx="590">
                  <c:v>166</c:v>
                </c:pt>
                <c:pt idx="591">
                  <c:v>214</c:v>
                </c:pt>
                <c:pt idx="592">
                  <c:v>145</c:v>
                </c:pt>
                <c:pt idx="593">
                  <c:v>151</c:v>
                </c:pt>
                <c:pt idx="594">
                  <c:v>153</c:v>
                </c:pt>
                <c:pt idx="595">
                  <c:v>327</c:v>
                </c:pt>
                <c:pt idx="596">
                  <c:v>497</c:v>
                </c:pt>
                <c:pt idx="597">
                  <c:v>242</c:v>
                </c:pt>
                <c:pt idx="598">
                  <c:v>98</c:v>
                </c:pt>
                <c:pt idx="599">
                  <c:v>71</c:v>
                </c:pt>
                <c:pt idx="600">
                  <c:v>254</c:v>
                </c:pt>
                <c:pt idx="601">
                  <c:v>64</c:v>
                </c:pt>
                <c:pt idx="602">
                  <c:v>447</c:v>
                </c:pt>
                <c:pt idx="603">
                  <c:v>133</c:v>
                </c:pt>
                <c:pt idx="604">
                  <c:v>112</c:v>
                </c:pt>
                <c:pt idx="605">
                  <c:v>82</c:v>
                </c:pt>
                <c:pt idx="606">
                  <c:v>173</c:v>
                </c:pt>
                <c:pt idx="607">
                  <c:v>593</c:v>
                </c:pt>
                <c:pt idx="608">
                  <c:v>152</c:v>
                </c:pt>
                <c:pt idx="609">
                  <c:v>503</c:v>
                </c:pt>
                <c:pt idx="610">
                  <c:v>557</c:v>
                </c:pt>
                <c:pt idx="611">
                  <c:v>207</c:v>
                </c:pt>
                <c:pt idx="612">
                  <c:v>425</c:v>
                </c:pt>
                <c:pt idx="613">
                  <c:v>335</c:v>
                </c:pt>
                <c:pt idx="614">
                  <c:v>155</c:v>
                </c:pt>
                <c:pt idx="615">
                  <c:v>397</c:v>
                </c:pt>
                <c:pt idx="616">
                  <c:v>142</c:v>
                </c:pt>
                <c:pt idx="617">
                  <c:v>431</c:v>
                </c:pt>
                <c:pt idx="618">
                  <c:v>792</c:v>
                </c:pt>
                <c:pt idx="619">
                  <c:v>269</c:v>
                </c:pt>
                <c:pt idx="620">
                  <c:v>607</c:v>
                </c:pt>
                <c:pt idx="621">
                  <c:v>379</c:v>
                </c:pt>
                <c:pt idx="622">
                  <c:v>222</c:v>
                </c:pt>
                <c:pt idx="623">
                  <c:v>314</c:v>
                </c:pt>
                <c:pt idx="624">
                  <c:v>667</c:v>
                </c:pt>
                <c:pt idx="625">
                  <c:v>335</c:v>
                </c:pt>
                <c:pt idx="626">
                  <c:v>401</c:v>
                </c:pt>
                <c:pt idx="627">
                  <c:v>494</c:v>
                </c:pt>
                <c:pt idx="628">
                  <c:v>364</c:v>
                </c:pt>
                <c:pt idx="629">
                  <c:v>192</c:v>
                </c:pt>
                <c:pt idx="630">
                  <c:v>470</c:v>
                </c:pt>
                <c:pt idx="631">
                  <c:v>333</c:v>
                </c:pt>
                <c:pt idx="632">
                  <c:v>370</c:v>
                </c:pt>
                <c:pt idx="633">
                  <c:v>953</c:v>
                </c:pt>
                <c:pt idx="634">
                  <c:v>584</c:v>
                </c:pt>
                <c:pt idx="635">
                  <c:v>97</c:v>
                </c:pt>
                <c:pt idx="636">
                  <c:v>196</c:v>
                </c:pt>
                <c:pt idx="637">
                  <c:v>252</c:v>
                </c:pt>
                <c:pt idx="638">
                  <c:v>122</c:v>
                </c:pt>
                <c:pt idx="639">
                  <c:v>88</c:v>
                </c:pt>
                <c:pt idx="640">
                  <c:v>144</c:v>
                </c:pt>
                <c:pt idx="641">
                  <c:v>143</c:v>
                </c:pt>
                <c:pt idx="642">
                  <c:v>102</c:v>
                </c:pt>
                <c:pt idx="643">
                  <c:v>103</c:v>
                </c:pt>
                <c:pt idx="644">
                  <c:v>95</c:v>
                </c:pt>
                <c:pt idx="645">
                  <c:v>116</c:v>
                </c:pt>
                <c:pt idx="646">
                  <c:v>101</c:v>
                </c:pt>
                <c:pt idx="647">
                  <c:v>115</c:v>
                </c:pt>
                <c:pt idx="648">
                  <c:v>89</c:v>
                </c:pt>
                <c:pt idx="649">
                  <c:v>112</c:v>
                </c:pt>
                <c:pt idx="650">
                  <c:v>123</c:v>
                </c:pt>
                <c:pt idx="651">
                  <c:v>175</c:v>
                </c:pt>
                <c:pt idx="652">
                  <c:v>109</c:v>
                </c:pt>
                <c:pt idx="653">
                  <c:v>107</c:v>
                </c:pt>
                <c:pt idx="654">
                  <c:v>92</c:v>
                </c:pt>
                <c:pt idx="655">
                  <c:v>99</c:v>
                </c:pt>
                <c:pt idx="656">
                  <c:v>135</c:v>
                </c:pt>
                <c:pt idx="657">
                  <c:v>118</c:v>
                </c:pt>
                <c:pt idx="658">
                  <c:v>83</c:v>
                </c:pt>
                <c:pt idx="659">
                  <c:v>61</c:v>
                </c:pt>
                <c:pt idx="660">
                  <c:v>87</c:v>
                </c:pt>
                <c:pt idx="661">
                  <c:v>115</c:v>
                </c:pt>
                <c:pt idx="662">
                  <c:v>57</c:v>
                </c:pt>
                <c:pt idx="663">
                  <c:v>77</c:v>
                </c:pt>
                <c:pt idx="664">
                  <c:v>92</c:v>
                </c:pt>
                <c:pt idx="665">
                  <c:v>187</c:v>
                </c:pt>
                <c:pt idx="666">
                  <c:v>70</c:v>
                </c:pt>
                <c:pt idx="667">
                  <c:v>127</c:v>
                </c:pt>
                <c:pt idx="668">
                  <c:v>176</c:v>
                </c:pt>
                <c:pt idx="669">
                  <c:v>214</c:v>
                </c:pt>
                <c:pt idx="670">
                  <c:v>220</c:v>
                </c:pt>
                <c:pt idx="671">
                  <c:v>173</c:v>
                </c:pt>
                <c:pt idx="672">
                  <c:v>141</c:v>
                </c:pt>
                <c:pt idx="673">
                  <c:v>251</c:v>
                </c:pt>
                <c:pt idx="674">
                  <c:v>374</c:v>
                </c:pt>
                <c:pt idx="675">
                  <c:v>316</c:v>
                </c:pt>
                <c:pt idx="676">
                  <c:v>402</c:v>
                </c:pt>
                <c:pt idx="677">
                  <c:v>317</c:v>
                </c:pt>
                <c:pt idx="678">
                  <c:v>659</c:v>
                </c:pt>
                <c:pt idx="679">
                  <c:v>570</c:v>
                </c:pt>
                <c:pt idx="680">
                  <c:v>613</c:v>
                </c:pt>
                <c:pt idx="681">
                  <c:v>441</c:v>
                </c:pt>
                <c:pt idx="682">
                  <c:v>790</c:v>
                </c:pt>
                <c:pt idx="683">
                  <c:v>582</c:v>
                </c:pt>
                <c:pt idx="684">
                  <c:v>563</c:v>
                </c:pt>
                <c:pt idx="685">
                  <c:v>483</c:v>
                </c:pt>
                <c:pt idx="686">
                  <c:v>462</c:v>
                </c:pt>
                <c:pt idx="687">
                  <c:v>554</c:v>
                </c:pt>
                <c:pt idx="688">
                  <c:v>522</c:v>
                </c:pt>
                <c:pt idx="689">
                  <c:v>463</c:v>
                </c:pt>
                <c:pt idx="690">
                  <c:v>399</c:v>
                </c:pt>
                <c:pt idx="691">
                  <c:v>581</c:v>
                </c:pt>
                <c:pt idx="692">
                  <c:v>593</c:v>
                </c:pt>
                <c:pt idx="693">
                  <c:v>433</c:v>
                </c:pt>
                <c:pt idx="694">
                  <c:v>318</c:v>
                </c:pt>
                <c:pt idx="695">
                  <c:v>534</c:v>
                </c:pt>
                <c:pt idx="696">
                  <c:v>455</c:v>
                </c:pt>
                <c:pt idx="697">
                  <c:v>504</c:v>
                </c:pt>
                <c:pt idx="698">
                  <c:v>437</c:v>
                </c:pt>
                <c:pt idx="699">
                  <c:v>495</c:v>
                </c:pt>
                <c:pt idx="700">
                  <c:v>431</c:v>
                </c:pt>
                <c:pt idx="701">
                  <c:v>311</c:v>
                </c:pt>
                <c:pt idx="702">
                  <c:v>179</c:v>
                </c:pt>
                <c:pt idx="703">
                  <c:v>227</c:v>
                </c:pt>
                <c:pt idx="704">
                  <c:v>283</c:v>
                </c:pt>
                <c:pt idx="705">
                  <c:v>370</c:v>
                </c:pt>
                <c:pt idx="706">
                  <c:v>470</c:v>
                </c:pt>
                <c:pt idx="707">
                  <c:v>395</c:v>
                </c:pt>
                <c:pt idx="708">
                  <c:v>404</c:v>
                </c:pt>
                <c:pt idx="709">
                  <c:v>187</c:v>
                </c:pt>
                <c:pt idx="710">
                  <c:v>120</c:v>
                </c:pt>
                <c:pt idx="711">
                  <c:v>128</c:v>
                </c:pt>
                <c:pt idx="712">
                  <c:v>91</c:v>
                </c:pt>
                <c:pt idx="713">
                  <c:v>131</c:v>
                </c:pt>
                <c:pt idx="714">
                  <c:v>117</c:v>
                </c:pt>
                <c:pt idx="715">
                  <c:v>359</c:v>
                </c:pt>
                <c:pt idx="716">
                  <c:v>234</c:v>
                </c:pt>
                <c:pt idx="717">
                  <c:v>223</c:v>
                </c:pt>
                <c:pt idx="718">
                  <c:v>299</c:v>
                </c:pt>
                <c:pt idx="719">
                  <c:v>388</c:v>
                </c:pt>
                <c:pt idx="720">
                  <c:v>164</c:v>
                </c:pt>
                <c:pt idx="721">
                  <c:v>184</c:v>
                </c:pt>
                <c:pt idx="722">
                  <c:v>184</c:v>
                </c:pt>
                <c:pt idx="723">
                  <c:v>202</c:v>
                </c:pt>
                <c:pt idx="724">
                  <c:v>111</c:v>
                </c:pt>
                <c:pt idx="725">
                  <c:v>148</c:v>
                </c:pt>
                <c:pt idx="726">
                  <c:v>223</c:v>
                </c:pt>
                <c:pt idx="727">
                  <c:v>107</c:v>
                </c:pt>
                <c:pt idx="728">
                  <c:v>197</c:v>
                </c:pt>
                <c:pt idx="729">
                  <c:v>169</c:v>
                </c:pt>
                <c:pt idx="730">
                  <c:v>140</c:v>
                </c:pt>
                <c:pt idx="731">
                  <c:v>181</c:v>
                </c:pt>
                <c:pt idx="732">
                  <c:v>334</c:v>
                </c:pt>
                <c:pt idx="733">
                  <c:v>219</c:v>
                </c:pt>
                <c:pt idx="734">
                  <c:v>135</c:v>
                </c:pt>
                <c:pt idx="735">
                  <c:v>87</c:v>
                </c:pt>
                <c:pt idx="736">
                  <c:v>115</c:v>
                </c:pt>
                <c:pt idx="737">
                  <c:v>90</c:v>
                </c:pt>
                <c:pt idx="738">
                  <c:v>248</c:v>
                </c:pt>
                <c:pt idx="739">
                  <c:v>344</c:v>
                </c:pt>
                <c:pt idx="740">
                  <c:v>519</c:v>
                </c:pt>
                <c:pt idx="741">
                  <c:v>444</c:v>
                </c:pt>
                <c:pt idx="742">
                  <c:v>306</c:v>
                </c:pt>
                <c:pt idx="743">
                  <c:v>485</c:v>
                </c:pt>
                <c:pt idx="744">
                  <c:v>444</c:v>
                </c:pt>
                <c:pt idx="745">
                  <c:v>494</c:v>
                </c:pt>
                <c:pt idx="746">
                  <c:v>233</c:v>
                </c:pt>
                <c:pt idx="747">
                  <c:v>312</c:v>
                </c:pt>
                <c:pt idx="748">
                  <c:v>568</c:v>
                </c:pt>
                <c:pt idx="749">
                  <c:v>337</c:v>
                </c:pt>
                <c:pt idx="750">
                  <c:v>382</c:v>
                </c:pt>
                <c:pt idx="751">
                  <c:v>251</c:v>
                </c:pt>
                <c:pt idx="752">
                  <c:v>504</c:v>
                </c:pt>
                <c:pt idx="753">
                  <c:v>505</c:v>
                </c:pt>
                <c:pt idx="754">
                  <c:v>433</c:v>
                </c:pt>
                <c:pt idx="755">
                  <c:v>498</c:v>
                </c:pt>
                <c:pt idx="756">
                  <c:v>377</c:v>
                </c:pt>
                <c:pt idx="757">
                  <c:v>276</c:v>
                </c:pt>
                <c:pt idx="758">
                  <c:v>370</c:v>
                </c:pt>
                <c:pt idx="759">
                  <c:v>264</c:v>
                </c:pt>
                <c:pt idx="760">
                  <c:v>188</c:v>
                </c:pt>
                <c:pt idx="761">
                  <c:v>445</c:v>
                </c:pt>
                <c:pt idx="762">
                  <c:v>435</c:v>
                </c:pt>
                <c:pt idx="763">
                  <c:v>487</c:v>
                </c:pt>
                <c:pt idx="764">
                  <c:v>609</c:v>
                </c:pt>
                <c:pt idx="765">
                  <c:v>402</c:v>
                </c:pt>
                <c:pt idx="766">
                  <c:v>318</c:v>
                </c:pt>
                <c:pt idx="767">
                  <c:v>527</c:v>
                </c:pt>
                <c:pt idx="768">
                  <c:v>373</c:v>
                </c:pt>
                <c:pt idx="769">
                  <c:v>430</c:v>
                </c:pt>
                <c:pt idx="770">
                  <c:v>525</c:v>
                </c:pt>
                <c:pt idx="771">
                  <c:v>358</c:v>
                </c:pt>
                <c:pt idx="772">
                  <c:v>401</c:v>
                </c:pt>
                <c:pt idx="773">
                  <c:v>515</c:v>
                </c:pt>
                <c:pt idx="774">
                  <c:v>336</c:v>
                </c:pt>
                <c:pt idx="775">
                  <c:v>505</c:v>
                </c:pt>
                <c:pt idx="776">
                  <c:v>416</c:v>
                </c:pt>
                <c:pt idx="777">
                  <c:v>455</c:v>
                </c:pt>
                <c:pt idx="778">
                  <c:v>159</c:v>
                </c:pt>
                <c:pt idx="779">
                  <c:v>496</c:v>
                </c:pt>
                <c:pt idx="780">
                  <c:v>368</c:v>
                </c:pt>
                <c:pt idx="781">
                  <c:v>436</c:v>
                </c:pt>
                <c:pt idx="782">
                  <c:v>406</c:v>
                </c:pt>
                <c:pt idx="783">
                  <c:v>321</c:v>
                </c:pt>
                <c:pt idx="784">
                  <c:v>336</c:v>
                </c:pt>
                <c:pt idx="785">
                  <c:v>386</c:v>
                </c:pt>
                <c:pt idx="786">
                  <c:v>605</c:v>
                </c:pt>
                <c:pt idx="787">
                  <c:v>271</c:v>
                </c:pt>
                <c:pt idx="788">
                  <c:v>358</c:v>
                </c:pt>
                <c:pt idx="789">
                  <c:v>378</c:v>
                </c:pt>
                <c:pt idx="790">
                  <c:v>390</c:v>
                </c:pt>
                <c:pt idx="791">
                  <c:v>478</c:v>
                </c:pt>
                <c:pt idx="792">
                  <c:v>352</c:v>
                </c:pt>
                <c:pt idx="793">
                  <c:v>440</c:v>
                </c:pt>
                <c:pt idx="794">
                  <c:v>382</c:v>
                </c:pt>
                <c:pt idx="795">
                  <c:v>522</c:v>
                </c:pt>
                <c:pt idx="796">
                  <c:v>374</c:v>
                </c:pt>
                <c:pt idx="797">
                  <c:v>394</c:v>
                </c:pt>
                <c:pt idx="798">
                  <c:v>280</c:v>
                </c:pt>
                <c:pt idx="799">
                  <c:v>413</c:v>
                </c:pt>
                <c:pt idx="800">
                  <c:v>484</c:v>
                </c:pt>
                <c:pt idx="801">
                  <c:v>245</c:v>
                </c:pt>
                <c:pt idx="802">
                  <c:v>438</c:v>
                </c:pt>
                <c:pt idx="803">
                  <c:v>287</c:v>
                </c:pt>
                <c:pt idx="804">
                  <c:v>410</c:v>
                </c:pt>
                <c:pt idx="805">
                  <c:v>627</c:v>
                </c:pt>
                <c:pt idx="806">
                  <c:v>349</c:v>
                </c:pt>
                <c:pt idx="807">
                  <c:v>464</c:v>
                </c:pt>
                <c:pt idx="808">
                  <c:v>560</c:v>
                </c:pt>
                <c:pt idx="809">
                  <c:v>517</c:v>
                </c:pt>
                <c:pt idx="810">
                  <c:v>511</c:v>
                </c:pt>
                <c:pt idx="811">
                  <c:v>484</c:v>
                </c:pt>
                <c:pt idx="812">
                  <c:v>397</c:v>
                </c:pt>
                <c:pt idx="813">
                  <c:v>447</c:v>
                </c:pt>
                <c:pt idx="814">
                  <c:v>529</c:v>
                </c:pt>
                <c:pt idx="815">
                  <c:v>485</c:v>
                </c:pt>
                <c:pt idx="816">
                  <c:v>605</c:v>
                </c:pt>
                <c:pt idx="817">
                  <c:v>310</c:v>
                </c:pt>
                <c:pt idx="818">
                  <c:v>195</c:v>
                </c:pt>
                <c:pt idx="819">
                  <c:v>335</c:v>
                </c:pt>
                <c:pt idx="820">
                  <c:v>214</c:v>
                </c:pt>
                <c:pt idx="821">
                  <c:v>176</c:v>
                </c:pt>
                <c:pt idx="822">
                  <c:v>263</c:v>
                </c:pt>
                <c:pt idx="823">
                  <c:v>458</c:v>
                </c:pt>
                <c:pt idx="824">
                  <c:v>101</c:v>
                </c:pt>
                <c:pt idx="825">
                  <c:v>537</c:v>
                </c:pt>
                <c:pt idx="826">
                  <c:v>533</c:v>
                </c:pt>
                <c:pt idx="827">
                  <c:v>292</c:v>
                </c:pt>
                <c:pt idx="828">
                  <c:v>290</c:v>
                </c:pt>
                <c:pt idx="829">
                  <c:v>311</c:v>
                </c:pt>
                <c:pt idx="830">
                  <c:v>175</c:v>
                </c:pt>
                <c:pt idx="831">
                  <c:v>195</c:v>
                </c:pt>
                <c:pt idx="832">
                  <c:v>123</c:v>
                </c:pt>
                <c:pt idx="833">
                  <c:v>86</c:v>
                </c:pt>
                <c:pt idx="834">
                  <c:v>125</c:v>
                </c:pt>
                <c:pt idx="835">
                  <c:v>97</c:v>
                </c:pt>
                <c:pt idx="836">
                  <c:v>853</c:v>
                </c:pt>
                <c:pt idx="837">
                  <c:v>117</c:v>
                </c:pt>
                <c:pt idx="838">
                  <c:v>91</c:v>
                </c:pt>
                <c:pt idx="839">
                  <c:v>326</c:v>
                </c:pt>
                <c:pt idx="840">
                  <c:v>177</c:v>
                </c:pt>
                <c:pt idx="841">
                  <c:v>297</c:v>
                </c:pt>
                <c:pt idx="842">
                  <c:v>183</c:v>
                </c:pt>
                <c:pt idx="843">
                  <c:v>192</c:v>
                </c:pt>
                <c:pt idx="844">
                  <c:v>105</c:v>
                </c:pt>
                <c:pt idx="845">
                  <c:v>165</c:v>
                </c:pt>
                <c:pt idx="846">
                  <c:v>234</c:v>
                </c:pt>
                <c:pt idx="847">
                  <c:v>606</c:v>
                </c:pt>
                <c:pt idx="848">
                  <c:v>629</c:v>
                </c:pt>
                <c:pt idx="849">
                  <c:v>156</c:v>
                </c:pt>
                <c:pt idx="850">
                  <c:v>154</c:v>
                </c:pt>
                <c:pt idx="851">
                  <c:v>261</c:v>
                </c:pt>
                <c:pt idx="852">
                  <c:v>116</c:v>
                </c:pt>
                <c:pt idx="853">
                  <c:v>397</c:v>
                </c:pt>
                <c:pt idx="854">
                  <c:v>812</c:v>
                </c:pt>
                <c:pt idx="855">
                  <c:v>876</c:v>
                </c:pt>
                <c:pt idx="856">
                  <c:v>713</c:v>
                </c:pt>
                <c:pt idx="857">
                  <c:v>133</c:v>
                </c:pt>
                <c:pt idx="858">
                  <c:v>96</c:v>
                </c:pt>
                <c:pt idx="859">
                  <c:v>118</c:v>
                </c:pt>
                <c:pt idx="860">
                  <c:v>188</c:v>
                </c:pt>
                <c:pt idx="861">
                  <c:v>524</c:v>
                </c:pt>
                <c:pt idx="862">
                  <c:v>82</c:v>
                </c:pt>
                <c:pt idx="863">
                  <c:v>101</c:v>
                </c:pt>
                <c:pt idx="864">
                  <c:v>357</c:v>
                </c:pt>
                <c:pt idx="865">
                  <c:v>168</c:v>
                </c:pt>
                <c:pt idx="866">
                  <c:v>160</c:v>
                </c:pt>
                <c:pt idx="867">
                  <c:v>307</c:v>
                </c:pt>
                <c:pt idx="868">
                  <c:v>712</c:v>
                </c:pt>
                <c:pt idx="869">
                  <c:v>443</c:v>
                </c:pt>
                <c:pt idx="870">
                  <c:v>499</c:v>
                </c:pt>
                <c:pt idx="871">
                  <c:v>479</c:v>
                </c:pt>
                <c:pt idx="872">
                  <c:v>119</c:v>
                </c:pt>
                <c:pt idx="873">
                  <c:v>201</c:v>
                </c:pt>
                <c:pt idx="874">
                  <c:v>272</c:v>
                </c:pt>
                <c:pt idx="875">
                  <c:v>129</c:v>
                </c:pt>
                <c:pt idx="876">
                  <c:v>88</c:v>
                </c:pt>
                <c:pt idx="877">
                  <c:v>175</c:v>
                </c:pt>
                <c:pt idx="878">
                  <c:v>208</c:v>
                </c:pt>
                <c:pt idx="879">
                  <c:v>63</c:v>
                </c:pt>
                <c:pt idx="880">
                  <c:v>60</c:v>
                </c:pt>
                <c:pt idx="881">
                  <c:v>85</c:v>
                </c:pt>
                <c:pt idx="882">
                  <c:v>64</c:v>
                </c:pt>
                <c:pt idx="883">
                  <c:v>73</c:v>
                </c:pt>
                <c:pt idx="884">
                  <c:v>91</c:v>
                </c:pt>
                <c:pt idx="885">
                  <c:v>71</c:v>
                </c:pt>
                <c:pt idx="886">
                  <c:v>84</c:v>
                </c:pt>
                <c:pt idx="887">
                  <c:v>137</c:v>
                </c:pt>
                <c:pt idx="888">
                  <c:v>243</c:v>
                </c:pt>
                <c:pt idx="889">
                  <c:v>165</c:v>
                </c:pt>
                <c:pt idx="890">
                  <c:v>142</c:v>
                </c:pt>
                <c:pt idx="891">
                  <c:v>138</c:v>
                </c:pt>
                <c:pt idx="892">
                  <c:v>116</c:v>
                </c:pt>
                <c:pt idx="893">
                  <c:v>194</c:v>
                </c:pt>
                <c:pt idx="894">
                  <c:v>114</c:v>
                </c:pt>
                <c:pt idx="895">
                  <c:v>127</c:v>
                </c:pt>
                <c:pt idx="896">
                  <c:v>244</c:v>
                </c:pt>
                <c:pt idx="897">
                  <c:v>165</c:v>
                </c:pt>
                <c:pt idx="898">
                  <c:v>105</c:v>
                </c:pt>
                <c:pt idx="899">
                  <c:v>369</c:v>
                </c:pt>
                <c:pt idx="900">
                  <c:v>390</c:v>
                </c:pt>
                <c:pt idx="901">
                  <c:v>157</c:v>
                </c:pt>
                <c:pt idx="902">
                  <c:v>156</c:v>
                </c:pt>
                <c:pt idx="903">
                  <c:v>186</c:v>
                </c:pt>
                <c:pt idx="904">
                  <c:v>96</c:v>
                </c:pt>
                <c:pt idx="905">
                  <c:v>154</c:v>
                </c:pt>
                <c:pt idx="906">
                  <c:v>144</c:v>
                </c:pt>
                <c:pt idx="907">
                  <c:v>167</c:v>
                </c:pt>
                <c:pt idx="908">
                  <c:v>176</c:v>
                </c:pt>
                <c:pt idx="909">
                  <c:v>171</c:v>
                </c:pt>
                <c:pt idx="910">
                  <c:v>252</c:v>
                </c:pt>
                <c:pt idx="911">
                  <c:v>124</c:v>
                </c:pt>
                <c:pt idx="912">
                  <c:v>189</c:v>
                </c:pt>
                <c:pt idx="913">
                  <c:v>172</c:v>
                </c:pt>
                <c:pt idx="914">
                  <c:v>124</c:v>
                </c:pt>
                <c:pt idx="915">
                  <c:v>57</c:v>
                </c:pt>
                <c:pt idx="916">
                  <c:v>262</c:v>
                </c:pt>
                <c:pt idx="917">
                  <c:v>89</c:v>
                </c:pt>
                <c:pt idx="918">
                  <c:v>117</c:v>
                </c:pt>
                <c:pt idx="919">
                  <c:v>198</c:v>
                </c:pt>
                <c:pt idx="920">
                  <c:v>62</c:v>
                </c:pt>
                <c:pt idx="921">
                  <c:v>135</c:v>
                </c:pt>
                <c:pt idx="922">
                  <c:v>170</c:v>
                </c:pt>
                <c:pt idx="923">
                  <c:v>292</c:v>
                </c:pt>
                <c:pt idx="924">
                  <c:v>173</c:v>
                </c:pt>
                <c:pt idx="925">
                  <c:v>157</c:v>
                </c:pt>
                <c:pt idx="926">
                  <c:v>98</c:v>
                </c:pt>
                <c:pt idx="927">
                  <c:v>120</c:v>
                </c:pt>
                <c:pt idx="928">
                  <c:v>288</c:v>
                </c:pt>
                <c:pt idx="929">
                  <c:v>416</c:v>
                </c:pt>
                <c:pt idx="930">
                  <c:v>130</c:v>
                </c:pt>
                <c:pt idx="931">
                  <c:v>126</c:v>
                </c:pt>
                <c:pt idx="932">
                  <c:v>177</c:v>
                </c:pt>
                <c:pt idx="933">
                  <c:v>181</c:v>
                </c:pt>
                <c:pt idx="934">
                  <c:v>187</c:v>
                </c:pt>
                <c:pt idx="935">
                  <c:v>144</c:v>
                </c:pt>
                <c:pt idx="936">
                  <c:v>789</c:v>
                </c:pt>
                <c:pt idx="937">
                  <c:v>474</c:v>
                </c:pt>
                <c:pt idx="938">
                  <c:v>351</c:v>
                </c:pt>
                <c:pt idx="939">
                  <c:v>564</c:v>
                </c:pt>
                <c:pt idx="940">
                  <c:v>219</c:v>
                </c:pt>
                <c:pt idx="941">
                  <c:v>469</c:v>
                </c:pt>
                <c:pt idx="942">
                  <c:v>709</c:v>
                </c:pt>
                <c:pt idx="943">
                  <c:v>683</c:v>
                </c:pt>
                <c:pt idx="944">
                  <c:v>196</c:v>
                </c:pt>
                <c:pt idx="945">
                  <c:v>113</c:v>
                </c:pt>
                <c:pt idx="946">
                  <c:v>335</c:v>
                </c:pt>
                <c:pt idx="947">
                  <c:v>245</c:v>
                </c:pt>
                <c:pt idx="948">
                  <c:v>239</c:v>
                </c:pt>
                <c:pt idx="949">
                  <c:v>788</c:v>
                </c:pt>
                <c:pt idx="950">
                  <c:v>427</c:v>
                </c:pt>
                <c:pt idx="951">
                  <c:v>275</c:v>
                </c:pt>
                <c:pt idx="952">
                  <c:v>345</c:v>
                </c:pt>
                <c:pt idx="953">
                  <c:v>573</c:v>
                </c:pt>
                <c:pt idx="954">
                  <c:v>395</c:v>
                </c:pt>
                <c:pt idx="955">
                  <c:v>295</c:v>
                </c:pt>
                <c:pt idx="956">
                  <c:v>635</c:v>
                </c:pt>
                <c:pt idx="957">
                  <c:v>188</c:v>
                </c:pt>
                <c:pt idx="958">
                  <c:v>420</c:v>
                </c:pt>
                <c:pt idx="959">
                  <c:v>312</c:v>
                </c:pt>
                <c:pt idx="960">
                  <c:v>402</c:v>
                </c:pt>
                <c:pt idx="961">
                  <c:v>225</c:v>
                </c:pt>
                <c:pt idx="962">
                  <c:v>305</c:v>
                </c:pt>
                <c:pt idx="963">
                  <c:v>405</c:v>
                </c:pt>
                <c:pt idx="964">
                  <c:v>763</c:v>
                </c:pt>
                <c:pt idx="965">
                  <c:v>405</c:v>
                </c:pt>
                <c:pt idx="966">
                  <c:v>580</c:v>
                </c:pt>
                <c:pt idx="967">
                  <c:v>418</c:v>
                </c:pt>
                <c:pt idx="968">
                  <c:v>630</c:v>
                </c:pt>
                <c:pt idx="969">
                  <c:v>702</c:v>
                </c:pt>
                <c:pt idx="970">
                  <c:v>541</c:v>
                </c:pt>
                <c:pt idx="971">
                  <c:v>435</c:v>
                </c:pt>
                <c:pt idx="972">
                  <c:v>397</c:v>
                </c:pt>
                <c:pt idx="973">
                  <c:v>329</c:v>
                </c:pt>
                <c:pt idx="974">
                  <c:v>397</c:v>
                </c:pt>
                <c:pt idx="975">
                  <c:v>190</c:v>
                </c:pt>
                <c:pt idx="976">
                  <c:v>550</c:v>
                </c:pt>
                <c:pt idx="977">
                  <c:v>291</c:v>
                </c:pt>
                <c:pt idx="978">
                  <c:v>602</c:v>
                </c:pt>
                <c:pt idx="979">
                  <c:v>225</c:v>
                </c:pt>
                <c:pt idx="980">
                  <c:v>726</c:v>
                </c:pt>
                <c:pt idx="981">
                  <c:v>272</c:v>
                </c:pt>
                <c:pt idx="982">
                  <c:v>369</c:v>
                </c:pt>
                <c:pt idx="983">
                  <c:v>864</c:v>
                </c:pt>
                <c:pt idx="984">
                  <c:v>448</c:v>
                </c:pt>
                <c:pt idx="985">
                  <c:v>366</c:v>
                </c:pt>
                <c:pt idx="986">
                  <c:v>296</c:v>
                </c:pt>
                <c:pt idx="987">
                  <c:v>328</c:v>
                </c:pt>
                <c:pt idx="988">
                  <c:v>331</c:v>
                </c:pt>
                <c:pt idx="989">
                  <c:v>416</c:v>
                </c:pt>
                <c:pt idx="990">
                  <c:v>545</c:v>
                </c:pt>
                <c:pt idx="991">
                  <c:v>908</c:v>
                </c:pt>
                <c:pt idx="992">
                  <c:v>378</c:v>
                </c:pt>
                <c:pt idx="993">
                  <c:v>687</c:v>
                </c:pt>
                <c:pt idx="994">
                  <c:v>419</c:v>
                </c:pt>
                <c:pt idx="995">
                  <c:v>136</c:v>
                </c:pt>
                <c:pt idx="996">
                  <c:v>595</c:v>
                </c:pt>
                <c:pt idx="997">
                  <c:v>325</c:v>
                </c:pt>
                <c:pt idx="998">
                  <c:v>424</c:v>
                </c:pt>
                <c:pt idx="999">
                  <c:v>556</c:v>
                </c:pt>
                <c:pt idx="1000">
                  <c:v>616</c:v>
                </c:pt>
                <c:pt idx="1001">
                  <c:v>578</c:v>
                </c:pt>
                <c:pt idx="1002">
                  <c:v>314</c:v>
                </c:pt>
                <c:pt idx="1003">
                  <c:v>466</c:v>
                </c:pt>
                <c:pt idx="1004">
                  <c:v>341</c:v>
                </c:pt>
                <c:pt idx="1005">
                  <c:v>260</c:v>
                </c:pt>
                <c:pt idx="1006">
                  <c:v>790</c:v>
                </c:pt>
                <c:pt idx="1007">
                  <c:v>956</c:v>
                </c:pt>
                <c:pt idx="1008">
                  <c:v>413</c:v>
                </c:pt>
                <c:pt idx="1009">
                  <c:v>309</c:v>
                </c:pt>
                <c:pt idx="1010">
                  <c:v>651</c:v>
                </c:pt>
                <c:pt idx="1011">
                  <c:v>240</c:v>
                </c:pt>
                <c:pt idx="1012">
                  <c:v>427</c:v>
                </c:pt>
                <c:pt idx="1013">
                  <c:v>454</c:v>
                </c:pt>
                <c:pt idx="1014">
                  <c:v>446</c:v>
                </c:pt>
                <c:pt idx="1015">
                  <c:v>971</c:v>
                </c:pt>
                <c:pt idx="1016">
                  <c:v>123</c:v>
                </c:pt>
                <c:pt idx="1017">
                  <c:v>197</c:v>
                </c:pt>
                <c:pt idx="1018">
                  <c:v>512</c:v>
                </c:pt>
                <c:pt idx="1019">
                  <c:v>708</c:v>
                </c:pt>
                <c:pt idx="1020">
                  <c:v>328</c:v>
                </c:pt>
                <c:pt idx="1021">
                  <c:v>436</c:v>
                </c:pt>
                <c:pt idx="1022">
                  <c:v>449</c:v>
                </c:pt>
                <c:pt idx="1023">
                  <c:v>408</c:v>
                </c:pt>
                <c:pt idx="1024">
                  <c:v>385</c:v>
                </c:pt>
                <c:pt idx="1025">
                  <c:v>387</c:v>
                </c:pt>
                <c:pt idx="1026">
                  <c:v>355</c:v>
                </c:pt>
                <c:pt idx="1027">
                  <c:v>105</c:v>
                </c:pt>
                <c:pt idx="1028">
                  <c:v>307</c:v>
                </c:pt>
                <c:pt idx="1029">
                  <c:v>188</c:v>
                </c:pt>
                <c:pt idx="1030">
                  <c:v>311</c:v>
                </c:pt>
                <c:pt idx="1031">
                  <c:v>351</c:v>
                </c:pt>
                <c:pt idx="1032">
                  <c:v>212</c:v>
                </c:pt>
                <c:pt idx="1033">
                  <c:v>129</c:v>
                </c:pt>
                <c:pt idx="1034">
                  <c:v>620</c:v>
                </c:pt>
                <c:pt idx="1035">
                  <c:v>677</c:v>
                </c:pt>
                <c:pt idx="1036">
                  <c:v>133</c:v>
                </c:pt>
                <c:pt idx="1037">
                  <c:v>76</c:v>
                </c:pt>
                <c:pt idx="1038">
                  <c:v>176</c:v>
                </c:pt>
                <c:pt idx="1039">
                  <c:v>247</c:v>
                </c:pt>
                <c:pt idx="1040">
                  <c:v>223</c:v>
                </c:pt>
                <c:pt idx="1041">
                  <c:v>387</c:v>
                </c:pt>
                <c:pt idx="1042">
                  <c:v>379</c:v>
                </c:pt>
                <c:pt idx="1043">
                  <c:v>665</c:v>
                </c:pt>
                <c:pt idx="1044">
                  <c:v>224</c:v>
                </c:pt>
                <c:pt idx="1045">
                  <c:v>392</c:v>
                </c:pt>
                <c:pt idx="1046">
                  <c:v>250</c:v>
                </c:pt>
                <c:pt idx="1047">
                  <c:v>221</c:v>
                </c:pt>
                <c:pt idx="1048">
                  <c:v>239</c:v>
                </c:pt>
                <c:pt idx="1049">
                  <c:v>423</c:v>
                </c:pt>
                <c:pt idx="1050">
                  <c:v>217</c:v>
                </c:pt>
                <c:pt idx="1051">
                  <c:v>89</c:v>
                </c:pt>
                <c:pt idx="1052">
                  <c:v>104</c:v>
                </c:pt>
                <c:pt idx="1053">
                  <c:v>342</c:v>
                </c:pt>
                <c:pt idx="1054">
                  <c:v>361</c:v>
                </c:pt>
                <c:pt idx="1055">
                  <c:v>256</c:v>
                </c:pt>
                <c:pt idx="1056">
                  <c:v>643</c:v>
                </c:pt>
                <c:pt idx="1057">
                  <c:v>433</c:v>
                </c:pt>
                <c:pt idx="1058">
                  <c:v>492</c:v>
                </c:pt>
                <c:pt idx="1059">
                  <c:v>526</c:v>
                </c:pt>
                <c:pt idx="1060">
                  <c:v>479</c:v>
                </c:pt>
                <c:pt idx="1061">
                  <c:v>233</c:v>
                </c:pt>
                <c:pt idx="1062">
                  <c:v>464</c:v>
                </c:pt>
                <c:pt idx="1063">
                  <c:v>459</c:v>
                </c:pt>
                <c:pt idx="1064">
                  <c:v>639</c:v>
                </c:pt>
                <c:pt idx="1065">
                  <c:v>691</c:v>
                </c:pt>
                <c:pt idx="1066">
                  <c:v>872</c:v>
                </c:pt>
                <c:pt idx="1067">
                  <c:v>277</c:v>
                </c:pt>
                <c:pt idx="1068">
                  <c:v>152</c:v>
                </c:pt>
                <c:pt idx="1069">
                  <c:v>81</c:v>
                </c:pt>
                <c:pt idx="1070">
                  <c:v>908</c:v>
                </c:pt>
                <c:pt idx="1071">
                  <c:v>466</c:v>
                </c:pt>
                <c:pt idx="1072">
                  <c:v>214</c:v>
                </c:pt>
                <c:pt idx="1073">
                  <c:v>251</c:v>
                </c:pt>
                <c:pt idx="1074">
                  <c:v>142</c:v>
                </c:pt>
                <c:pt idx="1075">
                  <c:v>121</c:v>
                </c:pt>
                <c:pt idx="1076">
                  <c:v>82</c:v>
                </c:pt>
                <c:pt idx="1077">
                  <c:v>259</c:v>
                </c:pt>
                <c:pt idx="1078">
                  <c:v>105</c:v>
                </c:pt>
                <c:pt idx="1079">
                  <c:v>295</c:v>
                </c:pt>
                <c:pt idx="1080">
                  <c:v>174</c:v>
                </c:pt>
                <c:pt idx="1081">
                  <c:v>233</c:v>
                </c:pt>
                <c:pt idx="1082">
                  <c:v>215</c:v>
                </c:pt>
                <c:pt idx="1083">
                  <c:v>77</c:v>
                </c:pt>
                <c:pt idx="1084">
                  <c:v>334</c:v>
                </c:pt>
                <c:pt idx="1085">
                  <c:v>192</c:v>
                </c:pt>
                <c:pt idx="1086">
                  <c:v>67</c:v>
                </c:pt>
                <c:pt idx="1087">
                  <c:v>197</c:v>
                </c:pt>
                <c:pt idx="1088">
                  <c:v>86</c:v>
                </c:pt>
                <c:pt idx="1089">
                  <c:v>87</c:v>
                </c:pt>
                <c:pt idx="1090">
                  <c:v>211</c:v>
                </c:pt>
                <c:pt idx="1091">
                  <c:v>489</c:v>
                </c:pt>
                <c:pt idx="1092">
                  <c:v>127</c:v>
                </c:pt>
                <c:pt idx="1093">
                  <c:v>90</c:v>
                </c:pt>
                <c:pt idx="1094">
                  <c:v>190</c:v>
                </c:pt>
                <c:pt idx="1095">
                  <c:v>141</c:v>
                </c:pt>
                <c:pt idx="1096">
                  <c:v>349</c:v>
                </c:pt>
                <c:pt idx="1097">
                  <c:v>261</c:v>
                </c:pt>
                <c:pt idx="1098">
                  <c:v>616</c:v>
                </c:pt>
                <c:pt idx="1099">
                  <c:v>763</c:v>
                </c:pt>
                <c:pt idx="1100">
                  <c:v>567</c:v>
                </c:pt>
                <c:pt idx="1101">
                  <c:v>773</c:v>
                </c:pt>
                <c:pt idx="1102">
                  <c:v>452</c:v>
                </c:pt>
                <c:pt idx="1103">
                  <c:v>610</c:v>
                </c:pt>
                <c:pt idx="1104">
                  <c:v>670</c:v>
                </c:pt>
                <c:pt idx="1105">
                  <c:v>629</c:v>
                </c:pt>
                <c:pt idx="1106">
                  <c:v>308</c:v>
                </c:pt>
                <c:pt idx="1107">
                  <c:v>674</c:v>
                </c:pt>
                <c:pt idx="1108">
                  <c:v>512</c:v>
                </c:pt>
                <c:pt idx="1109">
                  <c:v>525</c:v>
                </c:pt>
                <c:pt idx="1110">
                  <c:v>592</c:v>
                </c:pt>
                <c:pt idx="1111">
                  <c:v>468</c:v>
                </c:pt>
                <c:pt idx="1112">
                  <c:v>496</c:v>
                </c:pt>
                <c:pt idx="1113">
                  <c:v>319</c:v>
                </c:pt>
                <c:pt idx="1114">
                  <c:v>414</c:v>
                </c:pt>
                <c:pt idx="1115">
                  <c:v>841</c:v>
                </c:pt>
                <c:pt idx="1116">
                  <c:v>634</c:v>
                </c:pt>
                <c:pt idx="1117">
                  <c:v>675</c:v>
                </c:pt>
                <c:pt idx="1118">
                  <c:v>770</c:v>
                </c:pt>
                <c:pt idx="1119">
                  <c:v>448</c:v>
                </c:pt>
                <c:pt idx="1120">
                  <c:v>401</c:v>
                </c:pt>
                <c:pt idx="1121">
                  <c:v>796</c:v>
                </c:pt>
                <c:pt idx="1122">
                  <c:v>312</c:v>
                </c:pt>
                <c:pt idx="1123">
                  <c:v>595</c:v>
                </c:pt>
                <c:pt idx="1124">
                  <c:v>638</c:v>
                </c:pt>
                <c:pt idx="1125">
                  <c:v>61</c:v>
                </c:pt>
                <c:pt idx="1126">
                  <c:v>91</c:v>
                </c:pt>
                <c:pt idx="1127">
                  <c:v>154</c:v>
                </c:pt>
                <c:pt idx="1128">
                  <c:v>94</c:v>
                </c:pt>
                <c:pt idx="1129">
                  <c:v>851</c:v>
                </c:pt>
                <c:pt idx="1130">
                  <c:v>193</c:v>
                </c:pt>
                <c:pt idx="1131">
                  <c:v>195</c:v>
                </c:pt>
                <c:pt idx="1132">
                  <c:v>179</c:v>
                </c:pt>
                <c:pt idx="1133">
                  <c:v>123</c:v>
                </c:pt>
                <c:pt idx="1134">
                  <c:v>960</c:v>
                </c:pt>
                <c:pt idx="1135">
                  <c:v>286</c:v>
                </c:pt>
                <c:pt idx="1136">
                  <c:v>711</c:v>
                </c:pt>
                <c:pt idx="1137">
                  <c:v>104</c:v>
                </c:pt>
                <c:pt idx="1138">
                  <c:v>62</c:v>
                </c:pt>
                <c:pt idx="1139">
                  <c:v>173</c:v>
                </c:pt>
                <c:pt idx="1140">
                  <c:v>173</c:v>
                </c:pt>
                <c:pt idx="1141">
                  <c:v>181</c:v>
                </c:pt>
                <c:pt idx="1142">
                  <c:v>175</c:v>
                </c:pt>
                <c:pt idx="1143">
                  <c:v>185</c:v>
                </c:pt>
                <c:pt idx="1144">
                  <c:v>175</c:v>
                </c:pt>
                <c:pt idx="1145">
                  <c:v>295</c:v>
                </c:pt>
                <c:pt idx="1146">
                  <c:v>206</c:v>
                </c:pt>
                <c:pt idx="1147">
                  <c:v>84</c:v>
                </c:pt>
                <c:pt idx="1148">
                  <c:v>230</c:v>
                </c:pt>
                <c:pt idx="1149">
                  <c:v>191</c:v>
                </c:pt>
                <c:pt idx="1150">
                  <c:v>143</c:v>
                </c:pt>
                <c:pt idx="1151">
                  <c:v>108</c:v>
                </c:pt>
                <c:pt idx="1152">
                  <c:v>83</c:v>
                </c:pt>
                <c:pt idx="1153">
                  <c:v>85</c:v>
                </c:pt>
                <c:pt idx="1154">
                  <c:v>201</c:v>
                </c:pt>
                <c:pt idx="1155">
                  <c:v>226</c:v>
                </c:pt>
                <c:pt idx="1156">
                  <c:v>61</c:v>
                </c:pt>
                <c:pt idx="1157">
                  <c:v>278</c:v>
                </c:pt>
                <c:pt idx="1158">
                  <c:v>146</c:v>
                </c:pt>
                <c:pt idx="1159">
                  <c:v>84</c:v>
                </c:pt>
                <c:pt idx="1160">
                  <c:v>74</c:v>
                </c:pt>
                <c:pt idx="1161">
                  <c:v>580</c:v>
                </c:pt>
                <c:pt idx="1162">
                  <c:v>534</c:v>
                </c:pt>
                <c:pt idx="1163">
                  <c:v>612</c:v>
                </c:pt>
                <c:pt idx="1164">
                  <c:v>626</c:v>
                </c:pt>
                <c:pt idx="1165">
                  <c:v>462</c:v>
                </c:pt>
                <c:pt idx="1166">
                  <c:v>254</c:v>
                </c:pt>
                <c:pt idx="1167">
                  <c:v>482</c:v>
                </c:pt>
                <c:pt idx="1168">
                  <c:v>517</c:v>
                </c:pt>
                <c:pt idx="1169">
                  <c:v>194</c:v>
                </c:pt>
                <c:pt idx="1170">
                  <c:v>668</c:v>
                </c:pt>
                <c:pt idx="1171">
                  <c:v>127</c:v>
                </c:pt>
                <c:pt idx="1172">
                  <c:v>439</c:v>
                </c:pt>
                <c:pt idx="1173">
                  <c:v>574</c:v>
                </c:pt>
                <c:pt idx="1174">
                  <c:v>218</c:v>
                </c:pt>
                <c:pt idx="1175">
                  <c:v>422</c:v>
                </c:pt>
                <c:pt idx="1176">
                  <c:v>506</c:v>
                </c:pt>
                <c:pt idx="1177">
                  <c:v>800</c:v>
                </c:pt>
                <c:pt idx="1178">
                  <c:v>573</c:v>
                </c:pt>
                <c:pt idx="1179">
                  <c:v>322</c:v>
                </c:pt>
                <c:pt idx="1180">
                  <c:v>286</c:v>
                </c:pt>
                <c:pt idx="1181">
                  <c:v>389</c:v>
                </c:pt>
                <c:pt idx="1182">
                  <c:v>696</c:v>
                </c:pt>
                <c:pt idx="1183">
                  <c:v>322</c:v>
                </c:pt>
                <c:pt idx="1184">
                  <c:v>335</c:v>
                </c:pt>
                <c:pt idx="1185">
                  <c:v>235</c:v>
                </c:pt>
                <c:pt idx="1186">
                  <c:v>612</c:v>
                </c:pt>
                <c:pt idx="1187">
                  <c:v>303</c:v>
                </c:pt>
                <c:pt idx="1188">
                  <c:v>465</c:v>
                </c:pt>
                <c:pt idx="1189">
                  <c:v>604</c:v>
                </c:pt>
                <c:pt idx="1190">
                  <c:v>372</c:v>
                </c:pt>
                <c:pt idx="1191">
                  <c:v>693</c:v>
                </c:pt>
                <c:pt idx="1192">
                  <c:v>413</c:v>
                </c:pt>
                <c:pt idx="1193">
                  <c:v>437</c:v>
                </c:pt>
                <c:pt idx="1194">
                  <c:v>330</c:v>
                </c:pt>
                <c:pt idx="1195">
                  <c:v>749</c:v>
                </c:pt>
                <c:pt idx="1196">
                  <c:v>458</c:v>
                </c:pt>
                <c:pt idx="1197">
                  <c:v>561</c:v>
                </c:pt>
                <c:pt idx="1198">
                  <c:v>479</c:v>
                </c:pt>
                <c:pt idx="1199">
                  <c:v>567</c:v>
                </c:pt>
                <c:pt idx="1200">
                  <c:v>422</c:v>
                </c:pt>
                <c:pt idx="1201">
                  <c:v>632</c:v>
                </c:pt>
                <c:pt idx="1202">
                  <c:v>276</c:v>
                </c:pt>
                <c:pt idx="1203">
                  <c:v>224</c:v>
                </c:pt>
                <c:pt idx="1204">
                  <c:v>348</c:v>
                </c:pt>
                <c:pt idx="1205">
                  <c:v>332</c:v>
                </c:pt>
                <c:pt idx="1206">
                  <c:v>259</c:v>
                </c:pt>
                <c:pt idx="1207">
                  <c:v>407</c:v>
                </c:pt>
                <c:pt idx="1208">
                  <c:v>171</c:v>
                </c:pt>
                <c:pt idx="1209">
                  <c:v>658</c:v>
                </c:pt>
                <c:pt idx="1210">
                  <c:v>495</c:v>
                </c:pt>
                <c:pt idx="1211">
                  <c:v>231</c:v>
                </c:pt>
                <c:pt idx="1212">
                  <c:v>274</c:v>
                </c:pt>
                <c:pt idx="1213">
                  <c:v>366</c:v>
                </c:pt>
                <c:pt idx="1214">
                  <c:v>402</c:v>
                </c:pt>
                <c:pt idx="1215">
                  <c:v>455</c:v>
                </c:pt>
                <c:pt idx="1216">
                  <c:v>204</c:v>
                </c:pt>
                <c:pt idx="1217">
                  <c:v>371</c:v>
                </c:pt>
                <c:pt idx="1218">
                  <c:v>301</c:v>
                </c:pt>
                <c:pt idx="1219">
                  <c:v>363</c:v>
                </c:pt>
                <c:pt idx="1220">
                  <c:v>510</c:v>
                </c:pt>
                <c:pt idx="1221">
                  <c:v>217</c:v>
                </c:pt>
                <c:pt idx="1222">
                  <c:v>800</c:v>
                </c:pt>
                <c:pt idx="1223">
                  <c:v>271</c:v>
                </c:pt>
                <c:pt idx="1224">
                  <c:v>236</c:v>
                </c:pt>
                <c:pt idx="1225">
                  <c:v>362</c:v>
                </c:pt>
                <c:pt idx="1226">
                  <c:v>527</c:v>
                </c:pt>
                <c:pt idx="1227">
                  <c:v>592</c:v>
                </c:pt>
                <c:pt idx="1228">
                  <c:v>178</c:v>
                </c:pt>
                <c:pt idx="1229">
                  <c:v>637</c:v>
                </c:pt>
                <c:pt idx="1230">
                  <c:v>233</c:v>
                </c:pt>
                <c:pt idx="1231">
                  <c:v>243</c:v>
                </c:pt>
                <c:pt idx="1232">
                  <c:v>276</c:v>
                </c:pt>
                <c:pt idx="1233">
                  <c:v>436</c:v>
                </c:pt>
                <c:pt idx="1234">
                  <c:v>480</c:v>
                </c:pt>
                <c:pt idx="1235">
                  <c:v>379</c:v>
                </c:pt>
                <c:pt idx="1236">
                  <c:v>300</c:v>
                </c:pt>
                <c:pt idx="1237">
                  <c:v>315</c:v>
                </c:pt>
                <c:pt idx="1238">
                  <c:v>461</c:v>
                </c:pt>
                <c:pt idx="1239">
                  <c:v>531</c:v>
                </c:pt>
                <c:pt idx="1240">
                  <c:v>302</c:v>
                </c:pt>
                <c:pt idx="1241">
                  <c:v>448</c:v>
                </c:pt>
                <c:pt idx="1242">
                  <c:v>336</c:v>
                </c:pt>
                <c:pt idx="1243">
                  <c:v>356</c:v>
                </c:pt>
                <c:pt idx="1244">
                  <c:v>326</c:v>
                </c:pt>
                <c:pt idx="1245">
                  <c:v>314</c:v>
                </c:pt>
                <c:pt idx="1246">
                  <c:v>614</c:v>
                </c:pt>
                <c:pt idx="1247">
                  <c:v>439</c:v>
                </c:pt>
                <c:pt idx="1248">
                  <c:v>585</c:v>
                </c:pt>
                <c:pt idx="1249">
                  <c:v>568</c:v>
                </c:pt>
                <c:pt idx="1250">
                  <c:v>159</c:v>
                </c:pt>
                <c:pt idx="1251">
                  <c:v>159</c:v>
                </c:pt>
                <c:pt idx="1252">
                  <c:v>236</c:v>
                </c:pt>
                <c:pt idx="1253">
                  <c:v>342</c:v>
                </c:pt>
                <c:pt idx="1254">
                  <c:v>528</c:v>
                </c:pt>
                <c:pt idx="1255">
                  <c:v>484</c:v>
                </c:pt>
                <c:pt idx="1256">
                  <c:v>349</c:v>
                </c:pt>
                <c:pt idx="1257">
                  <c:v>419</c:v>
                </c:pt>
                <c:pt idx="1258">
                  <c:v>720</c:v>
                </c:pt>
                <c:pt idx="1259">
                  <c:v>419</c:v>
                </c:pt>
                <c:pt idx="1260">
                  <c:v>187</c:v>
                </c:pt>
                <c:pt idx="1261">
                  <c:v>454</c:v>
                </c:pt>
                <c:pt idx="1262">
                  <c:v>304</c:v>
                </c:pt>
                <c:pt idx="1263">
                  <c:v>298</c:v>
                </c:pt>
                <c:pt idx="1264">
                  <c:v>332</c:v>
                </c:pt>
                <c:pt idx="1265">
                  <c:v>177</c:v>
                </c:pt>
                <c:pt idx="1266">
                  <c:v>491</c:v>
                </c:pt>
                <c:pt idx="1267">
                  <c:v>343</c:v>
                </c:pt>
                <c:pt idx="1268">
                  <c:v>346</c:v>
                </c:pt>
                <c:pt idx="1269">
                  <c:v>230</c:v>
                </c:pt>
                <c:pt idx="1270">
                  <c:v>266</c:v>
                </c:pt>
                <c:pt idx="1271">
                  <c:v>307</c:v>
                </c:pt>
                <c:pt idx="1272">
                  <c:v>327</c:v>
                </c:pt>
                <c:pt idx="1273">
                  <c:v>332</c:v>
                </c:pt>
                <c:pt idx="1274">
                  <c:v>279</c:v>
                </c:pt>
                <c:pt idx="1275">
                  <c:v>251</c:v>
                </c:pt>
                <c:pt idx="1276">
                  <c:v>228</c:v>
                </c:pt>
                <c:pt idx="1277">
                  <c:v>494</c:v>
                </c:pt>
                <c:pt idx="1278">
                  <c:v>462</c:v>
                </c:pt>
                <c:pt idx="1279">
                  <c:v>621</c:v>
                </c:pt>
                <c:pt idx="1280">
                  <c:v>338</c:v>
                </c:pt>
                <c:pt idx="1281">
                  <c:v>278</c:v>
                </c:pt>
                <c:pt idx="1282">
                  <c:v>358</c:v>
                </c:pt>
                <c:pt idx="1283">
                  <c:v>381</c:v>
                </c:pt>
                <c:pt idx="1284">
                  <c:v>399</c:v>
                </c:pt>
                <c:pt idx="1285">
                  <c:v>306</c:v>
                </c:pt>
                <c:pt idx="1286">
                  <c:v>88</c:v>
                </c:pt>
                <c:pt idx="1287">
                  <c:v>1142</c:v>
                </c:pt>
                <c:pt idx="1288">
                  <c:v>1014</c:v>
                </c:pt>
                <c:pt idx="1289">
                  <c:v>119</c:v>
                </c:pt>
                <c:pt idx="1290">
                  <c:v>85</c:v>
                </c:pt>
                <c:pt idx="1291">
                  <c:v>73</c:v>
                </c:pt>
                <c:pt idx="1292">
                  <c:v>103</c:v>
                </c:pt>
                <c:pt idx="1293">
                  <c:v>576</c:v>
                </c:pt>
                <c:pt idx="1294">
                  <c:v>749</c:v>
                </c:pt>
                <c:pt idx="1295">
                  <c:v>92</c:v>
                </c:pt>
                <c:pt idx="1296">
                  <c:v>433</c:v>
                </c:pt>
              </c:numCache>
            </c:numRef>
          </c:xVal>
          <c:yVal>
            <c:numRef>
              <c:f>Geosciences!$B$2:$B$1298</c:f>
              <c:numCache>
                <c:formatCode>General</c:formatCode>
                <c:ptCount val="1297"/>
                <c:pt idx="0">
                  <c:v>10.4</c:v>
                </c:pt>
                <c:pt idx="1">
                  <c:v>11.3</c:v>
                </c:pt>
                <c:pt idx="2">
                  <c:v>13.4</c:v>
                </c:pt>
                <c:pt idx="3">
                  <c:v>3.9</c:v>
                </c:pt>
                <c:pt idx="4">
                  <c:v>46</c:v>
                </c:pt>
                <c:pt idx="5">
                  <c:v>11.7</c:v>
                </c:pt>
                <c:pt idx="6">
                  <c:v>6.5</c:v>
                </c:pt>
                <c:pt idx="7">
                  <c:v>7.9</c:v>
                </c:pt>
                <c:pt idx="8">
                  <c:v>8.8000000000000007</c:v>
                </c:pt>
                <c:pt idx="9">
                  <c:v>9.3000000000000007</c:v>
                </c:pt>
                <c:pt idx="10">
                  <c:v>4.9000000000000004</c:v>
                </c:pt>
                <c:pt idx="11">
                  <c:v>8.5</c:v>
                </c:pt>
                <c:pt idx="12">
                  <c:v>13.3</c:v>
                </c:pt>
                <c:pt idx="13">
                  <c:v>9.9</c:v>
                </c:pt>
                <c:pt idx="14">
                  <c:v>10.1</c:v>
                </c:pt>
                <c:pt idx="15">
                  <c:v>14.1</c:v>
                </c:pt>
                <c:pt idx="16">
                  <c:v>7.8</c:v>
                </c:pt>
                <c:pt idx="17">
                  <c:v>12.9</c:v>
                </c:pt>
                <c:pt idx="18">
                  <c:v>3.9</c:v>
                </c:pt>
                <c:pt idx="19">
                  <c:v>2.5</c:v>
                </c:pt>
                <c:pt idx="20">
                  <c:v>6.7</c:v>
                </c:pt>
                <c:pt idx="21">
                  <c:v>10.5</c:v>
                </c:pt>
                <c:pt idx="22">
                  <c:v>3.6</c:v>
                </c:pt>
                <c:pt idx="23">
                  <c:v>1.9</c:v>
                </c:pt>
                <c:pt idx="24">
                  <c:v>30.8</c:v>
                </c:pt>
                <c:pt idx="25">
                  <c:v>31.6</c:v>
                </c:pt>
                <c:pt idx="26">
                  <c:v>2.6</c:v>
                </c:pt>
                <c:pt idx="27">
                  <c:v>2.7</c:v>
                </c:pt>
                <c:pt idx="28">
                  <c:v>21.8</c:v>
                </c:pt>
                <c:pt idx="29">
                  <c:v>18</c:v>
                </c:pt>
                <c:pt idx="30">
                  <c:v>19.2</c:v>
                </c:pt>
                <c:pt idx="31">
                  <c:v>18.8</c:v>
                </c:pt>
                <c:pt idx="32">
                  <c:v>20.399999999999999</c:v>
                </c:pt>
                <c:pt idx="33">
                  <c:v>20.6</c:v>
                </c:pt>
                <c:pt idx="34">
                  <c:v>12.6</c:v>
                </c:pt>
                <c:pt idx="35">
                  <c:v>24.2</c:v>
                </c:pt>
                <c:pt idx="36">
                  <c:v>13</c:v>
                </c:pt>
                <c:pt idx="37">
                  <c:v>8.1</c:v>
                </c:pt>
                <c:pt idx="38">
                  <c:v>20.399999999999999</c:v>
                </c:pt>
                <c:pt idx="39">
                  <c:v>17.3</c:v>
                </c:pt>
                <c:pt idx="40">
                  <c:v>22.8</c:v>
                </c:pt>
                <c:pt idx="41">
                  <c:v>22.9</c:v>
                </c:pt>
                <c:pt idx="42">
                  <c:v>17.899999999999999</c:v>
                </c:pt>
                <c:pt idx="43">
                  <c:v>12.2</c:v>
                </c:pt>
                <c:pt idx="44">
                  <c:v>21.1</c:v>
                </c:pt>
                <c:pt idx="45">
                  <c:v>18.2</c:v>
                </c:pt>
                <c:pt idx="46">
                  <c:v>16.8</c:v>
                </c:pt>
                <c:pt idx="47">
                  <c:v>13</c:v>
                </c:pt>
                <c:pt idx="48">
                  <c:v>4</c:v>
                </c:pt>
                <c:pt idx="49">
                  <c:v>6.6</c:v>
                </c:pt>
                <c:pt idx="50">
                  <c:v>5.7</c:v>
                </c:pt>
                <c:pt idx="51">
                  <c:v>7.9</c:v>
                </c:pt>
                <c:pt idx="52">
                  <c:v>18.5</c:v>
                </c:pt>
                <c:pt idx="53">
                  <c:v>4.5</c:v>
                </c:pt>
                <c:pt idx="54">
                  <c:v>12.7</c:v>
                </c:pt>
                <c:pt idx="55">
                  <c:v>16.3</c:v>
                </c:pt>
                <c:pt idx="56">
                  <c:v>9.4</c:v>
                </c:pt>
                <c:pt idx="57">
                  <c:v>15.2</c:v>
                </c:pt>
                <c:pt idx="58">
                  <c:v>5.9</c:v>
                </c:pt>
                <c:pt idx="59">
                  <c:v>20.100000000000001</c:v>
                </c:pt>
                <c:pt idx="60">
                  <c:v>6.8</c:v>
                </c:pt>
                <c:pt idx="61">
                  <c:v>14.1</c:v>
                </c:pt>
                <c:pt idx="62">
                  <c:v>18.399999999999999</c:v>
                </c:pt>
                <c:pt idx="63">
                  <c:v>17.3</c:v>
                </c:pt>
                <c:pt idx="64">
                  <c:v>7.9</c:v>
                </c:pt>
                <c:pt idx="65">
                  <c:v>14.9</c:v>
                </c:pt>
                <c:pt idx="66">
                  <c:v>19.2</c:v>
                </c:pt>
                <c:pt idx="67">
                  <c:v>8</c:v>
                </c:pt>
                <c:pt idx="68">
                  <c:v>16</c:v>
                </c:pt>
                <c:pt idx="69">
                  <c:v>2.2999999999999998</c:v>
                </c:pt>
                <c:pt idx="70">
                  <c:v>3.7</c:v>
                </c:pt>
                <c:pt idx="71">
                  <c:v>3.1</c:v>
                </c:pt>
                <c:pt idx="72">
                  <c:v>18.3</c:v>
                </c:pt>
                <c:pt idx="73">
                  <c:v>11.7</c:v>
                </c:pt>
                <c:pt idx="74">
                  <c:v>8.1999999999999993</c:v>
                </c:pt>
                <c:pt idx="75">
                  <c:v>5</c:v>
                </c:pt>
                <c:pt idx="76">
                  <c:v>11.1</c:v>
                </c:pt>
                <c:pt idx="77">
                  <c:v>5.0999999999999996</c:v>
                </c:pt>
                <c:pt idx="78">
                  <c:v>3.2</c:v>
                </c:pt>
                <c:pt idx="79">
                  <c:v>2.8</c:v>
                </c:pt>
                <c:pt idx="80">
                  <c:v>4.0999999999999996</c:v>
                </c:pt>
                <c:pt idx="81">
                  <c:v>9.8000000000000007</c:v>
                </c:pt>
                <c:pt idx="82">
                  <c:v>3.9</c:v>
                </c:pt>
                <c:pt idx="83">
                  <c:v>3.2</c:v>
                </c:pt>
                <c:pt idx="84">
                  <c:v>3.1</c:v>
                </c:pt>
                <c:pt idx="85">
                  <c:v>1.4</c:v>
                </c:pt>
                <c:pt idx="86">
                  <c:v>5.0999999999999996</c:v>
                </c:pt>
                <c:pt idx="87">
                  <c:v>2.9</c:v>
                </c:pt>
                <c:pt idx="88">
                  <c:v>2.6</c:v>
                </c:pt>
                <c:pt idx="89">
                  <c:v>4.9000000000000004</c:v>
                </c:pt>
                <c:pt idx="90">
                  <c:v>2.2000000000000002</c:v>
                </c:pt>
                <c:pt idx="91">
                  <c:v>2.2999999999999998</c:v>
                </c:pt>
                <c:pt idx="92">
                  <c:v>2</c:v>
                </c:pt>
                <c:pt idx="93">
                  <c:v>10.7</c:v>
                </c:pt>
                <c:pt idx="94">
                  <c:v>6.5</c:v>
                </c:pt>
                <c:pt idx="95">
                  <c:v>12.2</c:v>
                </c:pt>
                <c:pt idx="96">
                  <c:v>13.6</c:v>
                </c:pt>
                <c:pt idx="97">
                  <c:v>14.6</c:v>
                </c:pt>
                <c:pt idx="98">
                  <c:v>8.4</c:v>
                </c:pt>
                <c:pt idx="99">
                  <c:v>23.9</c:v>
                </c:pt>
                <c:pt idx="100">
                  <c:v>8.1</c:v>
                </c:pt>
                <c:pt idx="101">
                  <c:v>24.8</c:v>
                </c:pt>
                <c:pt idx="102">
                  <c:v>11.1</c:v>
                </c:pt>
                <c:pt idx="103">
                  <c:v>12.2</c:v>
                </c:pt>
                <c:pt idx="104">
                  <c:v>7.3</c:v>
                </c:pt>
                <c:pt idx="105">
                  <c:v>8.1999999999999993</c:v>
                </c:pt>
                <c:pt idx="106">
                  <c:v>41.1</c:v>
                </c:pt>
                <c:pt idx="107">
                  <c:v>5.5</c:v>
                </c:pt>
                <c:pt idx="108">
                  <c:v>4.0999999999999996</c:v>
                </c:pt>
                <c:pt idx="109">
                  <c:v>9.9</c:v>
                </c:pt>
                <c:pt idx="110">
                  <c:v>7.8</c:v>
                </c:pt>
                <c:pt idx="111">
                  <c:v>11.2</c:v>
                </c:pt>
                <c:pt idx="112">
                  <c:v>5.5</c:v>
                </c:pt>
                <c:pt idx="113">
                  <c:v>5.2</c:v>
                </c:pt>
                <c:pt idx="114">
                  <c:v>3.8</c:v>
                </c:pt>
                <c:pt idx="115">
                  <c:v>4.4000000000000004</c:v>
                </c:pt>
                <c:pt idx="116">
                  <c:v>3.3</c:v>
                </c:pt>
                <c:pt idx="117">
                  <c:v>4.5</c:v>
                </c:pt>
                <c:pt idx="118">
                  <c:v>2.7</c:v>
                </c:pt>
                <c:pt idx="119">
                  <c:v>3.1</c:v>
                </c:pt>
                <c:pt idx="120">
                  <c:v>2.9</c:v>
                </c:pt>
                <c:pt idx="121">
                  <c:v>2.2000000000000002</c:v>
                </c:pt>
                <c:pt idx="122">
                  <c:v>4</c:v>
                </c:pt>
                <c:pt idx="123">
                  <c:v>2.6</c:v>
                </c:pt>
                <c:pt idx="124">
                  <c:v>3.3</c:v>
                </c:pt>
                <c:pt idx="125">
                  <c:v>4.3</c:v>
                </c:pt>
                <c:pt idx="126">
                  <c:v>4.8</c:v>
                </c:pt>
                <c:pt idx="127">
                  <c:v>2.2000000000000002</c:v>
                </c:pt>
                <c:pt idx="128">
                  <c:v>5</c:v>
                </c:pt>
                <c:pt idx="129">
                  <c:v>5</c:v>
                </c:pt>
                <c:pt idx="130">
                  <c:v>3.1</c:v>
                </c:pt>
                <c:pt idx="131">
                  <c:v>3.8</c:v>
                </c:pt>
                <c:pt idx="132">
                  <c:v>2.9</c:v>
                </c:pt>
                <c:pt idx="133">
                  <c:v>2</c:v>
                </c:pt>
                <c:pt idx="134">
                  <c:v>5.4</c:v>
                </c:pt>
                <c:pt idx="135">
                  <c:v>2.9</c:v>
                </c:pt>
                <c:pt idx="136">
                  <c:v>5.7</c:v>
                </c:pt>
                <c:pt idx="137">
                  <c:v>3.6</c:v>
                </c:pt>
                <c:pt idx="138">
                  <c:v>2.6</c:v>
                </c:pt>
                <c:pt idx="139">
                  <c:v>2.6</c:v>
                </c:pt>
                <c:pt idx="140">
                  <c:v>2</c:v>
                </c:pt>
                <c:pt idx="141">
                  <c:v>46</c:v>
                </c:pt>
                <c:pt idx="142">
                  <c:v>47.2</c:v>
                </c:pt>
                <c:pt idx="143">
                  <c:v>26</c:v>
                </c:pt>
                <c:pt idx="144">
                  <c:v>21.1</c:v>
                </c:pt>
                <c:pt idx="145">
                  <c:v>22.4</c:v>
                </c:pt>
                <c:pt idx="146">
                  <c:v>21.5</c:v>
                </c:pt>
                <c:pt idx="147">
                  <c:v>13.1</c:v>
                </c:pt>
                <c:pt idx="148">
                  <c:v>35.6</c:v>
                </c:pt>
                <c:pt idx="149">
                  <c:v>20.9</c:v>
                </c:pt>
                <c:pt idx="150">
                  <c:v>33</c:v>
                </c:pt>
                <c:pt idx="151">
                  <c:v>20.9</c:v>
                </c:pt>
                <c:pt idx="152">
                  <c:v>12.8</c:v>
                </c:pt>
                <c:pt idx="153">
                  <c:v>31</c:v>
                </c:pt>
                <c:pt idx="154">
                  <c:v>5.4</c:v>
                </c:pt>
                <c:pt idx="155">
                  <c:v>5.2</c:v>
                </c:pt>
                <c:pt idx="156">
                  <c:v>7</c:v>
                </c:pt>
                <c:pt idx="157">
                  <c:v>13.3</c:v>
                </c:pt>
                <c:pt idx="158">
                  <c:v>14.8</c:v>
                </c:pt>
                <c:pt idx="159">
                  <c:v>18.3</c:v>
                </c:pt>
                <c:pt idx="160">
                  <c:v>17</c:v>
                </c:pt>
                <c:pt idx="161">
                  <c:v>5.4</c:v>
                </c:pt>
                <c:pt idx="162">
                  <c:v>8.8000000000000007</c:v>
                </c:pt>
                <c:pt idx="163">
                  <c:v>8.1</c:v>
                </c:pt>
                <c:pt idx="164">
                  <c:v>20.5</c:v>
                </c:pt>
                <c:pt idx="165">
                  <c:v>12.1</c:v>
                </c:pt>
                <c:pt idx="166">
                  <c:v>10.5</c:v>
                </c:pt>
                <c:pt idx="167">
                  <c:v>6.6</c:v>
                </c:pt>
                <c:pt idx="168">
                  <c:v>16.8</c:v>
                </c:pt>
                <c:pt idx="169">
                  <c:v>9.1</c:v>
                </c:pt>
                <c:pt idx="170">
                  <c:v>12</c:v>
                </c:pt>
                <c:pt idx="171">
                  <c:v>16.899999999999999</c:v>
                </c:pt>
                <c:pt idx="172">
                  <c:v>26.2</c:v>
                </c:pt>
                <c:pt idx="173">
                  <c:v>21.6</c:v>
                </c:pt>
                <c:pt idx="174">
                  <c:v>8.9</c:v>
                </c:pt>
                <c:pt idx="175">
                  <c:v>11.8</c:v>
                </c:pt>
                <c:pt idx="176">
                  <c:v>13.1</c:v>
                </c:pt>
                <c:pt idx="177">
                  <c:v>21.1</c:v>
                </c:pt>
                <c:pt idx="178">
                  <c:v>22.5</c:v>
                </c:pt>
                <c:pt idx="179">
                  <c:v>20.5</c:v>
                </c:pt>
                <c:pt idx="180">
                  <c:v>17.399999999999999</c:v>
                </c:pt>
                <c:pt idx="181">
                  <c:v>12.2</c:v>
                </c:pt>
                <c:pt idx="182">
                  <c:v>19.100000000000001</c:v>
                </c:pt>
                <c:pt idx="183">
                  <c:v>8.1</c:v>
                </c:pt>
                <c:pt idx="184">
                  <c:v>12.3</c:v>
                </c:pt>
                <c:pt idx="185">
                  <c:v>17.2</c:v>
                </c:pt>
                <c:pt idx="186">
                  <c:v>12.2</c:v>
                </c:pt>
                <c:pt idx="187">
                  <c:v>21</c:v>
                </c:pt>
                <c:pt idx="188">
                  <c:v>19.899999999999999</c:v>
                </c:pt>
                <c:pt idx="189">
                  <c:v>13.5</c:v>
                </c:pt>
                <c:pt idx="190">
                  <c:v>4.0999999999999996</c:v>
                </c:pt>
                <c:pt idx="191">
                  <c:v>10.199999999999999</c:v>
                </c:pt>
                <c:pt idx="192">
                  <c:v>14.7</c:v>
                </c:pt>
                <c:pt idx="193">
                  <c:v>6</c:v>
                </c:pt>
                <c:pt idx="194">
                  <c:v>9.8000000000000007</c:v>
                </c:pt>
                <c:pt idx="195">
                  <c:v>8.1999999999999993</c:v>
                </c:pt>
                <c:pt idx="196">
                  <c:v>4.8</c:v>
                </c:pt>
                <c:pt idx="197">
                  <c:v>3.8</c:v>
                </c:pt>
                <c:pt idx="198">
                  <c:v>15.4</c:v>
                </c:pt>
                <c:pt idx="199">
                  <c:v>15.9</c:v>
                </c:pt>
                <c:pt idx="200">
                  <c:v>1.8</c:v>
                </c:pt>
                <c:pt idx="201">
                  <c:v>26.9</c:v>
                </c:pt>
                <c:pt idx="202">
                  <c:v>21.2</c:v>
                </c:pt>
                <c:pt idx="203">
                  <c:v>19.399999999999999</c:v>
                </c:pt>
                <c:pt idx="204">
                  <c:v>15.4</c:v>
                </c:pt>
                <c:pt idx="205">
                  <c:v>27.7</c:v>
                </c:pt>
                <c:pt idx="206">
                  <c:v>20</c:v>
                </c:pt>
                <c:pt idx="207">
                  <c:v>19.100000000000001</c:v>
                </c:pt>
                <c:pt idx="208">
                  <c:v>26.8</c:v>
                </c:pt>
                <c:pt idx="209">
                  <c:v>20.8</c:v>
                </c:pt>
                <c:pt idx="210">
                  <c:v>3</c:v>
                </c:pt>
                <c:pt idx="211">
                  <c:v>13.1</c:v>
                </c:pt>
                <c:pt idx="212">
                  <c:v>10.1</c:v>
                </c:pt>
                <c:pt idx="213">
                  <c:v>5.5</c:v>
                </c:pt>
                <c:pt idx="214">
                  <c:v>25.9</c:v>
                </c:pt>
                <c:pt idx="215">
                  <c:v>19.399999999999999</c:v>
                </c:pt>
                <c:pt idx="216">
                  <c:v>16.5</c:v>
                </c:pt>
                <c:pt idx="217">
                  <c:v>8.6</c:v>
                </c:pt>
                <c:pt idx="218">
                  <c:v>3.9</c:v>
                </c:pt>
                <c:pt idx="219">
                  <c:v>11.6</c:v>
                </c:pt>
                <c:pt idx="220">
                  <c:v>7.4</c:v>
                </c:pt>
                <c:pt idx="221">
                  <c:v>8.3000000000000007</c:v>
                </c:pt>
                <c:pt idx="222">
                  <c:v>8.8000000000000007</c:v>
                </c:pt>
                <c:pt idx="223">
                  <c:v>13.3</c:v>
                </c:pt>
                <c:pt idx="224">
                  <c:v>16.8</c:v>
                </c:pt>
                <c:pt idx="225">
                  <c:v>7.5</c:v>
                </c:pt>
                <c:pt idx="226">
                  <c:v>19.899999999999999</c:v>
                </c:pt>
                <c:pt idx="227">
                  <c:v>6.3</c:v>
                </c:pt>
                <c:pt idx="228">
                  <c:v>18.3</c:v>
                </c:pt>
                <c:pt idx="229">
                  <c:v>7.7</c:v>
                </c:pt>
                <c:pt idx="230">
                  <c:v>7.7</c:v>
                </c:pt>
                <c:pt idx="231">
                  <c:v>6.9</c:v>
                </c:pt>
                <c:pt idx="232">
                  <c:v>26.2</c:v>
                </c:pt>
                <c:pt idx="233">
                  <c:v>2.2000000000000002</c:v>
                </c:pt>
                <c:pt idx="234">
                  <c:v>7.4</c:v>
                </c:pt>
                <c:pt idx="235">
                  <c:v>6.7</c:v>
                </c:pt>
                <c:pt idx="236">
                  <c:v>3.9</c:v>
                </c:pt>
                <c:pt idx="237">
                  <c:v>4.7</c:v>
                </c:pt>
                <c:pt idx="238">
                  <c:v>5.8</c:v>
                </c:pt>
                <c:pt idx="239">
                  <c:v>8.6999999999999993</c:v>
                </c:pt>
                <c:pt idx="240">
                  <c:v>9</c:v>
                </c:pt>
                <c:pt idx="241">
                  <c:v>18.100000000000001</c:v>
                </c:pt>
                <c:pt idx="242">
                  <c:v>6.8</c:v>
                </c:pt>
                <c:pt idx="243">
                  <c:v>6.4</c:v>
                </c:pt>
                <c:pt idx="244">
                  <c:v>6.5</c:v>
                </c:pt>
                <c:pt idx="245">
                  <c:v>8.6</c:v>
                </c:pt>
                <c:pt idx="246">
                  <c:v>10.5</c:v>
                </c:pt>
                <c:pt idx="247">
                  <c:v>8</c:v>
                </c:pt>
                <c:pt idx="248">
                  <c:v>8.5</c:v>
                </c:pt>
                <c:pt idx="249">
                  <c:v>6.4</c:v>
                </c:pt>
                <c:pt idx="250">
                  <c:v>7.3</c:v>
                </c:pt>
                <c:pt idx="251">
                  <c:v>20.9</c:v>
                </c:pt>
                <c:pt idx="252">
                  <c:v>8.9</c:v>
                </c:pt>
                <c:pt idx="253">
                  <c:v>25.2</c:v>
                </c:pt>
                <c:pt idx="254">
                  <c:v>5.5</c:v>
                </c:pt>
                <c:pt idx="255">
                  <c:v>11.2</c:v>
                </c:pt>
                <c:pt idx="256">
                  <c:v>19.899999999999999</c:v>
                </c:pt>
                <c:pt idx="257">
                  <c:v>17.5</c:v>
                </c:pt>
                <c:pt idx="258">
                  <c:v>18.899999999999999</c:v>
                </c:pt>
                <c:pt idx="259">
                  <c:v>10.5</c:v>
                </c:pt>
                <c:pt idx="260">
                  <c:v>19.8</c:v>
                </c:pt>
                <c:pt idx="261">
                  <c:v>17.399999999999999</c:v>
                </c:pt>
                <c:pt idx="262">
                  <c:v>30.2</c:v>
                </c:pt>
                <c:pt idx="263">
                  <c:v>22.3</c:v>
                </c:pt>
                <c:pt idx="264">
                  <c:v>22.4</c:v>
                </c:pt>
                <c:pt idx="265">
                  <c:v>25.3</c:v>
                </c:pt>
                <c:pt idx="266">
                  <c:v>26.6</c:v>
                </c:pt>
                <c:pt idx="267">
                  <c:v>20.5</c:v>
                </c:pt>
                <c:pt idx="268">
                  <c:v>8.3000000000000007</c:v>
                </c:pt>
                <c:pt idx="269">
                  <c:v>16.399999999999999</c:v>
                </c:pt>
                <c:pt idx="270">
                  <c:v>8</c:v>
                </c:pt>
                <c:pt idx="271">
                  <c:v>44.2</c:v>
                </c:pt>
                <c:pt idx="272">
                  <c:v>11.4</c:v>
                </c:pt>
                <c:pt idx="273">
                  <c:v>13.2</c:v>
                </c:pt>
                <c:pt idx="274">
                  <c:v>6.5</c:v>
                </c:pt>
                <c:pt idx="275">
                  <c:v>2.2000000000000002</c:v>
                </c:pt>
                <c:pt idx="276">
                  <c:v>21.9</c:v>
                </c:pt>
                <c:pt idx="277">
                  <c:v>24.8</c:v>
                </c:pt>
                <c:pt idx="278">
                  <c:v>18</c:v>
                </c:pt>
                <c:pt idx="279">
                  <c:v>15.1</c:v>
                </c:pt>
                <c:pt idx="280">
                  <c:v>8.6</c:v>
                </c:pt>
                <c:pt idx="281">
                  <c:v>16</c:v>
                </c:pt>
                <c:pt idx="282">
                  <c:v>11.2</c:v>
                </c:pt>
                <c:pt idx="283">
                  <c:v>9.5</c:v>
                </c:pt>
                <c:pt idx="284">
                  <c:v>14.4</c:v>
                </c:pt>
                <c:pt idx="285">
                  <c:v>16.899999999999999</c:v>
                </c:pt>
                <c:pt idx="286">
                  <c:v>37.9</c:v>
                </c:pt>
                <c:pt idx="287">
                  <c:v>4.9000000000000004</c:v>
                </c:pt>
                <c:pt idx="288">
                  <c:v>5.4</c:v>
                </c:pt>
                <c:pt idx="289">
                  <c:v>7.4</c:v>
                </c:pt>
                <c:pt idx="290">
                  <c:v>11.3</c:v>
                </c:pt>
                <c:pt idx="291">
                  <c:v>12.7</c:v>
                </c:pt>
                <c:pt idx="292">
                  <c:v>17.399999999999999</c:v>
                </c:pt>
                <c:pt idx="293">
                  <c:v>19.399999999999999</c:v>
                </c:pt>
                <c:pt idx="294">
                  <c:v>10</c:v>
                </c:pt>
                <c:pt idx="295">
                  <c:v>23.1</c:v>
                </c:pt>
                <c:pt idx="296">
                  <c:v>34.299999999999997</c:v>
                </c:pt>
                <c:pt idx="297">
                  <c:v>25.8</c:v>
                </c:pt>
                <c:pt idx="298">
                  <c:v>25.7</c:v>
                </c:pt>
                <c:pt idx="299">
                  <c:v>29</c:v>
                </c:pt>
                <c:pt idx="300">
                  <c:v>21.8</c:v>
                </c:pt>
                <c:pt idx="301">
                  <c:v>32.299999999999997</c:v>
                </c:pt>
                <c:pt idx="302">
                  <c:v>20.8</c:v>
                </c:pt>
                <c:pt idx="303">
                  <c:v>26</c:v>
                </c:pt>
                <c:pt idx="304">
                  <c:v>10.6</c:v>
                </c:pt>
                <c:pt idx="305">
                  <c:v>24.6</c:v>
                </c:pt>
                <c:pt idx="306">
                  <c:v>23.8</c:v>
                </c:pt>
                <c:pt idx="307">
                  <c:v>17.8</c:v>
                </c:pt>
                <c:pt idx="308">
                  <c:v>14.6</c:v>
                </c:pt>
                <c:pt idx="309">
                  <c:v>7.3</c:v>
                </c:pt>
                <c:pt idx="310">
                  <c:v>17.3</c:v>
                </c:pt>
                <c:pt idx="311">
                  <c:v>6.3</c:v>
                </c:pt>
                <c:pt idx="312">
                  <c:v>10.6</c:v>
                </c:pt>
                <c:pt idx="313">
                  <c:v>14.7</c:v>
                </c:pt>
                <c:pt idx="314">
                  <c:v>12</c:v>
                </c:pt>
                <c:pt idx="315">
                  <c:v>5.5</c:v>
                </c:pt>
                <c:pt idx="316">
                  <c:v>8.8000000000000007</c:v>
                </c:pt>
                <c:pt idx="317">
                  <c:v>11.3</c:v>
                </c:pt>
                <c:pt idx="318">
                  <c:v>10.7</c:v>
                </c:pt>
                <c:pt idx="319">
                  <c:v>25.3</c:v>
                </c:pt>
                <c:pt idx="320">
                  <c:v>17.899999999999999</c:v>
                </c:pt>
                <c:pt idx="321">
                  <c:v>16.7</c:v>
                </c:pt>
                <c:pt idx="322">
                  <c:v>22.6</c:v>
                </c:pt>
                <c:pt idx="323">
                  <c:v>26.4</c:v>
                </c:pt>
                <c:pt idx="324">
                  <c:v>10.6</c:v>
                </c:pt>
                <c:pt idx="325">
                  <c:v>9.5</c:v>
                </c:pt>
                <c:pt idx="326">
                  <c:v>8.1999999999999993</c:v>
                </c:pt>
                <c:pt idx="327">
                  <c:v>10</c:v>
                </c:pt>
                <c:pt idx="328">
                  <c:v>10.9</c:v>
                </c:pt>
                <c:pt idx="329">
                  <c:v>7.2</c:v>
                </c:pt>
                <c:pt idx="330">
                  <c:v>17.899999999999999</c:v>
                </c:pt>
                <c:pt idx="331">
                  <c:v>23.3</c:v>
                </c:pt>
                <c:pt idx="332">
                  <c:v>18.3</c:v>
                </c:pt>
                <c:pt idx="333">
                  <c:v>14.3</c:v>
                </c:pt>
                <c:pt idx="334">
                  <c:v>24.8</c:v>
                </c:pt>
                <c:pt idx="335">
                  <c:v>16.7</c:v>
                </c:pt>
                <c:pt idx="336">
                  <c:v>18.600000000000001</c:v>
                </c:pt>
                <c:pt idx="337">
                  <c:v>23.2</c:v>
                </c:pt>
                <c:pt idx="338">
                  <c:v>21.2</c:v>
                </c:pt>
                <c:pt idx="339">
                  <c:v>3.6</c:v>
                </c:pt>
                <c:pt idx="340">
                  <c:v>10.8</c:v>
                </c:pt>
                <c:pt idx="341">
                  <c:v>13.8</c:v>
                </c:pt>
                <c:pt idx="342">
                  <c:v>8.3000000000000007</c:v>
                </c:pt>
                <c:pt idx="343">
                  <c:v>6.6</c:v>
                </c:pt>
                <c:pt idx="344">
                  <c:v>10.7</c:v>
                </c:pt>
                <c:pt idx="345">
                  <c:v>10.199999999999999</c:v>
                </c:pt>
                <c:pt idx="346">
                  <c:v>9.6</c:v>
                </c:pt>
                <c:pt idx="347">
                  <c:v>7.1</c:v>
                </c:pt>
                <c:pt idx="348">
                  <c:v>9.4</c:v>
                </c:pt>
                <c:pt idx="349">
                  <c:v>4.3</c:v>
                </c:pt>
                <c:pt idx="350">
                  <c:v>17.899999999999999</c:v>
                </c:pt>
                <c:pt idx="351">
                  <c:v>44.4</c:v>
                </c:pt>
                <c:pt idx="352">
                  <c:v>13.7</c:v>
                </c:pt>
                <c:pt idx="353">
                  <c:v>19.3</c:v>
                </c:pt>
                <c:pt idx="354">
                  <c:v>5.8</c:v>
                </c:pt>
                <c:pt idx="355">
                  <c:v>4.7</c:v>
                </c:pt>
                <c:pt idx="356">
                  <c:v>10.9</c:v>
                </c:pt>
                <c:pt idx="357">
                  <c:v>9.4</c:v>
                </c:pt>
                <c:pt idx="358">
                  <c:v>13.4</c:v>
                </c:pt>
                <c:pt idx="359">
                  <c:v>12.7</c:v>
                </c:pt>
                <c:pt idx="360">
                  <c:v>13.2</c:v>
                </c:pt>
                <c:pt idx="361">
                  <c:v>8.6</c:v>
                </c:pt>
                <c:pt idx="362">
                  <c:v>5.0999999999999996</c:v>
                </c:pt>
                <c:pt idx="363">
                  <c:v>8.1999999999999993</c:v>
                </c:pt>
                <c:pt idx="364">
                  <c:v>21.5</c:v>
                </c:pt>
                <c:pt idx="365">
                  <c:v>8.6</c:v>
                </c:pt>
                <c:pt idx="366">
                  <c:v>14.6</c:v>
                </c:pt>
                <c:pt idx="367">
                  <c:v>17.5</c:v>
                </c:pt>
                <c:pt idx="368">
                  <c:v>14</c:v>
                </c:pt>
                <c:pt idx="369">
                  <c:v>10.3</c:v>
                </c:pt>
                <c:pt idx="370">
                  <c:v>7</c:v>
                </c:pt>
                <c:pt idx="371">
                  <c:v>8.4</c:v>
                </c:pt>
                <c:pt idx="372">
                  <c:v>6.9</c:v>
                </c:pt>
                <c:pt idx="373">
                  <c:v>5.0999999999999996</c:v>
                </c:pt>
                <c:pt idx="374">
                  <c:v>12.7</c:v>
                </c:pt>
                <c:pt idx="375">
                  <c:v>6.7</c:v>
                </c:pt>
                <c:pt idx="376">
                  <c:v>13.3</c:v>
                </c:pt>
                <c:pt idx="377">
                  <c:v>16.600000000000001</c:v>
                </c:pt>
                <c:pt idx="378">
                  <c:v>9.1</c:v>
                </c:pt>
                <c:pt idx="379">
                  <c:v>14.9</c:v>
                </c:pt>
                <c:pt idx="380">
                  <c:v>7.5</c:v>
                </c:pt>
                <c:pt idx="381">
                  <c:v>13.7</c:v>
                </c:pt>
                <c:pt idx="382">
                  <c:v>15.4</c:v>
                </c:pt>
                <c:pt idx="383">
                  <c:v>6.1</c:v>
                </c:pt>
                <c:pt idx="384">
                  <c:v>20.399999999999999</c:v>
                </c:pt>
                <c:pt idx="385">
                  <c:v>16.8</c:v>
                </c:pt>
                <c:pt idx="386">
                  <c:v>11.6</c:v>
                </c:pt>
                <c:pt idx="387">
                  <c:v>5.0999999999999996</c:v>
                </c:pt>
                <c:pt idx="388">
                  <c:v>15.3</c:v>
                </c:pt>
                <c:pt idx="389">
                  <c:v>6.2</c:v>
                </c:pt>
                <c:pt idx="390">
                  <c:v>9.6</c:v>
                </c:pt>
                <c:pt idx="391">
                  <c:v>15.8</c:v>
                </c:pt>
                <c:pt idx="392">
                  <c:v>19.3</c:v>
                </c:pt>
                <c:pt idx="393">
                  <c:v>15.1</c:v>
                </c:pt>
                <c:pt idx="394">
                  <c:v>10</c:v>
                </c:pt>
                <c:pt idx="395">
                  <c:v>5.6</c:v>
                </c:pt>
                <c:pt idx="396">
                  <c:v>13</c:v>
                </c:pt>
                <c:pt idx="397">
                  <c:v>6.2</c:v>
                </c:pt>
                <c:pt idx="398">
                  <c:v>12.5</c:v>
                </c:pt>
                <c:pt idx="399">
                  <c:v>15.1</c:v>
                </c:pt>
                <c:pt idx="400">
                  <c:v>13.9</c:v>
                </c:pt>
                <c:pt idx="401">
                  <c:v>5.5</c:v>
                </c:pt>
                <c:pt idx="402">
                  <c:v>5.5</c:v>
                </c:pt>
                <c:pt idx="403">
                  <c:v>4</c:v>
                </c:pt>
                <c:pt idx="404">
                  <c:v>8.8000000000000007</c:v>
                </c:pt>
                <c:pt idx="405">
                  <c:v>5.6</c:v>
                </c:pt>
                <c:pt idx="406">
                  <c:v>9.8000000000000007</c:v>
                </c:pt>
                <c:pt idx="407">
                  <c:v>11.6</c:v>
                </c:pt>
                <c:pt idx="408">
                  <c:v>5.4</c:v>
                </c:pt>
                <c:pt idx="409">
                  <c:v>5</c:v>
                </c:pt>
                <c:pt idx="410">
                  <c:v>2.6</c:v>
                </c:pt>
                <c:pt idx="411">
                  <c:v>19.2</c:v>
                </c:pt>
                <c:pt idx="412">
                  <c:v>16.600000000000001</c:v>
                </c:pt>
                <c:pt idx="413">
                  <c:v>17.100000000000001</c:v>
                </c:pt>
                <c:pt idx="414">
                  <c:v>16.5</c:v>
                </c:pt>
                <c:pt idx="415">
                  <c:v>32.700000000000003</c:v>
                </c:pt>
                <c:pt idx="416">
                  <c:v>40.299999999999997</c:v>
                </c:pt>
                <c:pt idx="417">
                  <c:v>6.2</c:v>
                </c:pt>
                <c:pt idx="418">
                  <c:v>18.3</c:v>
                </c:pt>
                <c:pt idx="419">
                  <c:v>32.9</c:v>
                </c:pt>
                <c:pt idx="420">
                  <c:v>9.6</c:v>
                </c:pt>
                <c:pt idx="421">
                  <c:v>26.3</c:v>
                </c:pt>
                <c:pt idx="422">
                  <c:v>23.8</c:v>
                </c:pt>
                <c:pt idx="423">
                  <c:v>11.4</c:v>
                </c:pt>
                <c:pt idx="424">
                  <c:v>30.8</c:v>
                </c:pt>
                <c:pt idx="425">
                  <c:v>18</c:v>
                </c:pt>
                <c:pt idx="426">
                  <c:v>15.4</c:v>
                </c:pt>
                <c:pt idx="427">
                  <c:v>13.1</c:v>
                </c:pt>
                <c:pt idx="428">
                  <c:v>19.899999999999999</c:v>
                </c:pt>
                <c:pt idx="429">
                  <c:v>26.7</c:v>
                </c:pt>
                <c:pt idx="430">
                  <c:v>26.6</c:v>
                </c:pt>
                <c:pt idx="431">
                  <c:v>18.600000000000001</c:v>
                </c:pt>
                <c:pt idx="432">
                  <c:v>16.600000000000001</c:v>
                </c:pt>
                <c:pt idx="433">
                  <c:v>9.3000000000000007</c:v>
                </c:pt>
                <c:pt idx="434">
                  <c:v>49.6</c:v>
                </c:pt>
                <c:pt idx="435">
                  <c:v>10</c:v>
                </c:pt>
                <c:pt idx="436">
                  <c:v>12.1</c:v>
                </c:pt>
                <c:pt idx="437">
                  <c:v>12.6</c:v>
                </c:pt>
                <c:pt idx="438">
                  <c:v>10.9</c:v>
                </c:pt>
                <c:pt idx="439">
                  <c:v>12.6</c:v>
                </c:pt>
                <c:pt idx="440">
                  <c:v>11.3</c:v>
                </c:pt>
                <c:pt idx="441">
                  <c:v>25.9</c:v>
                </c:pt>
                <c:pt idx="442">
                  <c:v>16.3</c:v>
                </c:pt>
                <c:pt idx="443">
                  <c:v>23.5</c:v>
                </c:pt>
                <c:pt idx="444">
                  <c:v>15.3</c:v>
                </c:pt>
                <c:pt idx="445">
                  <c:v>27.6</c:v>
                </c:pt>
                <c:pt idx="446">
                  <c:v>28.2</c:v>
                </c:pt>
                <c:pt idx="447">
                  <c:v>11.6</c:v>
                </c:pt>
                <c:pt idx="448">
                  <c:v>18.5</c:v>
                </c:pt>
                <c:pt idx="449">
                  <c:v>11.1</c:v>
                </c:pt>
                <c:pt idx="450">
                  <c:v>35.700000000000003</c:v>
                </c:pt>
                <c:pt idx="451">
                  <c:v>15</c:v>
                </c:pt>
                <c:pt idx="452">
                  <c:v>9.1</c:v>
                </c:pt>
                <c:pt idx="453">
                  <c:v>13.1</c:v>
                </c:pt>
                <c:pt idx="454">
                  <c:v>14.2</c:v>
                </c:pt>
                <c:pt idx="455">
                  <c:v>6.1</c:v>
                </c:pt>
                <c:pt idx="456">
                  <c:v>24.7</c:v>
                </c:pt>
                <c:pt idx="457">
                  <c:v>21.9</c:v>
                </c:pt>
                <c:pt idx="458">
                  <c:v>24.3</c:v>
                </c:pt>
                <c:pt idx="459">
                  <c:v>22.8</c:v>
                </c:pt>
                <c:pt idx="460">
                  <c:v>7.9</c:v>
                </c:pt>
                <c:pt idx="461">
                  <c:v>3.5</c:v>
                </c:pt>
                <c:pt idx="462">
                  <c:v>10.1</c:v>
                </c:pt>
                <c:pt idx="463">
                  <c:v>45.3</c:v>
                </c:pt>
                <c:pt idx="464">
                  <c:v>36.9</c:v>
                </c:pt>
                <c:pt idx="465">
                  <c:v>49.1</c:v>
                </c:pt>
                <c:pt idx="466">
                  <c:v>4.7</c:v>
                </c:pt>
                <c:pt idx="467">
                  <c:v>18.2</c:v>
                </c:pt>
                <c:pt idx="468">
                  <c:v>5.0999999999999996</c:v>
                </c:pt>
                <c:pt idx="469">
                  <c:v>2.4</c:v>
                </c:pt>
                <c:pt idx="470">
                  <c:v>47</c:v>
                </c:pt>
                <c:pt idx="471">
                  <c:v>45.4</c:v>
                </c:pt>
                <c:pt idx="472">
                  <c:v>29.6</c:v>
                </c:pt>
                <c:pt idx="473">
                  <c:v>49.1</c:v>
                </c:pt>
                <c:pt idx="474">
                  <c:v>30.8</c:v>
                </c:pt>
                <c:pt idx="475">
                  <c:v>9.6999999999999993</c:v>
                </c:pt>
                <c:pt idx="476">
                  <c:v>14.7</c:v>
                </c:pt>
                <c:pt idx="477">
                  <c:v>29.5</c:v>
                </c:pt>
                <c:pt idx="478">
                  <c:v>30.8</c:v>
                </c:pt>
                <c:pt idx="479">
                  <c:v>44.2</c:v>
                </c:pt>
                <c:pt idx="480">
                  <c:v>20.7</c:v>
                </c:pt>
                <c:pt idx="481">
                  <c:v>18.899999999999999</c:v>
                </c:pt>
                <c:pt idx="482">
                  <c:v>38.700000000000003</c:v>
                </c:pt>
                <c:pt idx="483">
                  <c:v>28.7</c:v>
                </c:pt>
                <c:pt idx="484">
                  <c:v>15.4</c:v>
                </c:pt>
                <c:pt idx="485">
                  <c:v>20.8</c:v>
                </c:pt>
                <c:pt idx="486">
                  <c:v>23.3</c:v>
                </c:pt>
                <c:pt idx="487">
                  <c:v>11.6</c:v>
                </c:pt>
                <c:pt idx="488">
                  <c:v>10.8</c:v>
                </c:pt>
                <c:pt idx="489">
                  <c:v>9.4</c:v>
                </c:pt>
                <c:pt idx="490">
                  <c:v>7.3</c:v>
                </c:pt>
                <c:pt idx="491">
                  <c:v>2.9</c:v>
                </c:pt>
                <c:pt idx="492">
                  <c:v>2</c:v>
                </c:pt>
                <c:pt idx="493">
                  <c:v>12.5</c:v>
                </c:pt>
                <c:pt idx="494">
                  <c:v>9.6</c:v>
                </c:pt>
                <c:pt idx="495">
                  <c:v>18.2</c:v>
                </c:pt>
                <c:pt idx="496">
                  <c:v>13.3</c:v>
                </c:pt>
                <c:pt idx="497">
                  <c:v>11.7</c:v>
                </c:pt>
                <c:pt idx="498">
                  <c:v>11.2</c:v>
                </c:pt>
                <c:pt idx="499">
                  <c:v>10.4</c:v>
                </c:pt>
                <c:pt idx="500">
                  <c:v>8.3000000000000007</c:v>
                </c:pt>
                <c:pt idx="501">
                  <c:v>15.6</c:v>
                </c:pt>
                <c:pt idx="502">
                  <c:v>7.8</c:v>
                </c:pt>
                <c:pt idx="503">
                  <c:v>5.3</c:v>
                </c:pt>
                <c:pt idx="504">
                  <c:v>11.4</c:v>
                </c:pt>
                <c:pt idx="505">
                  <c:v>11.5</c:v>
                </c:pt>
                <c:pt idx="506">
                  <c:v>13.4</c:v>
                </c:pt>
                <c:pt idx="507">
                  <c:v>4.3</c:v>
                </c:pt>
                <c:pt idx="508">
                  <c:v>7.9</c:v>
                </c:pt>
                <c:pt idx="509">
                  <c:v>14.4</c:v>
                </c:pt>
                <c:pt idx="510">
                  <c:v>4.5</c:v>
                </c:pt>
                <c:pt idx="511">
                  <c:v>4.5999999999999996</c:v>
                </c:pt>
                <c:pt idx="512">
                  <c:v>3.1</c:v>
                </c:pt>
                <c:pt idx="513">
                  <c:v>6.8</c:v>
                </c:pt>
                <c:pt idx="514">
                  <c:v>29.8</c:v>
                </c:pt>
                <c:pt idx="515">
                  <c:v>13.4</c:v>
                </c:pt>
                <c:pt idx="516">
                  <c:v>33.299999999999997</c:v>
                </c:pt>
                <c:pt idx="517">
                  <c:v>59.7</c:v>
                </c:pt>
                <c:pt idx="518">
                  <c:v>14</c:v>
                </c:pt>
                <c:pt idx="519">
                  <c:v>43.5</c:v>
                </c:pt>
                <c:pt idx="520">
                  <c:v>9.4</c:v>
                </c:pt>
                <c:pt idx="521">
                  <c:v>2.6</c:v>
                </c:pt>
                <c:pt idx="522">
                  <c:v>11.4</c:v>
                </c:pt>
                <c:pt idx="523">
                  <c:v>18.600000000000001</c:v>
                </c:pt>
                <c:pt idx="524">
                  <c:v>13.9</c:v>
                </c:pt>
                <c:pt idx="525">
                  <c:v>9.1</c:v>
                </c:pt>
                <c:pt idx="526">
                  <c:v>7.7</c:v>
                </c:pt>
                <c:pt idx="527">
                  <c:v>6.4</c:v>
                </c:pt>
                <c:pt idx="528">
                  <c:v>6.2</c:v>
                </c:pt>
                <c:pt idx="529">
                  <c:v>7.2</c:v>
                </c:pt>
                <c:pt idx="530">
                  <c:v>3.6</c:v>
                </c:pt>
                <c:pt idx="531">
                  <c:v>11</c:v>
                </c:pt>
                <c:pt idx="532">
                  <c:v>8.6999999999999993</c:v>
                </c:pt>
                <c:pt idx="533">
                  <c:v>2.2999999999999998</c:v>
                </c:pt>
                <c:pt idx="534">
                  <c:v>14.4</c:v>
                </c:pt>
                <c:pt idx="535">
                  <c:v>51.6</c:v>
                </c:pt>
                <c:pt idx="536">
                  <c:v>55.9</c:v>
                </c:pt>
                <c:pt idx="537">
                  <c:v>31.2</c:v>
                </c:pt>
                <c:pt idx="538">
                  <c:v>17.5</c:v>
                </c:pt>
                <c:pt idx="539">
                  <c:v>20.7</c:v>
                </c:pt>
                <c:pt idx="540">
                  <c:v>18.5</c:v>
                </c:pt>
                <c:pt idx="541">
                  <c:v>9</c:v>
                </c:pt>
                <c:pt idx="542">
                  <c:v>11</c:v>
                </c:pt>
                <c:pt idx="543">
                  <c:v>25</c:v>
                </c:pt>
                <c:pt idx="544">
                  <c:v>19</c:v>
                </c:pt>
                <c:pt idx="545">
                  <c:v>27.5</c:v>
                </c:pt>
                <c:pt idx="546">
                  <c:v>40.9</c:v>
                </c:pt>
                <c:pt idx="547">
                  <c:v>54.7</c:v>
                </c:pt>
                <c:pt idx="548">
                  <c:v>55.6</c:v>
                </c:pt>
                <c:pt idx="549">
                  <c:v>9</c:v>
                </c:pt>
                <c:pt idx="550">
                  <c:v>10.8</c:v>
                </c:pt>
                <c:pt idx="551">
                  <c:v>12.1</c:v>
                </c:pt>
                <c:pt idx="552">
                  <c:v>33.9</c:v>
                </c:pt>
                <c:pt idx="553">
                  <c:v>18.3</c:v>
                </c:pt>
                <c:pt idx="554">
                  <c:v>6.2</c:v>
                </c:pt>
                <c:pt idx="555">
                  <c:v>8.4</c:v>
                </c:pt>
                <c:pt idx="556">
                  <c:v>10</c:v>
                </c:pt>
                <c:pt idx="557">
                  <c:v>7.1</c:v>
                </c:pt>
                <c:pt idx="558">
                  <c:v>9.6</c:v>
                </c:pt>
                <c:pt idx="559">
                  <c:v>32.200000000000003</c:v>
                </c:pt>
                <c:pt idx="560">
                  <c:v>59.7</c:v>
                </c:pt>
                <c:pt idx="561">
                  <c:v>32.799999999999997</c:v>
                </c:pt>
                <c:pt idx="562">
                  <c:v>35.6</c:v>
                </c:pt>
                <c:pt idx="563">
                  <c:v>60.6</c:v>
                </c:pt>
                <c:pt idx="564">
                  <c:v>21.7</c:v>
                </c:pt>
                <c:pt idx="565">
                  <c:v>13.9</c:v>
                </c:pt>
                <c:pt idx="566">
                  <c:v>30.5</c:v>
                </c:pt>
                <c:pt idx="567">
                  <c:v>39.9</c:v>
                </c:pt>
                <c:pt idx="568">
                  <c:v>38.4</c:v>
                </c:pt>
                <c:pt idx="569">
                  <c:v>49.3</c:v>
                </c:pt>
                <c:pt idx="570">
                  <c:v>4.4000000000000004</c:v>
                </c:pt>
                <c:pt idx="571">
                  <c:v>3.1</c:v>
                </c:pt>
                <c:pt idx="572">
                  <c:v>15</c:v>
                </c:pt>
                <c:pt idx="573">
                  <c:v>26.9</c:v>
                </c:pt>
                <c:pt idx="574">
                  <c:v>25.3</c:v>
                </c:pt>
                <c:pt idx="575">
                  <c:v>5</c:v>
                </c:pt>
                <c:pt idx="576">
                  <c:v>29.6</c:v>
                </c:pt>
                <c:pt idx="577">
                  <c:v>4</c:v>
                </c:pt>
                <c:pt idx="578">
                  <c:v>7</c:v>
                </c:pt>
                <c:pt idx="579">
                  <c:v>29.9</c:v>
                </c:pt>
                <c:pt idx="580">
                  <c:v>43.4</c:v>
                </c:pt>
                <c:pt idx="581">
                  <c:v>28.2</c:v>
                </c:pt>
                <c:pt idx="582">
                  <c:v>28.2</c:v>
                </c:pt>
                <c:pt idx="583">
                  <c:v>14.8</c:v>
                </c:pt>
                <c:pt idx="584">
                  <c:v>17</c:v>
                </c:pt>
                <c:pt idx="585">
                  <c:v>3.3</c:v>
                </c:pt>
                <c:pt idx="586">
                  <c:v>9.1</c:v>
                </c:pt>
                <c:pt idx="587">
                  <c:v>14.8</c:v>
                </c:pt>
                <c:pt idx="588">
                  <c:v>15.1</c:v>
                </c:pt>
                <c:pt idx="589">
                  <c:v>13.6</c:v>
                </c:pt>
                <c:pt idx="590">
                  <c:v>16.7</c:v>
                </c:pt>
                <c:pt idx="591">
                  <c:v>19.5</c:v>
                </c:pt>
                <c:pt idx="592">
                  <c:v>9.1</c:v>
                </c:pt>
                <c:pt idx="593">
                  <c:v>11.4</c:v>
                </c:pt>
                <c:pt idx="594">
                  <c:v>11.9</c:v>
                </c:pt>
                <c:pt idx="595">
                  <c:v>21.2</c:v>
                </c:pt>
                <c:pt idx="596">
                  <c:v>23.9</c:v>
                </c:pt>
                <c:pt idx="597">
                  <c:v>20.399999999999999</c:v>
                </c:pt>
                <c:pt idx="598">
                  <c:v>6.8</c:v>
                </c:pt>
                <c:pt idx="599">
                  <c:v>7.5</c:v>
                </c:pt>
                <c:pt idx="600">
                  <c:v>24</c:v>
                </c:pt>
                <c:pt idx="601">
                  <c:v>3.3</c:v>
                </c:pt>
                <c:pt idx="602">
                  <c:v>22</c:v>
                </c:pt>
                <c:pt idx="603">
                  <c:v>10.6</c:v>
                </c:pt>
                <c:pt idx="604">
                  <c:v>6.6</c:v>
                </c:pt>
                <c:pt idx="605">
                  <c:v>5.3</c:v>
                </c:pt>
                <c:pt idx="606">
                  <c:v>14.4</c:v>
                </c:pt>
                <c:pt idx="607">
                  <c:v>17.7</c:v>
                </c:pt>
                <c:pt idx="608">
                  <c:v>8.3000000000000007</c:v>
                </c:pt>
                <c:pt idx="609">
                  <c:v>18.5</c:v>
                </c:pt>
                <c:pt idx="610">
                  <c:v>20.6</c:v>
                </c:pt>
                <c:pt idx="611">
                  <c:v>10.1</c:v>
                </c:pt>
                <c:pt idx="612">
                  <c:v>13.5</c:v>
                </c:pt>
                <c:pt idx="613">
                  <c:v>15.1</c:v>
                </c:pt>
                <c:pt idx="614">
                  <c:v>7.2</c:v>
                </c:pt>
                <c:pt idx="615">
                  <c:v>15.5</c:v>
                </c:pt>
                <c:pt idx="616">
                  <c:v>10.6</c:v>
                </c:pt>
                <c:pt idx="617">
                  <c:v>20.5</c:v>
                </c:pt>
                <c:pt idx="618">
                  <c:v>27.7</c:v>
                </c:pt>
                <c:pt idx="619">
                  <c:v>8.1</c:v>
                </c:pt>
                <c:pt idx="620">
                  <c:v>26.7</c:v>
                </c:pt>
                <c:pt idx="621">
                  <c:v>12.4</c:v>
                </c:pt>
                <c:pt idx="622">
                  <c:v>6</c:v>
                </c:pt>
                <c:pt idx="623">
                  <c:v>8.1999999999999993</c:v>
                </c:pt>
                <c:pt idx="624">
                  <c:v>28.8</c:v>
                </c:pt>
                <c:pt idx="625">
                  <c:v>9</c:v>
                </c:pt>
                <c:pt idx="626">
                  <c:v>10</c:v>
                </c:pt>
                <c:pt idx="627">
                  <c:v>15.9</c:v>
                </c:pt>
                <c:pt idx="628">
                  <c:v>14</c:v>
                </c:pt>
                <c:pt idx="629">
                  <c:v>7.6</c:v>
                </c:pt>
                <c:pt idx="630">
                  <c:v>19.899999999999999</c:v>
                </c:pt>
                <c:pt idx="631">
                  <c:v>9.3000000000000007</c:v>
                </c:pt>
                <c:pt idx="632">
                  <c:v>9.3000000000000007</c:v>
                </c:pt>
                <c:pt idx="633">
                  <c:v>37.9</c:v>
                </c:pt>
                <c:pt idx="634">
                  <c:v>24.1</c:v>
                </c:pt>
                <c:pt idx="635">
                  <c:v>5.6</c:v>
                </c:pt>
                <c:pt idx="636">
                  <c:v>10.9</c:v>
                </c:pt>
                <c:pt idx="637">
                  <c:v>10.6</c:v>
                </c:pt>
                <c:pt idx="638">
                  <c:v>11</c:v>
                </c:pt>
                <c:pt idx="639">
                  <c:v>7.1</c:v>
                </c:pt>
                <c:pt idx="640">
                  <c:v>12.8</c:v>
                </c:pt>
                <c:pt idx="641">
                  <c:v>12.2</c:v>
                </c:pt>
                <c:pt idx="642">
                  <c:v>6.2</c:v>
                </c:pt>
                <c:pt idx="643">
                  <c:v>7</c:v>
                </c:pt>
                <c:pt idx="644">
                  <c:v>5.2</c:v>
                </c:pt>
                <c:pt idx="645">
                  <c:v>7.3</c:v>
                </c:pt>
                <c:pt idx="646">
                  <c:v>5.2</c:v>
                </c:pt>
                <c:pt idx="647">
                  <c:v>8</c:v>
                </c:pt>
                <c:pt idx="648">
                  <c:v>4.9000000000000004</c:v>
                </c:pt>
                <c:pt idx="649">
                  <c:v>5.8</c:v>
                </c:pt>
                <c:pt idx="650">
                  <c:v>9</c:v>
                </c:pt>
                <c:pt idx="651">
                  <c:v>14.7</c:v>
                </c:pt>
                <c:pt idx="652">
                  <c:v>6.4</c:v>
                </c:pt>
                <c:pt idx="653">
                  <c:v>7.3</c:v>
                </c:pt>
                <c:pt idx="654">
                  <c:v>5.5</c:v>
                </c:pt>
                <c:pt idx="655">
                  <c:v>5.8</c:v>
                </c:pt>
                <c:pt idx="656">
                  <c:v>9</c:v>
                </c:pt>
                <c:pt idx="657">
                  <c:v>7.2</c:v>
                </c:pt>
                <c:pt idx="658">
                  <c:v>3.5</c:v>
                </c:pt>
                <c:pt idx="659">
                  <c:v>2.2000000000000002</c:v>
                </c:pt>
                <c:pt idx="660">
                  <c:v>4.0999999999999996</c:v>
                </c:pt>
                <c:pt idx="661">
                  <c:v>9.6999999999999993</c:v>
                </c:pt>
                <c:pt idx="662">
                  <c:v>2.8</c:v>
                </c:pt>
                <c:pt idx="663">
                  <c:v>5.4</c:v>
                </c:pt>
                <c:pt idx="664">
                  <c:v>5.2</c:v>
                </c:pt>
                <c:pt idx="665">
                  <c:v>8.1999999999999993</c:v>
                </c:pt>
                <c:pt idx="666">
                  <c:v>5</c:v>
                </c:pt>
                <c:pt idx="667">
                  <c:v>10.5</c:v>
                </c:pt>
                <c:pt idx="668">
                  <c:v>13.2</c:v>
                </c:pt>
                <c:pt idx="669">
                  <c:v>7.3</c:v>
                </c:pt>
                <c:pt idx="670">
                  <c:v>18.3</c:v>
                </c:pt>
                <c:pt idx="671">
                  <c:v>10.7</c:v>
                </c:pt>
                <c:pt idx="672">
                  <c:v>9.4</c:v>
                </c:pt>
                <c:pt idx="673">
                  <c:v>8.9</c:v>
                </c:pt>
                <c:pt idx="674">
                  <c:v>20.5</c:v>
                </c:pt>
                <c:pt idx="675">
                  <c:v>27.7</c:v>
                </c:pt>
                <c:pt idx="676">
                  <c:v>38.1</c:v>
                </c:pt>
                <c:pt idx="677">
                  <c:v>8.5</c:v>
                </c:pt>
                <c:pt idx="678">
                  <c:v>31</c:v>
                </c:pt>
                <c:pt idx="679">
                  <c:v>27.1</c:v>
                </c:pt>
                <c:pt idx="680">
                  <c:v>26.6</c:v>
                </c:pt>
                <c:pt idx="681">
                  <c:v>41.4</c:v>
                </c:pt>
                <c:pt idx="682">
                  <c:v>26.4</c:v>
                </c:pt>
                <c:pt idx="683">
                  <c:v>33.6</c:v>
                </c:pt>
                <c:pt idx="684">
                  <c:v>22.8</c:v>
                </c:pt>
                <c:pt idx="685">
                  <c:v>19.399999999999999</c:v>
                </c:pt>
                <c:pt idx="686">
                  <c:v>17.8</c:v>
                </c:pt>
                <c:pt idx="687">
                  <c:v>21.4</c:v>
                </c:pt>
                <c:pt idx="688">
                  <c:v>25.3</c:v>
                </c:pt>
                <c:pt idx="689">
                  <c:v>15.9</c:v>
                </c:pt>
                <c:pt idx="690">
                  <c:v>20.9</c:v>
                </c:pt>
                <c:pt idx="691">
                  <c:v>21.9</c:v>
                </c:pt>
                <c:pt idx="692">
                  <c:v>23.1</c:v>
                </c:pt>
                <c:pt idx="693">
                  <c:v>15.2</c:v>
                </c:pt>
                <c:pt idx="694">
                  <c:v>13.5</c:v>
                </c:pt>
                <c:pt idx="695">
                  <c:v>25.3</c:v>
                </c:pt>
                <c:pt idx="696">
                  <c:v>16</c:v>
                </c:pt>
                <c:pt idx="697">
                  <c:v>15.7</c:v>
                </c:pt>
                <c:pt idx="698">
                  <c:v>16.5</c:v>
                </c:pt>
                <c:pt idx="699">
                  <c:v>37.200000000000003</c:v>
                </c:pt>
                <c:pt idx="700">
                  <c:v>16</c:v>
                </c:pt>
                <c:pt idx="701">
                  <c:v>15.9</c:v>
                </c:pt>
                <c:pt idx="702">
                  <c:v>10.199999999999999</c:v>
                </c:pt>
                <c:pt idx="703">
                  <c:v>17.2</c:v>
                </c:pt>
                <c:pt idx="704">
                  <c:v>8.4</c:v>
                </c:pt>
                <c:pt idx="705">
                  <c:v>18.7</c:v>
                </c:pt>
                <c:pt idx="706">
                  <c:v>21.4</c:v>
                </c:pt>
                <c:pt idx="707">
                  <c:v>13.2</c:v>
                </c:pt>
                <c:pt idx="708">
                  <c:v>12.5</c:v>
                </c:pt>
                <c:pt idx="709">
                  <c:v>13.8</c:v>
                </c:pt>
                <c:pt idx="710">
                  <c:v>7.2</c:v>
                </c:pt>
                <c:pt idx="711">
                  <c:v>7.3</c:v>
                </c:pt>
                <c:pt idx="712">
                  <c:v>6.1</c:v>
                </c:pt>
                <c:pt idx="713">
                  <c:v>8</c:v>
                </c:pt>
                <c:pt idx="714">
                  <c:v>8.1</c:v>
                </c:pt>
                <c:pt idx="715">
                  <c:v>16.8</c:v>
                </c:pt>
                <c:pt idx="716">
                  <c:v>11.1</c:v>
                </c:pt>
                <c:pt idx="717">
                  <c:v>8.1999999999999993</c:v>
                </c:pt>
                <c:pt idx="718">
                  <c:v>9.4</c:v>
                </c:pt>
                <c:pt idx="719">
                  <c:v>20.7</c:v>
                </c:pt>
                <c:pt idx="720">
                  <c:v>9.1</c:v>
                </c:pt>
                <c:pt idx="721">
                  <c:v>10.6</c:v>
                </c:pt>
                <c:pt idx="722">
                  <c:v>12.9</c:v>
                </c:pt>
                <c:pt idx="723">
                  <c:v>12.1</c:v>
                </c:pt>
                <c:pt idx="724">
                  <c:v>4.2</c:v>
                </c:pt>
                <c:pt idx="725">
                  <c:v>8.6999999999999993</c:v>
                </c:pt>
                <c:pt idx="726">
                  <c:v>11.6</c:v>
                </c:pt>
                <c:pt idx="727">
                  <c:v>4</c:v>
                </c:pt>
                <c:pt idx="728">
                  <c:v>11.2</c:v>
                </c:pt>
                <c:pt idx="729">
                  <c:v>7.8</c:v>
                </c:pt>
                <c:pt idx="730">
                  <c:v>6.9</c:v>
                </c:pt>
                <c:pt idx="731">
                  <c:v>10</c:v>
                </c:pt>
                <c:pt idx="732">
                  <c:v>13.5</c:v>
                </c:pt>
                <c:pt idx="733">
                  <c:v>8</c:v>
                </c:pt>
                <c:pt idx="734">
                  <c:v>6.3</c:v>
                </c:pt>
                <c:pt idx="735">
                  <c:v>2.8</c:v>
                </c:pt>
                <c:pt idx="736">
                  <c:v>7.3</c:v>
                </c:pt>
                <c:pt idx="737">
                  <c:v>3.6</c:v>
                </c:pt>
                <c:pt idx="738">
                  <c:v>4.4000000000000004</c:v>
                </c:pt>
                <c:pt idx="739">
                  <c:v>10.4</c:v>
                </c:pt>
                <c:pt idx="740">
                  <c:v>18</c:v>
                </c:pt>
                <c:pt idx="741">
                  <c:v>13</c:v>
                </c:pt>
                <c:pt idx="742">
                  <c:v>7.2</c:v>
                </c:pt>
                <c:pt idx="743">
                  <c:v>16.5</c:v>
                </c:pt>
                <c:pt idx="744">
                  <c:v>14.9</c:v>
                </c:pt>
                <c:pt idx="745">
                  <c:v>22.7</c:v>
                </c:pt>
                <c:pt idx="746">
                  <c:v>7.7</c:v>
                </c:pt>
                <c:pt idx="747">
                  <c:v>14.6</c:v>
                </c:pt>
                <c:pt idx="748">
                  <c:v>12.7</c:v>
                </c:pt>
                <c:pt idx="749">
                  <c:v>9.8000000000000007</c:v>
                </c:pt>
                <c:pt idx="750">
                  <c:v>9.8000000000000007</c:v>
                </c:pt>
                <c:pt idx="751">
                  <c:v>4.7</c:v>
                </c:pt>
                <c:pt idx="752">
                  <c:v>16.3</c:v>
                </c:pt>
                <c:pt idx="753">
                  <c:v>13.6</c:v>
                </c:pt>
                <c:pt idx="754">
                  <c:v>13.7</c:v>
                </c:pt>
                <c:pt idx="755">
                  <c:v>19.3</c:v>
                </c:pt>
                <c:pt idx="756">
                  <c:v>9.8000000000000007</c:v>
                </c:pt>
                <c:pt idx="757">
                  <c:v>9.4</c:v>
                </c:pt>
                <c:pt idx="758">
                  <c:v>8.9</c:v>
                </c:pt>
                <c:pt idx="759">
                  <c:v>1.3</c:v>
                </c:pt>
                <c:pt idx="760">
                  <c:v>4.8</c:v>
                </c:pt>
                <c:pt idx="761">
                  <c:v>15.7</c:v>
                </c:pt>
                <c:pt idx="762">
                  <c:v>23.7</c:v>
                </c:pt>
                <c:pt idx="763">
                  <c:v>19.3</c:v>
                </c:pt>
                <c:pt idx="764">
                  <c:v>23.5</c:v>
                </c:pt>
                <c:pt idx="765">
                  <c:v>15.3</c:v>
                </c:pt>
                <c:pt idx="766">
                  <c:v>10.8</c:v>
                </c:pt>
                <c:pt idx="767">
                  <c:v>20</c:v>
                </c:pt>
                <c:pt idx="768">
                  <c:v>14.3</c:v>
                </c:pt>
                <c:pt idx="769">
                  <c:v>16.600000000000001</c:v>
                </c:pt>
                <c:pt idx="770">
                  <c:v>20.6</c:v>
                </c:pt>
                <c:pt idx="771">
                  <c:v>13.7</c:v>
                </c:pt>
                <c:pt idx="772">
                  <c:v>13.1</c:v>
                </c:pt>
                <c:pt idx="773">
                  <c:v>21.1</c:v>
                </c:pt>
                <c:pt idx="774">
                  <c:v>13.8</c:v>
                </c:pt>
                <c:pt idx="775">
                  <c:v>19</c:v>
                </c:pt>
                <c:pt idx="776">
                  <c:v>16.5</c:v>
                </c:pt>
                <c:pt idx="777">
                  <c:v>19.100000000000001</c:v>
                </c:pt>
                <c:pt idx="778">
                  <c:v>6.5</c:v>
                </c:pt>
                <c:pt idx="779">
                  <c:v>16.899999999999999</c:v>
                </c:pt>
                <c:pt idx="780">
                  <c:v>18.399999999999999</c:v>
                </c:pt>
                <c:pt idx="781">
                  <c:v>12.9</c:v>
                </c:pt>
                <c:pt idx="782">
                  <c:v>17.3</c:v>
                </c:pt>
                <c:pt idx="783">
                  <c:v>14.1</c:v>
                </c:pt>
                <c:pt idx="784">
                  <c:v>10</c:v>
                </c:pt>
                <c:pt idx="785">
                  <c:v>7.9</c:v>
                </c:pt>
                <c:pt idx="786">
                  <c:v>21.8</c:v>
                </c:pt>
                <c:pt idx="787">
                  <c:v>5.8</c:v>
                </c:pt>
                <c:pt idx="788">
                  <c:v>18.2</c:v>
                </c:pt>
                <c:pt idx="789">
                  <c:v>10.7</c:v>
                </c:pt>
                <c:pt idx="790">
                  <c:v>12.7</c:v>
                </c:pt>
                <c:pt idx="791">
                  <c:v>13.2</c:v>
                </c:pt>
                <c:pt idx="792">
                  <c:v>8.9</c:v>
                </c:pt>
                <c:pt idx="793">
                  <c:v>13.6</c:v>
                </c:pt>
                <c:pt idx="794">
                  <c:v>11.3</c:v>
                </c:pt>
                <c:pt idx="795">
                  <c:v>14.8</c:v>
                </c:pt>
                <c:pt idx="796">
                  <c:v>11.5</c:v>
                </c:pt>
                <c:pt idx="797">
                  <c:v>16.5</c:v>
                </c:pt>
                <c:pt idx="798">
                  <c:v>7.3</c:v>
                </c:pt>
                <c:pt idx="799">
                  <c:v>12.1</c:v>
                </c:pt>
                <c:pt idx="800">
                  <c:v>13.3</c:v>
                </c:pt>
                <c:pt idx="801">
                  <c:v>4.0999999999999996</c:v>
                </c:pt>
                <c:pt idx="802">
                  <c:v>15.4</c:v>
                </c:pt>
                <c:pt idx="803">
                  <c:v>8.6999999999999993</c:v>
                </c:pt>
                <c:pt idx="804">
                  <c:v>11.2</c:v>
                </c:pt>
                <c:pt idx="805">
                  <c:v>17</c:v>
                </c:pt>
                <c:pt idx="806">
                  <c:v>9.1</c:v>
                </c:pt>
                <c:pt idx="807">
                  <c:v>11</c:v>
                </c:pt>
                <c:pt idx="808">
                  <c:v>16.600000000000001</c:v>
                </c:pt>
                <c:pt idx="809">
                  <c:v>16.2</c:v>
                </c:pt>
                <c:pt idx="810">
                  <c:v>13.2</c:v>
                </c:pt>
                <c:pt idx="811">
                  <c:v>15.5</c:v>
                </c:pt>
                <c:pt idx="812">
                  <c:v>12.6</c:v>
                </c:pt>
                <c:pt idx="813">
                  <c:v>10.9</c:v>
                </c:pt>
                <c:pt idx="814">
                  <c:v>17.399999999999999</c:v>
                </c:pt>
                <c:pt idx="815">
                  <c:v>10.4</c:v>
                </c:pt>
                <c:pt idx="816">
                  <c:v>19.2</c:v>
                </c:pt>
                <c:pt idx="817">
                  <c:v>3.1</c:v>
                </c:pt>
                <c:pt idx="818">
                  <c:v>7.2</c:v>
                </c:pt>
                <c:pt idx="819">
                  <c:v>17</c:v>
                </c:pt>
                <c:pt idx="820">
                  <c:v>8.9</c:v>
                </c:pt>
                <c:pt idx="821">
                  <c:v>3.8</c:v>
                </c:pt>
                <c:pt idx="822">
                  <c:v>13.7</c:v>
                </c:pt>
                <c:pt idx="823">
                  <c:v>20.7</c:v>
                </c:pt>
                <c:pt idx="824">
                  <c:v>5.0999999999999996</c:v>
                </c:pt>
                <c:pt idx="825">
                  <c:v>34</c:v>
                </c:pt>
                <c:pt idx="826">
                  <c:v>35.799999999999997</c:v>
                </c:pt>
                <c:pt idx="827">
                  <c:v>3.3</c:v>
                </c:pt>
                <c:pt idx="828">
                  <c:v>3.6</c:v>
                </c:pt>
                <c:pt idx="829">
                  <c:v>3.6</c:v>
                </c:pt>
                <c:pt idx="830">
                  <c:v>5.3</c:v>
                </c:pt>
                <c:pt idx="831">
                  <c:v>11.4</c:v>
                </c:pt>
                <c:pt idx="832">
                  <c:v>5.8</c:v>
                </c:pt>
                <c:pt idx="833">
                  <c:v>2.5</c:v>
                </c:pt>
                <c:pt idx="834">
                  <c:v>7.3</c:v>
                </c:pt>
                <c:pt idx="835">
                  <c:v>4.8</c:v>
                </c:pt>
                <c:pt idx="836">
                  <c:v>23.5</c:v>
                </c:pt>
                <c:pt idx="837">
                  <c:v>2.5</c:v>
                </c:pt>
                <c:pt idx="838">
                  <c:v>4.0999999999999996</c:v>
                </c:pt>
                <c:pt idx="839">
                  <c:v>17.3</c:v>
                </c:pt>
                <c:pt idx="840">
                  <c:v>5.5</c:v>
                </c:pt>
                <c:pt idx="841">
                  <c:v>11.1</c:v>
                </c:pt>
                <c:pt idx="842">
                  <c:v>11.1</c:v>
                </c:pt>
                <c:pt idx="843">
                  <c:v>4.5</c:v>
                </c:pt>
                <c:pt idx="844">
                  <c:v>5.4</c:v>
                </c:pt>
                <c:pt idx="845">
                  <c:v>5</c:v>
                </c:pt>
                <c:pt idx="846">
                  <c:v>10.199999999999999</c:v>
                </c:pt>
                <c:pt idx="847">
                  <c:v>38</c:v>
                </c:pt>
                <c:pt idx="848">
                  <c:v>40.200000000000003</c:v>
                </c:pt>
                <c:pt idx="849">
                  <c:v>9.6999999999999993</c:v>
                </c:pt>
                <c:pt idx="850">
                  <c:v>3.8</c:v>
                </c:pt>
                <c:pt idx="851">
                  <c:v>12.4</c:v>
                </c:pt>
                <c:pt idx="852">
                  <c:v>4.0999999999999996</c:v>
                </c:pt>
                <c:pt idx="853">
                  <c:v>19.100000000000001</c:v>
                </c:pt>
                <c:pt idx="854">
                  <c:v>41.4</c:v>
                </c:pt>
                <c:pt idx="855">
                  <c:v>69.5</c:v>
                </c:pt>
                <c:pt idx="856">
                  <c:v>49.2</c:v>
                </c:pt>
                <c:pt idx="857">
                  <c:v>6.3</c:v>
                </c:pt>
                <c:pt idx="858">
                  <c:v>2.9</c:v>
                </c:pt>
                <c:pt idx="859">
                  <c:v>4.7</c:v>
                </c:pt>
                <c:pt idx="860">
                  <c:v>9.3000000000000007</c:v>
                </c:pt>
                <c:pt idx="861">
                  <c:v>20.8</c:v>
                </c:pt>
                <c:pt idx="862">
                  <c:v>4.3</c:v>
                </c:pt>
                <c:pt idx="863">
                  <c:v>3.9</c:v>
                </c:pt>
                <c:pt idx="864">
                  <c:v>22.6</c:v>
                </c:pt>
                <c:pt idx="865">
                  <c:v>15.8</c:v>
                </c:pt>
                <c:pt idx="866">
                  <c:v>8.6999999999999993</c:v>
                </c:pt>
                <c:pt idx="867">
                  <c:v>9.4</c:v>
                </c:pt>
                <c:pt idx="868">
                  <c:v>40.4</c:v>
                </c:pt>
                <c:pt idx="869">
                  <c:v>17</c:v>
                </c:pt>
                <c:pt idx="870">
                  <c:v>32.1</c:v>
                </c:pt>
                <c:pt idx="871">
                  <c:v>15.5</c:v>
                </c:pt>
                <c:pt idx="872">
                  <c:v>3.1</c:v>
                </c:pt>
                <c:pt idx="873">
                  <c:v>12.8</c:v>
                </c:pt>
                <c:pt idx="874">
                  <c:v>28.8</c:v>
                </c:pt>
                <c:pt idx="875">
                  <c:v>5.3</c:v>
                </c:pt>
                <c:pt idx="876">
                  <c:v>2.6</c:v>
                </c:pt>
                <c:pt idx="877">
                  <c:v>11</c:v>
                </c:pt>
                <c:pt idx="878">
                  <c:v>11.2</c:v>
                </c:pt>
                <c:pt idx="879">
                  <c:v>3.5</c:v>
                </c:pt>
                <c:pt idx="880">
                  <c:v>3.3</c:v>
                </c:pt>
                <c:pt idx="881">
                  <c:v>5</c:v>
                </c:pt>
                <c:pt idx="882">
                  <c:v>2.7</c:v>
                </c:pt>
                <c:pt idx="883">
                  <c:v>2.2999999999999998</c:v>
                </c:pt>
                <c:pt idx="884">
                  <c:v>4</c:v>
                </c:pt>
                <c:pt idx="885">
                  <c:v>4.4000000000000004</c:v>
                </c:pt>
                <c:pt idx="886">
                  <c:v>2.6</c:v>
                </c:pt>
                <c:pt idx="887">
                  <c:v>5.6</c:v>
                </c:pt>
                <c:pt idx="888">
                  <c:v>17.8</c:v>
                </c:pt>
                <c:pt idx="889">
                  <c:v>9.5</c:v>
                </c:pt>
                <c:pt idx="890">
                  <c:v>5.8</c:v>
                </c:pt>
                <c:pt idx="891">
                  <c:v>3.8</c:v>
                </c:pt>
                <c:pt idx="892">
                  <c:v>4.7</c:v>
                </c:pt>
                <c:pt idx="893">
                  <c:v>8.3000000000000007</c:v>
                </c:pt>
                <c:pt idx="894">
                  <c:v>4.5</c:v>
                </c:pt>
                <c:pt idx="895">
                  <c:v>3.5</c:v>
                </c:pt>
                <c:pt idx="896">
                  <c:v>13.9</c:v>
                </c:pt>
                <c:pt idx="897">
                  <c:v>6.4</c:v>
                </c:pt>
                <c:pt idx="898">
                  <c:v>3.4</c:v>
                </c:pt>
                <c:pt idx="899">
                  <c:v>46.9</c:v>
                </c:pt>
                <c:pt idx="900">
                  <c:v>20.9</c:v>
                </c:pt>
                <c:pt idx="901">
                  <c:v>13.3</c:v>
                </c:pt>
                <c:pt idx="902">
                  <c:v>11.1</c:v>
                </c:pt>
                <c:pt idx="903">
                  <c:v>15.4</c:v>
                </c:pt>
                <c:pt idx="904">
                  <c:v>5.5</c:v>
                </c:pt>
                <c:pt idx="905">
                  <c:v>8.3000000000000007</c:v>
                </c:pt>
                <c:pt idx="906">
                  <c:v>5.3</c:v>
                </c:pt>
                <c:pt idx="907">
                  <c:v>6.3</c:v>
                </c:pt>
                <c:pt idx="908">
                  <c:v>6.9</c:v>
                </c:pt>
                <c:pt idx="909">
                  <c:v>8.6</c:v>
                </c:pt>
                <c:pt idx="910">
                  <c:v>20.100000000000001</c:v>
                </c:pt>
                <c:pt idx="911">
                  <c:v>5</c:v>
                </c:pt>
                <c:pt idx="912">
                  <c:v>7.9</c:v>
                </c:pt>
                <c:pt idx="913">
                  <c:v>7</c:v>
                </c:pt>
                <c:pt idx="914">
                  <c:v>9.1999999999999993</c:v>
                </c:pt>
                <c:pt idx="915">
                  <c:v>3.6</c:v>
                </c:pt>
                <c:pt idx="916">
                  <c:v>13.4</c:v>
                </c:pt>
                <c:pt idx="917">
                  <c:v>3.5</c:v>
                </c:pt>
                <c:pt idx="918">
                  <c:v>4.7</c:v>
                </c:pt>
                <c:pt idx="919">
                  <c:v>10</c:v>
                </c:pt>
                <c:pt idx="920">
                  <c:v>2.8</c:v>
                </c:pt>
                <c:pt idx="921">
                  <c:v>7.8</c:v>
                </c:pt>
                <c:pt idx="922">
                  <c:v>6.1</c:v>
                </c:pt>
                <c:pt idx="923">
                  <c:v>10.199999999999999</c:v>
                </c:pt>
                <c:pt idx="924">
                  <c:v>6.9</c:v>
                </c:pt>
                <c:pt idx="925">
                  <c:v>6.7</c:v>
                </c:pt>
                <c:pt idx="926">
                  <c:v>4.3</c:v>
                </c:pt>
                <c:pt idx="927">
                  <c:v>7.3</c:v>
                </c:pt>
                <c:pt idx="928">
                  <c:v>18.5</c:v>
                </c:pt>
                <c:pt idx="929">
                  <c:v>22.5</c:v>
                </c:pt>
                <c:pt idx="930">
                  <c:v>8.8000000000000007</c:v>
                </c:pt>
                <c:pt idx="931">
                  <c:v>6.1</c:v>
                </c:pt>
                <c:pt idx="932">
                  <c:v>6.3</c:v>
                </c:pt>
                <c:pt idx="933">
                  <c:v>6.4</c:v>
                </c:pt>
                <c:pt idx="934">
                  <c:v>8.5</c:v>
                </c:pt>
                <c:pt idx="935">
                  <c:v>5.6</c:v>
                </c:pt>
                <c:pt idx="936">
                  <c:v>32.799999999999997</c:v>
                </c:pt>
                <c:pt idx="937">
                  <c:v>21.7</c:v>
                </c:pt>
                <c:pt idx="938">
                  <c:v>7.6</c:v>
                </c:pt>
                <c:pt idx="939">
                  <c:v>26.3</c:v>
                </c:pt>
                <c:pt idx="940">
                  <c:v>12.2</c:v>
                </c:pt>
                <c:pt idx="941">
                  <c:v>22.6</c:v>
                </c:pt>
                <c:pt idx="942">
                  <c:v>36.799999999999997</c:v>
                </c:pt>
                <c:pt idx="943">
                  <c:v>38.1</c:v>
                </c:pt>
                <c:pt idx="944">
                  <c:v>12.4</c:v>
                </c:pt>
                <c:pt idx="945">
                  <c:v>4.2</c:v>
                </c:pt>
                <c:pt idx="946">
                  <c:v>16.2</c:v>
                </c:pt>
                <c:pt idx="947">
                  <c:v>17.100000000000001</c:v>
                </c:pt>
                <c:pt idx="948">
                  <c:v>14.1</c:v>
                </c:pt>
                <c:pt idx="949">
                  <c:v>31.4</c:v>
                </c:pt>
                <c:pt idx="950">
                  <c:v>20.5</c:v>
                </c:pt>
                <c:pt idx="951">
                  <c:v>17.3</c:v>
                </c:pt>
                <c:pt idx="952">
                  <c:v>15.5</c:v>
                </c:pt>
                <c:pt idx="953">
                  <c:v>30.2</c:v>
                </c:pt>
                <c:pt idx="954">
                  <c:v>14</c:v>
                </c:pt>
                <c:pt idx="955">
                  <c:v>12.6</c:v>
                </c:pt>
                <c:pt idx="956">
                  <c:v>39.299999999999997</c:v>
                </c:pt>
                <c:pt idx="957">
                  <c:v>7.8</c:v>
                </c:pt>
                <c:pt idx="958">
                  <c:v>18.600000000000001</c:v>
                </c:pt>
                <c:pt idx="959">
                  <c:v>13.3</c:v>
                </c:pt>
                <c:pt idx="960">
                  <c:v>19.899999999999999</c:v>
                </c:pt>
                <c:pt idx="961">
                  <c:v>12.2</c:v>
                </c:pt>
                <c:pt idx="962">
                  <c:v>15.7</c:v>
                </c:pt>
                <c:pt idx="963">
                  <c:v>9</c:v>
                </c:pt>
                <c:pt idx="964">
                  <c:v>39.4</c:v>
                </c:pt>
                <c:pt idx="965">
                  <c:v>16.2</c:v>
                </c:pt>
                <c:pt idx="966">
                  <c:v>29.8</c:v>
                </c:pt>
                <c:pt idx="967">
                  <c:v>17.600000000000001</c:v>
                </c:pt>
                <c:pt idx="968">
                  <c:v>28.6</c:v>
                </c:pt>
                <c:pt idx="969">
                  <c:v>37.4</c:v>
                </c:pt>
                <c:pt idx="970">
                  <c:v>29.3</c:v>
                </c:pt>
                <c:pt idx="971">
                  <c:v>12.1</c:v>
                </c:pt>
                <c:pt idx="972">
                  <c:v>15.8</c:v>
                </c:pt>
                <c:pt idx="973">
                  <c:v>13.1</c:v>
                </c:pt>
                <c:pt idx="974">
                  <c:v>14.4</c:v>
                </c:pt>
                <c:pt idx="975">
                  <c:v>5.9</c:v>
                </c:pt>
                <c:pt idx="976">
                  <c:v>34.6</c:v>
                </c:pt>
                <c:pt idx="977">
                  <c:v>12.5</c:v>
                </c:pt>
                <c:pt idx="978">
                  <c:v>30.9</c:v>
                </c:pt>
                <c:pt idx="979">
                  <c:v>10.4</c:v>
                </c:pt>
                <c:pt idx="980">
                  <c:v>34.4</c:v>
                </c:pt>
                <c:pt idx="981">
                  <c:v>7.3</c:v>
                </c:pt>
                <c:pt idx="982">
                  <c:v>18.100000000000001</c:v>
                </c:pt>
                <c:pt idx="983">
                  <c:v>31.6</c:v>
                </c:pt>
                <c:pt idx="984">
                  <c:v>20</c:v>
                </c:pt>
                <c:pt idx="985">
                  <c:v>16.3</c:v>
                </c:pt>
                <c:pt idx="986">
                  <c:v>13.4</c:v>
                </c:pt>
                <c:pt idx="987">
                  <c:v>14.8</c:v>
                </c:pt>
                <c:pt idx="988">
                  <c:v>12</c:v>
                </c:pt>
                <c:pt idx="989">
                  <c:v>15.3</c:v>
                </c:pt>
                <c:pt idx="990">
                  <c:v>23.3</c:v>
                </c:pt>
                <c:pt idx="991">
                  <c:v>35.5</c:v>
                </c:pt>
                <c:pt idx="992">
                  <c:v>19.899999999999999</c:v>
                </c:pt>
                <c:pt idx="993">
                  <c:v>26.5</c:v>
                </c:pt>
                <c:pt idx="994">
                  <c:v>17.600000000000001</c:v>
                </c:pt>
                <c:pt idx="995">
                  <c:v>3</c:v>
                </c:pt>
                <c:pt idx="996">
                  <c:v>34.299999999999997</c:v>
                </c:pt>
                <c:pt idx="997">
                  <c:v>18.600000000000001</c:v>
                </c:pt>
                <c:pt idx="998">
                  <c:v>19.100000000000001</c:v>
                </c:pt>
                <c:pt idx="999">
                  <c:v>38</c:v>
                </c:pt>
                <c:pt idx="1000">
                  <c:v>32</c:v>
                </c:pt>
                <c:pt idx="1001">
                  <c:v>27.7</c:v>
                </c:pt>
                <c:pt idx="1002">
                  <c:v>15.6</c:v>
                </c:pt>
                <c:pt idx="1003">
                  <c:v>30.1</c:v>
                </c:pt>
                <c:pt idx="1004">
                  <c:v>19.2</c:v>
                </c:pt>
                <c:pt idx="1005">
                  <c:v>14.5</c:v>
                </c:pt>
                <c:pt idx="1006">
                  <c:v>41.2</c:v>
                </c:pt>
                <c:pt idx="1007">
                  <c:v>39.5</c:v>
                </c:pt>
                <c:pt idx="1008">
                  <c:v>19.8</c:v>
                </c:pt>
                <c:pt idx="1009">
                  <c:v>13</c:v>
                </c:pt>
                <c:pt idx="1010">
                  <c:v>26.3</c:v>
                </c:pt>
                <c:pt idx="1011">
                  <c:v>8.4</c:v>
                </c:pt>
                <c:pt idx="1012">
                  <c:v>29.2</c:v>
                </c:pt>
                <c:pt idx="1013">
                  <c:v>30.9</c:v>
                </c:pt>
                <c:pt idx="1014">
                  <c:v>30.7</c:v>
                </c:pt>
                <c:pt idx="1015">
                  <c:v>28.8</c:v>
                </c:pt>
                <c:pt idx="1016">
                  <c:v>7.4</c:v>
                </c:pt>
                <c:pt idx="1017">
                  <c:v>10</c:v>
                </c:pt>
                <c:pt idx="1018">
                  <c:v>28.9</c:v>
                </c:pt>
                <c:pt idx="1019">
                  <c:v>40.799999999999997</c:v>
                </c:pt>
                <c:pt idx="1020">
                  <c:v>14.7</c:v>
                </c:pt>
                <c:pt idx="1021">
                  <c:v>23.4</c:v>
                </c:pt>
                <c:pt idx="1022">
                  <c:v>19.100000000000001</c:v>
                </c:pt>
                <c:pt idx="1023">
                  <c:v>16.600000000000001</c:v>
                </c:pt>
                <c:pt idx="1024">
                  <c:v>8.1</c:v>
                </c:pt>
                <c:pt idx="1025">
                  <c:v>12.6</c:v>
                </c:pt>
                <c:pt idx="1026">
                  <c:v>15.3</c:v>
                </c:pt>
                <c:pt idx="1027">
                  <c:v>4.5</c:v>
                </c:pt>
                <c:pt idx="1028">
                  <c:v>9.1</c:v>
                </c:pt>
                <c:pt idx="1029">
                  <c:v>13</c:v>
                </c:pt>
                <c:pt idx="1030">
                  <c:v>16.5</c:v>
                </c:pt>
                <c:pt idx="1031">
                  <c:v>16.2</c:v>
                </c:pt>
                <c:pt idx="1032">
                  <c:v>13.6</c:v>
                </c:pt>
                <c:pt idx="1033">
                  <c:v>6.6</c:v>
                </c:pt>
                <c:pt idx="1034">
                  <c:v>26.7</c:v>
                </c:pt>
                <c:pt idx="1035">
                  <c:v>38.5</c:v>
                </c:pt>
                <c:pt idx="1036">
                  <c:v>7.4</c:v>
                </c:pt>
                <c:pt idx="1037">
                  <c:v>5.7</c:v>
                </c:pt>
                <c:pt idx="1038">
                  <c:v>9.9</c:v>
                </c:pt>
                <c:pt idx="1039">
                  <c:v>15.7</c:v>
                </c:pt>
                <c:pt idx="1040">
                  <c:v>8.4</c:v>
                </c:pt>
                <c:pt idx="1041">
                  <c:v>19.399999999999999</c:v>
                </c:pt>
                <c:pt idx="1042">
                  <c:v>20.2</c:v>
                </c:pt>
                <c:pt idx="1043">
                  <c:v>35.700000000000003</c:v>
                </c:pt>
                <c:pt idx="1044">
                  <c:v>14.1</c:v>
                </c:pt>
                <c:pt idx="1045">
                  <c:v>20.2</c:v>
                </c:pt>
                <c:pt idx="1046">
                  <c:v>12.6</c:v>
                </c:pt>
                <c:pt idx="1047">
                  <c:v>12</c:v>
                </c:pt>
                <c:pt idx="1048">
                  <c:v>10.4</c:v>
                </c:pt>
                <c:pt idx="1049">
                  <c:v>20.2</c:v>
                </c:pt>
                <c:pt idx="1050">
                  <c:v>10.9</c:v>
                </c:pt>
                <c:pt idx="1051">
                  <c:v>4.3</c:v>
                </c:pt>
                <c:pt idx="1052">
                  <c:v>5.8</c:v>
                </c:pt>
                <c:pt idx="1053">
                  <c:v>19.100000000000001</c:v>
                </c:pt>
                <c:pt idx="1054">
                  <c:v>12.3</c:v>
                </c:pt>
                <c:pt idx="1055">
                  <c:v>6.6</c:v>
                </c:pt>
                <c:pt idx="1056">
                  <c:v>31</c:v>
                </c:pt>
                <c:pt idx="1057">
                  <c:v>21.1</c:v>
                </c:pt>
                <c:pt idx="1058">
                  <c:v>24.3</c:v>
                </c:pt>
                <c:pt idx="1059">
                  <c:v>25.3</c:v>
                </c:pt>
                <c:pt idx="1060">
                  <c:v>19.600000000000001</c:v>
                </c:pt>
                <c:pt idx="1061">
                  <c:v>12.4</c:v>
                </c:pt>
                <c:pt idx="1062">
                  <c:v>21.3</c:v>
                </c:pt>
                <c:pt idx="1063">
                  <c:v>14.2</c:v>
                </c:pt>
                <c:pt idx="1064">
                  <c:v>33.6</c:v>
                </c:pt>
                <c:pt idx="1065">
                  <c:v>28.6</c:v>
                </c:pt>
                <c:pt idx="1066">
                  <c:v>48.7</c:v>
                </c:pt>
                <c:pt idx="1067">
                  <c:v>19.3</c:v>
                </c:pt>
                <c:pt idx="1068">
                  <c:v>6.3</c:v>
                </c:pt>
                <c:pt idx="1069">
                  <c:v>6.3</c:v>
                </c:pt>
                <c:pt idx="1070">
                  <c:v>35.9</c:v>
                </c:pt>
                <c:pt idx="1071">
                  <c:v>12.1</c:v>
                </c:pt>
                <c:pt idx="1072">
                  <c:v>8.8000000000000007</c:v>
                </c:pt>
                <c:pt idx="1073">
                  <c:v>7.1</c:v>
                </c:pt>
                <c:pt idx="1074">
                  <c:v>5.2</c:v>
                </c:pt>
                <c:pt idx="1075">
                  <c:v>4.8</c:v>
                </c:pt>
                <c:pt idx="1076">
                  <c:v>2.2000000000000002</c:v>
                </c:pt>
                <c:pt idx="1077">
                  <c:v>8.6999999999999993</c:v>
                </c:pt>
                <c:pt idx="1078">
                  <c:v>3.2</c:v>
                </c:pt>
                <c:pt idx="1079">
                  <c:v>12.1</c:v>
                </c:pt>
                <c:pt idx="1080">
                  <c:v>5.0999999999999996</c:v>
                </c:pt>
                <c:pt idx="1081">
                  <c:v>11.7</c:v>
                </c:pt>
                <c:pt idx="1082">
                  <c:v>8.1</c:v>
                </c:pt>
                <c:pt idx="1083">
                  <c:v>2.9</c:v>
                </c:pt>
                <c:pt idx="1084">
                  <c:v>17.7</c:v>
                </c:pt>
                <c:pt idx="1085">
                  <c:v>6.7</c:v>
                </c:pt>
                <c:pt idx="1086">
                  <c:v>3.8</c:v>
                </c:pt>
                <c:pt idx="1087">
                  <c:v>6.3</c:v>
                </c:pt>
                <c:pt idx="1088">
                  <c:v>4.5</c:v>
                </c:pt>
                <c:pt idx="1089">
                  <c:v>3.6</c:v>
                </c:pt>
                <c:pt idx="1090">
                  <c:v>6.9</c:v>
                </c:pt>
                <c:pt idx="1091">
                  <c:v>23.3</c:v>
                </c:pt>
                <c:pt idx="1092">
                  <c:v>3.7</c:v>
                </c:pt>
                <c:pt idx="1093">
                  <c:v>2.8</c:v>
                </c:pt>
                <c:pt idx="1094">
                  <c:v>7.7</c:v>
                </c:pt>
                <c:pt idx="1095">
                  <c:v>5.6</c:v>
                </c:pt>
                <c:pt idx="1096">
                  <c:v>12.9</c:v>
                </c:pt>
                <c:pt idx="1097">
                  <c:v>10</c:v>
                </c:pt>
                <c:pt idx="1098">
                  <c:v>5.4</c:v>
                </c:pt>
                <c:pt idx="1099">
                  <c:v>12</c:v>
                </c:pt>
                <c:pt idx="1100">
                  <c:v>7.4</c:v>
                </c:pt>
                <c:pt idx="1101">
                  <c:v>9.8000000000000007</c:v>
                </c:pt>
                <c:pt idx="1102">
                  <c:v>6.2</c:v>
                </c:pt>
                <c:pt idx="1103">
                  <c:v>9.5</c:v>
                </c:pt>
                <c:pt idx="1104">
                  <c:v>8.6</c:v>
                </c:pt>
                <c:pt idx="1105">
                  <c:v>8.6999999999999993</c:v>
                </c:pt>
                <c:pt idx="1106">
                  <c:v>3.5</c:v>
                </c:pt>
                <c:pt idx="1107">
                  <c:v>12.5</c:v>
                </c:pt>
                <c:pt idx="1108">
                  <c:v>7.6</c:v>
                </c:pt>
                <c:pt idx="1109">
                  <c:v>8.6</c:v>
                </c:pt>
                <c:pt idx="1110">
                  <c:v>7.3</c:v>
                </c:pt>
                <c:pt idx="1111">
                  <c:v>9.8000000000000007</c:v>
                </c:pt>
                <c:pt idx="1112">
                  <c:v>8.6999999999999993</c:v>
                </c:pt>
                <c:pt idx="1113">
                  <c:v>4</c:v>
                </c:pt>
                <c:pt idx="1114">
                  <c:v>13.7</c:v>
                </c:pt>
                <c:pt idx="1115">
                  <c:v>29.2</c:v>
                </c:pt>
                <c:pt idx="1116">
                  <c:v>10.6</c:v>
                </c:pt>
                <c:pt idx="1117">
                  <c:v>22.2</c:v>
                </c:pt>
                <c:pt idx="1118">
                  <c:v>7.2</c:v>
                </c:pt>
                <c:pt idx="1119">
                  <c:v>5.4</c:v>
                </c:pt>
                <c:pt idx="1120">
                  <c:v>8</c:v>
                </c:pt>
                <c:pt idx="1121">
                  <c:v>16.600000000000001</c:v>
                </c:pt>
                <c:pt idx="1122">
                  <c:v>4</c:v>
                </c:pt>
                <c:pt idx="1123">
                  <c:v>14.6</c:v>
                </c:pt>
                <c:pt idx="1124">
                  <c:v>16.8</c:v>
                </c:pt>
                <c:pt idx="1125">
                  <c:v>3</c:v>
                </c:pt>
                <c:pt idx="1126">
                  <c:v>4.7</c:v>
                </c:pt>
                <c:pt idx="1127">
                  <c:v>9.9</c:v>
                </c:pt>
                <c:pt idx="1128">
                  <c:v>4.8</c:v>
                </c:pt>
                <c:pt idx="1129">
                  <c:v>20.6</c:v>
                </c:pt>
                <c:pt idx="1130">
                  <c:v>6.7</c:v>
                </c:pt>
                <c:pt idx="1131">
                  <c:v>8.3000000000000007</c:v>
                </c:pt>
                <c:pt idx="1132">
                  <c:v>8.3000000000000007</c:v>
                </c:pt>
                <c:pt idx="1133">
                  <c:v>5.3</c:v>
                </c:pt>
                <c:pt idx="1134">
                  <c:v>19.399999999999999</c:v>
                </c:pt>
                <c:pt idx="1135">
                  <c:v>7.2</c:v>
                </c:pt>
                <c:pt idx="1136">
                  <c:v>20.9</c:v>
                </c:pt>
                <c:pt idx="1137">
                  <c:v>3.4</c:v>
                </c:pt>
                <c:pt idx="1138">
                  <c:v>3.5</c:v>
                </c:pt>
                <c:pt idx="1139">
                  <c:v>2.7</c:v>
                </c:pt>
                <c:pt idx="1140">
                  <c:v>3</c:v>
                </c:pt>
                <c:pt idx="1141">
                  <c:v>4.7</c:v>
                </c:pt>
                <c:pt idx="1142">
                  <c:v>5</c:v>
                </c:pt>
                <c:pt idx="1143">
                  <c:v>5.9</c:v>
                </c:pt>
                <c:pt idx="1144">
                  <c:v>4.9000000000000004</c:v>
                </c:pt>
                <c:pt idx="1145">
                  <c:v>9.4</c:v>
                </c:pt>
                <c:pt idx="1146">
                  <c:v>6.2</c:v>
                </c:pt>
                <c:pt idx="1147">
                  <c:v>3.4</c:v>
                </c:pt>
                <c:pt idx="1148">
                  <c:v>5.4</c:v>
                </c:pt>
                <c:pt idx="1149">
                  <c:v>4.9000000000000004</c:v>
                </c:pt>
                <c:pt idx="1150">
                  <c:v>2.2000000000000002</c:v>
                </c:pt>
                <c:pt idx="1151">
                  <c:v>3.8</c:v>
                </c:pt>
                <c:pt idx="1152">
                  <c:v>3.4</c:v>
                </c:pt>
                <c:pt idx="1153">
                  <c:v>4.0999999999999996</c:v>
                </c:pt>
                <c:pt idx="1154">
                  <c:v>4</c:v>
                </c:pt>
                <c:pt idx="1155">
                  <c:v>2.2000000000000002</c:v>
                </c:pt>
                <c:pt idx="1156">
                  <c:v>3.1</c:v>
                </c:pt>
                <c:pt idx="1157">
                  <c:v>16</c:v>
                </c:pt>
                <c:pt idx="1158">
                  <c:v>2.9</c:v>
                </c:pt>
                <c:pt idx="1159">
                  <c:v>3.2</c:v>
                </c:pt>
                <c:pt idx="1160">
                  <c:v>1.3</c:v>
                </c:pt>
                <c:pt idx="1161">
                  <c:v>13.1</c:v>
                </c:pt>
                <c:pt idx="1162">
                  <c:v>9.6999999999999993</c:v>
                </c:pt>
                <c:pt idx="1163">
                  <c:v>11.6</c:v>
                </c:pt>
                <c:pt idx="1164">
                  <c:v>12.1</c:v>
                </c:pt>
                <c:pt idx="1165">
                  <c:v>16.8</c:v>
                </c:pt>
                <c:pt idx="1166">
                  <c:v>9.5</c:v>
                </c:pt>
                <c:pt idx="1167">
                  <c:v>22</c:v>
                </c:pt>
                <c:pt idx="1168">
                  <c:v>26.1</c:v>
                </c:pt>
                <c:pt idx="1169">
                  <c:v>5.9</c:v>
                </c:pt>
                <c:pt idx="1170">
                  <c:v>22.3</c:v>
                </c:pt>
                <c:pt idx="1171">
                  <c:v>5.6</c:v>
                </c:pt>
                <c:pt idx="1172">
                  <c:v>20.100000000000001</c:v>
                </c:pt>
                <c:pt idx="1173">
                  <c:v>28.1</c:v>
                </c:pt>
                <c:pt idx="1174">
                  <c:v>10.6</c:v>
                </c:pt>
                <c:pt idx="1175">
                  <c:v>19</c:v>
                </c:pt>
                <c:pt idx="1176">
                  <c:v>22.7</c:v>
                </c:pt>
                <c:pt idx="1177">
                  <c:v>32.200000000000003</c:v>
                </c:pt>
                <c:pt idx="1178">
                  <c:v>34.200000000000003</c:v>
                </c:pt>
                <c:pt idx="1179">
                  <c:v>6.9</c:v>
                </c:pt>
                <c:pt idx="1180">
                  <c:v>7.8</c:v>
                </c:pt>
                <c:pt idx="1181">
                  <c:v>9.9</c:v>
                </c:pt>
                <c:pt idx="1182">
                  <c:v>33.1</c:v>
                </c:pt>
                <c:pt idx="1183">
                  <c:v>23.9</c:v>
                </c:pt>
                <c:pt idx="1184">
                  <c:v>9.1</c:v>
                </c:pt>
                <c:pt idx="1185">
                  <c:v>11.1</c:v>
                </c:pt>
                <c:pt idx="1186">
                  <c:v>41.8</c:v>
                </c:pt>
                <c:pt idx="1187">
                  <c:v>23.1</c:v>
                </c:pt>
                <c:pt idx="1188">
                  <c:v>28.9</c:v>
                </c:pt>
                <c:pt idx="1189">
                  <c:v>40.4</c:v>
                </c:pt>
                <c:pt idx="1190">
                  <c:v>15.7</c:v>
                </c:pt>
                <c:pt idx="1191">
                  <c:v>39.6</c:v>
                </c:pt>
                <c:pt idx="1192">
                  <c:v>30.4</c:v>
                </c:pt>
                <c:pt idx="1193">
                  <c:v>27.8</c:v>
                </c:pt>
                <c:pt idx="1194">
                  <c:v>20</c:v>
                </c:pt>
                <c:pt idx="1195">
                  <c:v>46.7</c:v>
                </c:pt>
                <c:pt idx="1196">
                  <c:v>24.5</c:v>
                </c:pt>
                <c:pt idx="1197">
                  <c:v>40.700000000000003</c:v>
                </c:pt>
                <c:pt idx="1198">
                  <c:v>34.5</c:v>
                </c:pt>
                <c:pt idx="1199">
                  <c:v>45.8</c:v>
                </c:pt>
                <c:pt idx="1200">
                  <c:v>27.9</c:v>
                </c:pt>
                <c:pt idx="1201">
                  <c:v>52.5</c:v>
                </c:pt>
                <c:pt idx="1202">
                  <c:v>20.399999999999999</c:v>
                </c:pt>
                <c:pt idx="1203">
                  <c:v>16.399999999999999</c:v>
                </c:pt>
                <c:pt idx="1204">
                  <c:v>28.6</c:v>
                </c:pt>
                <c:pt idx="1205">
                  <c:v>25</c:v>
                </c:pt>
                <c:pt idx="1206">
                  <c:v>24</c:v>
                </c:pt>
                <c:pt idx="1207">
                  <c:v>32.700000000000003</c:v>
                </c:pt>
                <c:pt idx="1208">
                  <c:v>12.8</c:v>
                </c:pt>
                <c:pt idx="1209">
                  <c:v>49.7</c:v>
                </c:pt>
                <c:pt idx="1210">
                  <c:v>38.700000000000003</c:v>
                </c:pt>
                <c:pt idx="1211">
                  <c:v>15.1</c:v>
                </c:pt>
                <c:pt idx="1212">
                  <c:v>19.2</c:v>
                </c:pt>
                <c:pt idx="1213">
                  <c:v>27.3</c:v>
                </c:pt>
                <c:pt idx="1214">
                  <c:v>28.7</c:v>
                </c:pt>
                <c:pt idx="1215">
                  <c:v>35.4</c:v>
                </c:pt>
                <c:pt idx="1216">
                  <c:v>9.3000000000000007</c:v>
                </c:pt>
                <c:pt idx="1217">
                  <c:v>24.6</c:v>
                </c:pt>
                <c:pt idx="1218">
                  <c:v>16.3</c:v>
                </c:pt>
                <c:pt idx="1219">
                  <c:v>18.399999999999999</c:v>
                </c:pt>
                <c:pt idx="1220">
                  <c:v>27.5</c:v>
                </c:pt>
                <c:pt idx="1221">
                  <c:v>11.8</c:v>
                </c:pt>
                <c:pt idx="1222">
                  <c:v>60.1</c:v>
                </c:pt>
                <c:pt idx="1223">
                  <c:v>18.5</c:v>
                </c:pt>
                <c:pt idx="1224">
                  <c:v>9.6</c:v>
                </c:pt>
                <c:pt idx="1225">
                  <c:v>25</c:v>
                </c:pt>
                <c:pt idx="1226">
                  <c:v>37.700000000000003</c:v>
                </c:pt>
                <c:pt idx="1227">
                  <c:v>38.9</c:v>
                </c:pt>
                <c:pt idx="1228">
                  <c:v>13.6</c:v>
                </c:pt>
                <c:pt idx="1229">
                  <c:v>41.3</c:v>
                </c:pt>
                <c:pt idx="1230">
                  <c:v>15.5</c:v>
                </c:pt>
                <c:pt idx="1231">
                  <c:v>19.3</c:v>
                </c:pt>
                <c:pt idx="1232">
                  <c:v>29.6</c:v>
                </c:pt>
                <c:pt idx="1233">
                  <c:v>35.200000000000003</c:v>
                </c:pt>
                <c:pt idx="1234">
                  <c:v>34.1</c:v>
                </c:pt>
                <c:pt idx="1235">
                  <c:v>10.199999999999999</c:v>
                </c:pt>
                <c:pt idx="1236">
                  <c:v>22</c:v>
                </c:pt>
                <c:pt idx="1237">
                  <c:v>15.6</c:v>
                </c:pt>
                <c:pt idx="1238">
                  <c:v>37.4</c:v>
                </c:pt>
                <c:pt idx="1239">
                  <c:v>31.1</c:v>
                </c:pt>
                <c:pt idx="1240">
                  <c:v>17.5</c:v>
                </c:pt>
                <c:pt idx="1241">
                  <c:v>27.4</c:v>
                </c:pt>
                <c:pt idx="1242">
                  <c:v>27.2</c:v>
                </c:pt>
                <c:pt idx="1243">
                  <c:v>24.9</c:v>
                </c:pt>
                <c:pt idx="1244">
                  <c:v>21.7</c:v>
                </c:pt>
                <c:pt idx="1245">
                  <c:v>13.9</c:v>
                </c:pt>
                <c:pt idx="1246">
                  <c:v>37.1</c:v>
                </c:pt>
                <c:pt idx="1247">
                  <c:v>34.4</c:v>
                </c:pt>
                <c:pt idx="1248">
                  <c:v>40.5</c:v>
                </c:pt>
                <c:pt idx="1249">
                  <c:v>39.5</c:v>
                </c:pt>
                <c:pt idx="1250">
                  <c:v>15.8</c:v>
                </c:pt>
                <c:pt idx="1251">
                  <c:v>13.4</c:v>
                </c:pt>
                <c:pt idx="1252">
                  <c:v>12.6</c:v>
                </c:pt>
                <c:pt idx="1253">
                  <c:v>21</c:v>
                </c:pt>
                <c:pt idx="1254">
                  <c:v>32.1</c:v>
                </c:pt>
                <c:pt idx="1255">
                  <c:v>36.299999999999997</c:v>
                </c:pt>
                <c:pt idx="1256">
                  <c:v>26.7</c:v>
                </c:pt>
                <c:pt idx="1257">
                  <c:v>34.200000000000003</c:v>
                </c:pt>
                <c:pt idx="1258">
                  <c:v>57.6</c:v>
                </c:pt>
                <c:pt idx="1259">
                  <c:v>39.299999999999997</c:v>
                </c:pt>
                <c:pt idx="1260">
                  <c:v>13.3</c:v>
                </c:pt>
                <c:pt idx="1261">
                  <c:v>31.9</c:v>
                </c:pt>
                <c:pt idx="1262">
                  <c:v>18.2</c:v>
                </c:pt>
                <c:pt idx="1263">
                  <c:v>24.2</c:v>
                </c:pt>
                <c:pt idx="1264">
                  <c:v>17.5</c:v>
                </c:pt>
                <c:pt idx="1265">
                  <c:v>4.9000000000000004</c:v>
                </c:pt>
                <c:pt idx="1266">
                  <c:v>31</c:v>
                </c:pt>
                <c:pt idx="1267">
                  <c:v>22.5</c:v>
                </c:pt>
                <c:pt idx="1268">
                  <c:v>23.4</c:v>
                </c:pt>
                <c:pt idx="1269">
                  <c:v>11.3</c:v>
                </c:pt>
                <c:pt idx="1270">
                  <c:v>17.8</c:v>
                </c:pt>
                <c:pt idx="1271">
                  <c:v>11.7</c:v>
                </c:pt>
                <c:pt idx="1272">
                  <c:v>22</c:v>
                </c:pt>
                <c:pt idx="1273">
                  <c:v>16.2</c:v>
                </c:pt>
                <c:pt idx="1274">
                  <c:v>12.8</c:v>
                </c:pt>
                <c:pt idx="1275">
                  <c:v>13.5</c:v>
                </c:pt>
                <c:pt idx="1276">
                  <c:v>14.4</c:v>
                </c:pt>
                <c:pt idx="1277">
                  <c:v>38.700000000000003</c:v>
                </c:pt>
                <c:pt idx="1278">
                  <c:v>24.9</c:v>
                </c:pt>
                <c:pt idx="1279">
                  <c:v>42.1</c:v>
                </c:pt>
                <c:pt idx="1280">
                  <c:v>23.6</c:v>
                </c:pt>
                <c:pt idx="1281">
                  <c:v>27.6</c:v>
                </c:pt>
                <c:pt idx="1282">
                  <c:v>26.7</c:v>
                </c:pt>
                <c:pt idx="1283">
                  <c:v>33.200000000000003</c:v>
                </c:pt>
                <c:pt idx="1284">
                  <c:v>33.6</c:v>
                </c:pt>
                <c:pt idx="1285">
                  <c:v>12.2</c:v>
                </c:pt>
                <c:pt idx="1286">
                  <c:v>1.1000000000000001</c:v>
                </c:pt>
                <c:pt idx="1287">
                  <c:v>26.3</c:v>
                </c:pt>
                <c:pt idx="1288">
                  <c:v>8.6999999999999993</c:v>
                </c:pt>
                <c:pt idx="1289">
                  <c:v>1.1000000000000001</c:v>
                </c:pt>
                <c:pt idx="1290">
                  <c:v>1.7</c:v>
                </c:pt>
                <c:pt idx="1291">
                  <c:v>1.2</c:v>
                </c:pt>
                <c:pt idx="1292">
                  <c:v>1.4</c:v>
                </c:pt>
                <c:pt idx="1293">
                  <c:v>15.5</c:v>
                </c:pt>
                <c:pt idx="1294">
                  <c:v>20.6</c:v>
                </c:pt>
                <c:pt idx="1295">
                  <c:v>2</c:v>
                </c:pt>
                <c:pt idx="1296">
                  <c:v>2.6</c:v>
                </c:pt>
              </c:numCache>
            </c:numRef>
          </c:yVal>
          <c:smooth val="0"/>
        </c:ser>
        <c:dLbls>
          <c:showLegendKey val="0"/>
          <c:showVal val="0"/>
          <c:showCatName val="0"/>
          <c:showSerName val="0"/>
          <c:showPercent val="0"/>
          <c:showBubbleSize val="0"/>
        </c:dLbls>
        <c:axId val="570733624"/>
        <c:axId val="570731272"/>
      </c:scatterChart>
      <c:valAx>
        <c:axId val="570733624"/>
        <c:scaling>
          <c:logBase val="10"/>
          <c:orientation val="minMax"/>
          <c:max val="100000"/>
          <c:min val="10"/>
        </c:scaling>
        <c:delete val="0"/>
        <c:axPos val="b"/>
        <c:title>
          <c:tx>
            <c:rich>
              <a:bodyPr/>
              <a:lstStyle/>
              <a:p>
                <a:pPr>
                  <a:defRPr sz="1000" b="0">
                    <a:latin typeface="Arial Unicode MS" panose="020B0604020202020204" pitchFamily="50" charset="-128"/>
                    <a:ea typeface="Arial Unicode MS" panose="020B0604020202020204" pitchFamily="50" charset="-128"/>
                    <a:cs typeface="Arial Unicode MS" panose="020B0604020202020204" pitchFamily="50" charset="-128"/>
                  </a:defRPr>
                </a:pPr>
                <a:r>
                  <a:rPr lang="en-US" altLang="ja-JP" sz="1000" b="0" dirty="0">
                    <a:latin typeface="Arial Unicode MS" panose="020B0604020202020204" pitchFamily="50" charset="-128"/>
                    <a:ea typeface="Arial Unicode MS" panose="020B0604020202020204" pitchFamily="50" charset="-128"/>
                    <a:cs typeface="Arial Unicode MS" panose="020B0604020202020204" pitchFamily="50" charset="-128"/>
                  </a:rPr>
                  <a:t>Basal </a:t>
                </a:r>
                <a:r>
                  <a:rPr lang="en-US" altLang="ja-JP" sz="1000" b="0" dirty="0" smtClean="0">
                    <a:latin typeface="Arial Unicode MS" panose="020B0604020202020204" pitchFamily="50" charset="-128"/>
                    <a:ea typeface="Arial Unicode MS" panose="020B0604020202020204" pitchFamily="50" charset="-128"/>
                    <a:cs typeface="Arial Unicode MS" panose="020B0604020202020204" pitchFamily="50" charset="-128"/>
                  </a:rPr>
                  <a:t>diameter (m</a:t>
                </a:r>
                <a:r>
                  <a:rPr lang="en-US" altLang="ja-JP" sz="1000" b="0" dirty="0">
                    <a:latin typeface="Arial Unicode MS" panose="020B0604020202020204" pitchFamily="50" charset="-128"/>
                    <a:ea typeface="Arial Unicode MS" panose="020B0604020202020204" pitchFamily="50" charset="-128"/>
                    <a:cs typeface="Arial Unicode MS" panose="020B0604020202020204" pitchFamily="50" charset="-128"/>
                  </a:rPr>
                  <a:t>)</a:t>
                </a:r>
                <a:endParaRPr lang="ja-JP" altLang="en-US" sz="1000" b="0" dirty="0">
                  <a:latin typeface="Arial Unicode MS" panose="020B0604020202020204" pitchFamily="50" charset="-128"/>
                  <a:ea typeface="Arial Unicode MS" panose="020B0604020202020204" pitchFamily="50" charset="-128"/>
                  <a:cs typeface="Arial Unicode MS" panose="020B0604020202020204" pitchFamily="50" charset="-128"/>
                </a:endParaRPr>
              </a:p>
            </c:rich>
          </c:tx>
          <c:layout/>
          <c:overlay val="0"/>
        </c:title>
        <c:numFmt formatCode="General" sourceLinked="1"/>
        <c:majorTickMark val="out"/>
        <c:minorTickMark val="cross"/>
        <c:tickLblPos val="nextTo"/>
        <c:spPr>
          <a:ln>
            <a:solidFill>
              <a:schemeClr val="tx1"/>
            </a:solidFill>
          </a:ln>
        </c:spPr>
        <c:crossAx val="570731272"/>
        <c:crosses val="autoZero"/>
        <c:crossBetween val="midCat"/>
      </c:valAx>
      <c:valAx>
        <c:axId val="570731272"/>
        <c:scaling>
          <c:logBase val="10"/>
          <c:orientation val="minMax"/>
        </c:scaling>
        <c:delete val="0"/>
        <c:axPos val="l"/>
        <c:majorGridlines>
          <c:spPr>
            <a:ln>
              <a:noFill/>
            </a:ln>
          </c:spPr>
        </c:majorGridlines>
        <c:title>
          <c:tx>
            <c:rich>
              <a:bodyPr/>
              <a:lstStyle/>
              <a:p>
                <a:pPr>
                  <a:defRPr sz="1000" b="0">
                    <a:latin typeface="Arial Unicode MS" panose="020B0604020202020204" pitchFamily="50" charset="-128"/>
                    <a:ea typeface="Arial Unicode MS" panose="020B0604020202020204" pitchFamily="50" charset="-128"/>
                    <a:cs typeface="Arial Unicode MS" panose="020B0604020202020204" pitchFamily="50" charset="-128"/>
                  </a:defRPr>
                </a:pPr>
                <a:r>
                  <a:rPr lang="en-US" altLang="ja-JP" sz="1000" b="0">
                    <a:latin typeface="Arial Unicode MS" panose="020B0604020202020204" pitchFamily="50" charset="-128"/>
                    <a:ea typeface="Arial Unicode MS" panose="020B0604020202020204" pitchFamily="50" charset="-128"/>
                    <a:cs typeface="Arial Unicode MS" panose="020B0604020202020204" pitchFamily="50" charset="-128"/>
                  </a:rPr>
                  <a:t>Mound height</a:t>
                </a:r>
                <a:r>
                  <a:rPr lang="en-US" altLang="ja-JP" sz="1000" b="0" baseline="0">
                    <a:latin typeface="Arial Unicode MS" panose="020B0604020202020204" pitchFamily="50" charset="-128"/>
                    <a:ea typeface="Arial Unicode MS" panose="020B0604020202020204" pitchFamily="50" charset="-128"/>
                    <a:cs typeface="Arial Unicode MS" panose="020B0604020202020204" pitchFamily="50" charset="-128"/>
                  </a:rPr>
                  <a:t> (m)</a:t>
                </a:r>
                <a:endParaRPr lang="ja-JP" altLang="en-US" sz="1000" b="0">
                  <a:latin typeface="Arial Unicode MS" panose="020B0604020202020204" pitchFamily="50" charset="-128"/>
                  <a:ea typeface="Arial Unicode MS" panose="020B0604020202020204" pitchFamily="50" charset="-128"/>
                  <a:cs typeface="Arial Unicode MS" panose="020B0604020202020204" pitchFamily="50" charset="-128"/>
                </a:endParaRPr>
              </a:p>
            </c:rich>
          </c:tx>
          <c:layout/>
          <c:overlay val="0"/>
        </c:title>
        <c:numFmt formatCode="General" sourceLinked="1"/>
        <c:majorTickMark val="out"/>
        <c:minorTickMark val="cross"/>
        <c:tickLblPos val="nextTo"/>
        <c:spPr>
          <a:ln>
            <a:solidFill>
              <a:schemeClr val="tx1"/>
            </a:solidFill>
          </a:ln>
        </c:spPr>
        <c:crossAx val="570733624"/>
        <c:crosses val="autoZero"/>
        <c:crossBetween val="midCat"/>
      </c:valAx>
      <c:spPr>
        <a:noFill/>
        <a:ln w="25400">
          <a:noFill/>
        </a:ln>
      </c:spPr>
    </c:plotArea>
    <c:legend>
      <c:legendPos val="b"/>
      <c:legendEntry>
        <c:idx val="13"/>
        <c:delete val="1"/>
      </c:legendEntry>
      <c:legendEntry>
        <c:idx val="14"/>
        <c:delete val="1"/>
      </c:legendEntry>
      <c:legendEntry>
        <c:idx val="15"/>
        <c:delete val="1"/>
      </c:legendEntry>
      <c:legendEntry>
        <c:idx val="16"/>
        <c:delete val="1"/>
      </c:legendEntry>
      <c:legendEntry>
        <c:idx val="17"/>
        <c:delete val="1"/>
      </c:legendEntry>
      <c:legendEntry>
        <c:idx val="18"/>
        <c:delete val="1"/>
      </c:legendEntry>
      <c:legendEntry>
        <c:idx val="19"/>
        <c:delete val="1"/>
      </c:legendEntry>
      <c:legendEntry>
        <c:idx val="20"/>
        <c:delete val="1"/>
      </c:legendEntry>
      <c:legendEntry>
        <c:idx val="21"/>
        <c:delete val="1"/>
      </c:legendEntry>
      <c:legendEntry>
        <c:idx val="22"/>
        <c:delete val="1"/>
      </c:legendEntry>
      <c:legendEntry>
        <c:idx val="23"/>
        <c:delete val="1"/>
      </c:legendEntry>
      <c:legendEntry>
        <c:idx val="24"/>
        <c:delete val="1"/>
      </c:legendEntry>
      <c:legendEntry>
        <c:idx val="25"/>
        <c:delete val="1"/>
      </c:legendEntry>
      <c:legendEntry>
        <c:idx val="26"/>
        <c:delete val="1"/>
      </c:legendEntry>
      <c:legendEntry>
        <c:idx val="27"/>
        <c:delete val="1"/>
      </c:legendEntry>
      <c:layout>
        <c:manualLayout>
          <c:xMode val="edge"/>
          <c:yMode val="edge"/>
          <c:x val="0.13294425826410056"/>
          <c:y val="3.7078721214379079E-2"/>
          <c:w val="0.36856759477233741"/>
          <c:h val="0.17647331092355314"/>
        </c:manualLayout>
      </c:layout>
      <c:overlay val="0"/>
      <c:spPr>
        <a:solidFill>
          <a:sysClr val="window" lastClr="FFFFFF"/>
        </a:solidFill>
        <a:ln>
          <a:solidFill>
            <a:sysClr val="windowText" lastClr="000000"/>
          </a:solidFill>
        </a:ln>
      </c:spPr>
      <c:txPr>
        <a:bodyPr/>
        <a:lstStyle/>
        <a:p>
          <a:pPr>
            <a:defRPr sz="600">
              <a:latin typeface="Arial Unicode MS" panose="020B0604020202020204" pitchFamily="50" charset="-128"/>
              <a:ea typeface="Arial Unicode MS" panose="020B0604020202020204" pitchFamily="50" charset="-128"/>
              <a:cs typeface="Arial Unicode MS" panose="020B0604020202020204" pitchFamily="50" charset="-128"/>
            </a:defRPr>
          </a:pPr>
          <a:endParaRPr lang="ja-JP"/>
        </a:p>
      </c:tx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ja-JP"/>
              <a:t>Terrestrial</a:t>
            </a:r>
            <a:r>
              <a:rPr lang="en-US" altLang="ja-JP" baseline="0"/>
              <a:t> </a:t>
            </a:r>
            <a:r>
              <a:rPr lang="en-US" altLang="ja-JP"/>
              <a:t>Lava</a:t>
            </a:r>
            <a:r>
              <a:rPr lang="en-US" altLang="ja-JP" baseline="0"/>
              <a:t> domes (Blake, 1990)</a:t>
            </a:r>
            <a:endParaRPr lang="en-US" altLang="ja-JP"/>
          </a:p>
        </c:rich>
      </c:tx>
      <c:layout/>
      <c:overlay val="0"/>
    </c:title>
    <c:autoTitleDeleted val="0"/>
    <c:plotArea>
      <c:layout/>
      <c:scatterChart>
        <c:scatterStyle val="lineMarker"/>
        <c:varyColors val="0"/>
        <c:ser>
          <c:idx val="0"/>
          <c:order val="0"/>
          <c:spPr>
            <a:ln w="28575">
              <a:noFill/>
            </a:ln>
          </c:spPr>
          <c:trendline>
            <c:spPr>
              <a:ln>
                <a:solidFill>
                  <a:srgbClr val="0070C0"/>
                </a:solidFill>
              </a:ln>
            </c:spPr>
            <c:trendlineType val="linear"/>
            <c:dispRSqr val="1"/>
            <c:dispEq val="1"/>
            <c:trendlineLbl>
              <c:layout/>
              <c:numFmt formatCode="General" sourceLinked="0"/>
            </c:trendlineLbl>
          </c:trendline>
          <c:xVal>
            <c:numRef>
              <c:f>Analog!$N$2:$N$17</c:f>
              <c:numCache>
                <c:formatCode>General</c:formatCode>
                <c:ptCount val="16"/>
                <c:pt idx="0">
                  <c:v>2782</c:v>
                </c:pt>
                <c:pt idx="1">
                  <c:v>3050</c:v>
                </c:pt>
                <c:pt idx="2">
                  <c:v>1880</c:v>
                </c:pt>
                <c:pt idx="3">
                  <c:v>2540</c:v>
                </c:pt>
                <c:pt idx="4">
                  <c:v>3300</c:v>
                </c:pt>
                <c:pt idx="5">
                  <c:v>4980</c:v>
                </c:pt>
                <c:pt idx="6">
                  <c:v>4600</c:v>
                </c:pt>
                <c:pt idx="7">
                  <c:v>6200</c:v>
                </c:pt>
                <c:pt idx="8">
                  <c:v>3350</c:v>
                </c:pt>
                <c:pt idx="9">
                  <c:v>3300</c:v>
                </c:pt>
                <c:pt idx="10">
                  <c:v>3170</c:v>
                </c:pt>
                <c:pt idx="11">
                  <c:v>4450</c:v>
                </c:pt>
                <c:pt idx="12">
                  <c:v>6030</c:v>
                </c:pt>
                <c:pt idx="13">
                  <c:v>2020</c:v>
                </c:pt>
                <c:pt idx="14">
                  <c:v>2200</c:v>
                </c:pt>
                <c:pt idx="15">
                  <c:v>5250</c:v>
                </c:pt>
              </c:numCache>
            </c:numRef>
          </c:xVal>
          <c:yVal>
            <c:numRef>
              <c:f>Analog!$O$2:$O$17</c:f>
              <c:numCache>
                <c:formatCode>General</c:formatCode>
                <c:ptCount val="16"/>
                <c:pt idx="0">
                  <c:v>130</c:v>
                </c:pt>
                <c:pt idx="1">
                  <c:v>127</c:v>
                </c:pt>
                <c:pt idx="2">
                  <c:v>119</c:v>
                </c:pt>
                <c:pt idx="3">
                  <c:v>138</c:v>
                </c:pt>
                <c:pt idx="4">
                  <c:v>142</c:v>
                </c:pt>
                <c:pt idx="5">
                  <c:v>280</c:v>
                </c:pt>
                <c:pt idx="6">
                  <c:v>380</c:v>
                </c:pt>
                <c:pt idx="7">
                  <c:v>291</c:v>
                </c:pt>
                <c:pt idx="8">
                  <c:v>228</c:v>
                </c:pt>
                <c:pt idx="9">
                  <c:v>160</c:v>
                </c:pt>
                <c:pt idx="10">
                  <c:v>198</c:v>
                </c:pt>
                <c:pt idx="11">
                  <c:v>200</c:v>
                </c:pt>
                <c:pt idx="12">
                  <c:v>233</c:v>
                </c:pt>
                <c:pt idx="13">
                  <c:v>52</c:v>
                </c:pt>
                <c:pt idx="14">
                  <c:v>165</c:v>
                </c:pt>
                <c:pt idx="15">
                  <c:v>281</c:v>
                </c:pt>
              </c:numCache>
            </c:numRef>
          </c:yVal>
          <c:smooth val="0"/>
        </c:ser>
        <c:dLbls>
          <c:showLegendKey val="0"/>
          <c:showVal val="0"/>
          <c:showCatName val="0"/>
          <c:showSerName val="0"/>
          <c:showPercent val="0"/>
          <c:showBubbleSize val="0"/>
        </c:dLbls>
        <c:axId val="570734408"/>
        <c:axId val="570728528"/>
      </c:scatterChart>
      <c:valAx>
        <c:axId val="570734408"/>
        <c:scaling>
          <c:orientation val="minMax"/>
        </c:scaling>
        <c:delete val="0"/>
        <c:axPos val="b"/>
        <c:numFmt formatCode="General" sourceLinked="1"/>
        <c:majorTickMark val="out"/>
        <c:minorTickMark val="none"/>
        <c:tickLblPos val="nextTo"/>
        <c:crossAx val="570728528"/>
        <c:crosses val="autoZero"/>
        <c:crossBetween val="midCat"/>
      </c:valAx>
      <c:valAx>
        <c:axId val="570728528"/>
        <c:scaling>
          <c:orientation val="minMax"/>
        </c:scaling>
        <c:delete val="0"/>
        <c:axPos val="l"/>
        <c:majorGridlines/>
        <c:numFmt formatCode="General" sourceLinked="1"/>
        <c:majorTickMark val="out"/>
        <c:minorTickMark val="none"/>
        <c:tickLblPos val="nextTo"/>
        <c:crossAx val="570734408"/>
        <c:crosses val="autoZero"/>
        <c:crossBetween val="midCat"/>
      </c:valAx>
    </c:plotArea>
    <c:plotVisOnly val="1"/>
    <c:dispBlanksAs val="gap"/>
    <c:showDLblsOverMax val="0"/>
  </c:chart>
  <c:printSettings>
    <c:headerFooter/>
    <c:pageMargins b="0.75000000000000633" l="0.70000000000000062" r="0.70000000000000062" t="0.75000000000000633"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ja-JP"/>
              <a:t>Lava dome experiment</a:t>
            </a:r>
          </a:p>
          <a:p>
            <a:pPr>
              <a:defRPr/>
            </a:pPr>
            <a:r>
              <a:rPr lang="en-US" altLang="ja-JP"/>
              <a:t>(Blake, 1990)</a:t>
            </a:r>
            <a:endParaRPr lang="ja-JP" altLang="en-US"/>
          </a:p>
        </c:rich>
      </c:tx>
      <c:layout/>
      <c:overlay val="0"/>
    </c:title>
    <c:autoTitleDeleted val="0"/>
    <c:plotArea>
      <c:layout/>
      <c:scatterChart>
        <c:scatterStyle val="lineMarker"/>
        <c:varyColors val="0"/>
        <c:ser>
          <c:idx val="0"/>
          <c:order val="0"/>
          <c:spPr>
            <a:ln w="28575">
              <a:noFill/>
            </a:ln>
          </c:spPr>
          <c:trendline>
            <c:trendlineType val="linear"/>
            <c:dispRSqr val="1"/>
            <c:dispEq val="1"/>
            <c:trendlineLbl>
              <c:layout>
                <c:manualLayout>
                  <c:x val="0.20074256342957131"/>
                  <c:y val="0.17545129775444823"/>
                </c:manualLayout>
              </c:layout>
              <c:numFmt formatCode="General" sourceLinked="0"/>
            </c:trendlineLbl>
          </c:trendline>
          <c:xVal>
            <c:numRef>
              <c:f>Analog!$X$2:$X$11</c:f>
              <c:numCache>
                <c:formatCode>General</c:formatCode>
                <c:ptCount val="10"/>
                <c:pt idx="0">
                  <c:v>0.45799999999999996</c:v>
                </c:pt>
                <c:pt idx="1">
                  <c:v>0.6</c:v>
                </c:pt>
                <c:pt idx="2">
                  <c:v>0.45</c:v>
                </c:pt>
                <c:pt idx="3">
                  <c:v>0.1</c:v>
                </c:pt>
                <c:pt idx="4">
                  <c:v>0.13500000000000001</c:v>
                </c:pt>
                <c:pt idx="5">
                  <c:v>0.2</c:v>
                </c:pt>
                <c:pt idx="6">
                  <c:v>0.31</c:v>
                </c:pt>
                <c:pt idx="7">
                  <c:v>0.36799999999999999</c:v>
                </c:pt>
                <c:pt idx="8">
                  <c:v>0.19500000000000001</c:v>
                </c:pt>
                <c:pt idx="9">
                  <c:v>0.33500000000000002</c:v>
                </c:pt>
              </c:numCache>
            </c:numRef>
          </c:xVal>
          <c:yVal>
            <c:numRef>
              <c:f>Analog!$Y$2:$Y$11</c:f>
              <c:numCache>
                <c:formatCode>General</c:formatCode>
                <c:ptCount val="10"/>
                <c:pt idx="0">
                  <c:v>4.7500000000000001E-2</c:v>
                </c:pt>
                <c:pt idx="1">
                  <c:v>6.4000000000000001E-2</c:v>
                </c:pt>
                <c:pt idx="2">
                  <c:v>6.9000000000000006E-2</c:v>
                </c:pt>
                <c:pt idx="3">
                  <c:v>3.4500000000000003E-2</c:v>
                </c:pt>
                <c:pt idx="4">
                  <c:v>0.04</c:v>
                </c:pt>
                <c:pt idx="5">
                  <c:v>4.8499999999999995E-2</c:v>
                </c:pt>
                <c:pt idx="6">
                  <c:v>0.06</c:v>
                </c:pt>
                <c:pt idx="7">
                  <c:v>7.0000000000000007E-2</c:v>
                </c:pt>
                <c:pt idx="8">
                  <c:v>0.05</c:v>
                </c:pt>
                <c:pt idx="9">
                  <c:v>6.9000000000000006E-2</c:v>
                </c:pt>
              </c:numCache>
            </c:numRef>
          </c:yVal>
          <c:smooth val="0"/>
        </c:ser>
        <c:dLbls>
          <c:showLegendKey val="0"/>
          <c:showVal val="0"/>
          <c:showCatName val="0"/>
          <c:showSerName val="0"/>
          <c:showPercent val="0"/>
          <c:showBubbleSize val="0"/>
        </c:dLbls>
        <c:axId val="570735584"/>
        <c:axId val="570732840"/>
      </c:scatterChart>
      <c:valAx>
        <c:axId val="570735584"/>
        <c:scaling>
          <c:orientation val="minMax"/>
        </c:scaling>
        <c:delete val="0"/>
        <c:axPos val="b"/>
        <c:numFmt formatCode="General" sourceLinked="1"/>
        <c:majorTickMark val="out"/>
        <c:minorTickMark val="none"/>
        <c:tickLblPos val="nextTo"/>
        <c:crossAx val="570732840"/>
        <c:crosses val="autoZero"/>
        <c:crossBetween val="midCat"/>
      </c:valAx>
      <c:valAx>
        <c:axId val="570732840"/>
        <c:scaling>
          <c:orientation val="minMax"/>
        </c:scaling>
        <c:delete val="0"/>
        <c:axPos val="l"/>
        <c:majorGridlines/>
        <c:numFmt formatCode="General" sourceLinked="1"/>
        <c:majorTickMark val="out"/>
        <c:minorTickMark val="none"/>
        <c:tickLblPos val="nextTo"/>
        <c:crossAx val="570735584"/>
        <c:crosses val="autoZero"/>
        <c:crossBetween val="midCat"/>
      </c:valAx>
    </c:plotArea>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ja-JP"/>
              <a:t>Volcanic cones (Rodríguez et al., 2010 )</a:t>
            </a:r>
          </a:p>
        </c:rich>
      </c:tx>
      <c:layout/>
      <c:overlay val="0"/>
    </c:title>
    <c:autoTitleDeleted val="0"/>
    <c:plotArea>
      <c:layout/>
      <c:scatterChart>
        <c:scatterStyle val="lineMarker"/>
        <c:varyColors val="0"/>
        <c:ser>
          <c:idx val="0"/>
          <c:order val="0"/>
          <c:tx>
            <c:strRef>
              <c:f>Analog!$AI$1</c:f>
              <c:strCache>
                <c:ptCount val="1"/>
                <c:pt idx="0">
                  <c:v>Hco</c:v>
                </c:pt>
              </c:strCache>
            </c:strRef>
          </c:tx>
          <c:spPr>
            <a:ln w="28575">
              <a:noFill/>
            </a:ln>
          </c:spPr>
          <c:trendline>
            <c:trendlineType val="linear"/>
            <c:dispRSqr val="1"/>
            <c:dispEq val="1"/>
            <c:trendlineLbl>
              <c:layout/>
              <c:numFmt formatCode="General" sourceLinked="0"/>
            </c:trendlineLbl>
          </c:trendline>
          <c:xVal>
            <c:numRef>
              <c:f>Analog!$AH$2:$AH$60</c:f>
              <c:numCache>
                <c:formatCode>General</c:formatCode>
                <c:ptCount val="59"/>
                <c:pt idx="0">
                  <c:v>570</c:v>
                </c:pt>
                <c:pt idx="1">
                  <c:v>541.5</c:v>
                </c:pt>
                <c:pt idx="2">
                  <c:v>560</c:v>
                </c:pt>
                <c:pt idx="3">
                  <c:v>263.5</c:v>
                </c:pt>
                <c:pt idx="4">
                  <c:v>464.5</c:v>
                </c:pt>
                <c:pt idx="5">
                  <c:v>1000.5</c:v>
                </c:pt>
                <c:pt idx="6">
                  <c:v>281</c:v>
                </c:pt>
                <c:pt idx="7">
                  <c:v>584.5</c:v>
                </c:pt>
                <c:pt idx="8">
                  <c:v>431</c:v>
                </c:pt>
                <c:pt idx="9">
                  <c:v>652.5</c:v>
                </c:pt>
                <c:pt idx="10">
                  <c:v>790.5</c:v>
                </c:pt>
                <c:pt idx="11">
                  <c:v>559</c:v>
                </c:pt>
                <c:pt idx="12">
                  <c:v>735</c:v>
                </c:pt>
                <c:pt idx="13">
                  <c:v>452</c:v>
                </c:pt>
                <c:pt idx="14">
                  <c:v>393.5</c:v>
                </c:pt>
                <c:pt idx="15">
                  <c:v>601.5</c:v>
                </c:pt>
                <c:pt idx="16">
                  <c:v>684.5</c:v>
                </c:pt>
                <c:pt idx="17">
                  <c:v>342.5</c:v>
                </c:pt>
                <c:pt idx="18">
                  <c:v>469.5</c:v>
                </c:pt>
                <c:pt idx="19">
                  <c:v>556</c:v>
                </c:pt>
                <c:pt idx="20">
                  <c:v>1338.5</c:v>
                </c:pt>
                <c:pt idx="21">
                  <c:v>563</c:v>
                </c:pt>
                <c:pt idx="22">
                  <c:v>818</c:v>
                </c:pt>
                <c:pt idx="23">
                  <c:v>367.5</c:v>
                </c:pt>
                <c:pt idx="24">
                  <c:v>238.5</c:v>
                </c:pt>
                <c:pt idx="25">
                  <c:v>896</c:v>
                </c:pt>
                <c:pt idx="26">
                  <c:v>0</c:v>
                </c:pt>
                <c:pt idx="27">
                  <c:v>704</c:v>
                </c:pt>
                <c:pt idx="28">
                  <c:v>1133</c:v>
                </c:pt>
                <c:pt idx="29">
                  <c:v>534</c:v>
                </c:pt>
                <c:pt idx="30">
                  <c:v>2842.5</c:v>
                </c:pt>
                <c:pt idx="31">
                  <c:v>1310.5</c:v>
                </c:pt>
                <c:pt idx="32">
                  <c:v>190.5</c:v>
                </c:pt>
                <c:pt idx="33">
                  <c:v>527.5</c:v>
                </c:pt>
                <c:pt idx="34">
                  <c:v>997</c:v>
                </c:pt>
                <c:pt idx="35">
                  <c:v>475</c:v>
                </c:pt>
                <c:pt idx="36">
                  <c:v>466</c:v>
                </c:pt>
                <c:pt idx="37">
                  <c:v>881.5</c:v>
                </c:pt>
                <c:pt idx="38">
                  <c:v>1041</c:v>
                </c:pt>
                <c:pt idx="39">
                  <c:v>1050</c:v>
                </c:pt>
                <c:pt idx="40">
                  <c:v>1610.5</c:v>
                </c:pt>
                <c:pt idx="41">
                  <c:v>931.5</c:v>
                </c:pt>
                <c:pt idx="42">
                  <c:v>1621</c:v>
                </c:pt>
                <c:pt idx="43">
                  <c:v>1010.5</c:v>
                </c:pt>
                <c:pt idx="44">
                  <c:v>434.5</c:v>
                </c:pt>
                <c:pt idx="45">
                  <c:v>959.5</c:v>
                </c:pt>
                <c:pt idx="46">
                  <c:v>337</c:v>
                </c:pt>
                <c:pt idx="47">
                  <c:v>535.5</c:v>
                </c:pt>
                <c:pt idx="48">
                  <c:v>623</c:v>
                </c:pt>
                <c:pt idx="49">
                  <c:v>246.5</c:v>
                </c:pt>
                <c:pt idx="50">
                  <c:v>678.5</c:v>
                </c:pt>
                <c:pt idx="51">
                  <c:v>209</c:v>
                </c:pt>
                <c:pt idx="52">
                  <c:v>477.5</c:v>
                </c:pt>
                <c:pt idx="53">
                  <c:v>565</c:v>
                </c:pt>
                <c:pt idx="55">
                  <c:v>450</c:v>
                </c:pt>
                <c:pt idx="56">
                  <c:v>750</c:v>
                </c:pt>
                <c:pt idx="57">
                  <c:v>561</c:v>
                </c:pt>
                <c:pt idx="58">
                  <c:v>502.5</c:v>
                </c:pt>
              </c:numCache>
            </c:numRef>
          </c:xVal>
          <c:yVal>
            <c:numRef>
              <c:f>Analog!$AI$2:$AI$60</c:f>
              <c:numCache>
                <c:formatCode>General</c:formatCode>
                <c:ptCount val="59"/>
                <c:pt idx="0">
                  <c:v>60</c:v>
                </c:pt>
                <c:pt idx="1">
                  <c:v>80</c:v>
                </c:pt>
                <c:pt idx="2">
                  <c:v>100</c:v>
                </c:pt>
                <c:pt idx="3">
                  <c:v>20</c:v>
                </c:pt>
                <c:pt idx="4">
                  <c:v>60</c:v>
                </c:pt>
                <c:pt idx="5">
                  <c:v>140</c:v>
                </c:pt>
                <c:pt idx="6">
                  <c:v>20</c:v>
                </c:pt>
                <c:pt idx="7">
                  <c:v>60</c:v>
                </c:pt>
                <c:pt idx="8">
                  <c:v>60</c:v>
                </c:pt>
                <c:pt idx="9">
                  <c:v>140</c:v>
                </c:pt>
                <c:pt idx="10">
                  <c:v>140</c:v>
                </c:pt>
                <c:pt idx="11">
                  <c:v>60</c:v>
                </c:pt>
                <c:pt idx="12">
                  <c:v>140</c:v>
                </c:pt>
                <c:pt idx="13">
                  <c:v>60</c:v>
                </c:pt>
                <c:pt idx="14">
                  <c:v>60</c:v>
                </c:pt>
                <c:pt idx="15">
                  <c:v>60</c:v>
                </c:pt>
                <c:pt idx="16">
                  <c:v>60</c:v>
                </c:pt>
                <c:pt idx="17">
                  <c:v>80</c:v>
                </c:pt>
                <c:pt idx="18">
                  <c:v>100</c:v>
                </c:pt>
                <c:pt idx="19">
                  <c:v>100</c:v>
                </c:pt>
                <c:pt idx="20">
                  <c:v>60</c:v>
                </c:pt>
                <c:pt idx="21">
                  <c:v>100</c:v>
                </c:pt>
                <c:pt idx="22">
                  <c:v>100</c:v>
                </c:pt>
                <c:pt idx="23">
                  <c:v>60</c:v>
                </c:pt>
                <c:pt idx="24">
                  <c:v>80</c:v>
                </c:pt>
                <c:pt idx="25">
                  <c:v>160</c:v>
                </c:pt>
                <c:pt idx="26">
                  <c:v>120</c:v>
                </c:pt>
                <c:pt idx="27">
                  <c:v>40</c:v>
                </c:pt>
                <c:pt idx="28">
                  <c:v>240</c:v>
                </c:pt>
                <c:pt idx="29">
                  <c:v>60</c:v>
                </c:pt>
                <c:pt idx="30">
                  <c:v>20</c:v>
                </c:pt>
                <c:pt idx="31">
                  <c:v>120</c:v>
                </c:pt>
                <c:pt idx="32">
                  <c:v>20</c:v>
                </c:pt>
                <c:pt idx="33">
                  <c:v>60</c:v>
                </c:pt>
                <c:pt idx="34">
                  <c:v>220</c:v>
                </c:pt>
                <c:pt idx="35">
                  <c:v>80</c:v>
                </c:pt>
                <c:pt idx="36">
                  <c:v>60</c:v>
                </c:pt>
                <c:pt idx="37">
                  <c:v>80</c:v>
                </c:pt>
                <c:pt idx="38">
                  <c:v>220</c:v>
                </c:pt>
                <c:pt idx="39">
                  <c:v>140</c:v>
                </c:pt>
                <c:pt idx="40">
                  <c:v>40</c:v>
                </c:pt>
                <c:pt idx="41">
                  <c:v>60</c:v>
                </c:pt>
                <c:pt idx="42">
                  <c:v>220</c:v>
                </c:pt>
                <c:pt idx="43">
                  <c:v>100</c:v>
                </c:pt>
                <c:pt idx="44">
                  <c:v>60</c:v>
                </c:pt>
                <c:pt idx="45">
                  <c:v>80</c:v>
                </c:pt>
                <c:pt idx="46">
                  <c:v>80</c:v>
                </c:pt>
                <c:pt idx="47">
                  <c:v>40</c:v>
                </c:pt>
                <c:pt idx="48">
                  <c:v>180</c:v>
                </c:pt>
                <c:pt idx="49">
                  <c:v>40</c:v>
                </c:pt>
                <c:pt idx="50">
                  <c:v>100</c:v>
                </c:pt>
                <c:pt idx="51">
                  <c:v>60</c:v>
                </c:pt>
                <c:pt idx="52">
                  <c:v>100</c:v>
                </c:pt>
                <c:pt idx="53">
                  <c:v>40</c:v>
                </c:pt>
                <c:pt idx="54">
                  <c:v>120</c:v>
                </c:pt>
                <c:pt idx="55">
                  <c:v>240</c:v>
                </c:pt>
                <c:pt idx="56">
                  <c:v>60</c:v>
                </c:pt>
                <c:pt idx="57">
                  <c:v>40</c:v>
                </c:pt>
                <c:pt idx="58">
                  <c:v>60</c:v>
                </c:pt>
              </c:numCache>
            </c:numRef>
          </c:yVal>
          <c:smooth val="0"/>
        </c:ser>
        <c:dLbls>
          <c:showLegendKey val="0"/>
          <c:showVal val="0"/>
          <c:showCatName val="0"/>
          <c:showSerName val="0"/>
          <c:showPercent val="0"/>
          <c:showBubbleSize val="0"/>
        </c:dLbls>
        <c:axId val="570730096"/>
        <c:axId val="570730880"/>
      </c:scatterChart>
      <c:valAx>
        <c:axId val="570730096"/>
        <c:scaling>
          <c:orientation val="minMax"/>
        </c:scaling>
        <c:delete val="0"/>
        <c:axPos val="b"/>
        <c:numFmt formatCode="General" sourceLinked="1"/>
        <c:majorTickMark val="out"/>
        <c:minorTickMark val="none"/>
        <c:tickLblPos val="nextTo"/>
        <c:crossAx val="570730880"/>
        <c:crosses val="autoZero"/>
        <c:crossBetween val="midCat"/>
      </c:valAx>
      <c:valAx>
        <c:axId val="570730880"/>
        <c:scaling>
          <c:orientation val="minMax"/>
        </c:scaling>
        <c:delete val="0"/>
        <c:axPos val="l"/>
        <c:majorGridlines/>
        <c:numFmt formatCode="General" sourceLinked="1"/>
        <c:majorTickMark val="out"/>
        <c:minorTickMark val="none"/>
        <c:tickLblPos val="nextTo"/>
        <c:crossAx val="570730096"/>
        <c:crosses val="autoZero"/>
        <c:crossBetween val="midCat"/>
      </c:valAx>
    </c:plotArea>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ja-JP"/>
              <a:t>Submarine MVs (Kioka and Ashi, 2015)</a:t>
            </a:r>
          </a:p>
          <a:p>
            <a:pPr>
              <a:defRPr/>
            </a:pPr>
            <a:r>
              <a:rPr lang="en-US" altLang="ja-JP"/>
              <a:t>&lt;10000m-diameter</a:t>
            </a:r>
            <a:endParaRPr lang="ja-JP" altLang="en-US"/>
          </a:p>
        </c:rich>
      </c:tx>
      <c:layout/>
      <c:overlay val="0"/>
    </c:title>
    <c:autoTitleDeleted val="0"/>
    <c:plotArea>
      <c:layout/>
      <c:scatterChart>
        <c:scatterStyle val="lineMarker"/>
        <c:varyColors val="0"/>
        <c:ser>
          <c:idx val="0"/>
          <c:order val="0"/>
          <c:spPr>
            <a:ln w="28575">
              <a:noFill/>
            </a:ln>
          </c:spPr>
          <c:trendline>
            <c:spPr>
              <a:ln>
                <a:solidFill>
                  <a:srgbClr val="0070C0"/>
                </a:solidFill>
              </a:ln>
            </c:spPr>
            <c:trendlineType val="linear"/>
            <c:intercept val="0"/>
            <c:dispRSqr val="1"/>
            <c:dispEq val="1"/>
            <c:trendlineLbl>
              <c:layout/>
              <c:numFmt formatCode="General" sourceLinked="0"/>
            </c:trendlineLbl>
          </c:trendline>
          <c:xVal>
            <c:numRef>
              <c:f>(Analog!$C$2:$C$146,Analog!$C$147:$C$154,Analog!$C$155,Analog!$C$156,Analog!$C$157:$C$159,Analog!$C$160:$C$215)</c:f>
              <c:numCache>
                <c:formatCode>General</c:formatCode>
                <c:ptCount val="214"/>
                <c:pt idx="0">
                  <c:v>2680</c:v>
                </c:pt>
                <c:pt idx="1">
                  <c:v>2500</c:v>
                </c:pt>
                <c:pt idx="2">
                  <c:v>5000</c:v>
                </c:pt>
                <c:pt idx="3">
                  <c:v>1140</c:v>
                </c:pt>
                <c:pt idx="4">
                  <c:v>2000</c:v>
                </c:pt>
                <c:pt idx="5">
                  <c:v>2000</c:v>
                </c:pt>
                <c:pt idx="6">
                  <c:v>2060</c:v>
                </c:pt>
                <c:pt idx="7">
                  <c:v>2500</c:v>
                </c:pt>
                <c:pt idx="8">
                  <c:v>1900</c:v>
                </c:pt>
                <c:pt idx="9">
                  <c:v>1480</c:v>
                </c:pt>
                <c:pt idx="10">
                  <c:v>1600</c:v>
                </c:pt>
                <c:pt idx="11">
                  <c:v>750</c:v>
                </c:pt>
                <c:pt idx="12">
                  <c:v>1200</c:v>
                </c:pt>
                <c:pt idx="13">
                  <c:v>1500</c:v>
                </c:pt>
                <c:pt idx="14">
                  <c:v>1700</c:v>
                </c:pt>
                <c:pt idx="15">
                  <c:v>200</c:v>
                </c:pt>
                <c:pt idx="16">
                  <c:v>1000</c:v>
                </c:pt>
                <c:pt idx="17">
                  <c:v>3000</c:v>
                </c:pt>
                <c:pt idx="18">
                  <c:v>1020</c:v>
                </c:pt>
                <c:pt idx="19">
                  <c:v>5800</c:v>
                </c:pt>
                <c:pt idx="20">
                  <c:v>2360</c:v>
                </c:pt>
                <c:pt idx="21">
                  <c:v>1000</c:v>
                </c:pt>
                <c:pt idx="22">
                  <c:v>1080</c:v>
                </c:pt>
                <c:pt idx="23">
                  <c:v>4000</c:v>
                </c:pt>
                <c:pt idx="24">
                  <c:v>3240</c:v>
                </c:pt>
                <c:pt idx="25">
                  <c:v>2250</c:v>
                </c:pt>
                <c:pt idx="26">
                  <c:v>1420</c:v>
                </c:pt>
                <c:pt idx="27">
                  <c:v>4940</c:v>
                </c:pt>
                <c:pt idx="28">
                  <c:v>4700</c:v>
                </c:pt>
                <c:pt idx="29">
                  <c:v>980</c:v>
                </c:pt>
                <c:pt idx="30">
                  <c:v>1800</c:v>
                </c:pt>
                <c:pt idx="31">
                  <c:v>2160</c:v>
                </c:pt>
                <c:pt idx="32">
                  <c:v>1000</c:v>
                </c:pt>
                <c:pt idx="33">
                  <c:v>1000</c:v>
                </c:pt>
                <c:pt idx="34">
                  <c:v>1420</c:v>
                </c:pt>
                <c:pt idx="35">
                  <c:v>1500</c:v>
                </c:pt>
                <c:pt idx="36">
                  <c:v>1000</c:v>
                </c:pt>
                <c:pt idx="37">
                  <c:v>1450</c:v>
                </c:pt>
                <c:pt idx="38">
                  <c:v>1600</c:v>
                </c:pt>
                <c:pt idx="39">
                  <c:v>900</c:v>
                </c:pt>
                <c:pt idx="40">
                  <c:v>820</c:v>
                </c:pt>
                <c:pt idx="41">
                  <c:v>1100</c:v>
                </c:pt>
                <c:pt idx="42">
                  <c:v>1500</c:v>
                </c:pt>
                <c:pt idx="43">
                  <c:v>1000</c:v>
                </c:pt>
                <c:pt idx="44">
                  <c:v>2350</c:v>
                </c:pt>
                <c:pt idx="45">
                  <c:v>1750</c:v>
                </c:pt>
                <c:pt idx="46">
                  <c:v>3450</c:v>
                </c:pt>
                <c:pt idx="47">
                  <c:v>3800</c:v>
                </c:pt>
                <c:pt idx="48">
                  <c:v>2700</c:v>
                </c:pt>
                <c:pt idx="49">
                  <c:v>1800</c:v>
                </c:pt>
                <c:pt idx="50">
                  <c:v>1450</c:v>
                </c:pt>
                <c:pt idx="51">
                  <c:v>375</c:v>
                </c:pt>
                <c:pt idx="52">
                  <c:v>2000</c:v>
                </c:pt>
                <c:pt idx="53">
                  <c:v>4200</c:v>
                </c:pt>
                <c:pt idx="54">
                  <c:v>1500</c:v>
                </c:pt>
                <c:pt idx="55">
                  <c:v>2000</c:v>
                </c:pt>
                <c:pt idx="56">
                  <c:v>500</c:v>
                </c:pt>
                <c:pt idx="57">
                  <c:v>200</c:v>
                </c:pt>
                <c:pt idx="58">
                  <c:v>2000</c:v>
                </c:pt>
                <c:pt idx="59">
                  <c:v>2000</c:v>
                </c:pt>
                <c:pt idx="60">
                  <c:v>2500</c:v>
                </c:pt>
                <c:pt idx="61">
                  <c:v>2000</c:v>
                </c:pt>
                <c:pt idx="62">
                  <c:v>2500</c:v>
                </c:pt>
                <c:pt idx="63">
                  <c:v>8000</c:v>
                </c:pt>
                <c:pt idx="64">
                  <c:v>1200</c:v>
                </c:pt>
                <c:pt idx="65">
                  <c:v>1215</c:v>
                </c:pt>
                <c:pt idx="66">
                  <c:v>950</c:v>
                </c:pt>
                <c:pt idx="67">
                  <c:v>987.5</c:v>
                </c:pt>
                <c:pt idx="68">
                  <c:v>1890</c:v>
                </c:pt>
                <c:pt idx="69">
                  <c:v>725</c:v>
                </c:pt>
                <c:pt idx="70">
                  <c:v>765</c:v>
                </c:pt>
                <c:pt idx="71">
                  <c:v>605</c:v>
                </c:pt>
                <c:pt idx="72">
                  <c:v>1050</c:v>
                </c:pt>
                <c:pt idx="73">
                  <c:v>430</c:v>
                </c:pt>
                <c:pt idx="74">
                  <c:v>892.5</c:v>
                </c:pt>
                <c:pt idx="75">
                  <c:v>790</c:v>
                </c:pt>
                <c:pt idx="76">
                  <c:v>505</c:v>
                </c:pt>
                <c:pt idx="77">
                  <c:v>972.5</c:v>
                </c:pt>
                <c:pt idx="78">
                  <c:v>662.5</c:v>
                </c:pt>
                <c:pt idx="79">
                  <c:v>560</c:v>
                </c:pt>
                <c:pt idx="80">
                  <c:v>860</c:v>
                </c:pt>
                <c:pt idx="81">
                  <c:v>600</c:v>
                </c:pt>
                <c:pt idx="82">
                  <c:v>1010</c:v>
                </c:pt>
                <c:pt idx="83">
                  <c:v>850</c:v>
                </c:pt>
                <c:pt idx="84">
                  <c:v>635</c:v>
                </c:pt>
                <c:pt idx="85">
                  <c:v>835</c:v>
                </c:pt>
                <c:pt idx="86">
                  <c:v>1305</c:v>
                </c:pt>
                <c:pt idx="87">
                  <c:v>940</c:v>
                </c:pt>
                <c:pt idx="88">
                  <c:v>795</c:v>
                </c:pt>
                <c:pt idx="89">
                  <c:v>470</c:v>
                </c:pt>
                <c:pt idx="90">
                  <c:v>1045</c:v>
                </c:pt>
                <c:pt idx="91">
                  <c:v>970</c:v>
                </c:pt>
                <c:pt idx="92">
                  <c:v>500</c:v>
                </c:pt>
                <c:pt idx="93">
                  <c:v>1100</c:v>
                </c:pt>
                <c:pt idx="94">
                  <c:v>1250</c:v>
                </c:pt>
                <c:pt idx="95">
                  <c:v>1175</c:v>
                </c:pt>
                <c:pt idx="96">
                  <c:v>1200</c:v>
                </c:pt>
                <c:pt idx="97">
                  <c:v>1025</c:v>
                </c:pt>
                <c:pt idx="98">
                  <c:v>900</c:v>
                </c:pt>
                <c:pt idx="99">
                  <c:v>500</c:v>
                </c:pt>
                <c:pt idx="100">
                  <c:v>650</c:v>
                </c:pt>
                <c:pt idx="101">
                  <c:v>200</c:v>
                </c:pt>
                <c:pt idx="102">
                  <c:v>150</c:v>
                </c:pt>
                <c:pt idx="103">
                  <c:v>300</c:v>
                </c:pt>
                <c:pt idx="104">
                  <c:v>700</c:v>
                </c:pt>
                <c:pt idx="105">
                  <c:v>500</c:v>
                </c:pt>
                <c:pt idx="106">
                  <c:v>2500</c:v>
                </c:pt>
                <c:pt idx="107">
                  <c:v>400</c:v>
                </c:pt>
                <c:pt idx="108">
                  <c:v>650</c:v>
                </c:pt>
                <c:pt idx="109">
                  <c:v>800</c:v>
                </c:pt>
                <c:pt idx="110">
                  <c:v>630</c:v>
                </c:pt>
                <c:pt idx="111">
                  <c:v>1000</c:v>
                </c:pt>
                <c:pt idx="112">
                  <c:v>1200</c:v>
                </c:pt>
                <c:pt idx="113">
                  <c:v>3000</c:v>
                </c:pt>
                <c:pt idx="114">
                  <c:v>2800</c:v>
                </c:pt>
                <c:pt idx="115">
                  <c:v>4850</c:v>
                </c:pt>
                <c:pt idx="116">
                  <c:v>4000</c:v>
                </c:pt>
                <c:pt idx="117">
                  <c:v>2000</c:v>
                </c:pt>
                <c:pt idx="118">
                  <c:v>500</c:v>
                </c:pt>
                <c:pt idx="119">
                  <c:v>3200</c:v>
                </c:pt>
                <c:pt idx="120">
                  <c:v>3200</c:v>
                </c:pt>
                <c:pt idx="121">
                  <c:v>1200</c:v>
                </c:pt>
                <c:pt idx="122">
                  <c:v>2135</c:v>
                </c:pt>
                <c:pt idx="123">
                  <c:v>2500</c:v>
                </c:pt>
                <c:pt idx="124">
                  <c:v>5350</c:v>
                </c:pt>
                <c:pt idx="125">
                  <c:v>2000</c:v>
                </c:pt>
                <c:pt idx="126">
                  <c:v>1200</c:v>
                </c:pt>
                <c:pt idx="127">
                  <c:v>1500</c:v>
                </c:pt>
                <c:pt idx="128">
                  <c:v>1500</c:v>
                </c:pt>
                <c:pt idx="129">
                  <c:v>3800</c:v>
                </c:pt>
                <c:pt idx="130">
                  <c:v>2200</c:v>
                </c:pt>
                <c:pt idx="131">
                  <c:v>925</c:v>
                </c:pt>
                <c:pt idx="132">
                  <c:v>1000</c:v>
                </c:pt>
                <c:pt idx="133">
                  <c:v>900</c:v>
                </c:pt>
                <c:pt idx="134">
                  <c:v>1500</c:v>
                </c:pt>
                <c:pt idx="135">
                  <c:v>1800</c:v>
                </c:pt>
                <c:pt idx="136">
                  <c:v>1050</c:v>
                </c:pt>
                <c:pt idx="137">
                  <c:v>1350</c:v>
                </c:pt>
                <c:pt idx="138">
                  <c:v>875</c:v>
                </c:pt>
                <c:pt idx="139">
                  <c:v>1800</c:v>
                </c:pt>
                <c:pt idx="140">
                  <c:v>1300</c:v>
                </c:pt>
                <c:pt idx="141">
                  <c:v>850</c:v>
                </c:pt>
                <c:pt idx="142">
                  <c:v>1800</c:v>
                </c:pt>
                <c:pt idx="143">
                  <c:v>900</c:v>
                </c:pt>
                <c:pt idx="144">
                  <c:v>1450</c:v>
                </c:pt>
                <c:pt idx="145">
                  <c:v>2000</c:v>
                </c:pt>
                <c:pt idx="146">
                  <c:v>1000</c:v>
                </c:pt>
                <c:pt idx="147">
                  <c:v>1100</c:v>
                </c:pt>
                <c:pt idx="148">
                  <c:v>4050</c:v>
                </c:pt>
                <c:pt idx="149">
                  <c:v>750</c:v>
                </c:pt>
                <c:pt idx="150">
                  <c:v>1000</c:v>
                </c:pt>
                <c:pt idx="151">
                  <c:v>800</c:v>
                </c:pt>
                <c:pt idx="152">
                  <c:v>1200</c:v>
                </c:pt>
                <c:pt idx="153">
                  <c:v>586</c:v>
                </c:pt>
                <c:pt idx="154">
                  <c:v>1550</c:v>
                </c:pt>
                <c:pt idx="155">
                  <c:v>2100</c:v>
                </c:pt>
                <c:pt idx="156">
                  <c:v>1000</c:v>
                </c:pt>
                <c:pt idx="157">
                  <c:v>1450</c:v>
                </c:pt>
                <c:pt idx="158">
                  <c:v>1850</c:v>
                </c:pt>
                <c:pt idx="159">
                  <c:v>950</c:v>
                </c:pt>
                <c:pt idx="160">
                  <c:v>1100</c:v>
                </c:pt>
                <c:pt idx="161">
                  <c:v>1300</c:v>
                </c:pt>
                <c:pt idx="162">
                  <c:v>550</c:v>
                </c:pt>
                <c:pt idx="163">
                  <c:v>700</c:v>
                </c:pt>
                <c:pt idx="164">
                  <c:v>1000</c:v>
                </c:pt>
                <c:pt idx="165">
                  <c:v>4000</c:v>
                </c:pt>
                <c:pt idx="166">
                  <c:v>4500</c:v>
                </c:pt>
                <c:pt idx="167">
                  <c:v>2265</c:v>
                </c:pt>
                <c:pt idx="168">
                  <c:v>1250</c:v>
                </c:pt>
                <c:pt idx="169">
                  <c:v>475</c:v>
                </c:pt>
                <c:pt idx="170">
                  <c:v>345</c:v>
                </c:pt>
                <c:pt idx="171">
                  <c:v>200</c:v>
                </c:pt>
                <c:pt idx="172">
                  <c:v>220</c:v>
                </c:pt>
                <c:pt idx="173">
                  <c:v>200</c:v>
                </c:pt>
                <c:pt idx="174">
                  <c:v>142</c:v>
                </c:pt>
                <c:pt idx="175">
                  <c:v>1250</c:v>
                </c:pt>
                <c:pt idx="176">
                  <c:v>600</c:v>
                </c:pt>
                <c:pt idx="177">
                  <c:v>2000</c:v>
                </c:pt>
                <c:pt idx="178">
                  <c:v>1900</c:v>
                </c:pt>
                <c:pt idx="179">
                  <c:v>2200</c:v>
                </c:pt>
                <c:pt idx="180">
                  <c:v>1300</c:v>
                </c:pt>
                <c:pt idx="181">
                  <c:v>1100</c:v>
                </c:pt>
                <c:pt idx="182">
                  <c:v>680</c:v>
                </c:pt>
                <c:pt idx="183">
                  <c:v>2800</c:v>
                </c:pt>
                <c:pt idx="184">
                  <c:v>3300</c:v>
                </c:pt>
                <c:pt idx="185">
                  <c:v>3000</c:v>
                </c:pt>
                <c:pt idx="186">
                  <c:v>4100</c:v>
                </c:pt>
                <c:pt idx="187">
                  <c:v>2500</c:v>
                </c:pt>
                <c:pt idx="188">
                  <c:v>2050</c:v>
                </c:pt>
                <c:pt idx="189">
                  <c:v>2290</c:v>
                </c:pt>
                <c:pt idx="190">
                  <c:v>2029.9999999999998</c:v>
                </c:pt>
                <c:pt idx="191">
                  <c:v>1400</c:v>
                </c:pt>
                <c:pt idx="192">
                  <c:v>3000</c:v>
                </c:pt>
                <c:pt idx="193">
                  <c:v>2900</c:v>
                </c:pt>
                <c:pt idx="194">
                  <c:v>800</c:v>
                </c:pt>
                <c:pt idx="195">
                  <c:v>2000</c:v>
                </c:pt>
                <c:pt idx="196">
                  <c:v>5800</c:v>
                </c:pt>
                <c:pt idx="197">
                  <c:v>350</c:v>
                </c:pt>
                <c:pt idx="198">
                  <c:v>600</c:v>
                </c:pt>
                <c:pt idx="199">
                  <c:v>150</c:v>
                </c:pt>
                <c:pt idx="200">
                  <c:v>370</c:v>
                </c:pt>
                <c:pt idx="201">
                  <c:v>260</c:v>
                </c:pt>
                <c:pt idx="202">
                  <c:v>600</c:v>
                </c:pt>
                <c:pt idx="203">
                  <c:v>610</c:v>
                </c:pt>
                <c:pt idx="204">
                  <c:v>475</c:v>
                </c:pt>
                <c:pt idx="205">
                  <c:v>1372.5</c:v>
                </c:pt>
                <c:pt idx="206">
                  <c:v>1200</c:v>
                </c:pt>
                <c:pt idx="207">
                  <c:v>1000</c:v>
                </c:pt>
                <c:pt idx="208">
                  <c:v>800</c:v>
                </c:pt>
                <c:pt idx="209">
                  <c:v>2525</c:v>
                </c:pt>
                <c:pt idx="210">
                  <c:v>500</c:v>
                </c:pt>
                <c:pt idx="211">
                  <c:v>700</c:v>
                </c:pt>
                <c:pt idx="212">
                  <c:v>1500</c:v>
                </c:pt>
                <c:pt idx="213">
                  <c:v>900</c:v>
                </c:pt>
              </c:numCache>
            </c:numRef>
          </c:xVal>
          <c:yVal>
            <c:numRef>
              <c:f>(Analog!$D$2:$D$146,Analog!$D$147:$D$154,Analog!$D$155,Analog!$D$156,Analog!$D$157:$D$159,Analog!$D$160:$D$215)</c:f>
              <c:numCache>
                <c:formatCode>General</c:formatCode>
                <c:ptCount val="214"/>
                <c:pt idx="0">
                  <c:v>110</c:v>
                </c:pt>
                <c:pt idx="1">
                  <c:v>35</c:v>
                </c:pt>
                <c:pt idx="2">
                  <c:v>222</c:v>
                </c:pt>
                <c:pt idx="3">
                  <c:v>80</c:v>
                </c:pt>
                <c:pt idx="4">
                  <c:v>80</c:v>
                </c:pt>
                <c:pt idx="5">
                  <c:v>120</c:v>
                </c:pt>
                <c:pt idx="6">
                  <c:v>130</c:v>
                </c:pt>
                <c:pt idx="7">
                  <c:v>80</c:v>
                </c:pt>
                <c:pt idx="8">
                  <c:v>160</c:v>
                </c:pt>
                <c:pt idx="9">
                  <c:v>90</c:v>
                </c:pt>
                <c:pt idx="10">
                  <c:v>70</c:v>
                </c:pt>
                <c:pt idx="11">
                  <c:v>50</c:v>
                </c:pt>
                <c:pt idx="12">
                  <c:v>135</c:v>
                </c:pt>
                <c:pt idx="13">
                  <c:v>60</c:v>
                </c:pt>
                <c:pt idx="14">
                  <c:v>70</c:v>
                </c:pt>
                <c:pt idx="15">
                  <c:v>50</c:v>
                </c:pt>
                <c:pt idx="16">
                  <c:v>70</c:v>
                </c:pt>
                <c:pt idx="17">
                  <c:v>100</c:v>
                </c:pt>
                <c:pt idx="18">
                  <c:v>160</c:v>
                </c:pt>
                <c:pt idx="19">
                  <c:v>129</c:v>
                </c:pt>
                <c:pt idx="20">
                  <c:v>110</c:v>
                </c:pt>
                <c:pt idx="21">
                  <c:v>40</c:v>
                </c:pt>
                <c:pt idx="22">
                  <c:v>110</c:v>
                </c:pt>
                <c:pt idx="23">
                  <c:v>180</c:v>
                </c:pt>
                <c:pt idx="24">
                  <c:v>130</c:v>
                </c:pt>
                <c:pt idx="25">
                  <c:v>35</c:v>
                </c:pt>
                <c:pt idx="26">
                  <c:v>80</c:v>
                </c:pt>
                <c:pt idx="27">
                  <c:v>160</c:v>
                </c:pt>
                <c:pt idx="28">
                  <c:v>160</c:v>
                </c:pt>
                <c:pt idx="29">
                  <c:v>60</c:v>
                </c:pt>
                <c:pt idx="30">
                  <c:v>70</c:v>
                </c:pt>
                <c:pt idx="31">
                  <c:v>120</c:v>
                </c:pt>
                <c:pt idx="32">
                  <c:v>50</c:v>
                </c:pt>
                <c:pt idx="33">
                  <c:v>50</c:v>
                </c:pt>
                <c:pt idx="34">
                  <c:v>120</c:v>
                </c:pt>
                <c:pt idx="35">
                  <c:v>35</c:v>
                </c:pt>
                <c:pt idx="36">
                  <c:v>40</c:v>
                </c:pt>
                <c:pt idx="37">
                  <c:v>85</c:v>
                </c:pt>
                <c:pt idx="38">
                  <c:v>60</c:v>
                </c:pt>
                <c:pt idx="39">
                  <c:v>80</c:v>
                </c:pt>
                <c:pt idx="40">
                  <c:v>80</c:v>
                </c:pt>
                <c:pt idx="41">
                  <c:v>60</c:v>
                </c:pt>
                <c:pt idx="42">
                  <c:v>25</c:v>
                </c:pt>
                <c:pt idx="43">
                  <c:v>40</c:v>
                </c:pt>
                <c:pt idx="44">
                  <c:v>40</c:v>
                </c:pt>
                <c:pt idx="45">
                  <c:v>50</c:v>
                </c:pt>
                <c:pt idx="46">
                  <c:v>50</c:v>
                </c:pt>
                <c:pt idx="47">
                  <c:v>90</c:v>
                </c:pt>
                <c:pt idx="48">
                  <c:v>90</c:v>
                </c:pt>
                <c:pt idx="49">
                  <c:v>65</c:v>
                </c:pt>
                <c:pt idx="50">
                  <c:v>36</c:v>
                </c:pt>
                <c:pt idx="51">
                  <c:v>7.3</c:v>
                </c:pt>
                <c:pt idx="52">
                  <c:v>35</c:v>
                </c:pt>
                <c:pt idx="53">
                  <c:v>55</c:v>
                </c:pt>
                <c:pt idx="54">
                  <c:v>100</c:v>
                </c:pt>
                <c:pt idx="55">
                  <c:v>140</c:v>
                </c:pt>
                <c:pt idx="56">
                  <c:v>30</c:v>
                </c:pt>
                <c:pt idx="57">
                  <c:v>25</c:v>
                </c:pt>
                <c:pt idx="58">
                  <c:v>70</c:v>
                </c:pt>
                <c:pt idx="59">
                  <c:v>50</c:v>
                </c:pt>
                <c:pt idx="60">
                  <c:v>50</c:v>
                </c:pt>
                <c:pt idx="61">
                  <c:v>150</c:v>
                </c:pt>
                <c:pt idx="62">
                  <c:v>200</c:v>
                </c:pt>
                <c:pt idx="63">
                  <c:v>350</c:v>
                </c:pt>
                <c:pt idx="64">
                  <c:v>40</c:v>
                </c:pt>
                <c:pt idx="65">
                  <c:v>80</c:v>
                </c:pt>
                <c:pt idx="66">
                  <c:v>100</c:v>
                </c:pt>
                <c:pt idx="67">
                  <c:v>70</c:v>
                </c:pt>
                <c:pt idx="68">
                  <c:v>180</c:v>
                </c:pt>
                <c:pt idx="69">
                  <c:v>70</c:v>
                </c:pt>
                <c:pt idx="70">
                  <c:v>110</c:v>
                </c:pt>
                <c:pt idx="71">
                  <c:v>70</c:v>
                </c:pt>
                <c:pt idx="72">
                  <c:v>120</c:v>
                </c:pt>
                <c:pt idx="73">
                  <c:v>25</c:v>
                </c:pt>
                <c:pt idx="74">
                  <c:v>60</c:v>
                </c:pt>
                <c:pt idx="75">
                  <c:v>40</c:v>
                </c:pt>
                <c:pt idx="76">
                  <c:v>50</c:v>
                </c:pt>
                <c:pt idx="77">
                  <c:v>60</c:v>
                </c:pt>
                <c:pt idx="78">
                  <c:v>50</c:v>
                </c:pt>
                <c:pt idx="79">
                  <c:v>50</c:v>
                </c:pt>
                <c:pt idx="80">
                  <c:v>130</c:v>
                </c:pt>
                <c:pt idx="81">
                  <c:v>30</c:v>
                </c:pt>
                <c:pt idx="82">
                  <c:v>70</c:v>
                </c:pt>
                <c:pt idx="83">
                  <c:v>70</c:v>
                </c:pt>
                <c:pt idx="84">
                  <c:v>60</c:v>
                </c:pt>
                <c:pt idx="85">
                  <c:v>90</c:v>
                </c:pt>
                <c:pt idx="86">
                  <c:v>110</c:v>
                </c:pt>
                <c:pt idx="87">
                  <c:v>110</c:v>
                </c:pt>
                <c:pt idx="88">
                  <c:v>80</c:v>
                </c:pt>
                <c:pt idx="89">
                  <c:v>40</c:v>
                </c:pt>
                <c:pt idx="90">
                  <c:v>70</c:v>
                </c:pt>
                <c:pt idx="91">
                  <c:v>60</c:v>
                </c:pt>
                <c:pt idx="92">
                  <c:v>40</c:v>
                </c:pt>
                <c:pt idx="93">
                  <c:v>115</c:v>
                </c:pt>
                <c:pt idx="94">
                  <c:v>140</c:v>
                </c:pt>
                <c:pt idx="95">
                  <c:v>80</c:v>
                </c:pt>
                <c:pt idx="96">
                  <c:v>75</c:v>
                </c:pt>
                <c:pt idx="97">
                  <c:v>80</c:v>
                </c:pt>
                <c:pt idx="98">
                  <c:v>60</c:v>
                </c:pt>
                <c:pt idx="99">
                  <c:v>70</c:v>
                </c:pt>
                <c:pt idx="100">
                  <c:v>70</c:v>
                </c:pt>
                <c:pt idx="101">
                  <c:v>40</c:v>
                </c:pt>
                <c:pt idx="102">
                  <c:v>15</c:v>
                </c:pt>
                <c:pt idx="103">
                  <c:v>25</c:v>
                </c:pt>
                <c:pt idx="104">
                  <c:v>38</c:v>
                </c:pt>
                <c:pt idx="105">
                  <c:v>5</c:v>
                </c:pt>
                <c:pt idx="106">
                  <c:v>33</c:v>
                </c:pt>
                <c:pt idx="107">
                  <c:v>35</c:v>
                </c:pt>
                <c:pt idx="108">
                  <c:v>25</c:v>
                </c:pt>
                <c:pt idx="109">
                  <c:v>5</c:v>
                </c:pt>
                <c:pt idx="110">
                  <c:v>5</c:v>
                </c:pt>
                <c:pt idx="111">
                  <c:v>180</c:v>
                </c:pt>
                <c:pt idx="112">
                  <c:v>75</c:v>
                </c:pt>
                <c:pt idx="113">
                  <c:v>130</c:v>
                </c:pt>
                <c:pt idx="114">
                  <c:v>138</c:v>
                </c:pt>
                <c:pt idx="115">
                  <c:v>255</c:v>
                </c:pt>
                <c:pt idx="116">
                  <c:v>160</c:v>
                </c:pt>
                <c:pt idx="117">
                  <c:v>160</c:v>
                </c:pt>
                <c:pt idx="118">
                  <c:v>25</c:v>
                </c:pt>
                <c:pt idx="119">
                  <c:v>252</c:v>
                </c:pt>
                <c:pt idx="120">
                  <c:v>169</c:v>
                </c:pt>
                <c:pt idx="121">
                  <c:v>80</c:v>
                </c:pt>
                <c:pt idx="122">
                  <c:v>141</c:v>
                </c:pt>
                <c:pt idx="123">
                  <c:v>143</c:v>
                </c:pt>
                <c:pt idx="124">
                  <c:v>316</c:v>
                </c:pt>
                <c:pt idx="125">
                  <c:v>150</c:v>
                </c:pt>
                <c:pt idx="126">
                  <c:v>30</c:v>
                </c:pt>
                <c:pt idx="127">
                  <c:v>80</c:v>
                </c:pt>
                <c:pt idx="128">
                  <c:v>85</c:v>
                </c:pt>
                <c:pt idx="129">
                  <c:v>266</c:v>
                </c:pt>
                <c:pt idx="130">
                  <c:v>190</c:v>
                </c:pt>
                <c:pt idx="131">
                  <c:v>105</c:v>
                </c:pt>
                <c:pt idx="132">
                  <c:v>150</c:v>
                </c:pt>
                <c:pt idx="133">
                  <c:v>130</c:v>
                </c:pt>
                <c:pt idx="134">
                  <c:v>233</c:v>
                </c:pt>
                <c:pt idx="135">
                  <c:v>255</c:v>
                </c:pt>
                <c:pt idx="136">
                  <c:v>150</c:v>
                </c:pt>
                <c:pt idx="137">
                  <c:v>75</c:v>
                </c:pt>
                <c:pt idx="138">
                  <c:v>110</c:v>
                </c:pt>
                <c:pt idx="139">
                  <c:v>110</c:v>
                </c:pt>
                <c:pt idx="140">
                  <c:v>80</c:v>
                </c:pt>
                <c:pt idx="141">
                  <c:v>60</c:v>
                </c:pt>
                <c:pt idx="142">
                  <c:v>97</c:v>
                </c:pt>
                <c:pt idx="143">
                  <c:v>52</c:v>
                </c:pt>
                <c:pt idx="144">
                  <c:v>165</c:v>
                </c:pt>
                <c:pt idx="145">
                  <c:v>110</c:v>
                </c:pt>
                <c:pt idx="146">
                  <c:v>100</c:v>
                </c:pt>
                <c:pt idx="147">
                  <c:v>150</c:v>
                </c:pt>
                <c:pt idx="148">
                  <c:v>250</c:v>
                </c:pt>
                <c:pt idx="149">
                  <c:v>40</c:v>
                </c:pt>
                <c:pt idx="150">
                  <c:v>130</c:v>
                </c:pt>
                <c:pt idx="151">
                  <c:v>50</c:v>
                </c:pt>
                <c:pt idx="152">
                  <c:v>82</c:v>
                </c:pt>
                <c:pt idx="153">
                  <c:v>37</c:v>
                </c:pt>
                <c:pt idx="154">
                  <c:v>143.2575684</c:v>
                </c:pt>
                <c:pt idx="155">
                  <c:v>110.00891110000001</c:v>
                </c:pt>
                <c:pt idx="156">
                  <c:v>72.464233399999998</c:v>
                </c:pt>
                <c:pt idx="157">
                  <c:v>155.24328610000001</c:v>
                </c:pt>
                <c:pt idx="158">
                  <c:v>84.67419434</c:v>
                </c:pt>
                <c:pt idx="159">
                  <c:v>33.906860350000002</c:v>
                </c:pt>
                <c:pt idx="160">
                  <c:v>9.59375</c:v>
                </c:pt>
                <c:pt idx="161">
                  <c:v>123.18640139999999</c:v>
                </c:pt>
                <c:pt idx="162">
                  <c:v>28.06420898</c:v>
                </c:pt>
                <c:pt idx="163">
                  <c:v>23.846435549999999</c:v>
                </c:pt>
                <c:pt idx="164">
                  <c:v>47.296142580000001</c:v>
                </c:pt>
                <c:pt idx="165">
                  <c:v>270</c:v>
                </c:pt>
                <c:pt idx="166">
                  <c:v>100</c:v>
                </c:pt>
                <c:pt idx="167">
                  <c:v>174.6</c:v>
                </c:pt>
                <c:pt idx="168">
                  <c:v>62.815866309999997</c:v>
                </c:pt>
                <c:pt idx="169">
                  <c:v>18.418321729999999</c:v>
                </c:pt>
                <c:pt idx="170">
                  <c:v>20</c:v>
                </c:pt>
                <c:pt idx="171">
                  <c:v>15</c:v>
                </c:pt>
                <c:pt idx="172">
                  <c:v>34</c:v>
                </c:pt>
                <c:pt idx="173">
                  <c:v>3</c:v>
                </c:pt>
                <c:pt idx="174">
                  <c:v>1.8</c:v>
                </c:pt>
                <c:pt idx="175">
                  <c:v>95</c:v>
                </c:pt>
                <c:pt idx="176">
                  <c:v>85</c:v>
                </c:pt>
                <c:pt idx="177">
                  <c:v>145</c:v>
                </c:pt>
                <c:pt idx="178">
                  <c:v>140</c:v>
                </c:pt>
                <c:pt idx="179">
                  <c:v>175</c:v>
                </c:pt>
                <c:pt idx="180">
                  <c:v>135</c:v>
                </c:pt>
                <c:pt idx="181">
                  <c:v>65</c:v>
                </c:pt>
                <c:pt idx="182">
                  <c:v>75</c:v>
                </c:pt>
                <c:pt idx="183">
                  <c:v>240</c:v>
                </c:pt>
                <c:pt idx="184">
                  <c:v>345</c:v>
                </c:pt>
                <c:pt idx="185">
                  <c:v>240</c:v>
                </c:pt>
                <c:pt idx="186">
                  <c:v>280</c:v>
                </c:pt>
                <c:pt idx="187">
                  <c:v>115</c:v>
                </c:pt>
                <c:pt idx="188">
                  <c:v>160</c:v>
                </c:pt>
                <c:pt idx="189">
                  <c:v>213.5</c:v>
                </c:pt>
                <c:pt idx="190">
                  <c:v>198.1</c:v>
                </c:pt>
                <c:pt idx="191">
                  <c:v>144.5</c:v>
                </c:pt>
                <c:pt idx="192">
                  <c:v>40</c:v>
                </c:pt>
                <c:pt idx="193">
                  <c:v>210</c:v>
                </c:pt>
                <c:pt idx="194">
                  <c:v>115</c:v>
                </c:pt>
                <c:pt idx="195">
                  <c:v>185</c:v>
                </c:pt>
                <c:pt idx="196">
                  <c:v>255</c:v>
                </c:pt>
                <c:pt idx="197">
                  <c:v>40</c:v>
                </c:pt>
                <c:pt idx="198">
                  <c:v>10</c:v>
                </c:pt>
                <c:pt idx="199">
                  <c:v>10</c:v>
                </c:pt>
                <c:pt idx="200">
                  <c:v>30</c:v>
                </c:pt>
                <c:pt idx="201">
                  <c:v>35</c:v>
                </c:pt>
                <c:pt idx="202">
                  <c:v>30</c:v>
                </c:pt>
                <c:pt idx="203">
                  <c:v>15</c:v>
                </c:pt>
                <c:pt idx="204">
                  <c:v>35</c:v>
                </c:pt>
                <c:pt idx="205">
                  <c:v>16</c:v>
                </c:pt>
                <c:pt idx="206">
                  <c:v>60</c:v>
                </c:pt>
                <c:pt idx="207">
                  <c:v>25</c:v>
                </c:pt>
                <c:pt idx="208">
                  <c:v>75</c:v>
                </c:pt>
                <c:pt idx="209">
                  <c:v>140</c:v>
                </c:pt>
                <c:pt idx="210">
                  <c:v>50</c:v>
                </c:pt>
                <c:pt idx="211">
                  <c:v>50</c:v>
                </c:pt>
                <c:pt idx="212">
                  <c:v>60</c:v>
                </c:pt>
                <c:pt idx="213">
                  <c:v>40</c:v>
                </c:pt>
              </c:numCache>
            </c:numRef>
          </c:yVal>
          <c:smooth val="0"/>
        </c:ser>
        <c:dLbls>
          <c:showLegendKey val="0"/>
          <c:showVal val="0"/>
          <c:showCatName val="0"/>
          <c:showSerName val="0"/>
          <c:showPercent val="0"/>
          <c:showBubbleSize val="0"/>
        </c:dLbls>
        <c:axId val="570735192"/>
        <c:axId val="569639256"/>
      </c:scatterChart>
      <c:valAx>
        <c:axId val="570735192"/>
        <c:scaling>
          <c:orientation val="minMax"/>
        </c:scaling>
        <c:delete val="0"/>
        <c:axPos val="b"/>
        <c:numFmt formatCode="General" sourceLinked="1"/>
        <c:majorTickMark val="out"/>
        <c:minorTickMark val="none"/>
        <c:tickLblPos val="nextTo"/>
        <c:crossAx val="569639256"/>
        <c:crosses val="autoZero"/>
        <c:crossBetween val="midCat"/>
      </c:valAx>
      <c:valAx>
        <c:axId val="569639256"/>
        <c:scaling>
          <c:orientation val="minMax"/>
          <c:max val="500"/>
          <c:min val="0"/>
        </c:scaling>
        <c:delete val="0"/>
        <c:axPos val="l"/>
        <c:majorGridlines/>
        <c:numFmt formatCode="General" sourceLinked="1"/>
        <c:majorTickMark val="out"/>
        <c:minorTickMark val="none"/>
        <c:tickLblPos val="nextTo"/>
        <c:crossAx val="570735192"/>
        <c:crosses val="autoZero"/>
        <c:crossBetween val="midCat"/>
      </c:valAx>
    </c:plotArea>
    <c:plotVisOnly val="1"/>
    <c:dispBlanksAs val="gap"/>
    <c:showDLblsOverMax val="0"/>
  </c:chart>
  <c:printSettings>
    <c:headerFooter/>
    <c:pageMargins b="0.75000000000000633" l="0.70000000000000062" r="0.70000000000000062" t="0.75000000000000633"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ja-JP"/>
              <a:t>Submarine MVs (Kioka and Ashi, 2015)</a:t>
            </a:r>
          </a:p>
          <a:p>
            <a:pPr>
              <a:defRPr/>
            </a:pPr>
            <a:r>
              <a:rPr lang="en-US" altLang="ja-JP"/>
              <a:t>All</a:t>
            </a:r>
            <a:endParaRPr lang="ja-JP" altLang="en-US"/>
          </a:p>
        </c:rich>
      </c:tx>
      <c:layout/>
      <c:overlay val="0"/>
    </c:title>
    <c:autoTitleDeleted val="0"/>
    <c:plotArea>
      <c:layout/>
      <c:scatterChart>
        <c:scatterStyle val="lineMarker"/>
        <c:varyColors val="0"/>
        <c:ser>
          <c:idx val="0"/>
          <c:order val="0"/>
          <c:spPr>
            <a:ln w="28575">
              <a:noFill/>
            </a:ln>
          </c:spPr>
          <c:trendline>
            <c:spPr>
              <a:ln>
                <a:solidFill>
                  <a:srgbClr val="0070C0"/>
                </a:solidFill>
              </a:ln>
            </c:spPr>
            <c:trendlineType val="linear"/>
            <c:intercept val="0"/>
            <c:dispRSqr val="1"/>
            <c:dispEq val="1"/>
            <c:trendlineLbl>
              <c:layout/>
              <c:numFmt formatCode="General" sourceLinked="0"/>
            </c:trendlineLbl>
          </c:trendline>
          <c:xVal>
            <c:numRef>
              <c:f>(Analog!$C$2:$C$146,Analog!$C$147:$C$154,Analog!$C$155,Analog!$C$156,Analog!$C$157:$C$159,Analog!$C$160:$C$234)</c:f>
              <c:numCache>
                <c:formatCode>General</c:formatCode>
                <c:ptCount val="233"/>
                <c:pt idx="0">
                  <c:v>2680</c:v>
                </c:pt>
                <c:pt idx="1">
                  <c:v>2500</c:v>
                </c:pt>
                <c:pt idx="2">
                  <c:v>5000</c:v>
                </c:pt>
                <c:pt idx="3">
                  <c:v>1140</c:v>
                </c:pt>
                <c:pt idx="4">
                  <c:v>2000</c:v>
                </c:pt>
                <c:pt idx="5">
                  <c:v>2000</c:v>
                </c:pt>
                <c:pt idx="6">
                  <c:v>2060</c:v>
                </c:pt>
                <c:pt idx="7">
                  <c:v>2500</c:v>
                </c:pt>
                <c:pt idx="8">
                  <c:v>1900</c:v>
                </c:pt>
                <c:pt idx="9">
                  <c:v>1480</c:v>
                </c:pt>
                <c:pt idx="10">
                  <c:v>1600</c:v>
                </c:pt>
                <c:pt idx="11">
                  <c:v>750</c:v>
                </c:pt>
                <c:pt idx="12">
                  <c:v>1200</c:v>
                </c:pt>
                <c:pt idx="13">
                  <c:v>1500</c:v>
                </c:pt>
                <c:pt idx="14">
                  <c:v>1700</c:v>
                </c:pt>
                <c:pt idx="15">
                  <c:v>200</c:v>
                </c:pt>
                <c:pt idx="16">
                  <c:v>1000</c:v>
                </c:pt>
                <c:pt idx="17">
                  <c:v>3000</c:v>
                </c:pt>
                <c:pt idx="18">
                  <c:v>1020</c:v>
                </c:pt>
                <c:pt idx="19">
                  <c:v>5800</c:v>
                </c:pt>
                <c:pt idx="20">
                  <c:v>2360</c:v>
                </c:pt>
                <c:pt idx="21">
                  <c:v>1000</c:v>
                </c:pt>
                <c:pt idx="22">
                  <c:v>1080</c:v>
                </c:pt>
                <c:pt idx="23">
                  <c:v>4000</c:v>
                </c:pt>
                <c:pt idx="24">
                  <c:v>3240</c:v>
                </c:pt>
                <c:pt idx="25">
                  <c:v>2250</c:v>
                </c:pt>
                <c:pt idx="26">
                  <c:v>1420</c:v>
                </c:pt>
                <c:pt idx="27">
                  <c:v>4940</c:v>
                </c:pt>
                <c:pt idx="28">
                  <c:v>4700</c:v>
                </c:pt>
                <c:pt idx="29">
                  <c:v>980</c:v>
                </c:pt>
                <c:pt idx="30">
                  <c:v>1800</c:v>
                </c:pt>
                <c:pt idx="31">
                  <c:v>2160</c:v>
                </c:pt>
                <c:pt idx="32">
                  <c:v>1000</c:v>
                </c:pt>
                <c:pt idx="33">
                  <c:v>1000</c:v>
                </c:pt>
                <c:pt idx="34">
                  <c:v>1420</c:v>
                </c:pt>
                <c:pt idx="35">
                  <c:v>1500</c:v>
                </c:pt>
                <c:pt idx="36">
                  <c:v>1000</c:v>
                </c:pt>
                <c:pt idx="37">
                  <c:v>1450</c:v>
                </c:pt>
                <c:pt idx="38">
                  <c:v>1600</c:v>
                </c:pt>
                <c:pt idx="39">
                  <c:v>900</c:v>
                </c:pt>
                <c:pt idx="40">
                  <c:v>820</c:v>
                </c:pt>
                <c:pt idx="41">
                  <c:v>1100</c:v>
                </c:pt>
                <c:pt idx="42">
                  <c:v>1500</c:v>
                </c:pt>
                <c:pt idx="43">
                  <c:v>1000</c:v>
                </c:pt>
                <c:pt idx="44">
                  <c:v>2350</c:v>
                </c:pt>
                <c:pt idx="45">
                  <c:v>1750</c:v>
                </c:pt>
                <c:pt idx="46">
                  <c:v>3450</c:v>
                </c:pt>
                <c:pt idx="47">
                  <c:v>3800</c:v>
                </c:pt>
                <c:pt idx="48">
                  <c:v>2700</c:v>
                </c:pt>
                <c:pt idx="49">
                  <c:v>1800</c:v>
                </c:pt>
                <c:pt idx="50">
                  <c:v>1450</c:v>
                </c:pt>
                <c:pt idx="51">
                  <c:v>375</c:v>
                </c:pt>
                <c:pt idx="52">
                  <c:v>2000</c:v>
                </c:pt>
                <c:pt idx="53">
                  <c:v>4200</c:v>
                </c:pt>
                <c:pt idx="54">
                  <c:v>1500</c:v>
                </c:pt>
                <c:pt idx="55">
                  <c:v>2000</c:v>
                </c:pt>
                <c:pt idx="56">
                  <c:v>500</c:v>
                </c:pt>
                <c:pt idx="57">
                  <c:v>200</c:v>
                </c:pt>
                <c:pt idx="58">
                  <c:v>2000</c:v>
                </c:pt>
                <c:pt idx="59">
                  <c:v>2000</c:v>
                </c:pt>
                <c:pt idx="60">
                  <c:v>2500</c:v>
                </c:pt>
                <c:pt idx="61">
                  <c:v>2000</c:v>
                </c:pt>
                <c:pt idx="62">
                  <c:v>2500</c:v>
                </c:pt>
                <c:pt idx="63">
                  <c:v>8000</c:v>
                </c:pt>
                <c:pt idx="64">
                  <c:v>1200</c:v>
                </c:pt>
                <c:pt idx="65">
                  <c:v>1215</c:v>
                </c:pt>
                <c:pt idx="66">
                  <c:v>950</c:v>
                </c:pt>
                <c:pt idx="67">
                  <c:v>987.5</c:v>
                </c:pt>
                <c:pt idx="68">
                  <c:v>1890</c:v>
                </c:pt>
                <c:pt idx="69">
                  <c:v>725</c:v>
                </c:pt>
                <c:pt idx="70">
                  <c:v>765</c:v>
                </c:pt>
                <c:pt idx="71">
                  <c:v>605</c:v>
                </c:pt>
                <c:pt idx="72">
                  <c:v>1050</c:v>
                </c:pt>
                <c:pt idx="73">
                  <c:v>430</c:v>
                </c:pt>
                <c:pt idx="74">
                  <c:v>892.5</c:v>
                </c:pt>
                <c:pt idx="75">
                  <c:v>790</c:v>
                </c:pt>
                <c:pt idx="76">
                  <c:v>505</c:v>
                </c:pt>
                <c:pt idx="77">
                  <c:v>972.5</c:v>
                </c:pt>
                <c:pt idx="78">
                  <c:v>662.5</c:v>
                </c:pt>
                <c:pt idx="79">
                  <c:v>560</c:v>
                </c:pt>
                <c:pt idx="80">
                  <c:v>860</c:v>
                </c:pt>
                <c:pt idx="81">
                  <c:v>600</c:v>
                </c:pt>
                <c:pt idx="82">
                  <c:v>1010</c:v>
                </c:pt>
                <c:pt idx="83">
                  <c:v>850</c:v>
                </c:pt>
                <c:pt idx="84">
                  <c:v>635</c:v>
                </c:pt>
                <c:pt idx="85">
                  <c:v>835</c:v>
                </c:pt>
                <c:pt idx="86">
                  <c:v>1305</c:v>
                </c:pt>
                <c:pt idx="87">
                  <c:v>940</c:v>
                </c:pt>
                <c:pt idx="88">
                  <c:v>795</c:v>
                </c:pt>
                <c:pt idx="89">
                  <c:v>470</c:v>
                </c:pt>
                <c:pt idx="90">
                  <c:v>1045</c:v>
                </c:pt>
                <c:pt idx="91">
                  <c:v>970</c:v>
                </c:pt>
                <c:pt idx="92">
                  <c:v>500</c:v>
                </c:pt>
                <c:pt idx="93">
                  <c:v>1100</c:v>
                </c:pt>
                <c:pt idx="94">
                  <c:v>1250</c:v>
                </c:pt>
                <c:pt idx="95">
                  <c:v>1175</c:v>
                </c:pt>
                <c:pt idx="96">
                  <c:v>1200</c:v>
                </c:pt>
                <c:pt idx="97">
                  <c:v>1025</c:v>
                </c:pt>
                <c:pt idx="98">
                  <c:v>900</c:v>
                </c:pt>
                <c:pt idx="99">
                  <c:v>500</c:v>
                </c:pt>
                <c:pt idx="100">
                  <c:v>650</c:v>
                </c:pt>
                <c:pt idx="101">
                  <c:v>200</c:v>
                </c:pt>
                <c:pt idx="102">
                  <c:v>150</c:v>
                </c:pt>
                <c:pt idx="103">
                  <c:v>300</c:v>
                </c:pt>
                <c:pt idx="104">
                  <c:v>700</c:v>
                </c:pt>
                <c:pt idx="105">
                  <c:v>500</c:v>
                </c:pt>
                <c:pt idx="106">
                  <c:v>2500</c:v>
                </c:pt>
                <c:pt idx="107">
                  <c:v>400</c:v>
                </c:pt>
                <c:pt idx="108">
                  <c:v>650</c:v>
                </c:pt>
                <c:pt idx="109">
                  <c:v>800</c:v>
                </c:pt>
                <c:pt idx="110">
                  <c:v>630</c:v>
                </c:pt>
                <c:pt idx="111">
                  <c:v>1000</c:v>
                </c:pt>
                <c:pt idx="112">
                  <c:v>1200</c:v>
                </c:pt>
                <c:pt idx="113">
                  <c:v>3000</c:v>
                </c:pt>
                <c:pt idx="114">
                  <c:v>2800</c:v>
                </c:pt>
                <c:pt idx="115">
                  <c:v>4850</c:v>
                </c:pt>
                <c:pt idx="116">
                  <c:v>4000</c:v>
                </c:pt>
                <c:pt idx="117">
                  <c:v>2000</c:v>
                </c:pt>
                <c:pt idx="118">
                  <c:v>500</c:v>
                </c:pt>
                <c:pt idx="119">
                  <c:v>3200</c:v>
                </c:pt>
                <c:pt idx="120">
                  <c:v>3200</c:v>
                </c:pt>
                <c:pt idx="121">
                  <c:v>1200</c:v>
                </c:pt>
                <c:pt idx="122">
                  <c:v>2135</c:v>
                </c:pt>
                <c:pt idx="123">
                  <c:v>2500</c:v>
                </c:pt>
                <c:pt idx="124">
                  <c:v>5350</c:v>
                </c:pt>
                <c:pt idx="125">
                  <c:v>2000</c:v>
                </c:pt>
                <c:pt idx="126">
                  <c:v>1200</c:v>
                </c:pt>
                <c:pt idx="127">
                  <c:v>1500</c:v>
                </c:pt>
                <c:pt idx="128">
                  <c:v>1500</c:v>
                </c:pt>
                <c:pt idx="129">
                  <c:v>3800</c:v>
                </c:pt>
                <c:pt idx="130">
                  <c:v>2200</c:v>
                </c:pt>
                <c:pt idx="131">
                  <c:v>925</c:v>
                </c:pt>
                <c:pt idx="132">
                  <c:v>1000</c:v>
                </c:pt>
                <c:pt idx="133">
                  <c:v>900</c:v>
                </c:pt>
                <c:pt idx="134">
                  <c:v>1500</c:v>
                </c:pt>
                <c:pt idx="135">
                  <c:v>1800</c:v>
                </c:pt>
                <c:pt idx="136">
                  <c:v>1050</c:v>
                </c:pt>
                <c:pt idx="137">
                  <c:v>1350</c:v>
                </c:pt>
                <c:pt idx="138">
                  <c:v>875</c:v>
                </c:pt>
                <c:pt idx="139">
                  <c:v>1800</c:v>
                </c:pt>
                <c:pt idx="140">
                  <c:v>1300</c:v>
                </c:pt>
                <c:pt idx="141">
                  <c:v>850</c:v>
                </c:pt>
                <c:pt idx="142">
                  <c:v>1800</c:v>
                </c:pt>
                <c:pt idx="143">
                  <c:v>900</c:v>
                </c:pt>
                <c:pt idx="144">
                  <c:v>1450</c:v>
                </c:pt>
                <c:pt idx="145">
                  <c:v>2000</c:v>
                </c:pt>
                <c:pt idx="146">
                  <c:v>1000</c:v>
                </c:pt>
                <c:pt idx="147">
                  <c:v>1100</c:v>
                </c:pt>
                <c:pt idx="148">
                  <c:v>4050</c:v>
                </c:pt>
                <c:pt idx="149">
                  <c:v>750</c:v>
                </c:pt>
                <c:pt idx="150">
                  <c:v>1000</c:v>
                </c:pt>
                <c:pt idx="151">
                  <c:v>800</c:v>
                </c:pt>
                <c:pt idx="152">
                  <c:v>1200</c:v>
                </c:pt>
                <c:pt idx="153">
                  <c:v>586</c:v>
                </c:pt>
                <c:pt idx="154">
                  <c:v>1550</c:v>
                </c:pt>
                <c:pt idx="155">
                  <c:v>2100</c:v>
                </c:pt>
                <c:pt idx="156">
                  <c:v>1000</c:v>
                </c:pt>
                <c:pt idx="157">
                  <c:v>1450</c:v>
                </c:pt>
                <c:pt idx="158">
                  <c:v>1850</c:v>
                </c:pt>
                <c:pt idx="159">
                  <c:v>950</c:v>
                </c:pt>
                <c:pt idx="160">
                  <c:v>1100</c:v>
                </c:pt>
                <c:pt idx="161">
                  <c:v>1300</c:v>
                </c:pt>
                <c:pt idx="162">
                  <c:v>550</c:v>
                </c:pt>
                <c:pt idx="163">
                  <c:v>700</c:v>
                </c:pt>
                <c:pt idx="164">
                  <c:v>1000</c:v>
                </c:pt>
                <c:pt idx="165">
                  <c:v>4000</c:v>
                </c:pt>
                <c:pt idx="166">
                  <c:v>4500</c:v>
                </c:pt>
                <c:pt idx="167">
                  <c:v>2265</c:v>
                </c:pt>
                <c:pt idx="168">
                  <c:v>1250</c:v>
                </c:pt>
                <c:pt idx="169">
                  <c:v>475</c:v>
                </c:pt>
                <c:pt idx="170">
                  <c:v>345</c:v>
                </c:pt>
                <c:pt idx="171">
                  <c:v>200</c:v>
                </c:pt>
                <c:pt idx="172">
                  <c:v>220</c:v>
                </c:pt>
                <c:pt idx="173">
                  <c:v>200</c:v>
                </c:pt>
                <c:pt idx="174">
                  <c:v>142</c:v>
                </c:pt>
                <c:pt idx="175">
                  <c:v>1250</c:v>
                </c:pt>
                <c:pt idx="176">
                  <c:v>600</c:v>
                </c:pt>
                <c:pt idx="177">
                  <c:v>2000</c:v>
                </c:pt>
                <c:pt idx="178">
                  <c:v>1900</c:v>
                </c:pt>
                <c:pt idx="179">
                  <c:v>2200</c:v>
                </c:pt>
                <c:pt idx="180">
                  <c:v>1300</c:v>
                </c:pt>
                <c:pt idx="181">
                  <c:v>1100</c:v>
                </c:pt>
                <c:pt idx="182">
                  <c:v>680</c:v>
                </c:pt>
                <c:pt idx="183">
                  <c:v>2800</c:v>
                </c:pt>
                <c:pt idx="184">
                  <c:v>3300</c:v>
                </c:pt>
                <c:pt idx="185">
                  <c:v>3000</c:v>
                </c:pt>
                <c:pt idx="186">
                  <c:v>4100</c:v>
                </c:pt>
                <c:pt idx="187">
                  <c:v>2500</c:v>
                </c:pt>
                <c:pt idx="188">
                  <c:v>2050</c:v>
                </c:pt>
                <c:pt idx="189">
                  <c:v>2290</c:v>
                </c:pt>
                <c:pt idx="190">
                  <c:v>2029.9999999999998</c:v>
                </c:pt>
                <c:pt idx="191">
                  <c:v>1400</c:v>
                </c:pt>
                <c:pt idx="192">
                  <c:v>3000</c:v>
                </c:pt>
                <c:pt idx="193">
                  <c:v>2900</c:v>
                </c:pt>
                <c:pt idx="194">
                  <c:v>800</c:v>
                </c:pt>
                <c:pt idx="195">
                  <c:v>2000</c:v>
                </c:pt>
                <c:pt idx="196">
                  <c:v>5800</c:v>
                </c:pt>
                <c:pt idx="197">
                  <c:v>350</c:v>
                </c:pt>
                <c:pt idx="198">
                  <c:v>600</c:v>
                </c:pt>
                <c:pt idx="199">
                  <c:v>150</c:v>
                </c:pt>
                <c:pt idx="200">
                  <c:v>370</c:v>
                </c:pt>
                <c:pt idx="201">
                  <c:v>260</c:v>
                </c:pt>
                <c:pt idx="202">
                  <c:v>600</c:v>
                </c:pt>
                <c:pt idx="203">
                  <c:v>610</c:v>
                </c:pt>
                <c:pt idx="204">
                  <c:v>475</c:v>
                </c:pt>
                <c:pt idx="205">
                  <c:v>1372.5</c:v>
                </c:pt>
                <c:pt idx="206">
                  <c:v>1200</c:v>
                </c:pt>
                <c:pt idx="207">
                  <c:v>1000</c:v>
                </c:pt>
                <c:pt idx="208">
                  <c:v>800</c:v>
                </c:pt>
                <c:pt idx="209">
                  <c:v>2525</c:v>
                </c:pt>
                <c:pt idx="210">
                  <c:v>500</c:v>
                </c:pt>
                <c:pt idx="211">
                  <c:v>700</c:v>
                </c:pt>
                <c:pt idx="212">
                  <c:v>1500</c:v>
                </c:pt>
                <c:pt idx="213">
                  <c:v>900</c:v>
                </c:pt>
                <c:pt idx="214">
                  <c:v>22300</c:v>
                </c:pt>
                <c:pt idx="215">
                  <c:v>22400</c:v>
                </c:pt>
                <c:pt idx="216">
                  <c:v>18200</c:v>
                </c:pt>
                <c:pt idx="217">
                  <c:v>26100</c:v>
                </c:pt>
                <c:pt idx="218">
                  <c:v>14550</c:v>
                </c:pt>
                <c:pt idx="219">
                  <c:v>19300</c:v>
                </c:pt>
                <c:pt idx="220">
                  <c:v>42000</c:v>
                </c:pt>
                <c:pt idx="221">
                  <c:v>25200</c:v>
                </c:pt>
                <c:pt idx="222">
                  <c:v>26300</c:v>
                </c:pt>
                <c:pt idx="223">
                  <c:v>14250</c:v>
                </c:pt>
                <c:pt idx="224">
                  <c:v>22000</c:v>
                </c:pt>
                <c:pt idx="225">
                  <c:v>17150</c:v>
                </c:pt>
                <c:pt idx="226">
                  <c:v>18050</c:v>
                </c:pt>
                <c:pt idx="227">
                  <c:v>15100</c:v>
                </c:pt>
                <c:pt idx="228">
                  <c:v>20000</c:v>
                </c:pt>
                <c:pt idx="229">
                  <c:v>20000</c:v>
                </c:pt>
                <c:pt idx="230">
                  <c:v>32500</c:v>
                </c:pt>
                <c:pt idx="231">
                  <c:v>11000</c:v>
                </c:pt>
                <c:pt idx="232">
                  <c:v>12000</c:v>
                </c:pt>
              </c:numCache>
            </c:numRef>
          </c:xVal>
          <c:yVal>
            <c:numRef>
              <c:f>(Analog!$D$2:$D$146,Analog!$D$147:$D$154,Analog!$D$155,Analog!$D$156,Analog!$D$157:$D$159,Analog!$D$160:$D$234)</c:f>
              <c:numCache>
                <c:formatCode>General</c:formatCode>
                <c:ptCount val="233"/>
                <c:pt idx="0">
                  <c:v>110</c:v>
                </c:pt>
                <c:pt idx="1">
                  <c:v>35</c:v>
                </c:pt>
                <c:pt idx="2">
                  <c:v>222</c:v>
                </c:pt>
                <c:pt idx="3">
                  <c:v>80</c:v>
                </c:pt>
                <c:pt idx="4">
                  <c:v>80</c:v>
                </c:pt>
                <c:pt idx="5">
                  <c:v>120</c:v>
                </c:pt>
                <c:pt idx="6">
                  <c:v>130</c:v>
                </c:pt>
                <c:pt idx="7">
                  <c:v>80</c:v>
                </c:pt>
                <c:pt idx="8">
                  <c:v>160</c:v>
                </c:pt>
                <c:pt idx="9">
                  <c:v>90</c:v>
                </c:pt>
                <c:pt idx="10">
                  <c:v>70</c:v>
                </c:pt>
                <c:pt idx="11">
                  <c:v>50</c:v>
                </c:pt>
                <c:pt idx="12">
                  <c:v>135</c:v>
                </c:pt>
                <c:pt idx="13">
                  <c:v>60</c:v>
                </c:pt>
                <c:pt idx="14">
                  <c:v>70</c:v>
                </c:pt>
                <c:pt idx="15">
                  <c:v>50</c:v>
                </c:pt>
                <c:pt idx="16">
                  <c:v>70</c:v>
                </c:pt>
                <c:pt idx="17">
                  <c:v>100</c:v>
                </c:pt>
                <c:pt idx="18">
                  <c:v>160</c:v>
                </c:pt>
                <c:pt idx="19">
                  <c:v>129</c:v>
                </c:pt>
                <c:pt idx="20">
                  <c:v>110</c:v>
                </c:pt>
                <c:pt idx="21">
                  <c:v>40</c:v>
                </c:pt>
                <c:pt idx="22">
                  <c:v>110</c:v>
                </c:pt>
                <c:pt idx="23">
                  <c:v>180</c:v>
                </c:pt>
                <c:pt idx="24">
                  <c:v>130</c:v>
                </c:pt>
                <c:pt idx="25">
                  <c:v>35</c:v>
                </c:pt>
                <c:pt idx="26">
                  <c:v>80</c:v>
                </c:pt>
                <c:pt idx="27">
                  <c:v>160</c:v>
                </c:pt>
                <c:pt idx="28">
                  <c:v>160</c:v>
                </c:pt>
                <c:pt idx="29">
                  <c:v>60</c:v>
                </c:pt>
                <c:pt idx="30">
                  <c:v>70</c:v>
                </c:pt>
                <c:pt idx="31">
                  <c:v>120</c:v>
                </c:pt>
                <c:pt idx="32">
                  <c:v>50</c:v>
                </c:pt>
                <c:pt idx="33">
                  <c:v>50</c:v>
                </c:pt>
                <c:pt idx="34">
                  <c:v>120</c:v>
                </c:pt>
                <c:pt idx="35">
                  <c:v>35</c:v>
                </c:pt>
                <c:pt idx="36">
                  <c:v>40</c:v>
                </c:pt>
                <c:pt idx="37">
                  <c:v>85</c:v>
                </c:pt>
                <c:pt idx="38">
                  <c:v>60</c:v>
                </c:pt>
                <c:pt idx="39">
                  <c:v>80</c:v>
                </c:pt>
                <c:pt idx="40">
                  <c:v>80</c:v>
                </c:pt>
                <c:pt idx="41">
                  <c:v>60</c:v>
                </c:pt>
                <c:pt idx="42">
                  <c:v>25</c:v>
                </c:pt>
                <c:pt idx="43">
                  <c:v>40</c:v>
                </c:pt>
                <c:pt idx="44">
                  <c:v>40</c:v>
                </c:pt>
                <c:pt idx="45">
                  <c:v>50</c:v>
                </c:pt>
                <c:pt idx="46">
                  <c:v>50</c:v>
                </c:pt>
                <c:pt idx="47">
                  <c:v>90</c:v>
                </c:pt>
                <c:pt idx="48">
                  <c:v>90</c:v>
                </c:pt>
                <c:pt idx="49">
                  <c:v>65</c:v>
                </c:pt>
                <c:pt idx="50">
                  <c:v>36</c:v>
                </c:pt>
                <c:pt idx="51">
                  <c:v>7.3</c:v>
                </c:pt>
                <c:pt idx="52">
                  <c:v>35</c:v>
                </c:pt>
                <c:pt idx="53">
                  <c:v>55</c:v>
                </c:pt>
                <c:pt idx="54">
                  <c:v>100</c:v>
                </c:pt>
                <c:pt idx="55">
                  <c:v>140</c:v>
                </c:pt>
                <c:pt idx="56">
                  <c:v>30</c:v>
                </c:pt>
                <c:pt idx="57">
                  <c:v>25</c:v>
                </c:pt>
                <c:pt idx="58">
                  <c:v>70</c:v>
                </c:pt>
                <c:pt idx="59">
                  <c:v>50</c:v>
                </c:pt>
                <c:pt idx="60">
                  <c:v>50</c:v>
                </c:pt>
                <c:pt idx="61">
                  <c:v>150</c:v>
                </c:pt>
                <c:pt idx="62">
                  <c:v>200</c:v>
                </c:pt>
                <c:pt idx="63">
                  <c:v>350</c:v>
                </c:pt>
                <c:pt idx="64">
                  <c:v>40</c:v>
                </c:pt>
                <c:pt idx="65">
                  <c:v>80</c:v>
                </c:pt>
                <c:pt idx="66">
                  <c:v>100</c:v>
                </c:pt>
                <c:pt idx="67">
                  <c:v>70</c:v>
                </c:pt>
                <c:pt idx="68">
                  <c:v>180</c:v>
                </c:pt>
                <c:pt idx="69">
                  <c:v>70</c:v>
                </c:pt>
                <c:pt idx="70">
                  <c:v>110</c:v>
                </c:pt>
                <c:pt idx="71">
                  <c:v>70</c:v>
                </c:pt>
                <c:pt idx="72">
                  <c:v>120</c:v>
                </c:pt>
                <c:pt idx="73">
                  <c:v>25</c:v>
                </c:pt>
                <c:pt idx="74">
                  <c:v>60</c:v>
                </c:pt>
                <c:pt idx="75">
                  <c:v>40</c:v>
                </c:pt>
                <c:pt idx="76">
                  <c:v>50</c:v>
                </c:pt>
                <c:pt idx="77">
                  <c:v>60</c:v>
                </c:pt>
                <c:pt idx="78">
                  <c:v>50</c:v>
                </c:pt>
                <c:pt idx="79">
                  <c:v>50</c:v>
                </c:pt>
                <c:pt idx="80">
                  <c:v>130</c:v>
                </c:pt>
                <c:pt idx="81">
                  <c:v>30</c:v>
                </c:pt>
                <c:pt idx="82">
                  <c:v>70</c:v>
                </c:pt>
                <c:pt idx="83">
                  <c:v>70</c:v>
                </c:pt>
                <c:pt idx="84">
                  <c:v>60</c:v>
                </c:pt>
                <c:pt idx="85">
                  <c:v>90</c:v>
                </c:pt>
                <c:pt idx="86">
                  <c:v>110</c:v>
                </c:pt>
                <c:pt idx="87">
                  <c:v>110</c:v>
                </c:pt>
                <c:pt idx="88">
                  <c:v>80</c:v>
                </c:pt>
                <c:pt idx="89">
                  <c:v>40</c:v>
                </c:pt>
                <c:pt idx="90">
                  <c:v>70</c:v>
                </c:pt>
                <c:pt idx="91">
                  <c:v>60</c:v>
                </c:pt>
                <c:pt idx="92">
                  <c:v>40</c:v>
                </c:pt>
                <c:pt idx="93">
                  <c:v>115</c:v>
                </c:pt>
                <c:pt idx="94">
                  <c:v>140</c:v>
                </c:pt>
                <c:pt idx="95">
                  <c:v>80</c:v>
                </c:pt>
                <c:pt idx="96">
                  <c:v>75</c:v>
                </c:pt>
                <c:pt idx="97">
                  <c:v>80</c:v>
                </c:pt>
                <c:pt idx="98">
                  <c:v>60</c:v>
                </c:pt>
                <c:pt idx="99">
                  <c:v>70</c:v>
                </c:pt>
                <c:pt idx="100">
                  <c:v>70</c:v>
                </c:pt>
                <c:pt idx="101">
                  <c:v>40</c:v>
                </c:pt>
                <c:pt idx="102">
                  <c:v>15</c:v>
                </c:pt>
                <c:pt idx="103">
                  <c:v>25</c:v>
                </c:pt>
                <c:pt idx="104">
                  <c:v>38</c:v>
                </c:pt>
                <c:pt idx="105">
                  <c:v>5</c:v>
                </c:pt>
                <c:pt idx="106">
                  <c:v>33</c:v>
                </c:pt>
                <c:pt idx="107">
                  <c:v>35</c:v>
                </c:pt>
                <c:pt idx="108">
                  <c:v>25</c:v>
                </c:pt>
                <c:pt idx="109">
                  <c:v>5</c:v>
                </c:pt>
                <c:pt idx="110">
                  <c:v>5</c:v>
                </c:pt>
                <c:pt idx="111">
                  <c:v>180</c:v>
                </c:pt>
                <c:pt idx="112">
                  <c:v>75</c:v>
                </c:pt>
                <c:pt idx="113">
                  <c:v>130</c:v>
                </c:pt>
                <c:pt idx="114">
                  <c:v>138</c:v>
                </c:pt>
                <c:pt idx="115">
                  <c:v>255</c:v>
                </c:pt>
                <c:pt idx="116">
                  <c:v>160</c:v>
                </c:pt>
                <c:pt idx="117">
                  <c:v>160</c:v>
                </c:pt>
                <c:pt idx="118">
                  <c:v>25</c:v>
                </c:pt>
                <c:pt idx="119">
                  <c:v>252</c:v>
                </c:pt>
                <c:pt idx="120">
                  <c:v>169</c:v>
                </c:pt>
                <c:pt idx="121">
                  <c:v>80</c:v>
                </c:pt>
                <c:pt idx="122">
                  <c:v>141</c:v>
                </c:pt>
                <c:pt idx="123">
                  <c:v>143</c:v>
                </c:pt>
                <c:pt idx="124">
                  <c:v>316</c:v>
                </c:pt>
                <c:pt idx="125">
                  <c:v>150</c:v>
                </c:pt>
                <c:pt idx="126">
                  <c:v>30</c:v>
                </c:pt>
                <c:pt idx="127">
                  <c:v>80</c:v>
                </c:pt>
                <c:pt idx="128">
                  <c:v>85</c:v>
                </c:pt>
                <c:pt idx="129">
                  <c:v>266</c:v>
                </c:pt>
                <c:pt idx="130">
                  <c:v>190</c:v>
                </c:pt>
                <c:pt idx="131">
                  <c:v>105</c:v>
                </c:pt>
                <c:pt idx="132">
                  <c:v>150</c:v>
                </c:pt>
                <c:pt idx="133">
                  <c:v>130</c:v>
                </c:pt>
                <c:pt idx="134">
                  <c:v>233</c:v>
                </c:pt>
                <c:pt idx="135">
                  <c:v>255</c:v>
                </c:pt>
                <c:pt idx="136">
                  <c:v>150</c:v>
                </c:pt>
                <c:pt idx="137">
                  <c:v>75</c:v>
                </c:pt>
                <c:pt idx="138">
                  <c:v>110</c:v>
                </c:pt>
                <c:pt idx="139">
                  <c:v>110</c:v>
                </c:pt>
                <c:pt idx="140">
                  <c:v>80</c:v>
                </c:pt>
                <c:pt idx="141">
                  <c:v>60</c:v>
                </c:pt>
                <c:pt idx="142">
                  <c:v>97</c:v>
                </c:pt>
                <c:pt idx="143">
                  <c:v>52</c:v>
                </c:pt>
                <c:pt idx="144">
                  <c:v>165</c:v>
                </c:pt>
                <c:pt idx="145">
                  <c:v>110</c:v>
                </c:pt>
                <c:pt idx="146">
                  <c:v>100</c:v>
                </c:pt>
                <c:pt idx="147">
                  <c:v>150</c:v>
                </c:pt>
                <c:pt idx="148">
                  <c:v>250</c:v>
                </c:pt>
                <c:pt idx="149">
                  <c:v>40</c:v>
                </c:pt>
                <c:pt idx="150">
                  <c:v>130</c:v>
                </c:pt>
                <c:pt idx="151">
                  <c:v>50</c:v>
                </c:pt>
                <c:pt idx="152">
                  <c:v>82</c:v>
                </c:pt>
                <c:pt idx="153">
                  <c:v>37</c:v>
                </c:pt>
                <c:pt idx="154">
                  <c:v>143.2575684</c:v>
                </c:pt>
                <c:pt idx="155">
                  <c:v>110.00891110000001</c:v>
                </c:pt>
                <c:pt idx="156">
                  <c:v>72.464233399999998</c:v>
                </c:pt>
                <c:pt idx="157">
                  <c:v>155.24328610000001</c:v>
                </c:pt>
                <c:pt idx="158">
                  <c:v>84.67419434</c:v>
                </c:pt>
                <c:pt idx="159">
                  <c:v>33.906860350000002</c:v>
                </c:pt>
                <c:pt idx="160">
                  <c:v>9.59375</c:v>
                </c:pt>
                <c:pt idx="161">
                  <c:v>123.18640139999999</c:v>
                </c:pt>
                <c:pt idx="162">
                  <c:v>28.06420898</c:v>
                </c:pt>
                <c:pt idx="163">
                  <c:v>23.846435549999999</c:v>
                </c:pt>
                <c:pt idx="164">
                  <c:v>47.296142580000001</c:v>
                </c:pt>
                <c:pt idx="165">
                  <c:v>270</c:v>
                </c:pt>
                <c:pt idx="166">
                  <c:v>100</c:v>
                </c:pt>
                <c:pt idx="167">
                  <c:v>174.6</c:v>
                </c:pt>
                <c:pt idx="168">
                  <c:v>62.815866309999997</c:v>
                </c:pt>
                <c:pt idx="169">
                  <c:v>18.418321729999999</c:v>
                </c:pt>
                <c:pt idx="170">
                  <c:v>20</c:v>
                </c:pt>
                <c:pt idx="171">
                  <c:v>15</c:v>
                </c:pt>
                <c:pt idx="172">
                  <c:v>34</c:v>
                </c:pt>
                <c:pt idx="173">
                  <c:v>3</c:v>
                </c:pt>
                <c:pt idx="174">
                  <c:v>1.8</c:v>
                </c:pt>
                <c:pt idx="175">
                  <c:v>95</c:v>
                </c:pt>
                <c:pt idx="176">
                  <c:v>85</c:v>
                </c:pt>
                <c:pt idx="177">
                  <c:v>145</c:v>
                </c:pt>
                <c:pt idx="178">
                  <c:v>140</c:v>
                </c:pt>
                <c:pt idx="179">
                  <c:v>175</c:v>
                </c:pt>
                <c:pt idx="180">
                  <c:v>135</c:v>
                </c:pt>
                <c:pt idx="181">
                  <c:v>65</c:v>
                </c:pt>
                <c:pt idx="182">
                  <c:v>75</c:v>
                </c:pt>
                <c:pt idx="183">
                  <c:v>240</c:v>
                </c:pt>
                <c:pt idx="184">
                  <c:v>345</c:v>
                </c:pt>
                <c:pt idx="185">
                  <c:v>240</c:v>
                </c:pt>
                <c:pt idx="186">
                  <c:v>280</c:v>
                </c:pt>
                <c:pt idx="187">
                  <c:v>115</c:v>
                </c:pt>
                <c:pt idx="188">
                  <c:v>160</c:v>
                </c:pt>
                <c:pt idx="189">
                  <c:v>213.5</c:v>
                </c:pt>
                <c:pt idx="190">
                  <c:v>198.1</c:v>
                </c:pt>
                <c:pt idx="191">
                  <c:v>144.5</c:v>
                </c:pt>
                <c:pt idx="192">
                  <c:v>40</c:v>
                </c:pt>
                <c:pt idx="193">
                  <c:v>210</c:v>
                </c:pt>
                <c:pt idx="194">
                  <c:v>115</c:v>
                </c:pt>
                <c:pt idx="195">
                  <c:v>185</c:v>
                </c:pt>
                <c:pt idx="196">
                  <c:v>255</c:v>
                </c:pt>
                <c:pt idx="197">
                  <c:v>40</c:v>
                </c:pt>
                <c:pt idx="198">
                  <c:v>10</c:v>
                </c:pt>
                <c:pt idx="199">
                  <c:v>10</c:v>
                </c:pt>
                <c:pt idx="200">
                  <c:v>30</c:v>
                </c:pt>
                <c:pt idx="201">
                  <c:v>35</c:v>
                </c:pt>
                <c:pt idx="202">
                  <c:v>30</c:v>
                </c:pt>
                <c:pt idx="203">
                  <c:v>15</c:v>
                </c:pt>
                <c:pt idx="204">
                  <c:v>35</c:v>
                </c:pt>
                <c:pt idx="205">
                  <c:v>16</c:v>
                </c:pt>
                <c:pt idx="206">
                  <c:v>60</c:v>
                </c:pt>
                <c:pt idx="207">
                  <c:v>25</c:v>
                </c:pt>
                <c:pt idx="208">
                  <c:v>75</c:v>
                </c:pt>
                <c:pt idx="209">
                  <c:v>140</c:v>
                </c:pt>
                <c:pt idx="210">
                  <c:v>50</c:v>
                </c:pt>
                <c:pt idx="211">
                  <c:v>50</c:v>
                </c:pt>
                <c:pt idx="212">
                  <c:v>60</c:v>
                </c:pt>
                <c:pt idx="213">
                  <c:v>40</c:v>
                </c:pt>
                <c:pt idx="214">
                  <c:v>1692.6437989999999</c:v>
                </c:pt>
                <c:pt idx="215">
                  <c:v>1461.424561</c:v>
                </c:pt>
                <c:pt idx="216">
                  <c:v>998.92553710000004</c:v>
                </c:pt>
                <c:pt idx="217">
                  <c:v>1187.5</c:v>
                </c:pt>
                <c:pt idx="218">
                  <c:v>798.62109380000004</c:v>
                </c:pt>
                <c:pt idx="219">
                  <c:v>1027.809814</c:v>
                </c:pt>
                <c:pt idx="220">
                  <c:v>2364.8608399999998</c:v>
                </c:pt>
                <c:pt idx="221">
                  <c:v>1269.385254</c:v>
                </c:pt>
                <c:pt idx="222">
                  <c:v>1823.659302</c:v>
                </c:pt>
                <c:pt idx="223">
                  <c:v>764.42822269999999</c:v>
                </c:pt>
                <c:pt idx="224">
                  <c:v>828.26049809999995</c:v>
                </c:pt>
                <c:pt idx="225">
                  <c:v>1040</c:v>
                </c:pt>
                <c:pt idx="226">
                  <c:v>1200</c:v>
                </c:pt>
                <c:pt idx="227">
                  <c:v>1164.8266599999999</c:v>
                </c:pt>
                <c:pt idx="228">
                  <c:v>1645</c:v>
                </c:pt>
                <c:pt idx="229">
                  <c:v>1911</c:v>
                </c:pt>
                <c:pt idx="230">
                  <c:v>2040</c:v>
                </c:pt>
                <c:pt idx="231">
                  <c:v>500</c:v>
                </c:pt>
                <c:pt idx="232">
                  <c:v>720</c:v>
                </c:pt>
              </c:numCache>
            </c:numRef>
          </c:yVal>
          <c:smooth val="0"/>
        </c:ser>
        <c:dLbls>
          <c:showLegendKey val="0"/>
          <c:showVal val="0"/>
          <c:showCatName val="0"/>
          <c:showSerName val="0"/>
          <c:showPercent val="0"/>
          <c:showBubbleSize val="0"/>
        </c:dLbls>
        <c:axId val="569638864"/>
        <c:axId val="569639648"/>
      </c:scatterChart>
      <c:valAx>
        <c:axId val="569638864"/>
        <c:scaling>
          <c:orientation val="minMax"/>
        </c:scaling>
        <c:delete val="0"/>
        <c:axPos val="b"/>
        <c:numFmt formatCode="General" sourceLinked="1"/>
        <c:majorTickMark val="out"/>
        <c:minorTickMark val="none"/>
        <c:tickLblPos val="nextTo"/>
        <c:crossAx val="569639648"/>
        <c:crosses val="autoZero"/>
        <c:crossBetween val="midCat"/>
      </c:valAx>
      <c:valAx>
        <c:axId val="569639648"/>
        <c:scaling>
          <c:orientation val="minMax"/>
        </c:scaling>
        <c:delete val="0"/>
        <c:axPos val="l"/>
        <c:majorGridlines/>
        <c:numFmt formatCode="General" sourceLinked="1"/>
        <c:majorTickMark val="out"/>
        <c:minorTickMark val="none"/>
        <c:tickLblPos val="nextTo"/>
        <c:crossAx val="569638864"/>
        <c:crosses val="autoZero"/>
        <c:crossBetween val="midCat"/>
      </c:valAx>
    </c:plotArea>
    <c:plotVisOnly val="1"/>
    <c:dispBlanksAs val="gap"/>
    <c:showDLblsOverMax val="0"/>
  </c:chart>
  <c:printSettings>
    <c:headerFooter/>
    <c:pageMargins b="0.75000000000000633" l="0.70000000000000062" r="0.70000000000000062" t="0.75000000000000633"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image" Target="../media/image1.png"/><Relationship Id="rId4"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7</xdr:col>
      <xdr:colOff>590551</xdr:colOff>
      <xdr:row>3</xdr:row>
      <xdr:rowOff>171450</xdr:rowOff>
    </xdr:from>
    <xdr:to>
      <xdr:col>14</xdr:col>
      <xdr:colOff>647700</xdr:colOff>
      <xdr:row>33</xdr:row>
      <xdr:rowOff>142874</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838200</xdr:colOff>
      <xdr:row>6</xdr:row>
      <xdr:rowOff>85725</xdr:rowOff>
    </xdr:from>
    <xdr:to>
      <xdr:col>24</xdr:col>
      <xdr:colOff>571500</xdr:colOff>
      <xdr:row>36</xdr:row>
      <xdr:rowOff>57149</xdr:rowOff>
    </xdr:to>
    <xdr:graphicFrame macro="">
      <xdr:nvGraphicFramePr>
        <xdr:cNvPr id="8" name="グラフ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544896</xdr:colOff>
      <xdr:row>20</xdr:row>
      <xdr:rowOff>98533</xdr:rowOff>
    </xdr:from>
    <xdr:to>
      <xdr:col>20</xdr:col>
      <xdr:colOff>1044137</xdr:colOff>
      <xdr:row>50</xdr:row>
      <xdr:rowOff>127108</xdr:rowOff>
    </xdr:to>
    <xdr:graphicFrame macro="">
      <xdr:nvGraphicFramePr>
        <xdr:cNvPr id="10" name="グラフ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713123</xdr:colOff>
      <xdr:row>23</xdr:row>
      <xdr:rowOff>91523</xdr:rowOff>
    </xdr:from>
    <xdr:to>
      <xdr:col>14</xdr:col>
      <xdr:colOff>345757</xdr:colOff>
      <xdr:row>45</xdr:row>
      <xdr:rowOff>71980</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190501</xdr:colOff>
      <xdr:row>10</xdr:row>
      <xdr:rowOff>142875</xdr:rowOff>
    </xdr:from>
    <xdr:to>
      <xdr:col>20</xdr:col>
      <xdr:colOff>133351</xdr:colOff>
      <xdr:row>23</xdr:row>
      <xdr:rowOff>114301</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66675</xdr:colOff>
      <xdr:row>16</xdr:row>
      <xdr:rowOff>133350</xdr:rowOff>
    </xdr:from>
    <xdr:to>
      <xdr:col>28</xdr:col>
      <xdr:colOff>523875</xdr:colOff>
      <xdr:row>32</xdr:row>
      <xdr:rowOff>133350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76200</xdr:colOff>
      <xdr:row>33</xdr:row>
      <xdr:rowOff>66675</xdr:rowOff>
    </xdr:from>
    <xdr:to>
      <xdr:col>25</xdr:col>
      <xdr:colOff>95250</xdr:colOff>
      <xdr:row>54</xdr:row>
      <xdr:rowOff>28575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628650</xdr:colOff>
      <xdr:row>12</xdr:row>
      <xdr:rowOff>47625</xdr:rowOff>
    </xdr:from>
    <xdr:to>
      <xdr:col>12</xdr:col>
      <xdr:colOff>504825</xdr:colOff>
      <xdr:row>32</xdr:row>
      <xdr:rowOff>38100</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28</xdr:row>
      <xdr:rowOff>19050</xdr:rowOff>
    </xdr:from>
    <xdr:to>
      <xdr:col>15</xdr:col>
      <xdr:colOff>561975</xdr:colOff>
      <xdr:row>48</xdr:row>
      <xdr:rowOff>9525</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628650</xdr:colOff>
      <xdr:row>35</xdr:row>
      <xdr:rowOff>38099</xdr:rowOff>
    </xdr:from>
    <xdr:to>
      <xdr:col>9</xdr:col>
      <xdr:colOff>257175</xdr:colOff>
      <xdr:row>54</xdr:row>
      <xdr:rowOff>161925</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471487</xdr:colOff>
      <xdr:row>15</xdr:row>
      <xdr:rowOff>171450</xdr:rowOff>
    </xdr:from>
    <xdr:to>
      <xdr:col>20</xdr:col>
      <xdr:colOff>242887</xdr:colOff>
      <xdr:row>29</xdr:row>
      <xdr:rowOff>47625</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590550</xdr:colOff>
      <xdr:row>14</xdr:row>
      <xdr:rowOff>28575</xdr:rowOff>
    </xdr:from>
    <xdr:to>
      <xdr:col>15</xdr:col>
      <xdr:colOff>361950</xdr:colOff>
      <xdr:row>28</xdr:row>
      <xdr:rowOff>104775</xdr:rowOff>
    </xdr:to>
    <xdr:graphicFrame macro="">
      <xdr:nvGraphicFramePr>
        <xdr:cNvPr id="6" name="グラフ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542925</xdr:colOff>
      <xdr:row>10</xdr:row>
      <xdr:rowOff>95250</xdr:rowOff>
    </xdr:from>
    <xdr:to>
      <xdr:col>13</xdr:col>
      <xdr:colOff>314325</xdr:colOff>
      <xdr:row>26</xdr:row>
      <xdr:rowOff>95250</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533400</xdr:colOff>
      <xdr:row>27</xdr:row>
      <xdr:rowOff>152400</xdr:rowOff>
    </xdr:from>
    <xdr:to>
      <xdr:col>13</xdr:col>
      <xdr:colOff>304800</xdr:colOff>
      <xdr:row>43</xdr:row>
      <xdr:rowOff>152400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92701</xdr:colOff>
      <xdr:row>3</xdr:row>
      <xdr:rowOff>107700</xdr:rowOff>
    </xdr:from>
    <xdr:to>
      <xdr:col>29</xdr:col>
      <xdr:colOff>549045</xdr:colOff>
      <xdr:row>19</xdr:row>
      <xdr:rowOff>107701</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148496</xdr:colOff>
      <xdr:row>26</xdr:row>
      <xdr:rowOff>57217</xdr:rowOff>
    </xdr:from>
    <xdr:to>
      <xdr:col>27</xdr:col>
      <xdr:colOff>607814</xdr:colOff>
      <xdr:row>42</xdr:row>
      <xdr:rowOff>57218</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512704</xdr:colOff>
      <xdr:row>53</xdr:row>
      <xdr:rowOff>7452</xdr:rowOff>
    </xdr:from>
    <xdr:to>
      <xdr:col>13</xdr:col>
      <xdr:colOff>460196</xdr:colOff>
      <xdr:row>72</xdr:row>
      <xdr:rowOff>119210</xdr:rowOff>
    </xdr:to>
    <xdr:pic>
      <xdr:nvPicPr>
        <xdr:cNvPr id="7" name="図 6"/>
        <xdr:cNvPicPr>
          <a:picLocks noChangeAspect="1"/>
        </xdr:cNvPicPr>
      </xdr:nvPicPr>
      <xdr:blipFill>
        <a:blip xmlns:r="http://schemas.openxmlformats.org/officeDocument/2006/relationships" r:embed="rId5"/>
        <a:stretch>
          <a:fillRect/>
        </a:stretch>
      </xdr:blipFill>
      <xdr:spPr>
        <a:xfrm>
          <a:off x="5992255" y="9082958"/>
          <a:ext cx="3372211" cy="336524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428625</xdr:colOff>
      <xdr:row>14</xdr:row>
      <xdr:rowOff>66675</xdr:rowOff>
    </xdr:from>
    <xdr:to>
      <xdr:col>15</xdr:col>
      <xdr:colOff>200025</xdr:colOff>
      <xdr:row>30</xdr:row>
      <xdr:rowOff>66675</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9525</xdr:colOff>
      <xdr:row>0</xdr:row>
      <xdr:rowOff>123825</xdr:rowOff>
    </xdr:from>
    <xdr:to>
      <xdr:col>16</xdr:col>
      <xdr:colOff>466725</xdr:colOff>
      <xdr:row>18</xdr:row>
      <xdr:rowOff>9525</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9</xdr:col>
      <xdr:colOff>103907</xdr:colOff>
      <xdr:row>14</xdr:row>
      <xdr:rowOff>83127</xdr:rowOff>
    </xdr:from>
    <xdr:to>
      <xdr:col>11</xdr:col>
      <xdr:colOff>121225</xdr:colOff>
      <xdr:row>47</xdr:row>
      <xdr:rowOff>51954</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371475</xdr:colOff>
      <xdr:row>8</xdr:row>
      <xdr:rowOff>114300</xdr:rowOff>
    </xdr:from>
    <xdr:to>
      <xdr:col>12</xdr:col>
      <xdr:colOff>142875</xdr:colOff>
      <xdr:row>24</xdr:row>
      <xdr:rowOff>114300</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Desktop/GRL/Geosciences/Revision/Batiza%20&amp;%20Vanko,%201983%20Tab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3">
          <cell r="B3">
            <v>2820</v>
          </cell>
          <cell r="C3">
            <v>350</v>
          </cell>
        </row>
        <row r="4">
          <cell r="B4">
            <v>3720</v>
          </cell>
          <cell r="C4">
            <v>620</v>
          </cell>
        </row>
        <row r="5">
          <cell r="B5">
            <v>3720</v>
          </cell>
          <cell r="C5">
            <v>540</v>
          </cell>
        </row>
        <row r="6">
          <cell r="B6">
            <v>2810</v>
          </cell>
          <cell r="C6">
            <v>560</v>
          </cell>
        </row>
        <row r="7">
          <cell r="B7">
            <v>2410</v>
          </cell>
          <cell r="C7">
            <v>400</v>
          </cell>
        </row>
        <row r="8">
          <cell r="B8">
            <v>4000</v>
          </cell>
          <cell r="C8">
            <v>660</v>
          </cell>
        </row>
        <row r="9">
          <cell r="B9">
            <v>9210</v>
          </cell>
          <cell r="C9">
            <v>1100</v>
          </cell>
        </row>
        <row r="10">
          <cell r="B10">
            <v>9660</v>
          </cell>
          <cell r="C10">
            <v>900</v>
          </cell>
        </row>
        <row r="11">
          <cell r="B11">
            <v>7510</v>
          </cell>
          <cell r="C11">
            <v>860</v>
          </cell>
        </row>
        <row r="12">
          <cell r="B12">
            <v>5800</v>
          </cell>
          <cell r="C12">
            <v>250</v>
          </cell>
        </row>
        <row r="13">
          <cell r="B13">
            <v>2300</v>
          </cell>
          <cell r="C13">
            <v>200</v>
          </cell>
        </row>
        <row r="14">
          <cell r="B14">
            <v>8860</v>
          </cell>
          <cell r="C14">
            <v>500</v>
          </cell>
        </row>
        <row r="15">
          <cell r="B15">
            <v>7700</v>
          </cell>
          <cell r="C15">
            <v>590</v>
          </cell>
        </row>
        <row r="16">
          <cell r="B16">
            <v>2470</v>
          </cell>
          <cell r="C16">
            <v>220</v>
          </cell>
        </row>
        <row r="17">
          <cell r="B17">
            <v>5900</v>
          </cell>
          <cell r="C17">
            <v>440</v>
          </cell>
        </row>
        <row r="18">
          <cell r="B18">
            <v>8860</v>
          </cell>
          <cell r="C18">
            <v>960</v>
          </cell>
        </row>
        <row r="19">
          <cell r="B19">
            <v>10500</v>
          </cell>
          <cell r="C19">
            <v>970</v>
          </cell>
        </row>
        <row r="20">
          <cell r="B20">
            <v>5900</v>
          </cell>
          <cell r="C20">
            <v>500</v>
          </cell>
        </row>
        <row r="21">
          <cell r="B21">
            <v>9400</v>
          </cell>
          <cell r="C21">
            <v>1280</v>
          </cell>
        </row>
        <row r="22">
          <cell r="B22">
            <v>8600</v>
          </cell>
          <cell r="C22">
            <v>1060</v>
          </cell>
        </row>
        <row r="23">
          <cell r="B23">
            <v>4000</v>
          </cell>
          <cell r="C23">
            <v>420</v>
          </cell>
        </row>
        <row r="24">
          <cell r="B24">
            <v>9600</v>
          </cell>
          <cell r="C24">
            <v>1280</v>
          </cell>
        </row>
        <row r="25">
          <cell r="B25">
            <v>7000</v>
          </cell>
          <cell r="C25">
            <v>750</v>
          </cell>
        </row>
        <row r="26">
          <cell r="B26">
            <v>25500</v>
          </cell>
          <cell r="C26">
            <v>2300</v>
          </cell>
        </row>
      </sheetData>
      <sheetData sheetId="1" refreshError="1"/>
      <sheetData sheetId="2" refreshError="1"/>
    </sheetDataSet>
  </externalBook>
</externalLink>
</file>

<file path=xl/queryTables/queryTable1.xml><?xml version="1.0" encoding="utf-8"?>
<queryTable xmlns="http://schemas.openxmlformats.org/spreadsheetml/2006/main" name="RasterStats_MEAN_3" connectionId="8" autoFormatId="20" applyNumberFormats="0" applyBorderFormats="0" applyFontFormats="0" applyPatternFormats="0" applyAlignmentFormats="0" applyWidthHeightFormats="0"/>
</file>

<file path=xl/queryTables/queryTable10.xml><?xml version="1.0" encoding="utf-8"?>
<queryTable xmlns="http://schemas.openxmlformats.org/spreadsheetml/2006/main" name="RasterStats_MAXIMUM" connectionId="1" autoFormatId="20" applyNumberFormats="0" applyBorderFormats="0" applyFontFormats="0" applyPatternFormats="0" applyAlignmentFormats="0" applyWidthHeightFormats="0"/>
</file>

<file path=xl/queryTables/queryTable11.xml><?xml version="1.0" encoding="utf-8"?>
<queryTable xmlns="http://schemas.openxmlformats.org/spreadsheetml/2006/main" name="RasterStats_MEAN_1" connectionId="6" autoFormatId="20" applyNumberFormats="0" applyBorderFormats="0" applyFontFormats="0" applyPatternFormats="0" applyAlignmentFormats="0" applyWidthHeightFormats="0"/>
</file>

<file path=xl/queryTables/queryTable12.xml><?xml version="1.0" encoding="utf-8"?>
<queryTable xmlns="http://schemas.openxmlformats.org/spreadsheetml/2006/main" name="RasterStats_MINIMUM_1" connectionId="10" autoFormatId="20" applyNumberFormats="0" applyBorderFormats="0" applyFontFormats="0" applyPatternFormats="0" applyAlignmentFormats="0" applyWidthHeightFormats="0"/>
</file>

<file path=xl/queryTables/queryTable13.xml><?xml version="1.0" encoding="utf-8"?>
<queryTable xmlns="http://schemas.openxmlformats.org/spreadsheetml/2006/main" name="RasterStats_STD_3" connectionId="16" autoFormatId="20" applyNumberFormats="0" applyBorderFormats="0" applyFontFormats="0" applyPatternFormats="0" applyAlignmentFormats="0" applyWidthHeightFormats="0"/>
</file>

<file path=xl/queryTables/queryTable14.xml><?xml version="1.0" encoding="utf-8"?>
<queryTable xmlns="http://schemas.openxmlformats.org/spreadsheetml/2006/main" name="RasterStats_MEAN_2" connectionId="7" autoFormatId="20" applyNumberFormats="0" applyBorderFormats="0" applyFontFormats="0" applyPatternFormats="0" applyAlignmentFormats="0" applyWidthHeightFormats="0"/>
</file>

<file path=xl/queryTables/queryTable15.xml><?xml version="1.0" encoding="utf-8"?>
<queryTable xmlns="http://schemas.openxmlformats.org/spreadsheetml/2006/main" name="RasterStats_MAXIMUM_1" connectionId="2" autoFormatId="20" applyNumberFormats="0" applyBorderFormats="0" applyFontFormats="0" applyPatternFormats="0" applyAlignmentFormats="0" applyWidthHeightFormats="0"/>
</file>

<file path=xl/queryTables/queryTable16.xml><?xml version="1.0" encoding="utf-8"?>
<queryTable xmlns="http://schemas.openxmlformats.org/spreadsheetml/2006/main" name="RasterStats_MINIMUM_2" connectionId="11" autoFormatId="20" applyNumberFormats="0" applyBorderFormats="0" applyFontFormats="0" applyPatternFormats="0" applyAlignmentFormats="0" applyWidthHeightFormats="0"/>
</file>

<file path=xl/queryTables/queryTable17.xml><?xml version="1.0" encoding="utf-8"?>
<queryTable xmlns="http://schemas.openxmlformats.org/spreadsheetml/2006/main" name="sirenum03_4mounds" connectionId="19" autoFormatId="20" applyNumberFormats="0" applyBorderFormats="0" applyFontFormats="0" applyPatternFormats="0" applyAlignmentFormats="0" applyWidthHeightFormats="0"/>
</file>

<file path=xl/queryTables/queryTable18.xml><?xml version="1.0" encoding="utf-8"?>
<queryTable xmlns="http://schemas.openxmlformats.org/spreadsheetml/2006/main" name="sirenum02_6mounds" connectionId="18" autoFormatId="20" applyNumberFormats="0" applyBorderFormats="0" applyFontFormats="0" applyPatternFormats="0" applyAlignmentFormats="0" applyWidthHeightFormats="0"/>
</file>

<file path=xl/queryTables/queryTable19.xml><?xml version="1.0" encoding="utf-8"?>
<queryTable xmlns="http://schemas.openxmlformats.org/spreadsheetml/2006/main" name="sirenum01_3mounds" connectionId="17" autoFormatId="20" applyNumberFormats="0" applyBorderFormats="0" applyFontFormats="0" applyPatternFormats="0" applyAlignmentFormats="0" applyWidthHeightFormats="0"/>
</file>

<file path=xl/queryTables/queryTable2.xml><?xml version="1.0" encoding="utf-8"?>
<queryTable xmlns="http://schemas.openxmlformats.org/spreadsheetml/2006/main" name="RasterStats_STD" connectionId="13" autoFormatId="20" applyNumberFormats="0" applyBorderFormats="0" applyFontFormats="0" applyPatternFormats="0" applyAlignmentFormats="0" applyWidthHeightFormats="0"/>
</file>

<file path=xl/queryTables/queryTable20.xml><?xml version="1.0" encoding="utf-8"?>
<queryTable xmlns="http://schemas.openxmlformats.org/spreadsheetml/2006/main" name="sirenum04_37mounds" connectionId="20" autoFormatId="20" applyNumberFormats="0" applyBorderFormats="0" applyFontFormats="0" applyPatternFormats="0" applyAlignmentFormats="0" applyWidthHeightFormats="0"/>
</file>

<file path=xl/queryTables/queryTable3.xml><?xml version="1.0" encoding="utf-8"?>
<queryTable xmlns="http://schemas.openxmlformats.org/spreadsheetml/2006/main" name="RasterStats_MAXIMUM_3" connectionId="4" autoFormatId="20" applyNumberFormats="0" applyBorderFormats="0" applyFontFormats="0" applyPatternFormats="0" applyAlignmentFormats="0" applyWidthHeightFormats="0"/>
</file>

<file path=xl/queryTables/queryTable4.xml><?xml version="1.0" encoding="utf-8"?>
<queryTable xmlns="http://schemas.openxmlformats.org/spreadsheetml/2006/main" name="RasterStats_STD_1" connectionId="14" autoFormatId="20" applyNumberFormats="0" applyBorderFormats="0" applyFontFormats="0" applyPatternFormats="0" applyAlignmentFormats="0" applyWidthHeightFormats="0"/>
</file>

<file path=xl/queryTables/queryTable5.xml><?xml version="1.0" encoding="utf-8"?>
<queryTable xmlns="http://schemas.openxmlformats.org/spreadsheetml/2006/main" name="RasterStats_MAXIMUM_2" connectionId="3" autoFormatId="20" applyNumberFormats="0" applyBorderFormats="0" applyFontFormats="0" applyPatternFormats="0" applyAlignmentFormats="0" applyWidthHeightFormats="0"/>
</file>

<file path=xl/queryTables/queryTable6.xml><?xml version="1.0" encoding="utf-8"?>
<queryTable xmlns="http://schemas.openxmlformats.org/spreadsheetml/2006/main" name="RasterStats_MINIMUM_3" connectionId="12" autoFormatId="20" applyNumberFormats="0" applyBorderFormats="0" applyFontFormats="0" applyPatternFormats="0" applyAlignmentFormats="0" applyWidthHeightFormats="0"/>
</file>

<file path=xl/queryTables/queryTable7.xml><?xml version="1.0" encoding="utf-8"?>
<queryTable xmlns="http://schemas.openxmlformats.org/spreadsheetml/2006/main" name="RasterStats_MINIMUM" connectionId="9" autoFormatId="20" applyNumberFormats="0" applyBorderFormats="0" applyFontFormats="0" applyPatternFormats="0" applyAlignmentFormats="0" applyWidthHeightFormats="0"/>
</file>

<file path=xl/queryTables/queryTable8.xml><?xml version="1.0" encoding="utf-8"?>
<queryTable xmlns="http://schemas.openxmlformats.org/spreadsheetml/2006/main" name="RasterStats_STD_2" connectionId="15" autoFormatId="20" applyNumberFormats="0" applyBorderFormats="0" applyFontFormats="0" applyPatternFormats="0" applyAlignmentFormats="0" applyWidthHeightFormats="0"/>
</file>

<file path=xl/queryTables/queryTable9.xml><?xml version="1.0" encoding="utf-8"?>
<queryTable xmlns="http://schemas.openxmlformats.org/spreadsheetml/2006/main" name="RasterStats_MEAN" connectionId="5" autoFormatId="20" applyNumberFormats="0" applyBorderFormats="0" applyFontFormats="0" applyPatternFormats="0" applyAlignmentFormats="0" applyWidthHeightFormats="0"/>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queryTable" Target="../queryTables/queryTable8.xml"/><Relationship Id="rId13" Type="http://schemas.openxmlformats.org/officeDocument/2006/relationships/queryTable" Target="../queryTables/queryTable13.xml"/><Relationship Id="rId3" Type="http://schemas.openxmlformats.org/officeDocument/2006/relationships/queryTable" Target="../queryTables/queryTable3.xml"/><Relationship Id="rId7" Type="http://schemas.openxmlformats.org/officeDocument/2006/relationships/queryTable" Target="../queryTables/queryTable7.xml"/><Relationship Id="rId12" Type="http://schemas.openxmlformats.org/officeDocument/2006/relationships/queryTable" Target="../queryTables/queryTable12.xml"/><Relationship Id="rId2" Type="http://schemas.openxmlformats.org/officeDocument/2006/relationships/queryTable" Target="../queryTables/queryTable2.xml"/><Relationship Id="rId16" Type="http://schemas.openxmlformats.org/officeDocument/2006/relationships/queryTable" Target="../queryTables/queryTable16.xml"/><Relationship Id="rId1" Type="http://schemas.openxmlformats.org/officeDocument/2006/relationships/queryTable" Target="../queryTables/queryTable1.xml"/><Relationship Id="rId6" Type="http://schemas.openxmlformats.org/officeDocument/2006/relationships/queryTable" Target="../queryTables/queryTable6.xml"/><Relationship Id="rId11" Type="http://schemas.openxmlformats.org/officeDocument/2006/relationships/queryTable" Target="../queryTables/queryTable11.xml"/><Relationship Id="rId5" Type="http://schemas.openxmlformats.org/officeDocument/2006/relationships/queryTable" Target="../queryTables/queryTable5.xml"/><Relationship Id="rId15" Type="http://schemas.openxmlformats.org/officeDocument/2006/relationships/queryTable" Target="../queryTables/queryTable15.xml"/><Relationship Id="rId10" Type="http://schemas.openxmlformats.org/officeDocument/2006/relationships/queryTable" Target="../queryTables/queryTable10.xml"/><Relationship Id="rId4" Type="http://schemas.openxmlformats.org/officeDocument/2006/relationships/queryTable" Target="../queryTables/queryTable4.xml"/><Relationship Id="rId9" Type="http://schemas.openxmlformats.org/officeDocument/2006/relationships/queryTable" Target="../queryTables/queryTable9.xml"/><Relationship Id="rId14" Type="http://schemas.openxmlformats.org/officeDocument/2006/relationships/queryTable" Target="../queryTables/queryTable14.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19.xml"/><Relationship Id="rId2" Type="http://schemas.openxmlformats.org/officeDocument/2006/relationships/queryTable" Target="../queryTables/queryTable18.xml"/><Relationship Id="rId1" Type="http://schemas.openxmlformats.org/officeDocument/2006/relationships/queryTable" Target="../queryTables/queryTable17.xml"/><Relationship Id="rId4" Type="http://schemas.openxmlformats.org/officeDocument/2006/relationships/queryTable" Target="../queryTables/queryTable20.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onlinelibrary.wiley.com/wol1/doi/10.1002/2015JE004873/full" TargetMode="External"/><Relationship Id="rId1" Type="http://schemas.openxmlformats.org/officeDocument/2006/relationships/hyperlink" Target="http://onlinelibrary.wiley.com/wol1/doi/10.1002/2015JE004873/full" TargetMode="External"/><Relationship Id="rId4"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workbookViewId="0">
      <selection activeCell="P18" sqref="P18"/>
    </sheetView>
  </sheetViews>
  <sheetFormatPr defaultRowHeight="13.5" x14ac:dyDescent="0.15"/>
  <cols>
    <col min="1" max="1" width="10.25" bestFit="1" customWidth="1"/>
    <col min="2" max="2" width="12.75" bestFit="1" customWidth="1"/>
    <col min="3" max="3" width="12.75" customWidth="1"/>
    <col min="4" max="5" width="12.75" bestFit="1" customWidth="1"/>
  </cols>
  <sheetData>
    <row r="1" spans="1:12" x14ac:dyDescent="0.15">
      <c r="B1" t="s">
        <v>217</v>
      </c>
      <c r="C1" t="s">
        <v>215</v>
      </c>
      <c r="D1" t="s">
        <v>220</v>
      </c>
      <c r="E1" t="s">
        <v>241</v>
      </c>
      <c r="I1" t="s">
        <v>289</v>
      </c>
      <c r="J1" t="s">
        <v>290</v>
      </c>
      <c r="K1" t="s">
        <v>292</v>
      </c>
      <c r="L1" t="s">
        <v>291</v>
      </c>
    </row>
    <row r="2" spans="1:12" x14ac:dyDescent="0.15">
      <c r="A2" t="s">
        <v>238</v>
      </c>
      <c r="B2">
        <v>66.000404357910199</v>
      </c>
      <c r="C2" s="14">
        <v>8.3925321698188796E-2</v>
      </c>
      <c r="D2">
        <v>12.5843284066609</v>
      </c>
      <c r="E2">
        <v>6.4101526619978699</v>
      </c>
      <c r="I2">
        <f>MAX(D:D)</f>
        <v>19.815575138197701</v>
      </c>
      <c r="J2">
        <f>MIN(D:D)</f>
        <v>5.4123556243124602</v>
      </c>
      <c r="K2">
        <f>MAX(E:E)</f>
        <v>11.3334419635093</v>
      </c>
      <c r="L2">
        <f>MIN(E:E)</f>
        <v>2.0340116419837502</v>
      </c>
    </row>
    <row r="3" spans="1:12" x14ac:dyDescent="0.15">
      <c r="A3" t="s">
        <v>239</v>
      </c>
      <c r="B3">
        <v>51.143856048583999</v>
      </c>
      <c r="C3" s="14">
        <v>4.5361794531345402E-2</v>
      </c>
      <c r="D3">
        <v>9.9928324981056402</v>
      </c>
      <c r="E3">
        <v>4.9111325427107904</v>
      </c>
    </row>
    <row r="4" spans="1:12" x14ac:dyDescent="0.15">
      <c r="A4" t="s">
        <v>240</v>
      </c>
      <c r="B4">
        <v>58.971889495849602</v>
      </c>
      <c r="C4" s="14">
        <v>7.1003995835781097E-2</v>
      </c>
      <c r="D4">
        <v>11.1203718784034</v>
      </c>
      <c r="E4">
        <v>6.3533156373914101</v>
      </c>
    </row>
    <row r="5" spans="1:12" x14ac:dyDescent="0.15">
      <c r="A5" t="s">
        <v>242</v>
      </c>
      <c r="B5">
        <v>23.098831176757798</v>
      </c>
      <c r="C5" s="14">
        <v>1.8181752413511301E-2</v>
      </c>
      <c r="D5">
        <v>8.0217066390105494</v>
      </c>
      <c r="E5">
        <v>3.0152078363589001</v>
      </c>
    </row>
    <row r="6" spans="1:12" x14ac:dyDescent="0.15">
      <c r="A6" t="s">
        <v>243</v>
      </c>
      <c r="B6">
        <v>31.759599685668899</v>
      </c>
      <c r="C6" s="14">
        <v>5.3475018590688699E-2</v>
      </c>
      <c r="D6">
        <v>8.1909785074120496</v>
      </c>
      <c r="E6">
        <v>3.24499587610108</v>
      </c>
    </row>
    <row r="7" spans="1:12" x14ac:dyDescent="0.15">
      <c r="A7" t="s">
        <v>244</v>
      </c>
      <c r="B7">
        <v>17.643989562988299</v>
      </c>
      <c r="C7">
        <v>0.122976191341877</v>
      </c>
      <c r="D7">
        <v>6.9656918580822698</v>
      </c>
      <c r="E7">
        <v>2.4631687493133598</v>
      </c>
    </row>
    <row r="8" spans="1:12" x14ac:dyDescent="0.15">
      <c r="A8" t="s">
        <v>245</v>
      </c>
      <c r="B8">
        <v>16.8263053894043</v>
      </c>
      <c r="C8">
        <v>0.20749208331108099</v>
      </c>
      <c r="D8">
        <v>6.16002999573531</v>
      </c>
      <c r="E8">
        <v>2.2810128120796498</v>
      </c>
    </row>
    <row r="9" spans="1:12" ht="14.25" thickBot="1" x14ac:dyDescent="0.2">
      <c r="A9" t="s">
        <v>246</v>
      </c>
      <c r="B9">
        <v>20.225774765014599</v>
      </c>
      <c r="C9">
        <v>0.300444096326828</v>
      </c>
      <c r="D9">
        <v>7.9665814185849202</v>
      </c>
      <c r="E9">
        <v>2.4525134651085998</v>
      </c>
    </row>
    <row r="10" spans="1:12" ht="15" thickTop="1" thickBot="1" x14ac:dyDescent="0.2">
      <c r="A10" t="s">
        <v>247</v>
      </c>
      <c r="B10">
        <v>13.838490486145</v>
      </c>
      <c r="C10" s="14">
        <v>9.5831595361232799E-2</v>
      </c>
      <c r="D10" s="15">
        <v>5.4123556243124602</v>
      </c>
      <c r="E10" s="15">
        <v>2.0340116419837502</v>
      </c>
    </row>
    <row r="11" spans="1:12" ht="14.25" thickTop="1" x14ac:dyDescent="0.15">
      <c r="A11" t="s">
        <v>248</v>
      </c>
      <c r="B11">
        <v>67.2772216796875</v>
      </c>
      <c r="C11">
        <v>0.15486042201519001</v>
      </c>
      <c r="D11">
        <v>17.356609257753899</v>
      </c>
      <c r="E11">
        <v>10.290342921142599</v>
      </c>
    </row>
    <row r="12" spans="1:12" ht="14.25" thickBot="1" x14ac:dyDescent="0.2">
      <c r="A12" t="s">
        <v>249</v>
      </c>
      <c r="B12">
        <v>75.749595642089801</v>
      </c>
      <c r="C12" s="14">
        <v>2.6611257344484301E-2</v>
      </c>
      <c r="D12">
        <v>19.051105420219098</v>
      </c>
      <c r="E12">
        <v>10.7289779579409</v>
      </c>
    </row>
    <row r="13" spans="1:12" ht="15" thickTop="1" thickBot="1" x14ac:dyDescent="0.2">
      <c r="A13" t="s">
        <v>250</v>
      </c>
      <c r="B13">
        <v>74.961387634277301</v>
      </c>
      <c r="C13" s="14">
        <v>8.8766813278198201E-2</v>
      </c>
      <c r="D13" s="15">
        <v>19.815575138197701</v>
      </c>
      <c r="E13">
        <v>11.0197038501928</v>
      </c>
    </row>
    <row r="14" spans="1:12" ht="15" thickTop="1" thickBot="1" x14ac:dyDescent="0.2">
      <c r="A14" t="s">
        <v>251</v>
      </c>
      <c r="B14">
        <v>76.619636535644503</v>
      </c>
      <c r="C14">
        <v>0.11560454964637799</v>
      </c>
      <c r="D14">
        <v>19.391724446683099</v>
      </c>
      <c r="E14" s="15">
        <v>11.3334419635093</v>
      </c>
    </row>
    <row r="15" spans="1:12" ht="14.25" thickTop="1" x14ac:dyDescent="0.15">
      <c r="A15" t="s">
        <v>252</v>
      </c>
      <c r="B15">
        <v>35.827541351318402</v>
      </c>
      <c r="C15">
        <v>0.18713399767875699</v>
      </c>
      <c r="D15">
        <v>9.7778721551229406</v>
      </c>
      <c r="E15">
        <v>3.2691100278257501</v>
      </c>
    </row>
    <row r="16" spans="1:12" x14ac:dyDescent="0.15">
      <c r="A16" t="s">
        <v>253</v>
      </c>
      <c r="B16">
        <v>35.035751342773402</v>
      </c>
      <c r="C16">
        <v>0.25105458498001099</v>
      </c>
      <c r="D16">
        <v>6.6070582211708704</v>
      </c>
      <c r="E16">
        <v>2.3056077453159198</v>
      </c>
    </row>
    <row r="17" spans="1:5" x14ac:dyDescent="0.15">
      <c r="A17" t="s">
        <v>254</v>
      </c>
      <c r="B17">
        <v>58.150375366210902</v>
      </c>
      <c r="C17">
        <v>0.26545789837837203</v>
      </c>
      <c r="D17">
        <v>8.1586100201620706</v>
      </c>
      <c r="E17">
        <v>3.6863917426780901</v>
      </c>
    </row>
    <row r="18" spans="1:5" x14ac:dyDescent="0.15">
      <c r="A18" t="s">
        <v>255</v>
      </c>
      <c r="B18">
        <v>51.753787994384801</v>
      </c>
      <c r="C18" s="14">
        <v>6.5703704953193706E-2</v>
      </c>
      <c r="D18">
        <v>9.9413806970026908</v>
      </c>
      <c r="E18">
        <v>4.7344068317512402</v>
      </c>
    </row>
    <row r="19" spans="1:5" x14ac:dyDescent="0.15">
      <c r="A19" t="s">
        <v>256</v>
      </c>
      <c r="B19">
        <v>58.051189422607401</v>
      </c>
      <c r="C19" s="14">
        <v>8.7097890675067902E-2</v>
      </c>
      <c r="D19">
        <v>11.627785796216999</v>
      </c>
      <c r="E19">
        <v>4.4866761174345804</v>
      </c>
    </row>
    <row r="20" spans="1:5" x14ac:dyDescent="0.15">
      <c r="A20" t="s">
        <v>257</v>
      </c>
      <c r="B20">
        <v>14.5322484970093</v>
      </c>
      <c r="C20" s="14">
        <v>9.1807030141353593E-2</v>
      </c>
      <c r="D20">
        <v>5.6974088104381098</v>
      </c>
      <c r="E20">
        <v>2.3794120447360601</v>
      </c>
    </row>
    <row r="21" spans="1:5" x14ac:dyDescent="0.15">
      <c r="A21" t="s">
        <v>258</v>
      </c>
      <c r="B21">
        <v>48.599693298339801</v>
      </c>
      <c r="C21">
        <v>0.128313139081001</v>
      </c>
      <c r="D21">
        <v>13.006764314319</v>
      </c>
      <c r="E21">
        <v>4.9824500428116796</v>
      </c>
    </row>
    <row r="22" spans="1:5" x14ac:dyDescent="0.15">
      <c r="A22" t="s">
        <v>259</v>
      </c>
      <c r="B22">
        <v>47.905067443847699</v>
      </c>
      <c r="C22" s="14">
        <v>5.8320678770542103E-2</v>
      </c>
      <c r="D22">
        <v>11.152579157819501</v>
      </c>
      <c r="E22">
        <v>4.0247667922948596</v>
      </c>
    </row>
    <row r="23" spans="1:5" x14ac:dyDescent="0.15">
      <c r="A23" t="s">
        <v>260</v>
      </c>
      <c r="B23">
        <v>33.855587005615199</v>
      </c>
      <c r="C23">
        <v>0.138834774494171</v>
      </c>
      <c r="D23">
        <v>7.8770014616526796</v>
      </c>
      <c r="E23">
        <v>3.1344154229649899</v>
      </c>
    </row>
    <row r="24" spans="1:5" x14ac:dyDescent="0.15">
      <c r="A24" t="s">
        <v>261</v>
      </c>
      <c r="B24">
        <v>66.000991821289105</v>
      </c>
      <c r="C24">
        <v>0.13112811744213099</v>
      </c>
      <c r="D24">
        <v>9.9878966904409907</v>
      </c>
      <c r="E24">
        <v>4.5080816783672804</v>
      </c>
    </row>
    <row r="25" spans="1:5" x14ac:dyDescent="0.15">
      <c r="A25" t="s">
        <v>262</v>
      </c>
      <c r="B25">
        <v>17.912080764770501</v>
      </c>
      <c r="C25">
        <v>0.117779158055782</v>
      </c>
      <c r="D25">
        <v>8.8905758414932592</v>
      </c>
      <c r="E25">
        <v>3.0087438947165701</v>
      </c>
    </row>
    <row r="26" spans="1:5" x14ac:dyDescent="0.15">
      <c r="A26" t="s">
        <v>263</v>
      </c>
      <c r="B26">
        <v>18.247285842895501</v>
      </c>
      <c r="C26">
        <v>0.19067835807800301</v>
      </c>
      <c r="D26">
        <v>6.8746769967943102</v>
      </c>
      <c r="E26">
        <v>2.79336583030687</v>
      </c>
    </row>
    <row r="27" spans="1:5" x14ac:dyDescent="0.15">
      <c r="A27" t="s">
        <v>264</v>
      </c>
      <c r="B27">
        <v>35.781192779541001</v>
      </c>
      <c r="C27">
        <v>0.109146423637867</v>
      </c>
      <c r="D27">
        <v>6.9450673893408501</v>
      </c>
      <c r="E27">
        <v>3.32338976457326</v>
      </c>
    </row>
    <row r="28" spans="1:5" x14ac:dyDescent="0.15">
      <c r="A28" t="s">
        <v>265</v>
      </c>
      <c r="B28">
        <v>17.203416824340799</v>
      </c>
      <c r="C28" s="14">
        <v>1.5642367303371402E-2</v>
      </c>
      <c r="D28">
        <v>7.7916869105807898</v>
      </c>
      <c r="E28">
        <v>3.6639199333752499</v>
      </c>
    </row>
    <row r="29" spans="1:5" x14ac:dyDescent="0.15">
      <c r="A29" t="s">
        <v>266</v>
      </c>
      <c r="B29">
        <v>66.991020202636705</v>
      </c>
      <c r="C29">
        <v>0.15179876983165699</v>
      </c>
      <c r="D29">
        <v>8.0696752010114601</v>
      </c>
      <c r="E29">
        <v>2.8811975362851299</v>
      </c>
    </row>
    <row r="30" spans="1:5" x14ac:dyDescent="0.15">
      <c r="A30" t="s">
        <v>267</v>
      </c>
      <c r="B30">
        <v>49.370738983154297</v>
      </c>
      <c r="C30" s="14">
        <v>4.60567884147167E-2</v>
      </c>
      <c r="D30">
        <v>9.9828882610551002</v>
      </c>
      <c r="E30">
        <v>4.2260978066488297</v>
      </c>
    </row>
    <row r="31" spans="1:5" x14ac:dyDescent="0.15">
      <c r="A31" t="s">
        <v>268</v>
      </c>
      <c r="B31">
        <v>22.906068801879901</v>
      </c>
      <c r="C31" s="14">
        <v>4.9768779426813098E-2</v>
      </c>
      <c r="D31">
        <v>8.7896181966123894</v>
      </c>
      <c r="E31">
        <v>3.1608156639317899</v>
      </c>
    </row>
    <row r="32" spans="1:5" x14ac:dyDescent="0.15">
      <c r="A32" t="s">
        <v>269</v>
      </c>
      <c r="B32">
        <v>54.4210014343262</v>
      </c>
      <c r="C32">
        <v>4.6013206243515001E-2</v>
      </c>
      <c r="D32">
        <v>10.5705378973959</v>
      </c>
      <c r="E32">
        <v>4.0496769398877497</v>
      </c>
    </row>
    <row r="33" spans="1:5" x14ac:dyDescent="0.15">
      <c r="A33" t="s">
        <v>270</v>
      </c>
      <c r="B33">
        <v>34.008144378662102</v>
      </c>
      <c r="C33">
        <v>2.3621316999196999E-2</v>
      </c>
      <c r="D33">
        <v>7.3228937377063703</v>
      </c>
      <c r="E33">
        <v>3.37385771108704</v>
      </c>
    </row>
    <row r="34" spans="1:5" x14ac:dyDescent="0.15">
      <c r="A34" t="s">
        <v>271</v>
      </c>
      <c r="B34">
        <v>18.664579391479499</v>
      </c>
      <c r="C34">
        <v>0.27399989962577798</v>
      </c>
      <c r="D34">
        <v>9.0894402991946794</v>
      </c>
      <c r="E34">
        <v>2.4757893309064598</v>
      </c>
    </row>
    <row r="35" spans="1:5" x14ac:dyDescent="0.15">
      <c r="A35" t="s">
        <v>272</v>
      </c>
      <c r="B35">
        <v>41.813526153564503</v>
      </c>
      <c r="C35">
        <v>0.237826228141785</v>
      </c>
      <c r="D35">
        <v>10.7965987148129</v>
      </c>
      <c r="E35">
        <v>3.6214264026350098</v>
      </c>
    </row>
    <row r="36" spans="1:5" x14ac:dyDescent="0.15">
      <c r="A36" t="s">
        <v>273</v>
      </c>
      <c r="B36">
        <v>33.636245727539098</v>
      </c>
      <c r="C36" s="14">
        <v>5.70486523211002E-2</v>
      </c>
      <c r="D36">
        <v>9.3905525923659408</v>
      </c>
      <c r="E36">
        <v>3.49184812041277</v>
      </c>
    </row>
    <row r="37" spans="1:5" x14ac:dyDescent="0.15">
      <c r="A37" t="s">
        <v>274</v>
      </c>
      <c r="B37">
        <v>24.422845840454102</v>
      </c>
      <c r="C37" s="14">
        <v>2.9273165389895401E-2</v>
      </c>
      <c r="D37">
        <v>8.2920478896427596</v>
      </c>
      <c r="E37">
        <v>3.0973709298680099</v>
      </c>
    </row>
    <row r="38" spans="1:5" x14ac:dyDescent="0.15">
      <c r="A38" t="s">
        <v>275</v>
      </c>
      <c r="B38">
        <v>27.7735500335693</v>
      </c>
      <c r="C38">
        <v>0.17179462313652</v>
      </c>
      <c r="D38">
        <v>7.5033967250503997</v>
      </c>
      <c r="E38">
        <v>2.9763763357781601</v>
      </c>
    </row>
    <row r="39" spans="1:5" x14ac:dyDescent="0.15">
      <c r="A39" t="s">
        <v>276</v>
      </c>
      <c r="B39">
        <v>24.670030593872099</v>
      </c>
      <c r="C39">
        <v>0.12246586382389101</v>
      </c>
      <c r="D39">
        <v>8.4645210050372501</v>
      </c>
      <c r="E39">
        <v>3.3442665079645399</v>
      </c>
    </row>
    <row r="40" spans="1:5" x14ac:dyDescent="0.15">
      <c r="A40" t="s">
        <v>277</v>
      </c>
      <c r="B40">
        <v>35.333705902099602</v>
      </c>
      <c r="C40" s="14">
        <v>3.01415156573057E-2</v>
      </c>
      <c r="D40">
        <v>9.3430751647474999</v>
      </c>
      <c r="E40">
        <v>3.0422273532412998</v>
      </c>
    </row>
    <row r="41" spans="1:5" x14ac:dyDescent="0.15">
      <c r="A41" t="s">
        <v>278</v>
      </c>
      <c r="B41">
        <v>20.166259765625</v>
      </c>
      <c r="C41">
        <v>0.13909877836704301</v>
      </c>
      <c r="D41">
        <v>8.3263361952933295</v>
      </c>
      <c r="E41">
        <v>3.0549858206797502</v>
      </c>
    </row>
    <row r="42" spans="1:5" x14ac:dyDescent="0.15">
      <c r="A42" t="s">
        <v>279</v>
      </c>
      <c r="B42">
        <v>36.188068389892599</v>
      </c>
      <c r="C42">
        <v>0.21801045536994901</v>
      </c>
      <c r="D42">
        <v>9.4359765842447008</v>
      </c>
      <c r="E42">
        <v>3.3599589239035099</v>
      </c>
    </row>
    <row r="43" spans="1:5" x14ac:dyDescent="0.15">
      <c r="A43" t="s">
        <v>280</v>
      </c>
      <c r="B43">
        <v>67.985908508300795</v>
      </c>
      <c r="C43" s="14">
        <v>4.1204188019037198E-2</v>
      </c>
      <c r="D43">
        <v>8.1817416936393492</v>
      </c>
      <c r="E43">
        <v>4.2641538722600796</v>
      </c>
    </row>
    <row r="44" spans="1:5" x14ac:dyDescent="0.15">
      <c r="A44" t="s">
        <v>281</v>
      </c>
      <c r="B44">
        <v>43.182647705078097</v>
      </c>
      <c r="C44" s="14">
        <v>6.0274299234151799E-2</v>
      </c>
      <c r="D44">
        <v>5.5480836301849701</v>
      </c>
      <c r="E44">
        <v>3.1067425978656402</v>
      </c>
    </row>
    <row r="45" spans="1:5" x14ac:dyDescent="0.15">
      <c r="A45" t="s">
        <v>282</v>
      </c>
      <c r="B45">
        <v>58.226932525634801</v>
      </c>
      <c r="C45">
        <v>0.14094109833240501</v>
      </c>
      <c r="D45">
        <v>9.2458919959265309</v>
      </c>
      <c r="E45">
        <v>3.2463729902716398</v>
      </c>
    </row>
    <row r="46" spans="1:5" x14ac:dyDescent="0.15">
      <c r="A46" t="s">
        <v>283</v>
      </c>
      <c r="B46">
        <v>23.868913650512699</v>
      </c>
      <c r="C46" s="14">
        <v>8.1335298717021901E-2</v>
      </c>
      <c r="D46">
        <v>5.9075635348446198</v>
      </c>
      <c r="E46">
        <v>2.5280779973200098</v>
      </c>
    </row>
    <row r="47" spans="1:5" x14ac:dyDescent="0.15">
      <c r="A47" t="s">
        <v>284</v>
      </c>
      <c r="B47">
        <v>17.3156852722168</v>
      </c>
      <c r="C47">
        <v>0.31769436597824102</v>
      </c>
      <c r="D47">
        <v>7.8698056698267997</v>
      </c>
      <c r="E47">
        <v>2.4667041689531302</v>
      </c>
    </row>
    <row r="48" spans="1:5" x14ac:dyDescent="0.15">
      <c r="A48" t="s">
        <v>285</v>
      </c>
      <c r="B48">
        <v>18.661945343017599</v>
      </c>
      <c r="C48">
        <v>0.14431719481944999</v>
      </c>
      <c r="D48">
        <v>8.5701187593818204</v>
      </c>
      <c r="E48">
        <v>2.7425326703738602</v>
      </c>
    </row>
    <row r="49" spans="1:5" x14ac:dyDescent="0.15">
      <c r="A49" t="s">
        <v>286</v>
      </c>
      <c r="B49">
        <v>26.6479587554932</v>
      </c>
      <c r="C49">
        <v>0.24783134460449199</v>
      </c>
      <c r="D49">
        <v>7.9305561691714201</v>
      </c>
      <c r="E49">
        <v>2.68364949282237</v>
      </c>
    </row>
    <row r="50" spans="1:5" x14ac:dyDescent="0.15">
      <c r="A50" t="s">
        <v>287</v>
      </c>
      <c r="B50">
        <v>31.178524017333999</v>
      </c>
      <c r="C50">
        <v>0.14021797478199</v>
      </c>
      <c r="D50">
        <v>7.8610673418653496</v>
      </c>
      <c r="E50">
        <v>3.3590014738749501</v>
      </c>
    </row>
    <row r="51" spans="1:5" x14ac:dyDescent="0.15">
      <c r="A51" t="s">
        <v>288</v>
      </c>
      <c r="B51">
        <v>17.3307399749756</v>
      </c>
      <c r="C51" s="14">
        <v>8.2501031458377797E-2</v>
      </c>
      <c r="D51">
        <v>5.7019242975792999</v>
      </c>
      <c r="E51">
        <v>2.3097711249591799</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60"/>
  <sheetViews>
    <sheetView workbookViewId="0">
      <selection activeCell="H2" sqref="H2:H60"/>
    </sheetView>
  </sheetViews>
  <sheetFormatPr defaultRowHeight="13.5" x14ac:dyDescent="0.15"/>
  <cols>
    <col min="3" max="3" width="22.125" customWidth="1"/>
  </cols>
  <sheetData>
    <row r="1" spans="2:12" x14ac:dyDescent="0.15">
      <c r="B1" t="s">
        <v>714</v>
      </c>
      <c r="D1" t="s">
        <v>229</v>
      </c>
      <c r="E1" t="s">
        <v>228</v>
      </c>
      <c r="F1" t="s">
        <v>227</v>
      </c>
      <c r="G1" t="s">
        <v>226</v>
      </c>
      <c r="H1" t="s">
        <v>225</v>
      </c>
      <c r="J1" t="s">
        <v>707</v>
      </c>
      <c r="K1" t="s">
        <v>708</v>
      </c>
      <c r="L1" t="s">
        <v>709</v>
      </c>
    </row>
    <row r="2" spans="2:12" x14ac:dyDescent="0.15">
      <c r="D2">
        <v>1</v>
      </c>
      <c r="E2" t="s">
        <v>221</v>
      </c>
      <c r="F2">
        <v>570</v>
      </c>
      <c r="G2">
        <v>60</v>
      </c>
      <c r="H2">
        <v>0.105</v>
      </c>
      <c r="I2" t="s">
        <v>710</v>
      </c>
      <c r="J2">
        <f>AVERAGE(F2:F27,F29:F54,F57:F60)</f>
        <v>700.80357142857144</v>
      </c>
      <c r="K2">
        <f>AVERAGE(G:G)</f>
        <v>90.847457627118644</v>
      </c>
      <c r="L2">
        <f>AVERAGE(H2:H27,H29:H55,H57:H60)</f>
        <v>0.14478947368421052</v>
      </c>
    </row>
    <row r="3" spans="2:12" x14ac:dyDescent="0.15">
      <c r="D3">
        <v>2</v>
      </c>
      <c r="E3" t="s">
        <v>218</v>
      </c>
      <c r="F3">
        <v>541.5</v>
      </c>
      <c r="G3">
        <v>80</v>
      </c>
      <c r="H3">
        <v>0.14799999999999999</v>
      </c>
      <c r="I3" t="s">
        <v>711</v>
      </c>
      <c r="J3">
        <f>MAX(F2:F27,F29:F54,F57:F60)</f>
        <v>2842.5</v>
      </c>
      <c r="K3">
        <f>MAX(G:G)</f>
        <v>240</v>
      </c>
      <c r="L3">
        <f>MAX(H2:H27,H29:H55,H57:H60)</f>
        <v>0.53</v>
      </c>
    </row>
    <row r="4" spans="2:12" x14ac:dyDescent="0.15">
      <c r="D4">
        <v>3</v>
      </c>
      <c r="E4" t="s">
        <v>216</v>
      </c>
      <c r="F4">
        <v>560</v>
      </c>
      <c r="G4">
        <v>100</v>
      </c>
      <c r="H4">
        <v>0.17899999999999999</v>
      </c>
      <c r="I4" t="s">
        <v>712</v>
      </c>
      <c r="J4">
        <f>MIN(F2:F27,F29:F54,F57:F60)</f>
        <v>190.5</v>
      </c>
      <c r="K4">
        <f>MIN(G:G)</f>
        <v>20</v>
      </c>
      <c r="L4">
        <f>MIN(H2:H27,H29:H55,H57:H60)</f>
        <v>7.0000000000000001E-3</v>
      </c>
    </row>
    <row r="5" spans="2:12" x14ac:dyDescent="0.15">
      <c r="D5">
        <v>4</v>
      </c>
      <c r="E5" t="s">
        <v>214</v>
      </c>
      <c r="F5">
        <v>263.5</v>
      </c>
      <c r="G5">
        <v>20</v>
      </c>
      <c r="H5">
        <v>7.5999999999999998E-2</v>
      </c>
      <c r="I5" t="s">
        <v>713</v>
      </c>
      <c r="J5">
        <f>MEDIAN(F2:F27,F29:F54,F57:F60)</f>
        <v>562</v>
      </c>
      <c r="K5">
        <f>MEDIAN(G:G)</f>
        <v>80</v>
      </c>
      <c r="L5">
        <f>MEDIAN(H2:H27,H29:H55,H57:H60)</f>
        <v>0.13300000000000001</v>
      </c>
    </row>
    <row r="6" spans="2:12" x14ac:dyDescent="0.15">
      <c r="D6">
        <v>5</v>
      </c>
      <c r="E6" t="s">
        <v>211</v>
      </c>
      <c r="F6">
        <v>464.5</v>
      </c>
      <c r="G6">
        <v>60</v>
      </c>
      <c r="H6">
        <v>0.129</v>
      </c>
      <c r="I6" t="s">
        <v>210</v>
      </c>
      <c r="J6">
        <f>STDEV(F2:F27,F29:F54,F57:F60)</f>
        <v>437.8190439665002</v>
      </c>
      <c r="K6">
        <f>STDEV(G:G)</f>
        <v>55.251404587957211</v>
      </c>
      <c r="L6">
        <f>STDEV(H2:H27,H29:H55,H57:H60)</f>
        <v>8.5938253756092833E-2</v>
      </c>
    </row>
    <row r="7" spans="2:12" x14ac:dyDescent="0.15">
      <c r="D7">
        <v>6</v>
      </c>
      <c r="E7" t="s">
        <v>208</v>
      </c>
      <c r="F7">
        <v>1000.5</v>
      </c>
      <c r="G7">
        <v>140</v>
      </c>
      <c r="H7">
        <v>0.14000000000000001</v>
      </c>
    </row>
    <row r="8" spans="2:12" x14ac:dyDescent="0.15">
      <c r="D8">
        <v>7</v>
      </c>
      <c r="E8" t="s">
        <v>207</v>
      </c>
      <c r="F8">
        <v>281</v>
      </c>
      <c r="G8">
        <v>20</v>
      </c>
      <c r="H8">
        <v>7.0999999999999994E-2</v>
      </c>
    </row>
    <row r="9" spans="2:12" x14ac:dyDescent="0.15">
      <c r="D9">
        <v>8</v>
      </c>
      <c r="E9" t="s">
        <v>205</v>
      </c>
      <c r="F9">
        <v>584.5</v>
      </c>
      <c r="G9">
        <v>60</v>
      </c>
      <c r="H9">
        <v>0.10299999999999999</v>
      </c>
    </row>
    <row r="10" spans="2:12" x14ac:dyDescent="0.15">
      <c r="D10">
        <v>9</v>
      </c>
      <c r="E10" t="s">
        <v>204</v>
      </c>
      <c r="F10">
        <v>431</v>
      </c>
      <c r="G10">
        <v>60</v>
      </c>
      <c r="H10">
        <v>0.13900000000000001</v>
      </c>
    </row>
    <row r="11" spans="2:12" x14ac:dyDescent="0.15">
      <c r="D11">
        <v>10</v>
      </c>
      <c r="E11" t="s">
        <v>203</v>
      </c>
      <c r="F11">
        <v>652.5</v>
      </c>
      <c r="G11">
        <v>140</v>
      </c>
      <c r="H11">
        <v>0.215</v>
      </c>
    </row>
    <row r="12" spans="2:12" x14ac:dyDescent="0.15">
      <c r="D12">
        <v>11</v>
      </c>
      <c r="E12" t="s">
        <v>202</v>
      </c>
      <c r="F12">
        <v>790.5</v>
      </c>
      <c r="G12">
        <v>140</v>
      </c>
      <c r="H12">
        <v>0.17699999999999999</v>
      </c>
    </row>
    <row r="13" spans="2:12" x14ac:dyDescent="0.15">
      <c r="D13">
        <v>12</v>
      </c>
      <c r="E13" t="s">
        <v>201</v>
      </c>
      <c r="F13">
        <v>559</v>
      </c>
      <c r="G13">
        <v>60</v>
      </c>
      <c r="H13">
        <v>0.107</v>
      </c>
    </row>
    <row r="14" spans="2:12" x14ac:dyDescent="0.15">
      <c r="D14">
        <v>13</v>
      </c>
      <c r="E14" t="s">
        <v>200</v>
      </c>
      <c r="F14">
        <v>735</v>
      </c>
      <c r="G14">
        <v>140</v>
      </c>
      <c r="H14">
        <v>0.19</v>
      </c>
    </row>
    <row r="15" spans="2:12" x14ac:dyDescent="0.15">
      <c r="D15">
        <v>14</v>
      </c>
      <c r="E15" t="s">
        <v>199</v>
      </c>
      <c r="F15">
        <v>452</v>
      </c>
      <c r="G15">
        <v>60</v>
      </c>
      <c r="H15">
        <v>0.13300000000000001</v>
      </c>
    </row>
    <row r="16" spans="2:12" x14ac:dyDescent="0.15">
      <c r="D16">
        <v>15</v>
      </c>
      <c r="E16" t="s">
        <v>198</v>
      </c>
      <c r="F16">
        <v>393.5</v>
      </c>
      <c r="G16">
        <v>60</v>
      </c>
      <c r="H16">
        <v>0.152</v>
      </c>
    </row>
    <row r="17" spans="4:8" x14ac:dyDescent="0.15">
      <c r="D17">
        <v>16</v>
      </c>
      <c r="E17" t="s">
        <v>196</v>
      </c>
      <c r="F17">
        <v>601.5</v>
      </c>
      <c r="G17">
        <v>60</v>
      </c>
      <c r="H17">
        <v>0.1</v>
      </c>
    </row>
    <row r="18" spans="4:8" x14ac:dyDescent="0.15">
      <c r="D18">
        <v>17</v>
      </c>
      <c r="E18" t="s">
        <v>195</v>
      </c>
      <c r="F18">
        <v>684.5</v>
      </c>
      <c r="G18">
        <v>60</v>
      </c>
      <c r="H18">
        <v>8.7999999999999995E-2</v>
      </c>
    </row>
    <row r="19" spans="4:8" x14ac:dyDescent="0.15">
      <c r="D19">
        <v>18</v>
      </c>
      <c r="E19" t="s">
        <v>194</v>
      </c>
      <c r="F19">
        <v>342.5</v>
      </c>
      <c r="G19">
        <v>80</v>
      </c>
      <c r="H19">
        <v>0.23400000000000001</v>
      </c>
    </row>
    <row r="20" spans="4:8" x14ac:dyDescent="0.15">
      <c r="D20">
        <v>19</v>
      </c>
      <c r="E20" t="s">
        <v>193</v>
      </c>
      <c r="F20">
        <v>469.5</v>
      </c>
      <c r="G20">
        <v>100</v>
      </c>
      <c r="H20">
        <v>0.21299999999999999</v>
      </c>
    </row>
    <row r="21" spans="4:8" x14ac:dyDescent="0.15">
      <c r="D21">
        <v>20</v>
      </c>
      <c r="E21" t="s">
        <v>191</v>
      </c>
      <c r="F21">
        <v>556</v>
      </c>
      <c r="G21">
        <v>100</v>
      </c>
      <c r="H21">
        <v>0.18</v>
      </c>
    </row>
    <row r="22" spans="4:8" x14ac:dyDescent="0.15">
      <c r="D22">
        <v>21</v>
      </c>
      <c r="E22" t="s">
        <v>190</v>
      </c>
      <c r="F22">
        <v>1338.5</v>
      </c>
      <c r="G22">
        <v>60</v>
      </c>
      <c r="H22">
        <v>4.4999999999999998E-2</v>
      </c>
    </row>
    <row r="23" spans="4:8" x14ac:dyDescent="0.15">
      <c r="D23">
        <v>22</v>
      </c>
      <c r="E23" t="s">
        <v>188</v>
      </c>
      <c r="F23">
        <v>563</v>
      </c>
      <c r="G23">
        <v>100</v>
      </c>
      <c r="H23">
        <v>0.17799999999999999</v>
      </c>
    </row>
    <row r="24" spans="4:8" x14ac:dyDescent="0.15">
      <c r="D24">
        <v>23</v>
      </c>
      <c r="E24" t="s">
        <v>187</v>
      </c>
      <c r="F24">
        <v>818</v>
      </c>
      <c r="G24">
        <v>100</v>
      </c>
      <c r="H24">
        <v>0.122</v>
      </c>
    </row>
    <row r="25" spans="4:8" x14ac:dyDescent="0.15">
      <c r="D25">
        <v>24</v>
      </c>
      <c r="E25" t="s">
        <v>185</v>
      </c>
      <c r="F25">
        <v>367.5</v>
      </c>
      <c r="G25">
        <v>60</v>
      </c>
      <c r="H25">
        <v>0.16300000000000001</v>
      </c>
    </row>
    <row r="26" spans="4:8" x14ac:dyDescent="0.15">
      <c r="D26">
        <v>25</v>
      </c>
      <c r="E26" t="s">
        <v>184</v>
      </c>
      <c r="F26">
        <v>238.5</v>
      </c>
      <c r="G26">
        <v>80</v>
      </c>
      <c r="H26">
        <v>0.33500000000000002</v>
      </c>
    </row>
    <row r="27" spans="4:8" x14ac:dyDescent="0.15">
      <c r="D27">
        <v>26</v>
      </c>
      <c r="E27" t="s">
        <v>182</v>
      </c>
      <c r="F27">
        <v>896</v>
      </c>
      <c r="G27">
        <v>160</v>
      </c>
      <c r="H27">
        <v>0.17899999999999999</v>
      </c>
    </row>
    <row r="28" spans="4:8" x14ac:dyDescent="0.15">
      <c r="D28">
        <v>27</v>
      </c>
      <c r="E28" t="s">
        <v>181</v>
      </c>
      <c r="F28">
        <v>0</v>
      </c>
      <c r="G28">
        <v>120</v>
      </c>
    </row>
    <row r="29" spans="4:8" x14ac:dyDescent="0.15">
      <c r="D29">
        <v>28</v>
      </c>
      <c r="E29" t="s">
        <v>180</v>
      </c>
      <c r="F29">
        <v>704</v>
      </c>
      <c r="G29">
        <v>40</v>
      </c>
      <c r="H29">
        <v>5.7000000000000002E-2</v>
      </c>
    </row>
    <row r="30" spans="4:8" x14ac:dyDescent="0.15">
      <c r="D30">
        <v>29</v>
      </c>
      <c r="E30" t="s">
        <v>179</v>
      </c>
      <c r="F30">
        <v>1133</v>
      </c>
      <c r="G30">
        <v>240</v>
      </c>
      <c r="H30">
        <v>0.21199999999999999</v>
      </c>
    </row>
    <row r="31" spans="4:8" x14ac:dyDescent="0.15">
      <c r="D31">
        <v>30</v>
      </c>
      <c r="E31" t="s">
        <v>177</v>
      </c>
      <c r="F31">
        <v>534</v>
      </c>
      <c r="G31">
        <v>60</v>
      </c>
      <c r="H31">
        <v>0.112</v>
      </c>
    </row>
    <row r="32" spans="4:8" x14ac:dyDescent="0.15">
      <c r="D32">
        <v>31</v>
      </c>
      <c r="E32" t="s">
        <v>175</v>
      </c>
      <c r="F32">
        <v>2842.5</v>
      </c>
      <c r="G32">
        <v>20</v>
      </c>
      <c r="H32">
        <v>7.0000000000000001E-3</v>
      </c>
    </row>
    <row r="33" spans="4:8" x14ac:dyDescent="0.15">
      <c r="D33">
        <v>32</v>
      </c>
      <c r="E33" t="s">
        <v>174</v>
      </c>
      <c r="F33">
        <v>1310.5</v>
      </c>
      <c r="G33">
        <v>120</v>
      </c>
      <c r="H33">
        <v>9.1999999999999998E-2</v>
      </c>
    </row>
    <row r="34" spans="4:8" x14ac:dyDescent="0.15">
      <c r="D34">
        <v>33</v>
      </c>
      <c r="E34" t="s">
        <v>173</v>
      </c>
      <c r="F34">
        <v>190.5</v>
      </c>
      <c r="G34">
        <v>20</v>
      </c>
      <c r="H34">
        <v>0.105</v>
      </c>
    </row>
    <row r="35" spans="4:8" x14ac:dyDescent="0.15">
      <c r="D35">
        <v>34</v>
      </c>
      <c r="E35" t="s">
        <v>171</v>
      </c>
      <c r="F35">
        <v>527.5</v>
      </c>
      <c r="G35">
        <v>60</v>
      </c>
      <c r="H35">
        <v>0.114</v>
      </c>
    </row>
    <row r="36" spans="4:8" x14ac:dyDescent="0.15">
      <c r="D36">
        <v>35</v>
      </c>
      <c r="E36" t="s">
        <v>170</v>
      </c>
      <c r="F36">
        <v>997</v>
      </c>
      <c r="G36">
        <v>220</v>
      </c>
      <c r="H36">
        <v>0.221</v>
      </c>
    </row>
    <row r="37" spans="4:8" x14ac:dyDescent="0.15">
      <c r="D37">
        <v>36</v>
      </c>
      <c r="E37" t="s">
        <v>168</v>
      </c>
      <c r="F37">
        <v>475</v>
      </c>
      <c r="G37">
        <v>80</v>
      </c>
      <c r="H37">
        <v>0.16800000000000001</v>
      </c>
    </row>
    <row r="38" spans="4:8" x14ac:dyDescent="0.15">
      <c r="D38">
        <v>37</v>
      </c>
      <c r="E38" t="s">
        <v>167</v>
      </c>
      <c r="F38">
        <v>466</v>
      </c>
      <c r="G38">
        <v>60</v>
      </c>
      <c r="H38">
        <v>0.129</v>
      </c>
    </row>
    <row r="39" spans="4:8" x14ac:dyDescent="0.15">
      <c r="D39">
        <v>38</v>
      </c>
      <c r="E39" t="s">
        <v>165</v>
      </c>
      <c r="F39">
        <v>881.5</v>
      </c>
      <c r="G39">
        <v>80</v>
      </c>
      <c r="H39">
        <v>9.0999999999999998E-2</v>
      </c>
    </row>
    <row r="40" spans="4:8" x14ac:dyDescent="0.15">
      <c r="D40">
        <v>39</v>
      </c>
      <c r="E40" t="s">
        <v>163</v>
      </c>
      <c r="F40">
        <v>1041</v>
      </c>
      <c r="G40">
        <v>220</v>
      </c>
      <c r="H40">
        <v>0.21099999999999999</v>
      </c>
    </row>
    <row r="41" spans="4:8" x14ac:dyDescent="0.15">
      <c r="D41">
        <v>40</v>
      </c>
      <c r="E41" t="s">
        <v>161</v>
      </c>
      <c r="F41">
        <v>1050</v>
      </c>
      <c r="G41">
        <v>140</v>
      </c>
      <c r="H41">
        <v>0.13300000000000001</v>
      </c>
    </row>
    <row r="42" spans="4:8" x14ac:dyDescent="0.15">
      <c r="D42">
        <v>41</v>
      </c>
      <c r="E42" t="s">
        <v>159</v>
      </c>
      <c r="F42">
        <v>1610.5</v>
      </c>
      <c r="G42">
        <v>40</v>
      </c>
      <c r="H42">
        <v>2.5000000000000001E-2</v>
      </c>
    </row>
    <row r="43" spans="4:8" x14ac:dyDescent="0.15">
      <c r="D43">
        <v>42</v>
      </c>
      <c r="E43" t="s">
        <v>157</v>
      </c>
      <c r="F43">
        <v>931.5</v>
      </c>
      <c r="G43">
        <v>60</v>
      </c>
      <c r="H43">
        <v>6.4000000000000001E-2</v>
      </c>
    </row>
    <row r="44" spans="4:8" x14ac:dyDescent="0.15">
      <c r="D44">
        <v>43</v>
      </c>
      <c r="E44" t="s">
        <v>155</v>
      </c>
      <c r="F44">
        <v>1621</v>
      </c>
      <c r="G44">
        <v>220</v>
      </c>
      <c r="H44">
        <v>0.13600000000000001</v>
      </c>
    </row>
    <row r="45" spans="4:8" x14ac:dyDescent="0.15">
      <c r="D45">
        <v>44</v>
      </c>
      <c r="E45" t="s">
        <v>153</v>
      </c>
      <c r="F45">
        <v>1010.5</v>
      </c>
      <c r="G45">
        <v>100</v>
      </c>
      <c r="H45">
        <v>9.9000000000000005E-2</v>
      </c>
    </row>
    <row r="46" spans="4:8" x14ac:dyDescent="0.15">
      <c r="D46">
        <v>45</v>
      </c>
      <c r="E46" t="s">
        <v>151</v>
      </c>
      <c r="F46">
        <v>434.5</v>
      </c>
      <c r="G46">
        <v>60</v>
      </c>
      <c r="H46">
        <v>0.13800000000000001</v>
      </c>
    </row>
    <row r="47" spans="4:8" x14ac:dyDescent="0.15">
      <c r="D47">
        <v>46</v>
      </c>
      <c r="E47" t="s">
        <v>150</v>
      </c>
      <c r="F47">
        <v>959.5</v>
      </c>
      <c r="G47">
        <v>80</v>
      </c>
      <c r="H47">
        <v>8.3000000000000004E-2</v>
      </c>
    </row>
    <row r="48" spans="4:8" x14ac:dyDescent="0.15">
      <c r="D48">
        <v>47</v>
      </c>
      <c r="E48" t="s">
        <v>149</v>
      </c>
      <c r="F48">
        <v>337</v>
      </c>
      <c r="G48">
        <v>80</v>
      </c>
      <c r="H48">
        <v>0.23699999999999999</v>
      </c>
    </row>
    <row r="49" spans="4:8" x14ac:dyDescent="0.15">
      <c r="D49">
        <v>48</v>
      </c>
      <c r="E49" t="s">
        <v>148</v>
      </c>
      <c r="F49">
        <v>535.5</v>
      </c>
      <c r="G49">
        <v>40</v>
      </c>
      <c r="H49">
        <v>7.4999999999999997E-2</v>
      </c>
    </row>
    <row r="50" spans="4:8" x14ac:dyDescent="0.15">
      <c r="D50">
        <v>49</v>
      </c>
      <c r="E50" t="s">
        <v>146</v>
      </c>
      <c r="F50">
        <v>623</v>
      </c>
      <c r="G50">
        <v>180</v>
      </c>
      <c r="H50">
        <v>0.28899999999999998</v>
      </c>
    </row>
    <row r="51" spans="4:8" x14ac:dyDescent="0.15">
      <c r="D51">
        <v>50</v>
      </c>
      <c r="E51" t="s">
        <v>145</v>
      </c>
      <c r="F51">
        <v>246.5</v>
      </c>
      <c r="G51">
        <v>40</v>
      </c>
      <c r="H51">
        <v>0.16200000000000001</v>
      </c>
    </row>
    <row r="52" spans="4:8" x14ac:dyDescent="0.15">
      <c r="D52">
        <v>51</v>
      </c>
      <c r="E52" t="s">
        <v>144</v>
      </c>
      <c r="F52">
        <v>678.5</v>
      </c>
      <c r="G52">
        <v>100</v>
      </c>
      <c r="H52">
        <v>0.14699999999999999</v>
      </c>
    </row>
    <row r="53" spans="4:8" x14ac:dyDescent="0.15">
      <c r="D53">
        <v>52</v>
      </c>
      <c r="E53" t="s">
        <v>142</v>
      </c>
      <c r="F53">
        <v>209</v>
      </c>
      <c r="G53">
        <v>60</v>
      </c>
      <c r="H53">
        <v>0.28699999999999998</v>
      </c>
    </row>
    <row r="54" spans="4:8" x14ac:dyDescent="0.15">
      <c r="D54">
        <v>53</v>
      </c>
      <c r="E54" t="s">
        <v>141</v>
      </c>
      <c r="F54">
        <v>477.5</v>
      </c>
      <c r="G54">
        <v>100</v>
      </c>
      <c r="H54">
        <v>0.20899999999999999</v>
      </c>
    </row>
    <row r="55" spans="4:8" x14ac:dyDescent="0.15">
      <c r="D55">
        <v>54</v>
      </c>
      <c r="E55" t="s">
        <v>139</v>
      </c>
      <c r="F55">
        <v>565</v>
      </c>
      <c r="G55">
        <v>40</v>
      </c>
      <c r="H55">
        <v>7.9000000000000001E-2</v>
      </c>
    </row>
    <row r="56" spans="4:8" x14ac:dyDescent="0.15">
      <c r="D56">
        <v>55</v>
      </c>
      <c r="E56" t="s">
        <v>138</v>
      </c>
      <c r="G56">
        <v>120</v>
      </c>
    </row>
    <row r="57" spans="4:8" x14ac:dyDescent="0.15">
      <c r="D57">
        <v>56</v>
      </c>
      <c r="E57" t="s">
        <v>137</v>
      </c>
      <c r="F57">
        <v>450</v>
      </c>
      <c r="G57">
        <v>240</v>
      </c>
      <c r="H57">
        <v>0.53</v>
      </c>
    </row>
    <row r="58" spans="4:8" x14ac:dyDescent="0.15">
      <c r="D58">
        <v>57</v>
      </c>
      <c r="E58" t="s">
        <v>136</v>
      </c>
      <c r="F58">
        <v>750</v>
      </c>
      <c r="G58">
        <v>60</v>
      </c>
      <c r="H58">
        <v>0.08</v>
      </c>
    </row>
    <row r="59" spans="4:8" x14ac:dyDescent="0.15">
      <c r="D59">
        <v>58</v>
      </c>
      <c r="E59" t="s">
        <v>135</v>
      </c>
      <c r="F59">
        <v>561</v>
      </c>
      <c r="G59">
        <v>40</v>
      </c>
      <c r="H59">
        <v>0.03</v>
      </c>
    </row>
    <row r="60" spans="4:8" x14ac:dyDescent="0.15">
      <c r="D60">
        <v>59</v>
      </c>
      <c r="E60" t="s">
        <v>134</v>
      </c>
      <c r="F60">
        <v>502.5</v>
      </c>
      <c r="G60">
        <v>60</v>
      </c>
      <c r="H60">
        <v>0.03</v>
      </c>
    </row>
  </sheetData>
  <phoneticPr fontId="1"/>
  <pageMargins left="0.7" right="0.7" top="0.75" bottom="0.75" header="0.3" footer="0.3"/>
  <pageSetup paperSize="9"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workbookViewId="0">
      <selection activeCell="H9" sqref="H9:I11"/>
    </sheetView>
  </sheetViews>
  <sheetFormatPr defaultRowHeight="13.5" x14ac:dyDescent="0.15"/>
  <cols>
    <col min="2" max="2" width="13" customWidth="1"/>
    <col min="3" max="3" width="27.625" customWidth="1"/>
    <col min="5" max="5" width="15.5" customWidth="1"/>
  </cols>
  <sheetData>
    <row r="1" spans="1:9" x14ac:dyDescent="0.15">
      <c r="A1" t="s">
        <v>746</v>
      </c>
    </row>
    <row r="3" spans="1:9" ht="29.25" x14ac:dyDescent="0.15">
      <c r="A3" t="s">
        <v>747</v>
      </c>
      <c r="B3" s="39" t="s">
        <v>748</v>
      </c>
      <c r="C3" s="39" t="s">
        <v>749</v>
      </c>
      <c r="D3" s="39" t="s">
        <v>750</v>
      </c>
      <c r="E3" s="39" t="s">
        <v>751</v>
      </c>
      <c r="F3" t="s">
        <v>752</v>
      </c>
      <c r="H3" s="39" t="s">
        <v>753</v>
      </c>
      <c r="I3" s="39" t="s">
        <v>862</v>
      </c>
    </row>
    <row r="4" spans="1:9" ht="15.75" x14ac:dyDescent="0.15">
      <c r="A4" t="s">
        <v>754</v>
      </c>
    </row>
    <row r="5" spans="1:9" x14ac:dyDescent="0.15">
      <c r="A5" t="s">
        <v>755</v>
      </c>
      <c r="B5">
        <v>50</v>
      </c>
      <c r="C5">
        <v>5</v>
      </c>
      <c r="D5">
        <v>12</v>
      </c>
      <c r="E5">
        <v>7</v>
      </c>
      <c r="F5">
        <v>4.0999999999999996</v>
      </c>
      <c r="H5">
        <f xml:space="preserve"> 2*B5</f>
        <v>100</v>
      </c>
      <c r="I5">
        <f>D5/H5</f>
        <v>0.12</v>
      </c>
    </row>
    <row r="6" spans="1:9" x14ac:dyDescent="0.15">
      <c r="A6" t="s">
        <v>756</v>
      </c>
      <c r="B6">
        <v>100</v>
      </c>
      <c r="C6">
        <v>12</v>
      </c>
      <c r="D6">
        <v>24</v>
      </c>
      <c r="E6">
        <v>12</v>
      </c>
      <c r="F6">
        <v>4.0999999999999996</v>
      </c>
      <c r="H6">
        <f t="shared" ref="H6:H19" si="0" xml:space="preserve"> 2*B6</f>
        <v>200</v>
      </c>
      <c r="I6">
        <f t="shared" ref="I6:I11" si="1">D6/H6</f>
        <v>0.12</v>
      </c>
    </row>
    <row r="7" spans="1:9" x14ac:dyDescent="0.15">
      <c r="A7" t="s">
        <v>757</v>
      </c>
      <c r="B7">
        <v>50</v>
      </c>
      <c r="C7">
        <v>5</v>
      </c>
      <c r="D7">
        <v>16</v>
      </c>
      <c r="E7">
        <v>11</v>
      </c>
      <c r="F7">
        <v>3.1</v>
      </c>
      <c r="H7">
        <f t="shared" si="0"/>
        <v>100</v>
      </c>
      <c r="I7">
        <f t="shared" si="1"/>
        <v>0.16</v>
      </c>
    </row>
    <row r="8" spans="1:9" x14ac:dyDescent="0.15">
      <c r="A8" t="s">
        <v>758</v>
      </c>
      <c r="B8">
        <v>130</v>
      </c>
      <c r="C8">
        <v>16</v>
      </c>
      <c r="D8">
        <v>24</v>
      </c>
      <c r="E8">
        <v>8</v>
      </c>
      <c r="F8">
        <v>5.4</v>
      </c>
      <c r="H8">
        <f t="shared" si="0"/>
        <v>260</v>
      </c>
      <c r="I8">
        <f t="shared" si="1"/>
        <v>9.2307692307692313E-2</v>
      </c>
    </row>
    <row r="9" spans="1:9" x14ac:dyDescent="0.15">
      <c r="C9" s="85" t="s">
        <v>859</v>
      </c>
      <c r="D9" s="85">
        <f>MAX(D5:D8)</f>
        <v>24</v>
      </c>
      <c r="E9" s="85"/>
      <c r="F9" s="85"/>
      <c r="G9" s="85"/>
      <c r="H9" s="85">
        <f t="shared" ref="E9:I9" si="2">MAX(H5:H8)</f>
        <v>260</v>
      </c>
      <c r="I9" s="85">
        <f t="shared" si="2"/>
        <v>0.16</v>
      </c>
    </row>
    <row r="10" spans="1:9" x14ac:dyDescent="0.15">
      <c r="C10" s="83" t="s">
        <v>860</v>
      </c>
      <c r="D10" s="83">
        <f>MIN(D5:D8)</f>
        <v>12</v>
      </c>
      <c r="E10" s="83"/>
      <c r="F10" s="83"/>
      <c r="G10" s="83"/>
      <c r="H10" s="83">
        <f t="shared" ref="E10:H10" si="3">MIN(H5:H8)</f>
        <v>100</v>
      </c>
      <c r="I10" s="83">
        <f t="shared" ref="I10" si="4">MIN(I5:I8)</f>
        <v>9.2307692307692313E-2</v>
      </c>
    </row>
    <row r="11" spans="1:9" x14ac:dyDescent="0.15">
      <c r="C11" s="84" t="s">
        <v>861</v>
      </c>
      <c r="D11" s="84">
        <f>AVERAGE(D5:D8)</f>
        <v>19</v>
      </c>
      <c r="E11" s="84"/>
      <c r="F11" s="84"/>
      <c r="G11" s="84"/>
      <c r="H11" s="84">
        <f t="shared" ref="E11:H11" si="5">AVERAGE(H5:H8)</f>
        <v>165</v>
      </c>
      <c r="I11" s="84">
        <f t="shared" ref="I11" si="6">AVERAGE(I5:I8)</f>
        <v>0.12307692307692308</v>
      </c>
    </row>
    <row r="12" spans="1:9" ht="15.75" x14ac:dyDescent="0.15">
      <c r="A12" t="s">
        <v>759</v>
      </c>
    </row>
    <row r="13" spans="1:9" ht="15.75" x14ac:dyDescent="0.15">
      <c r="A13" t="s">
        <v>760</v>
      </c>
      <c r="B13">
        <v>150</v>
      </c>
      <c r="C13" t="s">
        <v>761</v>
      </c>
      <c r="D13">
        <v>50</v>
      </c>
      <c r="E13" t="s">
        <v>762</v>
      </c>
      <c r="F13">
        <v>3</v>
      </c>
      <c r="H13">
        <f t="shared" si="0"/>
        <v>300</v>
      </c>
    </row>
    <row r="14" spans="1:9" x14ac:dyDescent="0.15">
      <c r="A14" t="s">
        <v>763</v>
      </c>
      <c r="B14">
        <v>500</v>
      </c>
      <c r="C14" t="s">
        <v>764</v>
      </c>
      <c r="D14">
        <v>70</v>
      </c>
      <c r="E14" t="s">
        <v>765</v>
      </c>
      <c r="F14">
        <v>7.1</v>
      </c>
      <c r="H14">
        <f t="shared" si="0"/>
        <v>1000</v>
      </c>
    </row>
    <row r="15" spans="1:9" x14ac:dyDescent="0.15">
      <c r="A15" t="s">
        <v>766</v>
      </c>
      <c r="B15">
        <v>150</v>
      </c>
      <c r="C15" t="s">
        <v>767</v>
      </c>
      <c r="D15">
        <v>50</v>
      </c>
      <c r="E15" t="s">
        <v>768</v>
      </c>
      <c r="F15">
        <v>3</v>
      </c>
      <c r="H15">
        <f t="shared" si="0"/>
        <v>300</v>
      </c>
    </row>
    <row r="16" spans="1:9" x14ac:dyDescent="0.15">
      <c r="A16" t="s">
        <v>769</v>
      </c>
      <c r="B16">
        <v>200</v>
      </c>
      <c r="C16" t="s">
        <v>770</v>
      </c>
      <c r="D16">
        <v>40</v>
      </c>
      <c r="E16" t="s">
        <v>771</v>
      </c>
      <c r="F16">
        <v>5</v>
      </c>
      <c r="H16">
        <f t="shared" si="0"/>
        <v>400</v>
      </c>
    </row>
    <row r="17" spans="1:8" x14ac:dyDescent="0.15">
      <c r="A17" t="s">
        <v>772</v>
      </c>
      <c r="B17">
        <v>150</v>
      </c>
      <c r="C17" t="s">
        <v>767</v>
      </c>
      <c r="D17">
        <v>35</v>
      </c>
      <c r="E17" t="s">
        <v>773</v>
      </c>
      <c r="F17">
        <v>4.3</v>
      </c>
      <c r="H17">
        <f t="shared" si="0"/>
        <v>300</v>
      </c>
    </row>
    <row r="18" spans="1:8" x14ac:dyDescent="0.15">
      <c r="A18" t="s">
        <v>774</v>
      </c>
      <c r="B18">
        <v>350</v>
      </c>
      <c r="C18" t="s">
        <v>775</v>
      </c>
      <c r="D18">
        <v>70</v>
      </c>
      <c r="E18" t="s">
        <v>776</v>
      </c>
      <c r="F18">
        <v>5</v>
      </c>
      <c r="H18">
        <f t="shared" si="0"/>
        <v>700</v>
      </c>
    </row>
    <row r="19" spans="1:8" x14ac:dyDescent="0.15">
      <c r="A19" t="s">
        <v>777</v>
      </c>
      <c r="B19">
        <v>200</v>
      </c>
      <c r="C19" t="s">
        <v>778</v>
      </c>
      <c r="D19">
        <v>50</v>
      </c>
      <c r="E19" t="s">
        <v>779</v>
      </c>
      <c r="F19">
        <v>4</v>
      </c>
      <c r="H19">
        <f t="shared" si="0"/>
        <v>400</v>
      </c>
    </row>
    <row r="21" spans="1:8" x14ac:dyDescent="0.15">
      <c r="A21" t="s">
        <v>780</v>
      </c>
    </row>
    <row r="22" spans="1:8" x14ac:dyDescent="0.15">
      <c r="A22" t="s">
        <v>781</v>
      </c>
    </row>
    <row r="23" spans="1:8" x14ac:dyDescent="0.15">
      <c r="A23" t="s">
        <v>782</v>
      </c>
    </row>
    <row r="24" spans="1:8" x14ac:dyDescent="0.15">
      <c r="A24" t="s">
        <v>783</v>
      </c>
    </row>
    <row r="25" spans="1:8" x14ac:dyDescent="0.15">
      <c r="A25" t="s">
        <v>784</v>
      </c>
    </row>
    <row r="27" spans="1:8" x14ac:dyDescent="0.15">
      <c r="A27" t="s">
        <v>785</v>
      </c>
    </row>
    <row r="28" spans="1:8" x14ac:dyDescent="0.15">
      <c r="A28" t="s">
        <v>786</v>
      </c>
    </row>
    <row r="29" spans="1:8" x14ac:dyDescent="0.15">
      <c r="A29" t="s">
        <v>787</v>
      </c>
    </row>
    <row r="31" spans="1:8" x14ac:dyDescent="0.15">
      <c r="A31" t="s">
        <v>788</v>
      </c>
    </row>
    <row r="32" spans="1:8" x14ac:dyDescent="0.15">
      <c r="A32" t="s">
        <v>789</v>
      </c>
    </row>
    <row r="34" spans="1:1" x14ac:dyDescent="0.15">
      <c r="A34" t="s">
        <v>790</v>
      </c>
    </row>
    <row r="35" spans="1:1" x14ac:dyDescent="0.15">
      <c r="A35" t="s">
        <v>791</v>
      </c>
    </row>
    <row r="37" spans="1:1" x14ac:dyDescent="0.15">
      <c r="A37" t="s">
        <v>792</v>
      </c>
    </row>
    <row r="38" spans="1:1" x14ac:dyDescent="0.15">
      <c r="A38" t="s">
        <v>793</v>
      </c>
    </row>
    <row r="39" spans="1:1" x14ac:dyDescent="0.15">
      <c r="A39" t="s">
        <v>794</v>
      </c>
    </row>
    <row r="41" spans="1:1" x14ac:dyDescent="0.15">
      <c r="A41" t="s">
        <v>795</v>
      </c>
    </row>
    <row r="42" spans="1:1" x14ac:dyDescent="0.15">
      <c r="A42" t="s">
        <v>796</v>
      </c>
    </row>
  </sheetData>
  <phoneticPr fontId="1"/>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E12" sqref="D3:E12"/>
    </sheetView>
  </sheetViews>
  <sheetFormatPr defaultRowHeight="13.5" x14ac:dyDescent="0.15"/>
  <cols>
    <col min="2" max="2" width="11.125" customWidth="1"/>
    <col min="3" max="3" width="14.25" customWidth="1"/>
    <col min="4" max="4" width="10.75" customWidth="1"/>
  </cols>
  <sheetData>
    <row r="1" spans="1:5" x14ac:dyDescent="0.15">
      <c r="A1" t="s">
        <v>797</v>
      </c>
    </row>
    <row r="3" spans="1:5" x14ac:dyDescent="0.15">
      <c r="A3" t="s">
        <v>798</v>
      </c>
      <c r="B3" t="s">
        <v>799</v>
      </c>
      <c r="C3" t="s">
        <v>800</v>
      </c>
      <c r="D3" t="s">
        <v>801</v>
      </c>
      <c r="E3" t="s">
        <v>802</v>
      </c>
    </row>
    <row r="4" spans="1:5" x14ac:dyDescent="0.15">
      <c r="A4">
        <v>2</v>
      </c>
      <c r="D4">
        <v>380</v>
      </c>
      <c r="E4">
        <v>50</v>
      </c>
    </row>
    <row r="5" spans="1:5" x14ac:dyDescent="0.15">
      <c r="A5">
        <v>5</v>
      </c>
      <c r="D5">
        <v>250</v>
      </c>
      <c r="E5">
        <v>20</v>
      </c>
    </row>
    <row r="6" spans="1:5" x14ac:dyDescent="0.15">
      <c r="A6">
        <v>6</v>
      </c>
      <c r="D6">
        <v>250</v>
      </c>
      <c r="E6">
        <v>15</v>
      </c>
    </row>
    <row r="7" spans="1:5" x14ac:dyDescent="0.15">
      <c r="A7">
        <v>7</v>
      </c>
      <c r="D7">
        <v>200</v>
      </c>
      <c r="E7">
        <v>20</v>
      </c>
    </row>
    <row r="8" spans="1:5" x14ac:dyDescent="0.15">
      <c r="A8">
        <v>9</v>
      </c>
      <c r="D8">
        <v>150</v>
      </c>
      <c r="E8">
        <v>10</v>
      </c>
    </row>
    <row r="9" spans="1:5" x14ac:dyDescent="0.15">
      <c r="A9">
        <v>1</v>
      </c>
      <c r="B9">
        <v>750</v>
      </c>
      <c r="C9">
        <v>330</v>
      </c>
      <c r="E9">
        <v>50</v>
      </c>
    </row>
    <row r="10" spans="1:5" x14ac:dyDescent="0.15">
      <c r="A10">
        <v>3</v>
      </c>
      <c r="B10">
        <v>175</v>
      </c>
      <c r="C10">
        <v>110</v>
      </c>
      <c r="E10">
        <v>6</v>
      </c>
    </row>
    <row r="11" spans="1:5" x14ac:dyDescent="0.15">
      <c r="A11">
        <v>4</v>
      </c>
      <c r="B11">
        <v>210</v>
      </c>
      <c r="C11">
        <v>110</v>
      </c>
      <c r="E11">
        <v>16</v>
      </c>
    </row>
    <row r="12" spans="1:5" x14ac:dyDescent="0.15">
      <c r="A12">
        <v>8</v>
      </c>
      <c r="B12">
        <v>200</v>
      </c>
      <c r="C12">
        <v>150</v>
      </c>
      <c r="E12">
        <v>20</v>
      </c>
    </row>
  </sheetData>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2"/>
  <sheetViews>
    <sheetView workbookViewId="0">
      <selection activeCell="A41" sqref="A41"/>
    </sheetView>
  </sheetViews>
  <sheetFormatPr defaultRowHeight="13.5" x14ac:dyDescent="0.15"/>
  <cols>
    <col min="1" max="1" width="39.875" customWidth="1"/>
    <col min="2" max="2" width="28.375" customWidth="1"/>
    <col min="4" max="4" width="28.75" customWidth="1"/>
  </cols>
  <sheetData>
    <row r="1" spans="1:1" x14ac:dyDescent="0.15">
      <c r="A1" t="s">
        <v>106</v>
      </c>
    </row>
    <row r="2" spans="1:1" x14ac:dyDescent="0.15">
      <c r="A2" t="s">
        <v>101</v>
      </c>
    </row>
    <row r="3" spans="1:1" x14ac:dyDescent="0.15">
      <c r="A3" t="s">
        <v>89</v>
      </c>
    </row>
    <row r="4" spans="1:1" x14ac:dyDescent="0.15">
      <c r="A4" t="s">
        <v>816</v>
      </c>
    </row>
    <row r="5" spans="1:1" x14ac:dyDescent="0.15">
      <c r="A5" t="s">
        <v>81</v>
      </c>
    </row>
    <row r="6" spans="1:1" x14ac:dyDescent="0.15">
      <c r="A6" t="s">
        <v>131</v>
      </c>
    </row>
    <row r="7" spans="1:1" x14ac:dyDescent="0.15">
      <c r="A7" t="s">
        <v>129</v>
      </c>
    </row>
    <row r="8" spans="1:1" x14ac:dyDescent="0.15">
      <c r="A8" t="s">
        <v>178</v>
      </c>
    </row>
    <row r="9" spans="1:1" x14ac:dyDescent="0.15">
      <c r="A9" t="s">
        <v>132</v>
      </c>
    </row>
    <row r="10" spans="1:1" x14ac:dyDescent="0.15">
      <c r="A10" t="s">
        <v>94</v>
      </c>
    </row>
    <row r="11" spans="1:1" x14ac:dyDescent="0.15">
      <c r="A11" t="s">
        <v>95</v>
      </c>
    </row>
    <row r="12" spans="1:1" x14ac:dyDescent="0.15">
      <c r="A12" t="s">
        <v>147</v>
      </c>
    </row>
    <row r="13" spans="1:1" x14ac:dyDescent="0.15">
      <c r="A13" t="s">
        <v>820</v>
      </c>
    </row>
    <row r="14" spans="1:1" x14ac:dyDescent="0.15">
      <c r="A14" t="s">
        <v>823</v>
      </c>
    </row>
    <row r="15" spans="1:1" x14ac:dyDescent="0.15">
      <c r="A15" t="s">
        <v>152</v>
      </c>
    </row>
    <row r="16" spans="1:1" x14ac:dyDescent="0.15">
      <c r="A16" t="s">
        <v>818</v>
      </c>
    </row>
    <row r="17" spans="1:1" x14ac:dyDescent="0.15">
      <c r="A17" t="s">
        <v>817</v>
      </c>
    </row>
    <row r="18" spans="1:1" x14ac:dyDescent="0.15">
      <c r="A18" t="s">
        <v>819</v>
      </c>
    </row>
    <row r="19" spans="1:1" x14ac:dyDescent="0.15">
      <c r="A19" t="s">
        <v>71</v>
      </c>
    </row>
    <row r="20" spans="1:1" x14ac:dyDescent="0.15">
      <c r="A20" t="s">
        <v>70</v>
      </c>
    </row>
    <row r="21" spans="1:1" x14ac:dyDescent="0.15">
      <c r="A21" t="s">
        <v>806</v>
      </c>
    </row>
    <row r="22" spans="1:1" x14ac:dyDescent="0.15">
      <c r="A22" t="s">
        <v>810</v>
      </c>
    </row>
    <row r="23" spans="1:1" x14ac:dyDescent="0.15">
      <c r="A23" t="s">
        <v>809</v>
      </c>
    </row>
    <row r="24" spans="1:1" x14ac:dyDescent="0.15">
      <c r="A24" t="s">
        <v>118</v>
      </c>
    </row>
    <row r="25" spans="1:1" x14ac:dyDescent="0.15">
      <c r="A25" t="s">
        <v>128</v>
      </c>
    </row>
    <row r="26" spans="1:1" x14ac:dyDescent="0.15">
      <c r="A26" t="s">
        <v>829</v>
      </c>
    </row>
    <row r="27" spans="1:1" x14ac:dyDescent="0.15">
      <c r="A27" t="s">
        <v>158</v>
      </c>
    </row>
    <row r="28" spans="1:1" x14ac:dyDescent="0.15">
      <c r="A28" t="s">
        <v>824</v>
      </c>
    </row>
    <row r="29" spans="1:1" x14ac:dyDescent="0.15">
      <c r="A29" t="s">
        <v>154</v>
      </c>
    </row>
    <row r="30" spans="1:1" x14ac:dyDescent="0.15">
      <c r="A30" t="s">
        <v>805</v>
      </c>
    </row>
    <row r="31" spans="1:1" x14ac:dyDescent="0.15">
      <c r="A31" t="s">
        <v>812</v>
      </c>
    </row>
    <row r="32" spans="1:1" x14ac:dyDescent="0.15">
      <c r="A32" t="s">
        <v>815</v>
      </c>
    </row>
    <row r="33" spans="1:2" x14ac:dyDescent="0.15">
      <c r="A33" t="s">
        <v>80</v>
      </c>
    </row>
    <row r="34" spans="1:2" x14ac:dyDescent="0.15">
      <c r="A34" t="s">
        <v>192</v>
      </c>
    </row>
    <row r="35" spans="1:2" x14ac:dyDescent="0.15">
      <c r="A35" t="s">
        <v>122</v>
      </c>
    </row>
    <row r="36" spans="1:2" x14ac:dyDescent="0.15">
      <c r="A36" t="s">
        <v>804</v>
      </c>
    </row>
    <row r="37" spans="1:2" x14ac:dyDescent="0.15">
      <c r="A37" t="s">
        <v>112</v>
      </c>
    </row>
    <row r="38" spans="1:2" x14ac:dyDescent="0.15">
      <c r="A38" t="s">
        <v>825</v>
      </c>
    </row>
    <row r="39" spans="1:2" x14ac:dyDescent="0.15">
      <c r="A39" t="s">
        <v>100</v>
      </c>
    </row>
    <row r="40" spans="1:2" x14ac:dyDescent="0.15">
      <c r="A40" t="s">
        <v>120</v>
      </c>
    </row>
    <row r="41" spans="1:2" x14ac:dyDescent="0.15">
      <c r="A41" s="40" t="s">
        <v>109</v>
      </c>
      <c r="B41" t="s">
        <v>830</v>
      </c>
    </row>
    <row r="42" spans="1:2" x14ac:dyDescent="0.15">
      <c r="A42" t="s">
        <v>206</v>
      </c>
    </row>
    <row r="43" spans="1:2" x14ac:dyDescent="0.15">
      <c r="A43" t="s">
        <v>209</v>
      </c>
    </row>
    <row r="44" spans="1:2" x14ac:dyDescent="0.15">
      <c r="A44" t="s">
        <v>172</v>
      </c>
    </row>
    <row r="45" spans="1:2" x14ac:dyDescent="0.15">
      <c r="A45" t="s">
        <v>92</v>
      </c>
    </row>
    <row r="46" spans="1:2" x14ac:dyDescent="0.15">
      <c r="A46" t="s">
        <v>98</v>
      </c>
    </row>
    <row r="47" spans="1:2" x14ac:dyDescent="0.15">
      <c r="A47" t="s">
        <v>76</v>
      </c>
    </row>
    <row r="48" spans="1:2" x14ac:dyDescent="0.15">
      <c r="A48" t="s">
        <v>811</v>
      </c>
    </row>
    <row r="49" spans="1:1" x14ac:dyDescent="0.15">
      <c r="A49" t="s">
        <v>127</v>
      </c>
    </row>
    <row r="50" spans="1:1" x14ac:dyDescent="0.15">
      <c r="A50" t="s">
        <v>102</v>
      </c>
    </row>
    <row r="51" spans="1:1" x14ac:dyDescent="0.15">
      <c r="A51" t="s">
        <v>821</v>
      </c>
    </row>
    <row r="52" spans="1:1" x14ac:dyDescent="0.15">
      <c r="A52" t="s">
        <v>808</v>
      </c>
    </row>
    <row r="53" spans="1:1" x14ac:dyDescent="0.15">
      <c r="A53" t="s">
        <v>84</v>
      </c>
    </row>
    <row r="54" spans="1:1" x14ac:dyDescent="0.15">
      <c r="A54" t="s">
        <v>822</v>
      </c>
    </row>
    <row r="55" spans="1:1" x14ac:dyDescent="0.15">
      <c r="A55" t="s">
        <v>813</v>
      </c>
    </row>
    <row r="56" spans="1:1" x14ac:dyDescent="0.15">
      <c r="A56" t="s">
        <v>86</v>
      </c>
    </row>
    <row r="57" spans="1:1" x14ac:dyDescent="0.15">
      <c r="A57" t="s">
        <v>827</v>
      </c>
    </row>
    <row r="58" spans="1:1" x14ac:dyDescent="0.15">
      <c r="A58" t="s">
        <v>125</v>
      </c>
    </row>
    <row r="59" spans="1:1" x14ac:dyDescent="0.15">
      <c r="A59" t="s">
        <v>156</v>
      </c>
    </row>
    <row r="60" spans="1:1" x14ac:dyDescent="0.15">
      <c r="A60" t="s">
        <v>108</v>
      </c>
    </row>
    <row r="61" spans="1:1" x14ac:dyDescent="0.15">
      <c r="A61" t="s">
        <v>133</v>
      </c>
    </row>
    <row r="62" spans="1:1" x14ac:dyDescent="0.15">
      <c r="A62" t="s">
        <v>212</v>
      </c>
    </row>
    <row r="63" spans="1:1" x14ac:dyDescent="0.15">
      <c r="A63" t="s">
        <v>85</v>
      </c>
    </row>
    <row r="64" spans="1:1" x14ac:dyDescent="0.15">
      <c r="A64" t="s">
        <v>828</v>
      </c>
    </row>
    <row r="65" spans="1:1" x14ac:dyDescent="0.15">
      <c r="A65" t="s">
        <v>807</v>
      </c>
    </row>
    <row r="66" spans="1:1" x14ac:dyDescent="0.15">
      <c r="A66" t="s">
        <v>111</v>
      </c>
    </row>
    <row r="67" spans="1:1" x14ac:dyDescent="0.15">
      <c r="A67" t="s">
        <v>104</v>
      </c>
    </row>
    <row r="68" spans="1:1" x14ac:dyDescent="0.15">
      <c r="A68" t="s">
        <v>117</v>
      </c>
    </row>
    <row r="69" spans="1:1" x14ac:dyDescent="0.15">
      <c r="A69" t="s">
        <v>121</v>
      </c>
    </row>
    <row r="70" spans="1:1" x14ac:dyDescent="0.15">
      <c r="A70" t="s">
        <v>93</v>
      </c>
    </row>
    <row r="71" spans="1:1" x14ac:dyDescent="0.15">
      <c r="A71" t="s">
        <v>124</v>
      </c>
    </row>
    <row r="72" spans="1:1" x14ac:dyDescent="0.15">
      <c r="A72" t="s">
        <v>130</v>
      </c>
    </row>
    <row r="73" spans="1:1" x14ac:dyDescent="0.15">
      <c r="A73" t="s">
        <v>91</v>
      </c>
    </row>
    <row r="74" spans="1:1" x14ac:dyDescent="0.15">
      <c r="A74" t="s">
        <v>97</v>
      </c>
    </row>
    <row r="75" spans="1:1" x14ac:dyDescent="0.15">
      <c r="A75" t="s">
        <v>99</v>
      </c>
    </row>
    <row r="76" spans="1:1" x14ac:dyDescent="0.15">
      <c r="A76" t="s">
        <v>115</v>
      </c>
    </row>
    <row r="77" spans="1:1" x14ac:dyDescent="0.15">
      <c r="A77" t="s">
        <v>88</v>
      </c>
    </row>
    <row r="78" spans="1:1" x14ac:dyDescent="0.15">
      <c r="A78" t="s">
        <v>814</v>
      </c>
    </row>
    <row r="79" spans="1:1" x14ac:dyDescent="0.15">
      <c r="A79" t="s">
        <v>826</v>
      </c>
    </row>
    <row r="80" spans="1:1" x14ac:dyDescent="0.15">
      <c r="A80" t="s">
        <v>143</v>
      </c>
    </row>
    <row r="81" spans="1:1" x14ac:dyDescent="0.15">
      <c r="A81" t="s">
        <v>166</v>
      </c>
    </row>
    <row r="82" spans="1:1" x14ac:dyDescent="0.15">
      <c r="A82" t="s">
        <v>162</v>
      </c>
    </row>
  </sheetData>
  <sortState ref="A1:A319">
    <sortCondition ref="A1"/>
  </sortState>
  <phoneticPr fontId="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7"/>
  <sheetViews>
    <sheetView zoomScale="84" zoomScaleNormal="84" workbookViewId="0">
      <selection activeCell="O2" sqref="O2:P387"/>
    </sheetView>
  </sheetViews>
  <sheetFormatPr defaultRowHeight="12.75" x14ac:dyDescent="0.15"/>
  <cols>
    <col min="1" max="1" width="16.875" style="59" customWidth="1"/>
    <col min="2" max="2" width="11.625" style="59" customWidth="1"/>
    <col min="3" max="3" width="12.375" style="59" customWidth="1"/>
    <col min="4" max="4" width="13.625" style="59" customWidth="1"/>
    <col min="5" max="5" width="13.5" style="59" customWidth="1"/>
    <col min="6" max="6" width="13.25" style="59" customWidth="1"/>
    <col min="7" max="7" width="22.25" style="59" customWidth="1"/>
    <col min="8" max="8" width="27.875" style="59" customWidth="1"/>
    <col min="9" max="9" width="9" style="43"/>
    <col min="10" max="10" width="104.5" style="43" customWidth="1"/>
    <col min="11" max="11" width="9" style="43"/>
    <col min="12" max="12" width="13.625" style="59" customWidth="1"/>
    <col min="13" max="13" width="13.5" style="59" customWidth="1"/>
    <col min="14" max="14" width="9" style="43"/>
    <col min="15" max="15" width="10.25" style="43" customWidth="1"/>
    <col min="16" max="20" width="9" style="43"/>
    <col min="21" max="21" width="7" style="43" customWidth="1"/>
    <col min="22" max="16384" width="9" style="43"/>
  </cols>
  <sheetData>
    <row r="1" spans="1:16" ht="12.75" customHeight="1" x14ac:dyDescent="0.15">
      <c r="A1" s="41" t="s">
        <v>832</v>
      </c>
      <c r="B1" s="41" t="s">
        <v>833</v>
      </c>
      <c r="C1" s="41" t="s">
        <v>834</v>
      </c>
      <c r="D1" s="41" t="s">
        <v>835</v>
      </c>
      <c r="E1" s="41" t="s">
        <v>836</v>
      </c>
      <c r="F1" s="41" t="s">
        <v>837</v>
      </c>
      <c r="G1" s="42" t="s">
        <v>838</v>
      </c>
      <c r="H1" s="42" t="s">
        <v>839</v>
      </c>
      <c r="J1" s="44" t="s">
        <v>840</v>
      </c>
      <c r="L1" s="41" t="s">
        <v>835</v>
      </c>
      <c r="M1" s="41" t="s">
        <v>836</v>
      </c>
      <c r="N1" s="43" t="s">
        <v>844</v>
      </c>
      <c r="O1" s="43" t="s">
        <v>845</v>
      </c>
      <c r="P1" s="43" t="s">
        <v>846</v>
      </c>
    </row>
    <row r="2" spans="1:16" x14ac:dyDescent="0.15">
      <c r="A2" s="45">
        <v>1</v>
      </c>
      <c r="B2" s="46">
        <v>659844.19999999995</v>
      </c>
      <c r="C2" s="47">
        <v>3586216</v>
      </c>
      <c r="D2" s="48">
        <v>3.62</v>
      </c>
      <c r="E2" s="49">
        <v>0.152</v>
      </c>
      <c r="F2" s="49">
        <v>0.52300000000000002</v>
      </c>
      <c r="G2" s="50" t="s">
        <v>841</v>
      </c>
      <c r="H2" s="50" t="s">
        <v>841</v>
      </c>
      <c r="J2" s="44" t="s">
        <v>842</v>
      </c>
      <c r="L2" s="48">
        <v>3.62</v>
      </c>
      <c r="M2" s="49">
        <v>0.152</v>
      </c>
      <c r="O2" s="60">
        <f>L2*1000</f>
        <v>3620</v>
      </c>
      <c r="P2" s="43">
        <f>M2*1000</f>
        <v>152</v>
      </c>
    </row>
    <row r="3" spans="1:16" x14ac:dyDescent="0.15">
      <c r="A3" s="45">
        <v>2</v>
      </c>
      <c r="B3" s="46">
        <v>659454.4</v>
      </c>
      <c r="C3" s="47">
        <v>3585962</v>
      </c>
      <c r="D3" s="48">
        <v>2.11</v>
      </c>
      <c r="E3" s="49">
        <v>0.11600000000000001</v>
      </c>
      <c r="F3" s="49">
        <v>0.13600000000000001</v>
      </c>
      <c r="G3" s="50" t="s">
        <v>841</v>
      </c>
      <c r="H3" s="50" t="s">
        <v>843</v>
      </c>
      <c r="L3" s="48">
        <v>2.11</v>
      </c>
      <c r="M3" s="49">
        <v>0.11600000000000001</v>
      </c>
      <c r="O3" s="60">
        <f t="shared" ref="O3:O66" si="0">L3*1000</f>
        <v>2110</v>
      </c>
      <c r="P3" s="43">
        <f t="shared" ref="P3:P66" si="1">M3*1000</f>
        <v>116</v>
      </c>
    </row>
    <row r="4" spans="1:16" x14ac:dyDescent="0.15">
      <c r="A4" s="45">
        <v>3</v>
      </c>
      <c r="B4" s="46">
        <v>660662.19999999995</v>
      </c>
      <c r="C4" s="47">
        <v>3583753</v>
      </c>
      <c r="D4" s="48">
        <v>3.89</v>
      </c>
      <c r="E4" s="49">
        <v>0.24199999999999999</v>
      </c>
      <c r="F4" s="49">
        <v>0.95799999999999996</v>
      </c>
      <c r="G4" s="50" t="s">
        <v>841</v>
      </c>
      <c r="H4" s="50" t="s">
        <v>843</v>
      </c>
      <c r="L4" s="48">
        <v>3.89</v>
      </c>
      <c r="M4" s="49">
        <v>0.24199999999999999</v>
      </c>
      <c r="O4" s="60">
        <f t="shared" si="0"/>
        <v>3890</v>
      </c>
      <c r="P4" s="43">
        <f t="shared" si="1"/>
        <v>242</v>
      </c>
    </row>
    <row r="5" spans="1:16" x14ac:dyDescent="0.15">
      <c r="A5" s="45">
        <v>4</v>
      </c>
      <c r="B5" s="46">
        <v>654283.4</v>
      </c>
      <c r="C5" s="47">
        <v>3581543</v>
      </c>
      <c r="D5" s="48">
        <v>3.37</v>
      </c>
      <c r="E5" s="49">
        <v>0.21299999999999999</v>
      </c>
      <c r="F5" s="49">
        <v>0.63300000000000001</v>
      </c>
      <c r="G5" s="50" t="s">
        <v>843</v>
      </c>
      <c r="H5" s="50" t="s">
        <v>843</v>
      </c>
      <c r="L5" s="48">
        <v>3.37</v>
      </c>
      <c r="M5" s="49">
        <v>0.21299999999999999</v>
      </c>
      <c r="O5" s="60">
        <f t="shared" si="0"/>
        <v>3370</v>
      </c>
      <c r="P5" s="43">
        <f t="shared" si="1"/>
        <v>213</v>
      </c>
    </row>
    <row r="6" spans="1:16" x14ac:dyDescent="0.15">
      <c r="A6" s="45">
        <v>5</v>
      </c>
      <c r="B6" s="47">
        <v>675564</v>
      </c>
      <c r="C6" s="47">
        <v>3566679</v>
      </c>
      <c r="D6" s="48">
        <v>2.69</v>
      </c>
      <c r="E6" s="49">
        <v>0.217</v>
      </c>
      <c r="F6" s="49">
        <v>0.41199999999999998</v>
      </c>
      <c r="G6" s="50" t="s">
        <v>841</v>
      </c>
      <c r="H6" s="50" t="s">
        <v>843</v>
      </c>
      <c r="L6" s="48">
        <v>2.69</v>
      </c>
      <c r="M6" s="49">
        <v>0.217</v>
      </c>
      <c r="O6" s="60">
        <f t="shared" si="0"/>
        <v>2690</v>
      </c>
      <c r="P6" s="43">
        <f t="shared" si="1"/>
        <v>217</v>
      </c>
    </row>
    <row r="7" spans="1:16" x14ac:dyDescent="0.15">
      <c r="A7" s="45">
        <v>6</v>
      </c>
      <c r="B7" s="46">
        <v>675658.9</v>
      </c>
      <c r="C7" s="47">
        <v>3566563</v>
      </c>
      <c r="D7" s="48">
        <v>3.46</v>
      </c>
      <c r="E7" s="49">
        <v>0.13400000000000001</v>
      </c>
      <c r="F7" s="49">
        <v>0.42099999999999999</v>
      </c>
      <c r="G7" s="50" t="s">
        <v>841</v>
      </c>
      <c r="H7" s="50" t="s">
        <v>841</v>
      </c>
      <c r="L7" s="48">
        <v>3.46</v>
      </c>
      <c r="M7" s="49">
        <v>0.13400000000000001</v>
      </c>
      <c r="O7" s="60">
        <f t="shared" si="0"/>
        <v>3460</v>
      </c>
      <c r="P7" s="43">
        <f t="shared" si="1"/>
        <v>134</v>
      </c>
    </row>
    <row r="8" spans="1:16" x14ac:dyDescent="0.15">
      <c r="A8" s="45">
        <v>7</v>
      </c>
      <c r="B8" s="46">
        <v>672040.1</v>
      </c>
      <c r="C8" s="47">
        <v>3563090</v>
      </c>
      <c r="D8" s="48">
        <v>2.99</v>
      </c>
      <c r="E8" s="49">
        <v>0.17199999999999999</v>
      </c>
      <c r="F8" s="49">
        <v>0.40400000000000003</v>
      </c>
      <c r="G8" s="50" t="s">
        <v>841</v>
      </c>
      <c r="H8" s="50" t="s">
        <v>843</v>
      </c>
      <c r="L8" s="48">
        <v>2.99</v>
      </c>
      <c r="M8" s="49">
        <v>0.17199999999999999</v>
      </c>
      <c r="O8" s="60">
        <f t="shared" si="0"/>
        <v>2990</v>
      </c>
      <c r="P8" s="43">
        <f t="shared" si="1"/>
        <v>172</v>
      </c>
    </row>
    <row r="9" spans="1:16" x14ac:dyDescent="0.15">
      <c r="A9" s="45">
        <v>8</v>
      </c>
      <c r="B9" s="46">
        <v>639930.30000000005</v>
      </c>
      <c r="C9" s="47">
        <v>3584570</v>
      </c>
      <c r="D9" s="48">
        <v>2.29</v>
      </c>
      <c r="E9" s="48">
        <v>0.13</v>
      </c>
      <c r="F9" s="49">
        <v>0.17799999999999999</v>
      </c>
      <c r="G9" s="50" t="s">
        <v>841</v>
      </c>
      <c r="H9" s="50" t="s">
        <v>843</v>
      </c>
      <c r="L9" s="48">
        <v>2.29</v>
      </c>
      <c r="M9" s="48">
        <v>0.13</v>
      </c>
      <c r="O9" s="60">
        <f t="shared" si="0"/>
        <v>2290</v>
      </c>
      <c r="P9" s="43">
        <f t="shared" si="1"/>
        <v>130</v>
      </c>
    </row>
    <row r="10" spans="1:16" x14ac:dyDescent="0.15">
      <c r="A10" s="45">
        <v>9</v>
      </c>
      <c r="B10" s="46">
        <v>635242.5</v>
      </c>
      <c r="C10" s="47">
        <v>3584420</v>
      </c>
      <c r="D10" s="48">
        <v>2.44</v>
      </c>
      <c r="E10" s="49">
        <v>0.159</v>
      </c>
      <c r="F10" s="49">
        <v>0.248</v>
      </c>
      <c r="G10" s="50" t="s">
        <v>841</v>
      </c>
      <c r="H10" s="50" t="s">
        <v>841</v>
      </c>
      <c r="L10" s="48">
        <v>2.44</v>
      </c>
      <c r="M10" s="49">
        <v>0.159</v>
      </c>
      <c r="O10" s="60">
        <f t="shared" si="0"/>
        <v>2440</v>
      </c>
      <c r="P10" s="43">
        <f t="shared" si="1"/>
        <v>159</v>
      </c>
    </row>
    <row r="11" spans="1:16" x14ac:dyDescent="0.15">
      <c r="A11" s="45">
        <v>10</v>
      </c>
      <c r="B11" s="46">
        <v>631651.6</v>
      </c>
      <c r="C11" s="47">
        <v>3587136</v>
      </c>
      <c r="D11" s="48">
        <v>3.24</v>
      </c>
      <c r="E11" s="48">
        <v>0.15</v>
      </c>
      <c r="F11" s="49">
        <v>0.41199999999999998</v>
      </c>
      <c r="G11" s="50" t="s">
        <v>841</v>
      </c>
      <c r="H11" s="50" t="s">
        <v>843</v>
      </c>
      <c r="L11" s="48">
        <v>3.24</v>
      </c>
      <c r="M11" s="48">
        <v>0.15</v>
      </c>
      <c r="O11" s="60">
        <f t="shared" si="0"/>
        <v>3240</v>
      </c>
      <c r="P11" s="43">
        <f t="shared" si="1"/>
        <v>150</v>
      </c>
    </row>
    <row r="12" spans="1:16" x14ac:dyDescent="0.15">
      <c r="A12" s="45">
        <v>11</v>
      </c>
      <c r="B12" s="46">
        <v>633347.19999999995</v>
      </c>
      <c r="C12" s="47">
        <v>3585713</v>
      </c>
      <c r="D12" s="48">
        <v>3.46</v>
      </c>
      <c r="E12" s="49">
        <v>0.28199999999999997</v>
      </c>
      <c r="F12" s="49">
        <v>0.88500000000000001</v>
      </c>
      <c r="G12" s="50" t="s">
        <v>841</v>
      </c>
      <c r="H12" s="50" t="s">
        <v>841</v>
      </c>
      <c r="L12" s="48">
        <v>3.46</v>
      </c>
      <c r="M12" s="49">
        <v>0.28199999999999997</v>
      </c>
      <c r="O12" s="60">
        <f t="shared" si="0"/>
        <v>3460</v>
      </c>
      <c r="P12" s="43">
        <f t="shared" si="1"/>
        <v>282</v>
      </c>
    </row>
    <row r="13" spans="1:16" x14ac:dyDescent="0.15">
      <c r="A13" s="45">
        <v>12</v>
      </c>
      <c r="B13" s="46">
        <v>635126.4</v>
      </c>
      <c r="C13" s="47">
        <v>3584325</v>
      </c>
      <c r="D13" s="48">
        <v>3.21</v>
      </c>
      <c r="E13" s="49">
        <v>0.159</v>
      </c>
      <c r="F13" s="49">
        <v>0.42899999999999999</v>
      </c>
      <c r="G13" s="50" t="s">
        <v>841</v>
      </c>
      <c r="H13" s="50" t="s">
        <v>841</v>
      </c>
      <c r="L13" s="48">
        <v>3.21</v>
      </c>
      <c r="M13" s="49">
        <v>0.159</v>
      </c>
      <c r="O13" s="60">
        <f t="shared" si="0"/>
        <v>3210</v>
      </c>
      <c r="P13" s="43">
        <f t="shared" si="1"/>
        <v>159</v>
      </c>
    </row>
    <row r="14" spans="1:16" x14ac:dyDescent="0.15">
      <c r="A14" s="45">
        <v>13</v>
      </c>
      <c r="B14" s="46">
        <v>633866.6</v>
      </c>
      <c r="C14" s="47">
        <v>3583813</v>
      </c>
      <c r="D14" s="48">
        <v>3.83</v>
      </c>
      <c r="E14" s="49">
        <v>0.255</v>
      </c>
      <c r="F14" s="49">
        <v>0.98099999999999998</v>
      </c>
      <c r="G14" s="50" t="s">
        <v>841</v>
      </c>
      <c r="H14" s="50" t="s">
        <v>841</v>
      </c>
      <c r="L14" s="48">
        <v>3.83</v>
      </c>
      <c r="M14" s="49">
        <v>0.255</v>
      </c>
      <c r="O14" s="60">
        <f t="shared" si="0"/>
        <v>3830</v>
      </c>
      <c r="P14" s="43">
        <f t="shared" si="1"/>
        <v>255</v>
      </c>
    </row>
    <row r="15" spans="1:16" x14ac:dyDescent="0.15">
      <c r="A15" s="45">
        <v>14</v>
      </c>
      <c r="B15" s="46">
        <v>641570.4</v>
      </c>
      <c r="C15" s="47">
        <v>3580389</v>
      </c>
      <c r="D15" s="48">
        <v>3.06</v>
      </c>
      <c r="E15" s="49">
        <v>0.22800000000000001</v>
      </c>
      <c r="F15" s="48">
        <v>0.56000000000000005</v>
      </c>
      <c r="G15" s="50" t="s">
        <v>841</v>
      </c>
      <c r="H15" s="50" t="s">
        <v>841</v>
      </c>
      <c r="L15" s="48">
        <v>3.06</v>
      </c>
      <c r="M15" s="49">
        <v>0.22800000000000001</v>
      </c>
      <c r="O15" s="60">
        <f t="shared" si="0"/>
        <v>3060</v>
      </c>
      <c r="P15" s="43">
        <f t="shared" si="1"/>
        <v>228</v>
      </c>
    </row>
    <row r="16" spans="1:16" x14ac:dyDescent="0.15">
      <c r="A16" s="45">
        <v>15</v>
      </c>
      <c r="B16" s="46">
        <v>638675.4</v>
      </c>
      <c r="C16" s="47">
        <v>3578282</v>
      </c>
      <c r="D16" s="48">
        <v>4.41</v>
      </c>
      <c r="E16" s="49">
        <v>0.35799999999999998</v>
      </c>
      <c r="F16" s="49">
        <v>1.825</v>
      </c>
      <c r="G16" s="50" t="s">
        <v>841</v>
      </c>
      <c r="H16" s="50" t="s">
        <v>841</v>
      </c>
      <c r="L16" s="48">
        <v>4.41</v>
      </c>
      <c r="M16" s="49">
        <v>0.35799999999999998</v>
      </c>
      <c r="O16" s="60">
        <f t="shared" si="0"/>
        <v>4410</v>
      </c>
      <c r="P16" s="43">
        <f t="shared" si="1"/>
        <v>358</v>
      </c>
    </row>
    <row r="17" spans="1:16" x14ac:dyDescent="0.15">
      <c r="A17" s="45">
        <v>16</v>
      </c>
      <c r="B17" s="46">
        <v>640476.19999999995</v>
      </c>
      <c r="C17" s="47">
        <v>3576493</v>
      </c>
      <c r="D17" s="47">
        <v>3</v>
      </c>
      <c r="E17" s="49">
        <v>0.20799999999999999</v>
      </c>
      <c r="F17" s="49">
        <v>0.49099999999999999</v>
      </c>
      <c r="G17" s="50" t="s">
        <v>843</v>
      </c>
      <c r="H17" s="50" t="s">
        <v>841</v>
      </c>
      <c r="L17" s="47">
        <v>3</v>
      </c>
      <c r="M17" s="49">
        <v>0.20799999999999999</v>
      </c>
      <c r="O17" s="60">
        <f t="shared" si="0"/>
        <v>3000</v>
      </c>
      <c r="P17" s="43">
        <f t="shared" si="1"/>
        <v>208</v>
      </c>
    </row>
    <row r="18" spans="1:16" x14ac:dyDescent="0.15">
      <c r="A18" s="45">
        <v>17</v>
      </c>
      <c r="B18" s="46">
        <v>639402.5</v>
      </c>
      <c r="C18" s="47">
        <v>3575358</v>
      </c>
      <c r="D18" s="46">
        <v>3.2</v>
      </c>
      <c r="E18" s="49">
        <v>0.22800000000000001</v>
      </c>
      <c r="F18" s="49">
        <v>0.61299999999999999</v>
      </c>
      <c r="G18" s="50" t="s">
        <v>841</v>
      </c>
      <c r="H18" s="50" t="s">
        <v>841</v>
      </c>
      <c r="L18" s="46">
        <v>3.2</v>
      </c>
      <c r="M18" s="49">
        <v>0.22800000000000001</v>
      </c>
      <c r="O18" s="60">
        <f t="shared" si="0"/>
        <v>3200</v>
      </c>
      <c r="P18" s="43">
        <f t="shared" si="1"/>
        <v>228</v>
      </c>
    </row>
    <row r="19" spans="1:16" x14ac:dyDescent="0.15">
      <c r="A19" s="45">
        <v>18</v>
      </c>
      <c r="B19" s="46">
        <v>637631.5</v>
      </c>
      <c r="C19" s="47">
        <v>3574621</v>
      </c>
      <c r="D19" s="48">
        <v>4.6100000000000003</v>
      </c>
      <c r="E19" s="49">
        <v>0.34300000000000003</v>
      </c>
      <c r="F19" s="49">
        <v>1.907</v>
      </c>
      <c r="G19" s="50" t="s">
        <v>841</v>
      </c>
      <c r="H19" s="50" t="s">
        <v>841</v>
      </c>
      <c r="L19" s="48">
        <v>4.6100000000000003</v>
      </c>
      <c r="M19" s="49">
        <v>0.34300000000000003</v>
      </c>
      <c r="O19" s="60">
        <f t="shared" si="0"/>
        <v>4610</v>
      </c>
      <c r="P19" s="43">
        <f t="shared" si="1"/>
        <v>343</v>
      </c>
    </row>
    <row r="20" spans="1:16" x14ac:dyDescent="0.15">
      <c r="A20" s="45">
        <v>19</v>
      </c>
      <c r="B20" s="46">
        <v>638813.1</v>
      </c>
      <c r="C20" s="47">
        <v>3574024</v>
      </c>
      <c r="D20" s="48">
        <v>3.27</v>
      </c>
      <c r="E20" s="49">
        <v>0.34499999999999997</v>
      </c>
      <c r="F20" s="49">
        <v>0.96599999999999997</v>
      </c>
      <c r="G20" s="50" t="s">
        <v>841</v>
      </c>
      <c r="H20" s="50" t="s">
        <v>843</v>
      </c>
      <c r="L20" s="48">
        <v>3.27</v>
      </c>
      <c r="M20" s="49">
        <v>0.34499999999999997</v>
      </c>
      <c r="O20" s="60">
        <f t="shared" si="0"/>
        <v>3270</v>
      </c>
      <c r="P20" s="43">
        <f t="shared" si="1"/>
        <v>345</v>
      </c>
    </row>
    <row r="21" spans="1:16" x14ac:dyDescent="0.15">
      <c r="A21" s="45">
        <v>20</v>
      </c>
      <c r="B21" s="46">
        <v>639435.5</v>
      </c>
      <c r="C21" s="47">
        <v>3573480</v>
      </c>
      <c r="D21" s="48">
        <v>3.78</v>
      </c>
      <c r="E21" s="49">
        <v>0.193</v>
      </c>
      <c r="F21" s="49">
        <v>0.72099999999999997</v>
      </c>
      <c r="G21" s="50" t="s">
        <v>841</v>
      </c>
      <c r="H21" s="50" t="s">
        <v>843</v>
      </c>
      <c r="L21" s="48">
        <v>3.78</v>
      </c>
      <c r="M21" s="49">
        <v>0.193</v>
      </c>
      <c r="O21" s="60">
        <f t="shared" si="0"/>
        <v>3780</v>
      </c>
      <c r="P21" s="43">
        <f t="shared" si="1"/>
        <v>193</v>
      </c>
    </row>
    <row r="22" spans="1:16" x14ac:dyDescent="0.15">
      <c r="A22" s="45">
        <v>21</v>
      </c>
      <c r="B22" s="46">
        <v>651576.19999999995</v>
      </c>
      <c r="C22" s="47">
        <v>3572391</v>
      </c>
      <c r="D22" s="48">
        <v>3.46</v>
      </c>
      <c r="E22" s="49">
        <v>0.20399999999999999</v>
      </c>
      <c r="F22" s="49">
        <v>0.63900000000000001</v>
      </c>
      <c r="G22" s="50" t="s">
        <v>841</v>
      </c>
      <c r="H22" s="50" t="s">
        <v>843</v>
      </c>
      <c r="L22" s="48">
        <v>3.46</v>
      </c>
      <c r="M22" s="49">
        <v>0.20399999999999999</v>
      </c>
      <c r="O22" s="60">
        <f t="shared" si="0"/>
        <v>3460</v>
      </c>
      <c r="P22" s="43">
        <f t="shared" si="1"/>
        <v>204</v>
      </c>
    </row>
    <row r="23" spans="1:16" x14ac:dyDescent="0.15">
      <c r="A23" s="45">
        <v>22</v>
      </c>
      <c r="B23" s="46">
        <v>649563.19999999995</v>
      </c>
      <c r="C23" s="47">
        <v>3570133</v>
      </c>
      <c r="D23" s="48">
        <v>3.92</v>
      </c>
      <c r="E23" s="49">
        <v>0.14799999999999999</v>
      </c>
      <c r="F23" s="49">
        <v>0.59499999999999997</v>
      </c>
      <c r="G23" s="50" t="s">
        <v>841</v>
      </c>
      <c r="H23" s="50" t="s">
        <v>841</v>
      </c>
      <c r="L23" s="48">
        <v>3.92</v>
      </c>
      <c r="M23" s="49">
        <v>0.14799999999999999</v>
      </c>
      <c r="O23" s="60">
        <f t="shared" si="0"/>
        <v>3920</v>
      </c>
      <c r="P23" s="43">
        <f t="shared" si="1"/>
        <v>148</v>
      </c>
    </row>
    <row r="24" spans="1:16" x14ac:dyDescent="0.15">
      <c r="A24" s="45">
        <v>23</v>
      </c>
      <c r="B24" s="47">
        <v>650704</v>
      </c>
      <c r="C24" s="47">
        <v>3568934</v>
      </c>
      <c r="D24" s="48">
        <v>3.73</v>
      </c>
      <c r="E24" s="49">
        <v>0.14599999999999999</v>
      </c>
      <c r="F24" s="48">
        <v>0.53</v>
      </c>
      <c r="G24" s="50" t="s">
        <v>841</v>
      </c>
      <c r="H24" s="50" t="s">
        <v>843</v>
      </c>
      <c r="L24" s="48">
        <v>3.73</v>
      </c>
      <c r="M24" s="49">
        <v>0.14599999999999999</v>
      </c>
      <c r="O24" s="60">
        <f t="shared" si="0"/>
        <v>3730</v>
      </c>
      <c r="P24" s="43">
        <f t="shared" si="1"/>
        <v>146</v>
      </c>
    </row>
    <row r="25" spans="1:16" x14ac:dyDescent="0.15">
      <c r="A25" s="45">
        <v>24</v>
      </c>
      <c r="B25" s="46">
        <v>651626.80000000005</v>
      </c>
      <c r="C25" s="47">
        <v>3568041</v>
      </c>
      <c r="D25" s="48">
        <v>3.08</v>
      </c>
      <c r="E25" s="49">
        <v>0.16600000000000001</v>
      </c>
      <c r="F25" s="49">
        <v>0.41199999999999998</v>
      </c>
      <c r="G25" s="50" t="s">
        <v>841</v>
      </c>
      <c r="H25" s="50" t="s">
        <v>841</v>
      </c>
      <c r="L25" s="48">
        <v>3.08</v>
      </c>
      <c r="M25" s="49">
        <v>0.16600000000000001</v>
      </c>
      <c r="O25" s="60">
        <f t="shared" si="0"/>
        <v>3080</v>
      </c>
      <c r="P25" s="43">
        <f t="shared" si="1"/>
        <v>166</v>
      </c>
    </row>
    <row r="26" spans="1:16" x14ac:dyDescent="0.15">
      <c r="A26" s="45">
        <v>25</v>
      </c>
      <c r="B26" s="46">
        <v>652824.5</v>
      </c>
      <c r="C26" s="47">
        <v>3566437</v>
      </c>
      <c r="D26" s="48">
        <v>2.74</v>
      </c>
      <c r="E26" s="49">
        <v>0.10299999999999999</v>
      </c>
      <c r="F26" s="49">
        <v>0.20300000000000001</v>
      </c>
      <c r="G26" s="50" t="s">
        <v>841</v>
      </c>
      <c r="H26" s="50" t="s">
        <v>841</v>
      </c>
      <c r="L26" s="48">
        <v>2.74</v>
      </c>
      <c r="M26" s="49">
        <v>0.10299999999999999</v>
      </c>
      <c r="O26" s="60">
        <f t="shared" si="0"/>
        <v>2740</v>
      </c>
      <c r="P26" s="43">
        <f t="shared" si="1"/>
        <v>103</v>
      </c>
    </row>
    <row r="27" spans="1:16" x14ac:dyDescent="0.15">
      <c r="A27" s="45">
        <v>26</v>
      </c>
      <c r="B27" s="47">
        <v>662863</v>
      </c>
      <c r="C27" s="47">
        <v>3562468</v>
      </c>
      <c r="D27" s="48">
        <v>3.29</v>
      </c>
      <c r="E27" s="49">
        <v>0.253</v>
      </c>
      <c r="F27" s="49">
        <v>0.71699999999999997</v>
      </c>
      <c r="G27" s="50" t="s">
        <v>841</v>
      </c>
      <c r="H27" s="50" t="s">
        <v>843</v>
      </c>
      <c r="L27" s="48">
        <v>3.29</v>
      </c>
      <c r="M27" s="49">
        <v>0.253</v>
      </c>
      <c r="O27" s="60">
        <f t="shared" si="0"/>
        <v>3290</v>
      </c>
      <c r="P27" s="43">
        <f t="shared" si="1"/>
        <v>253</v>
      </c>
    </row>
    <row r="28" spans="1:16" x14ac:dyDescent="0.15">
      <c r="A28" s="45">
        <v>27</v>
      </c>
      <c r="B28" s="46">
        <v>664751.19999999995</v>
      </c>
      <c r="C28" s="47">
        <v>3561106</v>
      </c>
      <c r="D28" s="46">
        <v>1.6</v>
      </c>
      <c r="E28" s="49">
        <v>6.5000000000000002E-2</v>
      </c>
      <c r="F28" s="49">
        <v>4.3999999999999997E-2</v>
      </c>
      <c r="G28" s="50" t="s">
        <v>841</v>
      </c>
      <c r="H28" s="50" t="s">
        <v>843</v>
      </c>
      <c r="L28" s="46">
        <v>1.6</v>
      </c>
      <c r="M28" s="49">
        <v>6.5000000000000002E-2</v>
      </c>
      <c r="O28" s="60">
        <f t="shared" si="0"/>
        <v>1600</v>
      </c>
      <c r="P28" s="43">
        <f t="shared" si="1"/>
        <v>65</v>
      </c>
    </row>
    <row r="29" spans="1:16" x14ac:dyDescent="0.15">
      <c r="A29" s="45">
        <v>28</v>
      </c>
      <c r="B29" s="47">
        <v>663035</v>
      </c>
      <c r="C29" s="47">
        <v>3560736</v>
      </c>
      <c r="D29" s="48">
        <v>4.38</v>
      </c>
      <c r="E29" s="49">
        <v>0.28699999999999998</v>
      </c>
      <c r="F29" s="48">
        <v>1.44</v>
      </c>
      <c r="G29" s="50" t="s">
        <v>841</v>
      </c>
      <c r="H29" s="50" t="s">
        <v>841</v>
      </c>
      <c r="L29" s="48">
        <v>4.38</v>
      </c>
      <c r="M29" s="49">
        <v>0.28699999999999998</v>
      </c>
      <c r="O29" s="60">
        <f t="shared" si="0"/>
        <v>4380</v>
      </c>
      <c r="P29" s="43">
        <f t="shared" si="1"/>
        <v>287</v>
      </c>
    </row>
    <row r="30" spans="1:16" x14ac:dyDescent="0.15">
      <c r="A30" s="45">
        <v>29</v>
      </c>
      <c r="B30" s="46">
        <v>663320.19999999995</v>
      </c>
      <c r="C30" s="47">
        <v>3559775</v>
      </c>
      <c r="D30" s="48">
        <v>3.99</v>
      </c>
      <c r="E30" s="49">
        <v>0.23300000000000001</v>
      </c>
      <c r="F30" s="49">
        <v>0.97099999999999997</v>
      </c>
      <c r="G30" s="50" t="s">
        <v>841</v>
      </c>
      <c r="H30" s="50" t="s">
        <v>841</v>
      </c>
      <c r="L30" s="48">
        <v>3.99</v>
      </c>
      <c r="M30" s="49">
        <v>0.23300000000000001</v>
      </c>
      <c r="O30" s="60">
        <f t="shared" si="0"/>
        <v>3990</v>
      </c>
      <c r="P30" s="43">
        <f t="shared" si="1"/>
        <v>233</v>
      </c>
    </row>
    <row r="31" spans="1:16" x14ac:dyDescent="0.15">
      <c r="A31" s="45">
        <v>30</v>
      </c>
      <c r="B31" s="46">
        <v>661122.4</v>
      </c>
      <c r="C31" s="47">
        <v>3559916</v>
      </c>
      <c r="D31" s="48">
        <v>3.09</v>
      </c>
      <c r="E31" s="49">
        <v>0.188</v>
      </c>
      <c r="F31" s="48">
        <v>0.47</v>
      </c>
      <c r="G31" s="50" t="s">
        <v>841</v>
      </c>
      <c r="H31" s="50" t="s">
        <v>841</v>
      </c>
      <c r="L31" s="48">
        <v>3.09</v>
      </c>
      <c r="M31" s="49">
        <v>0.188</v>
      </c>
      <c r="O31" s="60">
        <f t="shared" si="0"/>
        <v>3090</v>
      </c>
      <c r="P31" s="43">
        <f t="shared" si="1"/>
        <v>188</v>
      </c>
    </row>
    <row r="32" spans="1:16" x14ac:dyDescent="0.15">
      <c r="A32" s="45">
        <v>31</v>
      </c>
      <c r="B32" s="46">
        <v>660498.6</v>
      </c>
      <c r="C32" s="47">
        <v>3556985</v>
      </c>
      <c r="D32" s="48">
        <v>2.11</v>
      </c>
      <c r="E32" s="49">
        <v>0.14299999999999999</v>
      </c>
      <c r="F32" s="49">
        <v>0.16700000000000001</v>
      </c>
      <c r="G32" s="50" t="s">
        <v>841</v>
      </c>
      <c r="H32" s="50" t="s">
        <v>841</v>
      </c>
      <c r="L32" s="48">
        <v>2.11</v>
      </c>
      <c r="M32" s="49">
        <v>0.14299999999999999</v>
      </c>
      <c r="O32" s="60">
        <f t="shared" si="0"/>
        <v>2110</v>
      </c>
      <c r="P32" s="43">
        <f t="shared" si="1"/>
        <v>143</v>
      </c>
    </row>
    <row r="33" spans="1:16" x14ac:dyDescent="0.15">
      <c r="A33" s="45">
        <v>32</v>
      </c>
      <c r="B33" s="46">
        <v>662976.9</v>
      </c>
      <c r="C33" s="47">
        <v>3556718</v>
      </c>
      <c r="D33" s="48">
        <v>4.79</v>
      </c>
      <c r="E33" s="49">
        <v>0.33800000000000002</v>
      </c>
      <c r="F33" s="49">
        <v>2.032</v>
      </c>
      <c r="G33" s="50" t="s">
        <v>841</v>
      </c>
      <c r="H33" s="50" t="s">
        <v>841</v>
      </c>
      <c r="L33" s="48">
        <v>4.79</v>
      </c>
      <c r="M33" s="49">
        <v>0.33800000000000002</v>
      </c>
      <c r="O33" s="60">
        <f t="shared" si="0"/>
        <v>4790</v>
      </c>
      <c r="P33" s="43">
        <f t="shared" si="1"/>
        <v>338</v>
      </c>
    </row>
    <row r="34" spans="1:16" x14ac:dyDescent="0.15">
      <c r="A34" s="45">
        <v>33</v>
      </c>
      <c r="B34" s="46">
        <v>651487.80000000005</v>
      </c>
      <c r="C34" s="47">
        <v>3560309</v>
      </c>
      <c r="D34" s="48">
        <v>3.23</v>
      </c>
      <c r="E34" s="49">
        <v>0.36099999999999999</v>
      </c>
      <c r="F34" s="49">
        <v>0.98499999999999999</v>
      </c>
      <c r="G34" s="50" t="s">
        <v>841</v>
      </c>
      <c r="H34" s="50" t="s">
        <v>841</v>
      </c>
      <c r="L34" s="48">
        <v>3.23</v>
      </c>
      <c r="M34" s="49">
        <v>0.36099999999999999</v>
      </c>
      <c r="O34" s="60">
        <f t="shared" si="0"/>
        <v>3230</v>
      </c>
      <c r="P34" s="43">
        <f t="shared" si="1"/>
        <v>361</v>
      </c>
    </row>
    <row r="35" spans="1:16" x14ac:dyDescent="0.15">
      <c r="A35" s="45">
        <v>34</v>
      </c>
      <c r="B35" s="46">
        <v>653596.4</v>
      </c>
      <c r="C35" s="47">
        <v>3562193</v>
      </c>
      <c r="D35" s="48">
        <v>2.91</v>
      </c>
      <c r="E35" s="49">
        <v>0.47699999999999998</v>
      </c>
      <c r="F35" s="49">
        <v>1.0580000000000001</v>
      </c>
      <c r="G35" s="50" t="s">
        <v>841</v>
      </c>
      <c r="H35" s="50" t="s">
        <v>841</v>
      </c>
      <c r="L35" s="48">
        <v>2.91</v>
      </c>
      <c r="M35" s="49">
        <v>0.47699999999999998</v>
      </c>
      <c r="O35" s="60">
        <f t="shared" si="0"/>
        <v>2910</v>
      </c>
      <c r="P35" s="43">
        <f t="shared" si="1"/>
        <v>477</v>
      </c>
    </row>
    <row r="36" spans="1:16" x14ac:dyDescent="0.15">
      <c r="A36" s="45">
        <v>35</v>
      </c>
      <c r="B36" s="46">
        <v>652699.30000000005</v>
      </c>
      <c r="C36" s="47">
        <v>3563430</v>
      </c>
      <c r="D36" s="48">
        <v>1.67</v>
      </c>
      <c r="E36" s="49">
        <v>0.29599999999999999</v>
      </c>
      <c r="F36" s="49">
        <v>0.216</v>
      </c>
      <c r="G36" s="50" t="s">
        <v>843</v>
      </c>
      <c r="H36" s="50" t="s">
        <v>843</v>
      </c>
      <c r="L36" s="48">
        <v>1.67</v>
      </c>
      <c r="M36" s="49">
        <v>0.29599999999999999</v>
      </c>
      <c r="O36" s="60">
        <f t="shared" si="0"/>
        <v>1670</v>
      </c>
      <c r="P36" s="43">
        <f t="shared" si="1"/>
        <v>296</v>
      </c>
    </row>
    <row r="37" spans="1:16" x14ac:dyDescent="0.15">
      <c r="A37" s="45">
        <v>36</v>
      </c>
      <c r="B37" s="46">
        <v>620850.5</v>
      </c>
      <c r="C37" s="47">
        <v>3579473</v>
      </c>
      <c r="D37" s="48">
        <v>3.43</v>
      </c>
      <c r="E37" s="49">
        <v>8.5000000000000006E-2</v>
      </c>
      <c r="F37" s="49">
        <v>0.26200000000000001</v>
      </c>
      <c r="G37" s="50" t="s">
        <v>843</v>
      </c>
      <c r="H37" s="50" t="s">
        <v>843</v>
      </c>
      <c r="L37" s="48">
        <v>3.43</v>
      </c>
      <c r="M37" s="49">
        <v>8.5000000000000006E-2</v>
      </c>
      <c r="O37" s="60">
        <f t="shared" si="0"/>
        <v>3430</v>
      </c>
      <c r="P37" s="43">
        <f t="shared" si="1"/>
        <v>85</v>
      </c>
    </row>
    <row r="38" spans="1:16" x14ac:dyDescent="0.15">
      <c r="A38" s="51">
        <v>37</v>
      </c>
      <c r="B38" s="52">
        <v>639724.1</v>
      </c>
      <c r="C38" s="47">
        <v>3569906</v>
      </c>
      <c r="D38" s="53">
        <v>5.46</v>
      </c>
      <c r="E38" s="54">
        <v>0.249</v>
      </c>
      <c r="F38" s="54">
        <v>1.9410000000000001</v>
      </c>
      <c r="G38" s="55" t="s">
        <v>843</v>
      </c>
      <c r="H38" s="55" t="s">
        <v>843</v>
      </c>
      <c r="L38" s="53">
        <v>5.46</v>
      </c>
      <c r="M38" s="54">
        <v>0.249</v>
      </c>
      <c r="O38" s="60">
        <f t="shared" si="0"/>
        <v>5460</v>
      </c>
      <c r="P38" s="43">
        <f t="shared" si="1"/>
        <v>249</v>
      </c>
    </row>
    <row r="39" spans="1:16" x14ac:dyDescent="0.15">
      <c r="A39" s="56">
        <v>38</v>
      </c>
      <c r="B39" s="47">
        <v>639942</v>
      </c>
      <c r="C39" s="47">
        <v>3568257</v>
      </c>
      <c r="D39" s="48">
        <v>5.1100000000000003</v>
      </c>
      <c r="E39" s="49">
        <v>0.36699999999999999</v>
      </c>
      <c r="F39" s="49">
        <v>2.5110000000000001</v>
      </c>
      <c r="G39" s="50" t="s">
        <v>841</v>
      </c>
      <c r="H39" s="50" t="s">
        <v>841</v>
      </c>
      <c r="L39" s="48">
        <v>5.1100000000000003</v>
      </c>
      <c r="M39" s="49">
        <v>0.36699999999999999</v>
      </c>
      <c r="O39" s="60">
        <f t="shared" si="0"/>
        <v>5110</v>
      </c>
      <c r="P39" s="43">
        <f t="shared" si="1"/>
        <v>367</v>
      </c>
    </row>
    <row r="40" spans="1:16" x14ac:dyDescent="0.15">
      <c r="A40" s="56">
        <v>39</v>
      </c>
      <c r="B40" s="46">
        <v>638267.6</v>
      </c>
      <c r="C40" s="47">
        <v>3568232</v>
      </c>
      <c r="D40" s="48">
        <v>4.8600000000000003</v>
      </c>
      <c r="E40" s="49">
        <v>0.35599999999999998</v>
      </c>
      <c r="F40" s="49">
        <v>2.202</v>
      </c>
      <c r="G40" s="50" t="s">
        <v>841</v>
      </c>
      <c r="H40" s="50" t="s">
        <v>841</v>
      </c>
      <c r="L40" s="48">
        <v>4.8600000000000003</v>
      </c>
      <c r="M40" s="49">
        <v>0.35599999999999998</v>
      </c>
      <c r="O40" s="60">
        <f t="shared" si="0"/>
        <v>4860</v>
      </c>
      <c r="P40" s="43">
        <f t="shared" si="1"/>
        <v>356</v>
      </c>
    </row>
    <row r="41" spans="1:16" x14ac:dyDescent="0.15">
      <c r="A41" s="56">
        <v>40</v>
      </c>
      <c r="B41" s="46">
        <v>639264.4</v>
      </c>
      <c r="C41" s="47">
        <v>3566399</v>
      </c>
      <c r="D41" s="48">
        <v>4.99</v>
      </c>
      <c r="E41" s="49">
        <v>0.29599999999999999</v>
      </c>
      <c r="F41" s="49">
        <v>1.927</v>
      </c>
      <c r="G41" s="50" t="s">
        <v>843</v>
      </c>
      <c r="H41" s="50" t="s">
        <v>841</v>
      </c>
      <c r="L41" s="48">
        <v>4.99</v>
      </c>
      <c r="M41" s="49">
        <v>0.29599999999999999</v>
      </c>
      <c r="O41" s="60">
        <f t="shared" si="0"/>
        <v>4990</v>
      </c>
      <c r="P41" s="43">
        <f t="shared" si="1"/>
        <v>296</v>
      </c>
    </row>
    <row r="42" spans="1:16" x14ac:dyDescent="0.15">
      <c r="A42" s="56">
        <v>41</v>
      </c>
      <c r="B42" s="46">
        <v>639041.9</v>
      </c>
      <c r="C42" s="47">
        <v>3565249</v>
      </c>
      <c r="D42" s="48">
        <v>4.1500000000000004</v>
      </c>
      <c r="E42" s="49">
        <v>0.26200000000000001</v>
      </c>
      <c r="F42" s="49">
        <v>1.1819999999999999</v>
      </c>
      <c r="G42" s="50" t="s">
        <v>841</v>
      </c>
      <c r="H42" s="50" t="s">
        <v>841</v>
      </c>
      <c r="L42" s="48">
        <v>4.1500000000000004</v>
      </c>
      <c r="M42" s="49">
        <v>0.26200000000000001</v>
      </c>
      <c r="O42" s="60">
        <f t="shared" si="0"/>
        <v>4150</v>
      </c>
      <c r="P42" s="43">
        <f t="shared" si="1"/>
        <v>262</v>
      </c>
    </row>
    <row r="43" spans="1:16" x14ac:dyDescent="0.15">
      <c r="A43" s="56">
        <v>42</v>
      </c>
      <c r="B43" s="46">
        <v>644080.80000000005</v>
      </c>
      <c r="C43" s="47">
        <v>3562974</v>
      </c>
      <c r="D43" s="48">
        <v>3.71</v>
      </c>
      <c r="E43" s="49">
        <v>0.21099999999999999</v>
      </c>
      <c r="F43" s="49">
        <v>0.75900000000000001</v>
      </c>
      <c r="G43" s="50" t="s">
        <v>843</v>
      </c>
      <c r="H43" s="50" t="s">
        <v>843</v>
      </c>
      <c r="L43" s="48">
        <v>3.71</v>
      </c>
      <c r="M43" s="49">
        <v>0.21099999999999999</v>
      </c>
      <c r="O43" s="60">
        <f t="shared" si="0"/>
        <v>3710</v>
      </c>
      <c r="P43" s="43">
        <f t="shared" si="1"/>
        <v>211</v>
      </c>
    </row>
    <row r="44" spans="1:16" x14ac:dyDescent="0.15">
      <c r="A44" s="56">
        <v>43</v>
      </c>
      <c r="B44" s="46">
        <v>642395.30000000005</v>
      </c>
      <c r="C44" s="47">
        <v>3561145</v>
      </c>
      <c r="D44" s="48">
        <v>5.35</v>
      </c>
      <c r="E44" s="49">
        <v>0.24199999999999999</v>
      </c>
      <c r="F44" s="49">
        <v>1.8129999999999999</v>
      </c>
      <c r="G44" s="50" t="s">
        <v>841</v>
      </c>
      <c r="H44" s="50" t="s">
        <v>843</v>
      </c>
      <c r="L44" s="48">
        <v>5.35</v>
      </c>
      <c r="M44" s="49">
        <v>0.24199999999999999</v>
      </c>
      <c r="O44" s="60">
        <f t="shared" si="0"/>
        <v>5350</v>
      </c>
      <c r="P44" s="43">
        <f t="shared" si="1"/>
        <v>242</v>
      </c>
    </row>
    <row r="45" spans="1:16" x14ac:dyDescent="0.15">
      <c r="A45" s="56">
        <v>44</v>
      </c>
      <c r="B45" s="46">
        <v>609987.9</v>
      </c>
      <c r="C45" s="47">
        <v>3565465</v>
      </c>
      <c r="D45" s="48">
        <v>2.27</v>
      </c>
      <c r="E45" s="49">
        <v>0.14599999999999999</v>
      </c>
      <c r="F45" s="49">
        <v>0.19600000000000001</v>
      </c>
      <c r="G45" s="50" t="s">
        <v>843</v>
      </c>
      <c r="H45" s="50" t="s">
        <v>843</v>
      </c>
      <c r="L45" s="48">
        <v>2.27</v>
      </c>
      <c r="M45" s="49">
        <v>0.14599999999999999</v>
      </c>
      <c r="O45" s="60">
        <f t="shared" si="0"/>
        <v>2270</v>
      </c>
      <c r="P45" s="43">
        <f t="shared" si="1"/>
        <v>146</v>
      </c>
    </row>
    <row r="46" spans="1:16" x14ac:dyDescent="0.15">
      <c r="A46" s="56">
        <v>45</v>
      </c>
      <c r="B46" s="46">
        <v>609346.4</v>
      </c>
      <c r="C46" s="47">
        <v>3563682</v>
      </c>
      <c r="D46" s="46">
        <v>2.7</v>
      </c>
      <c r="E46" s="49">
        <v>0.40500000000000003</v>
      </c>
      <c r="F46" s="49">
        <v>0.77400000000000002</v>
      </c>
      <c r="G46" s="50" t="s">
        <v>841</v>
      </c>
      <c r="H46" s="50" t="s">
        <v>841</v>
      </c>
      <c r="L46" s="46">
        <v>2.7</v>
      </c>
      <c r="M46" s="49">
        <v>0.40500000000000003</v>
      </c>
      <c r="O46" s="60">
        <f t="shared" si="0"/>
        <v>2700</v>
      </c>
      <c r="P46" s="43">
        <f t="shared" si="1"/>
        <v>405</v>
      </c>
    </row>
    <row r="47" spans="1:16" x14ac:dyDescent="0.15">
      <c r="A47" s="56">
        <v>46</v>
      </c>
      <c r="B47" s="46">
        <v>608939.6</v>
      </c>
      <c r="C47" s="47">
        <v>3561671</v>
      </c>
      <c r="D47" s="48">
        <v>3.45</v>
      </c>
      <c r="E47" s="49">
        <v>0.45900000000000002</v>
      </c>
      <c r="F47" s="49">
        <v>1.431</v>
      </c>
      <c r="G47" s="50" t="s">
        <v>841</v>
      </c>
      <c r="H47" s="50" t="s">
        <v>841</v>
      </c>
      <c r="L47" s="48">
        <v>3.45</v>
      </c>
      <c r="M47" s="49">
        <v>0.45900000000000002</v>
      </c>
      <c r="O47" s="60">
        <f t="shared" si="0"/>
        <v>3450</v>
      </c>
      <c r="P47" s="43">
        <f t="shared" si="1"/>
        <v>459</v>
      </c>
    </row>
    <row r="48" spans="1:16" x14ac:dyDescent="0.15">
      <c r="A48" s="56">
        <v>47</v>
      </c>
      <c r="B48" s="47">
        <v>608532</v>
      </c>
      <c r="C48" s="47">
        <v>3559917</v>
      </c>
      <c r="D48" s="48">
        <v>3.44</v>
      </c>
      <c r="E48" s="49">
        <v>0.38800000000000001</v>
      </c>
      <c r="F48" s="49">
        <v>1.2010000000000001</v>
      </c>
      <c r="G48" s="50" t="s">
        <v>841</v>
      </c>
      <c r="H48" s="50" t="s">
        <v>841</v>
      </c>
      <c r="L48" s="48">
        <v>3.44</v>
      </c>
      <c r="M48" s="49">
        <v>0.38800000000000001</v>
      </c>
      <c r="O48" s="60">
        <f t="shared" si="0"/>
        <v>3440</v>
      </c>
      <c r="P48" s="43">
        <f t="shared" si="1"/>
        <v>388</v>
      </c>
    </row>
    <row r="49" spans="1:16" x14ac:dyDescent="0.15">
      <c r="A49" s="56">
        <v>48</v>
      </c>
      <c r="B49" s="46">
        <v>606835.5</v>
      </c>
      <c r="C49" s="47">
        <v>3559919</v>
      </c>
      <c r="D49" s="48">
        <v>2.35</v>
      </c>
      <c r="E49" s="49">
        <v>0.38500000000000001</v>
      </c>
      <c r="F49" s="49">
        <v>0.55700000000000005</v>
      </c>
      <c r="G49" s="50" t="s">
        <v>841</v>
      </c>
      <c r="H49" s="50" t="s">
        <v>841</v>
      </c>
      <c r="L49" s="48">
        <v>2.35</v>
      </c>
      <c r="M49" s="49">
        <v>0.38500000000000001</v>
      </c>
      <c r="O49" s="60">
        <f t="shared" si="0"/>
        <v>2350</v>
      </c>
      <c r="P49" s="43">
        <f t="shared" si="1"/>
        <v>385</v>
      </c>
    </row>
    <row r="50" spans="1:16" x14ac:dyDescent="0.15">
      <c r="A50" s="56">
        <v>49</v>
      </c>
      <c r="B50" s="46">
        <v>604643.4</v>
      </c>
      <c r="C50" s="47">
        <v>3559323</v>
      </c>
      <c r="D50" s="48">
        <v>3.73</v>
      </c>
      <c r="E50" s="49">
        <v>0.26400000000000001</v>
      </c>
      <c r="F50" s="49">
        <v>0.96299999999999997</v>
      </c>
      <c r="G50" s="50" t="s">
        <v>841</v>
      </c>
      <c r="H50" s="50" t="s">
        <v>841</v>
      </c>
      <c r="L50" s="48">
        <v>3.73</v>
      </c>
      <c r="M50" s="49">
        <v>0.26400000000000001</v>
      </c>
      <c r="O50" s="60">
        <f t="shared" si="0"/>
        <v>3730</v>
      </c>
      <c r="P50" s="43">
        <f t="shared" si="1"/>
        <v>264</v>
      </c>
    </row>
    <row r="51" spans="1:16" x14ac:dyDescent="0.15">
      <c r="A51" s="56">
        <v>50</v>
      </c>
      <c r="B51" s="46">
        <v>603209.1</v>
      </c>
      <c r="C51" s="47">
        <v>3558312</v>
      </c>
      <c r="D51" s="46">
        <v>3.5</v>
      </c>
      <c r="E51" s="49">
        <v>0.49299999999999999</v>
      </c>
      <c r="F51" s="48">
        <v>1.58</v>
      </c>
      <c r="G51" s="50" t="s">
        <v>841</v>
      </c>
      <c r="H51" s="50" t="s">
        <v>841</v>
      </c>
      <c r="L51" s="46">
        <v>3.5</v>
      </c>
      <c r="M51" s="49">
        <v>0.49299999999999999</v>
      </c>
      <c r="O51" s="60">
        <f t="shared" si="0"/>
        <v>3500</v>
      </c>
      <c r="P51" s="43">
        <f t="shared" si="1"/>
        <v>493</v>
      </c>
    </row>
    <row r="52" spans="1:16" x14ac:dyDescent="0.15">
      <c r="A52" s="56">
        <v>51</v>
      </c>
      <c r="B52" s="46">
        <v>604084.5</v>
      </c>
      <c r="C52" s="47">
        <v>3557478</v>
      </c>
      <c r="D52" s="48">
        <v>4.34</v>
      </c>
      <c r="E52" s="49">
        <v>0.23499999999999999</v>
      </c>
      <c r="F52" s="48">
        <v>1.1599999999999999</v>
      </c>
      <c r="G52" s="50" t="s">
        <v>843</v>
      </c>
      <c r="H52" s="50" t="s">
        <v>843</v>
      </c>
      <c r="L52" s="48">
        <v>4.34</v>
      </c>
      <c r="M52" s="49">
        <v>0.23499999999999999</v>
      </c>
      <c r="O52" s="60">
        <f t="shared" si="0"/>
        <v>4340</v>
      </c>
      <c r="P52" s="43">
        <f t="shared" si="1"/>
        <v>235</v>
      </c>
    </row>
    <row r="53" spans="1:16" x14ac:dyDescent="0.15">
      <c r="A53" s="56">
        <v>52</v>
      </c>
      <c r="B53" s="47">
        <v>605009</v>
      </c>
      <c r="C53" s="47">
        <v>3556425</v>
      </c>
      <c r="D53" s="48">
        <v>4.46</v>
      </c>
      <c r="E53" s="49">
        <v>0.374</v>
      </c>
      <c r="F53" s="49">
        <v>1.948</v>
      </c>
      <c r="G53" s="50" t="s">
        <v>841</v>
      </c>
      <c r="H53" s="50" t="s">
        <v>841</v>
      </c>
      <c r="L53" s="48">
        <v>4.46</v>
      </c>
      <c r="M53" s="49">
        <v>0.374</v>
      </c>
      <c r="O53" s="60">
        <f t="shared" si="0"/>
        <v>4460</v>
      </c>
      <c r="P53" s="43">
        <f t="shared" si="1"/>
        <v>374</v>
      </c>
    </row>
    <row r="54" spans="1:16" x14ac:dyDescent="0.15">
      <c r="A54" s="56">
        <v>53</v>
      </c>
      <c r="B54" s="46">
        <v>625928.9</v>
      </c>
      <c r="C54" s="47">
        <v>3550241</v>
      </c>
      <c r="D54" s="48">
        <v>3.07</v>
      </c>
      <c r="E54" s="49">
        <v>0.20399999999999999</v>
      </c>
      <c r="F54" s="49">
        <v>0.503</v>
      </c>
      <c r="G54" s="50" t="s">
        <v>843</v>
      </c>
      <c r="H54" s="50" t="s">
        <v>843</v>
      </c>
      <c r="L54" s="48">
        <v>3.07</v>
      </c>
      <c r="M54" s="49">
        <v>0.20399999999999999</v>
      </c>
      <c r="O54" s="60">
        <f t="shared" si="0"/>
        <v>3070</v>
      </c>
      <c r="P54" s="43">
        <f t="shared" si="1"/>
        <v>204</v>
      </c>
    </row>
    <row r="55" spans="1:16" x14ac:dyDescent="0.15">
      <c r="A55" s="56">
        <v>54</v>
      </c>
      <c r="B55" s="46">
        <v>628581.80000000005</v>
      </c>
      <c r="C55" s="47">
        <v>3549503</v>
      </c>
      <c r="D55" s="46">
        <v>2.2999999999999998</v>
      </c>
      <c r="E55" s="49">
        <v>0.13700000000000001</v>
      </c>
      <c r="F55" s="49">
        <v>0.189</v>
      </c>
      <c r="G55" s="50" t="s">
        <v>843</v>
      </c>
      <c r="H55" s="50" t="s">
        <v>841</v>
      </c>
      <c r="L55" s="46">
        <v>2.2999999999999998</v>
      </c>
      <c r="M55" s="49">
        <v>0.13700000000000001</v>
      </c>
      <c r="O55" s="60">
        <f t="shared" si="0"/>
        <v>2300</v>
      </c>
      <c r="P55" s="43">
        <f t="shared" si="1"/>
        <v>137</v>
      </c>
    </row>
    <row r="56" spans="1:16" x14ac:dyDescent="0.15">
      <c r="A56" s="56">
        <v>55</v>
      </c>
      <c r="B56" s="46">
        <v>627456.6</v>
      </c>
      <c r="C56" s="47">
        <v>3549004</v>
      </c>
      <c r="D56" s="48">
        <v>2.82</v>
      </c>
      <c r="E56" s="49">
        <v>0.25800000000000001</v>
      </c>
      <c r="F56" s="49">
        <v>0.53600000000000003</v>
      </c>
      <c r="G56" s="50" t="s">
        <v>841</v>
      </c>
      <c r="H56" s="50" t="s">
        <v>841</v>
      </c>
      <c r="L56" s="48">
        <v>2.82</v>
      </c>
      <c r="M56" s="49">
        <v>0.25800000000000001</v>
      </c>
      <c r="O56" s="60">
        <f t="shared" si="0"/>
        <v>2820</v>
      </c>
      <c r="P56" s="43">
        <f t="shared" si="1"/>
        <v>258</v>
      </c>
    </row>
    <row r="57" spans="1:16" x14ac:dyDescent="0.15">
      <c r="A57" s="56">
        <v>56</v>
      </c>
      <c r="B57" s="47">
        <v>626054</v>
      </c>
      <c r="C57" s="47">
        <v>3550602</v>
      </c>
      <c r="D57" s="48">
        <v>3.33</v>
      </c>
      <c r="E57" s="49">
        <v>0.249</v>
      </c>
      <c r="F57" s="49">
        <v>0.72199999999999998</v>
      </c>
      <c r="G57" s="50" t="s">
        <v>841</v>
      </c>
      <c r="H57" s="50" t="s">
        <v>841</v>
      </c>
      <c r="L57" s="48">
        <v>3.33</v>
      </c>
      <c r="M57" s="49">
        <v>0.249</v>
      </c>
      <c r="O57" s="60">
        <f t="shared" si="0"/>
        <v>3330</v>
      </c>
      <c r="P57" s="43">
        <f t="shared" si="1"/>
        <v>249</v>
      </c>
    </row>
    <row r="58" spans="1:16" x14ac:dyDescent="0.15">
      <c r="A58" s="56">
        <v>57</v>
      </c>
      <c r="B58" s="46">
        <v>628036.19999999995</v>
      </c>
      <c r="C58" s="47">
        <v>3547702</v>
      </c>
      <c r="D58" s="48">
        <v>3.65</v>
      </c>
      <c r="E58" s="49">
        <v>0.26700000000000002</v>
      </c>
      <c r="F58" s="48">
        <v>0.93</v>
      </c>
      <c r="G58" s="50" t="s">
        <v>841</v>
      </c>
      <c r="H58" s="50" t="s">
        <v>841</v>
      </c>
      <c r="L58" s="48">
        <v>3.65</v>
      </c>
      <c r="M58" s="49">
        <v>0.26700000000000002</v>
      </c>
      <c r="O58" s="60">
        <f t="shared" si="0"/>
        <v>3650</v>
      </c>
      <c r="P58" s="43">
        <f t="shared" si="1"/>
        <v>267</v>
      </c>
    </row>
    <row r="59" spans="1:16" x14ac:dyDescent="0.15">
      <c r="A59" s="56">
        <v>58</v>
      </c>
      <c r="B59" s="46">
        <v>626063.80000000005</v>
      </c>
      <c r="C59" s="47">
        <v>3545671</v>
      </c>
      <c r="D59" s="48">
        <v>3.34</v>
      </c>
      <c r="E59" s="49">
        <v>0.30199999999999999</v>
      </c>
      <c r="F59" s="49">
        <v>0.88300000000000001</v>
      </c>
      <c r="G59" s="50" t="s">
        <v>841</v>
      </c>
      <c r="H59" s="50" t="s">
        <v>841</v>
      </c>
      <c r="L59" s="48">
        <v>3.34</v>
      </c>
      <c r="M59" s="49">
        <v>0.30199999999999999</v>
      </c>
      <c r="O59" s="60">
        <f t="shared" si="0"/>
        <v>3340</v>
      </c>
      <c r="P59" s="43">
        <f t="shared" si="1"/>
        <v>302</v>
      </c>
    </row>
    <row r="60" spans="1:16" x14ac:dyDescent="0.15">
      <c r="A60" s="56">
        <v>59</v>
      </c>
      <c r="B60" s="46">
        <v>627360.80000000005</v>
      </c>
      <c r="C60" s="47">
        <v>3542759</v>
      </c>
      <c r="D60" s="48">
        <v>2.88</v>
      </c>
      <c r="E60" s="49">
        <v>0.30499999999999999</v>
      </c>
      <c r="F60" s="49">
        <v>0.66200000000000003</v>
      </c>
      <c r="G60" s="50" t="s">
        <v>841</v>
      </c>
      <c r="H60" s="50" t="s">
        <v>841</v>
      </c>
      <c r="L60" s="48">
        <v>2.88</v>
      </c>
      <c r="M60" s="49">
        <v>0.30499999999999999</v>
      </c>
      <c r="O60" s="60">
        <f t="shared" si="0"/>
        <v>2880</v>
      </c>
      <c r="P60" s="43">
        <f t="shared" si="1"/>
        <v>305</v>
      </c>
    </row>
    <row r="61" spans="1:16" x14ac:dyDescent="0.15">
      <c r="A61" s="56">
        <v>60</v>
      </c>
      <c r="B61" s="46">
        <v>631833.4</v>
      </c>
      <c r="C61" s="47">
        <v>3545800</v>
      </c>
      <c r="D61" s="48">
        <v>3.88</v>
      </c>
      <c r="E61" s="49">
        <v>0.33800000000000002</v>
      </c>
      <c r="F61" s="49">
        <v>1.333</v>
      </c>
      <c r="G61" s="50" t="s">
        <v>841</v>
      </c>
      <c r="H61" s="50" t="s">
        <v>841</v>
      </c>
      <c r="L61" s="48">
        <v>3.88</v>
      </c>
      <c r="M61" s="49">
        <v>0.33800000000000002</v>
      </c>
      <c r="O61" s="60">
        <f t="shared" si="0"/>
        <v>3880</v>
      </c>
      <c r="P61" s="43">
        <f t="shared" si="1"/>
        <v>338</v>
      </c>
    </row>
    <row r="62" spans="1:16" x14ac:dyDescent="0.15">
      <c r="A62" s="56">
        <v>61</v>
      </c>
      <c r="B62" s="46">
        <v>632759.5</v>
      </c>
      <c r="C62" s="47">
        <v>3544588</v>
      </c>
      <c r="D62" s="48">
        <v>4.1100000000000003</v>
      </c>
      <c r="E62" s="49">
        <v>0.29599999999999999</v>
      </c>
      <c r="F62" s="49">
        <v>1.3080000000000001</v>
      </c>
      <c r="G62" s="50" t="s">
        <v>841</v>
      </c>
      <c r="H62" s="50" t="s">
        <v>841</v>
      </c>
      <c r="L62" s="48">
        <v>4.1100000000000003</v>
      </c>
      <c r="M62" s="49">
        <v>0.29599999999999999</v>
      </c>
      <c r="O62" s="60">
        <f t="shared" si="0"/>
        <v>4110</v>
      </c>
      <c r="P62" s="43">
        <f t="shared" si="1"/>
        <v>296</v>
      </c>
    </row>
    <row r="63" spans="1:16" x14ac:dyDescent="0.15">
      <c r="A63" s="56">
        <v>62</v>
      </c>
      <c r="B63" s="46">
        <v>632277.5</v>
      </c>
      <c r="C63" s="47">
        <v>3545711</v>
      </c>
      <c r="D63" s="48">
        <v>2.92</v>
      </c>
      <c r="E63" s="49">
        <v>0.17899999999999999</v>
      </c>
      <c r="F63" s="46">
        <v>0.4</v>
      </c>
      <c r="G63" s="50" t="s">
        <v>841</v>
      </c>
      <c r="H63" s="50" t="s">
        <v>841</v>
      </c>
      <c r="L63" s="48">
        <v>2.92</v>
      </c>
      <c r="M63" s="49">
        <v>0.17899999999999999</v>
      </c>
      <c r="O63" s="60">
        <f t="shared" si="0"/>
        <v>2920</v>
      </c>
      <c r="P63" s="43">
        <f t="shared" si="1"/>
        <v>179</v>
      </c>
    </row>
    <row r="64" spans="1:16" x14ac:dyDescent="0.15">
      <c r="A64" s="56">
        <v>63</v>
      </c>
      <c r="B64" s="46">
        <v>633819.1</v>
      </c>
      <c r="C64" s="47">
        <v>3544259</v>
      </c>
      <c r="D64" s="48">
        <v>4.57</v>
      </c>
      <c r="E64" s="49">
        <v>0.49299999999999999</v>
      </c>
      <c r="F64" s="49">
        <v>2.694</v>
      </c>
      <c r="G64" s="50" t="s">
        <v>841</v>
      </c>
      <c r="H64" s="50" t="s">
        <v>841</v>
      </c>
      <c r="L64" s="48">
        <v>4.57</v>
      </c>
      <c r="M64" s="49">
        <v>0.49299999999999999</v>
      </c>
      <c r="O64" s="60">
        <f t="shared" si="0"/>
        <v>4570</v>
      </c>
      <c r="P64" s="43">
        <f t="shared" si="1"/>
        <v>493</v>
      </c>
    </row>
    <row r="65" spans="1:16" x14ac:dyDescent="0.15">
      <c r="A65" s="56">
        <v>64</v>
      </c>
      <c r="B65" s="46">
        <v>631103.30000000005</v>
      </c>
      <c r="C65" s="47">
        <v>3541814</v>
      </c>
      <c r="D65" s="48">
        <v>3.94</v>
      </c>
      <c r="E65" s="49">
        <v>0.222</v>
      </c>
      <c r="F65" s="49">
        <v>0.90100000000000002</v>
      </c>
      <c r="G65" s="50" t="s">
        <v>841</v>
      </c>
      <c r="H65" s="50" t="s">
        <v>841</v>
      </c>
      <c r="L65" s="48">
        <v>3.94</v>
      </c>
      <c r="M65" s="49">
        <v>0.222</v>
      </c>
      <c r="O65" s="60">
        <f t="shared" si="0"/>
        <v>3940</v>
      </c>
      <c r="P65" s="43">
        <f t="shared" si="1"/>
        <v>222</v>
      </c>
    </row>
    <row r="66" spans="1:16" x14ac:dyDescent="0.15">
      <c r="A66" s="56">
        <v>65</v>
      </c>
      <c r="B66" s="46">
        <v>631264.5</v>
      </c>
      <c r="C66" s="47">
        <v>3540945</v>
      </c>
      <c r="D66" s="48">
        <v>4.04</v>
      </c>
      <c r="E66" s="49">
        <v>0.26400000000000001</v>
      </c>
      <c r="F66" s="49">
        <v>1.129</v>
      </c>
      <c r="G66" s="50" t="s">
        <v>841</v>
      </c>
      <c r="H66" s="50" t="s">
        <v>841</v>
      </c>
      <c r="L66" s="48">
        <v>4.04</v>
      </c>
      <c r="M66" s="49">
        <v>0.26400000000000001</v>
      </c>
      <c r="O66" s="60">
        <f t="shared" si="0"/>
        <v>4040</v>
      </c>
      <c r="P66" s="43">
        <f t="shared" si="1"/>
        <v>264</v>
      </c>
    </row>
    <row r="67" spans="1:16" x14ac:dyDescent="0.15">
      <c r="A67" s="56">
        <v>66</v>
      </c>
      <c r="B67" s="46">
        <v>602403.6</v>
      </c>
      <c r="C67" s="47">
        <v>3539285</v>
      </c>
      <c r="D67" s="48">
        <v>2.25</v>
      </c>
      <c r="E67" s="49">
        <v>0.23699999999999999</v>
      </c>
      <c r="F67" s="49">
        <v>0.315</v>
      </c>
      <c r="G67" s="50" t="s">
        <v>841</v>
      </c>
      <c r="H67" s="50" t="s">
        <v>841</v>
      </c>
      <c r="L67" s="48">
        <v>2.25</v>
      </c>
      <c r="M67" s="49">
        <v>0.23699999999999999</v>
      </c>
      <c r="O67" s="60">
        <f t="shared" ref="O67:O130" si="2">L67*1000</f>
        <v>2250</v>
      </c>
      <c r="P67" s="43">
        <f t="shared" ref="P67:P130" si="3">M67*1000</f>
        <v>237</v>
      </c>
    </row>
    <row r="68" spans="1:16" x14ac:dyDescent="0.15">
      <c r="A68" s="56">
        <v>67</v>
      </c>
      <c r="B68" s="46">
        <v>602146.4</v>
      </c>
      <c r="C68" s="47">
        <v>3537525</v>
      </c>
      <c r="D68" s="48">
        <v>4.26</v>
      </c>
      <c r="E68" s="46">
        <v>0.3</v>
      </c>
      <c r="F68" s="49">
        <v>1.4259999999999999</v>
      </c>
      <c r="G68" s="50" t="s">
        <v>841</v>
      </c>
      <c r="H68" s="50" t="s">
        <v>841</v>
      </c>
      <c r="L68" s="48">
        <v>4.26</v>
      </c>
      <c r="M68" s="46">
        <v>0.3</v>
      </c>
      <c r="O68" s="60">
        <f t="shared" si="2"/>
        <v>4260</v>
      </c>
      <c r="P68" s="43">
        <f t="shared" si="3"/>
        <v>300</v>
      </c>
    </row>
    <row r="69" spans="1:16" x14ac:dyDescent="0.15">
      <c r="A69" s="56">
        <v>68</v>
      </c>
      <c r="B69" s="46">
        <v>602597.5</v>
      </c>
      <c r="C69" s="47">
        <v>3534859</v>
      </c>
      <c r="D69" s="48">
        <v>1.78</v>
      </c>
      <c r="E69" s="49">
        <v>0.17899999999999999</v>
      </c>
      <c r="F69" s="49">
        <v>0.14899999999999999</v>
      </c>
      <c r="G69" s="50" t="s">
        <v>841</v>
      </c>
      <c r="H69" s="50" t="s">
        <v>841</v>
      </c>
      <c r="L69" s="48">
        <v>1.78</v>
      </c>
      <c r="M69" s="49">
        <v>0.17899999999999999</v>
      </c>
      <c r="O69" s="60">
        <f t="shared" si="2"/>
        <v>1780</v>
      </c>
      <c r="P69" s="43">
        <f t="shared" si="3"/>
        <v>179</v>
      </c>
    </row>
    <row r="70" spans="1:16" x14ac:dyDescent="0.15">
      <c r="A70" s="56">
        <v>69</v>
      </c>
      <c r="B70" s="46">
        <v>601525.1</v>
      </c>
      <c r="C70" s="47">
        <v>3530561</v>
      </c>
      <c r="D70" s="48">
        <v>2.87</v>
      </c>
      <c r="E70" s="49">
        <v>0.24199999999999999</v>
      </c>
      <c r="F70" s="49">
        <v>0.52200000000000002</v>
      </c>
      <c r="G70" s="50" t="s">
        <v>841</v>
      </c>
      <c r="H70" s="50" t="s">
        <v>841</v>
      </c>
      <c r="L70" s="48">
        <v>2.87</v>
      </c>
      <c r="M70" s="49">
        <v>0.24199999999999999</v>
      </c>
      <c r="O70" s="60">
        <f t="shared" si="2"/>
        <v>2870</v>
      </c>
      <c r="P70" s="43">
        <f t="shared" si="3"/>
        <v>242</v>
      </c>
    </row>
    <row r="71" spans="1:16" x14ac:dyDescent="0.15">
      <c r="A71" s="56">
        <v>70</v>
      </c>
      <c r="B71" s="46">
        <v>595852.30000000005</v>
      </c>
      <c r="C71" s="47">
        <v>3521600</v>
      </c>
      <c r="D71" s="46">
        <v>3.7</v>
      </c>
      <c r="E71" s="49">
        <v>0.36299999999999999</v>
      </c>
      <c r="F71" s="49">
        <v>1.3009999999999999</v>
      </c>
      <c r="G71" s="50" t="s">
        <v>841</v>
      </c>
      <c r="H71" s="50" t="s">
        <v>841</v>
      </c>
      <c r="L71" s="46">
        <v>3.7</v>
      </c>
      <c r="M71" s="49">
        <v>0.36299999999999999</v>
      </c>
      <c r="O71" s="60">
        <f t="shared" si="2"/>
        <v>3700</v>
      </c>
      <c r="P71" s="43">
        <f t="shared" si="3"/>
        <v>363</v>
      </c>
    </row>
    <row r="72" spans="1:16" x14ac:dyDescent="0.15">
      <c r="A72" s="56">
        <v>71</v>
      </c>
      <c r="B72" s="46">
        <v>595773.69999999995</v>
      </c>
      <c r="C72" s="47">
        <v>3522408</v>
      </c>
      <c r="D72" s="48">
        <v>1.77</v>
      </c>
      <c r="E72" s="48">
        <v>0.15</v>
      </c>
      <c r="F72" s="49">
        <v>0.123</v>
      </c>
      <c r="G72" s="50" t="s">
        <v>841</v>
      </c>
      <c r="H72" s="50" t="s">
        <v>841</v>
      </c>
      <c r="L72" s="48">
        <v>1.77</v>
      </c>
      <c r="M72" s="48">
        <v>0.15</v>
      </c>
      <c r="O72" s="60">
        <f t="shared" si="2"/>
        <v>1770</v>
      </c>
      <c r="P72" s="43">
        <f t="shared" si="3"/>
        <v>150</v>
      </c>
    </row>
    <row r="73" spans="1:16" x14ac:dyDescent="0.15">
      <c r="A73" s="56">
        <v>72</v>
      </c>
      <c r="B73" s="46">
        <v>595194.1</v>
      </c>
      <c r="C73" s="47">
        <v>3522386</v>
      </c>
      <c r="D73" s="48">
        <v>1.56</v>
      </c>
      <c r="E73" s="49">
        <v>8.3000000000000004E-2</v>
      </c>
      <c r="F73" s="49">
        <v>5.2999999999999999E-2</v>
      </c>
      <c r="G73" s="50" t="s">
        <v>843</v>
      </c>
      <c r="H73" s="50" t="s">
        <v>843</v>
      </c>
      <c r="L73" s="48">
        <v>1.56</v>
      </c>
      <c r="M73" s="49">
        <v>8.3000000000000004E-2</v>
      </c>
      <c r="O73" s="60">
        <f t="shared" si="2"/>
        <v>1560</v>
      </c>
      <c r="P73" s="43">
        <f t="shared" si="3"/>
        <v>83</v>
      </c>
    </row>
    <row r="74" spans="1:16" x14ac:dyDescent="0.15">
      <c r="A74" s="56">
        <v>73</v>
      </c>
      <c r="B74" s="46">
        <v>596230.80000000005</v>
      </c>
      <c r="C74" s="47">
        <v>3520683</v>
      </c>
      <c r="D74" s="46">
        <v>3.4</v>
      </c>
      <c r="E74" s="49">
        <v>0.40300000000000002</v>
      </c>
      <c r="F74" s="48">
        <v>1.22</v>
      </c>
      <c r="G74" s="50" t="s">
        <v>841</v>
      </c>
      <c r="H74" s="50" t="s">
        <v>841</v>
      </c>
      <c r="L74" s="46">
        <v>3.4</v>
      </c>
      <c r="M74" s="49">
        <v>0.40300000000000002</v>
      </c>
      <c r="O74" s="60">
        <f t="shared" si="2"/>
        <v>3400</v>
      </c>
      <c r="P74" s="43">
        <f t="shared" si="3"/>
        <v>403</v>
      </c>
    </row>
    <row r="75" spans="1:16" x14ac:dyDescent="0.15">
      <c r="A75" s="56">
        <v>74</v>
      </c>
      <c r="B75" s="46">
        <v>626624.5</v>
      </c>
      <c r="C75" s="47">
        <v>3555297</v>
      </c>
      <c r="D75" s="48">
        <v>2.89</v>
      </c>
      <c r="E75" s="49">
        <v>0.105</v>
      </c>
      <c r="F75" s="48">
        <v>0.23</v>
      </c>
      <c r="G75" s="50" t="s">
        <v>843</v>
      </c>
      <c r="H75" s="50" t="s">
        <v>843</v>
      </c>
      <c r="L75" s="48">
        <v>2.89</v>
      </c>
      <c r="M75" s="49">
        <v>0.105</v>
      </c>
      <c r="O75" s="60">
        <f t="shared" si="2"/>
        <v>2890</v>
      </c>
      <c r="P75" s="43">
        <f t="shared" si="3"/>
        <v>105</v>
      </c>
    </row>
    <row r="76" spans="1:16" x14ac:dyDescent="0.15">
      <c r="A76" s="56">
        <v>75</v>
      </c>
      <c r="B76" s="46">
        <v>626252.4</v>
      </c>
      <c r="C76" s="47">
        <v>3555219</v>
      </c>
      <c r="D76" s="48">
        <v>4.2300000000000004</v>
      </c>
      <c r="E76" s="49">
        <v>0.20399999999999999</v>
      </c>
      <c r="F76" s="49">
        <v>0.95499999999999996</v>
      </c>
      <c r="G76" s="50" t="s">
        <v>843</v>
      </c>
      <c r="H76" s="50" t="s">
        <v>843</v>
      </c>
      <c r="L76" s="48">
        <v>4.2300000000000004</v>
      </c>
      <c r="M76" s="49">
        <v>0.20399999999999999</v>
      </c>
      <c r="O76" s="60">
        <f t="shared" si="2"/>
        <v>4230</v>
      </c>
      <c r="P76" s="43">
        <f t="shared" si="3"/>
        <v>204</v>
      </c>
    </row>
    <row r="77" spans="1:16" x14ac:dyDescent="0.15">
      <c r="A77" s="56">
        <v>76</v>
      </c>
      <c r="B77" s="46">
        <v>655924.69999999995</v>
      </c>
      <c r="C77" s="47">
        <v>3570229</v>
      </c>
      <c r="D77" s="48">
        <v>1.61</v>
      </c>
      <c r="E77" s="49">
        <v>0.125</v>
      </c>
      <c r="F77" s="49">
        <v>8.5000000000000006E-2</v>
      </c>
      <c r="G77" s="50" t="s">
        <v>841</v>
      </c>
      <c r="H77" s="50" t="s">
        <v>843</v>
      </c>
      <c r="L77" s="48">
        <v>1.61</v>
      </c>
      <c r="M77" s="49">
        <v>0.125</v>
      </c>
      <c r="O77" s="60">
        <f t="shared" si="2"/>
        <v>1610</v>
      </c>
      <c r="P77" s="43">
        <f t="shared" si="3"/>
        <v>125</v>
      </c>
    </row>
    <row r="78" spans="1:16" x14ac:dyDescent="0.15">
      <c r="A78" s="56">
        <v>77</v>
      </c>
      <c r="B78" s="46">
        <v>665656.30000000005</v>
      </c>
      <c r="C78" s="47">
        <v>3558714</v>
      </c>
      <c r="D78" s="48">
        <v>2.71</v>
      </c>
      <c r="E78" s="49">
        <v>0.18099999999999999</v>
      </c>
      <c r="F78" s="49">
        <v>0.34899999999999998</v>
      </c>
      <c r="G78" s="50" t="s">
        <v>841</v>
      </c>
      <c r="H78" s="50" t="s">
        <v>841</v>
      </c>
      <c r="L78" s="48">
        <v>2.71</v>
      </c>
      <c r="M78" s="49">
        <v>0.18099999999999999</v>
      </c>
      <c r="O78" s="60">
        <f t="shared" si="2"/>
        <v>2710</v>
      </c>
      <c r="P78" s="43">
        <f t="shared" si="3"/>
        <v>181</v>
      </c>
    </row>
    <row r="79" spans="1:16" x14ac:dyDescent="0.15">
      <c r="A79" s="51">
        <v>78</v>
      </c>
      <c r="B79" s="46">
        <v>661727.69999999995</v>
      </c>
      <c r="C79" s="47">
        <v>3554987</v>
      </c>
      <c r="D79" s="48">
        <v>2.85</v>
      </c>
      <c r="E79" s="49">
        <v>0.24399999999999999</v>
      </c>
      <c r="F79" s="49">
        <v>0.51900000000000002</v>
      </c>
      <c r="G79" s="50" t="s">
        <v>841</v>
      </c>
      <c r="H79" s="50" t="s">
        <v>841</v>
      </c>
      <c r="L79" s="48">
        <v>2.85</v>
      </c>
      <c r="M79" s="49">
        <v>0.24399999999999999</v>
      </c>
      <c r="O79" s="60">
        <f t="shared" si="2"/>
        <v>2850</v>
      </c>
      <c r="P79" s="43">
        <f t="shared" si="3"/>
        <v>244</v>
      </c>
    </row>
    <row r="80" spans="1:16" x14ac:dyDescent="0.15">
      <c r="A80" s="56">
        <v>79</v>
      </c>
      <c r="B80" s="46">
        <v>647897.4</v>
      </c>
      <c r="C80" s="47">
        <v>3571322</v>
      </c>
      <c r="D80" s="48">
        <v>2.86</v>
      </c>
      <c r="E80" s="49">
        <v>0.14799999999999999</v>
      </c>
      <c r="F80" s="49">
        <v>0.317</v>
      </c>
      <c r="G80" s="50" t="s">
        <v>841</v>
      </c>
      <c r="H80" s="50" t="s">
        <v>841</v>
      </c>
      <c r="L80" s="48">
        <v>2.86</v>
      </c>
      <c r="M80" s="49">
        <v>0.14799999999999999</v>
      </c>
      <c r="O80" s="60">
        <f t="shared" si="2"/>
        <v>2860</v>
      </c>
      <c r="P80" s="43">
        <f t="shared" si="3"/>
        <v>148</v>
      </c>
    </row>
    <row r="81" spans="1:16" x14ac:dyDescent="0.15">
      <c r="A81" s="56">
        <v>80</v>
      </c>
      <c r="B81" s="46">
        <v>596481.1</v>
      </c>
      <c r="C81" s="47">
        <v>3543195</v>
      </c>
      <c r="D81" s="46">
        <v>2.2000000000000002</v>
      </c>
      <c r="E81" s="49">
        <v>0.18099999999999999</v>
      </c>
      <c r="F81" s="48">
        <v>0.23</v>
      </c>
      <c r="G81" s="50" t="s">
        <v>843</v>
      </c>
      <c r="H81" s="50" t="s">
        <v>843</v>
      </c>
      <c r="L81" s="46">
        <v>2.2000000000000002</v>
      </c>
      <c r="M81" s="49">
        <v>0.18099999999999999</v>
      </c>
      <c r="O81" s="60">
        <f t="shared" si="2"/>
        <v>2200</v>
      </c>
      <c r="P81" s="43">
        <f t="shared" si="3"/>
        <v>181</v>
      </c>
    </row>
    <row r="82" spans="1:16" x14ac:dyDescent="0.15">
      <c r="A82" s="56">
        <v>81</v>
      </c>
      <c r="B82" s="46">
        <v>603286.1</v>
      </c>
      <c r="C82" s="47">
        <v>3539845</v>
      </c>
      <c r="D82" s="47">
        <v>2</v>
      </c>
      <c r="E82" s="49">
        <v>0.11600000000000001</v>
      </c>
      <c r="F82" s="49">
        <v>0.122</v>
      </c>
      <c r="G82" s="50" t="s">
        <v>843</v>
      </c>
      <c r="H82" s="50" t="s">
        <v>843</v>
      </c>
      <c r="L82" s="47">
        <v>2</v>
      </c>
      <c r="M82" s="49">
        <v>0.11600000000000001</v>
      </c>
      <c r="O82" s="60">
        <f t="shared" si="2"/>
        <v>2000</v>
      </c>
      <c r="P82" s="43">
        <f t="shared" si="3"/>
        <v>116</v>
      </c>
    </row>
    <row r="83" spans="1:16" x14ac:dyDescent="0.15">
      <c r="A83" s="56">
        <v>82</v>
      </c>
      <c r="B83" s="46">
        <v>589504.5</v>
      </c>
      <c r="C83" s="47">
        <v>3569455</v>
      </c>
      <c r="D83" s="48">
        <v>2.08</v>
      </c>
      <c r="E83" s="49">
        <v>0.16400000000000001</v>
      </c>
      <c r="F83" s="49">
        <v>0.185</v>
      </c>
      <c r="G83" s="50" t="s">
        <v>841</v>
      </c>
      <c r="H83" s="50" t="s">
        <v>841</v>
      </c>
      <c r="L83" s="48">
        <v>2.08</v>
      </c>
      <c r="M83" s="49">
        <v>0.16400000000000001</v>
      </c>
      <c r="O83" s="60">
        <f t="shared" si="2"/>
        <v>2080</v>
      </c>
      <c r="P83" s="43">
        <f t="shared" si="3"/>
        <v>164</v>
      </c>
    </row>
    <row r="84" spans="1:16" x14ac:dyDescent="0.15">
      <c r="A84" s="56">
        <v>83</v>
      </c>
      <c r="B84" s="46">
        <v>589464.6</v>
      </c>
      <c r="C84" s="47">
        <v>3570294</v>
      </c>
      <c r="D84" s="48">
        <v>2.29</v>
      </c>
      <c r="E84" s="49">
        <v>0.19700000000000001</v>
      </c>
      <c r="F84" s="49">
        <v>0.27100000000000002</v>
      </c>
      <c r="G84" s="50" t="s">
        <v>841</v>
      </c>
      <c r="H84" s="50" t="s">
        <v>841</v>
      </c>
      <c r="L84" s="48">
        <v>2.29</v>
      </c>
      <c r="M84" s="49">
        <v>0.19700000000000001</v>
      </c>
      <c r="O84" s="60">
        <f t="shared" si="2"/>
        <v>2290</v>
      </c>
      <c r="P84" s="43">
        <f t="shared" si="3"/>
        <v>197</v>
      </c>
    </row>
    <row r="85" spans="1:16" x14ac:dyDescent="0.15">
      <c r="A85" s="56">
        <v>84</v>
      </c>
      <c r="B85" s="46">
        <v>600709.30000000005</v>
      </c>
      <c r="C85" s="47">
        <v>3555366</v>
      </c>
      <c r="D85" s="48">
        <v>1.33</v>
      </c>
      <c r="E85" s="49">
        <v>0.114</v>
      </c>
      <c r="F85" s="49">
        <v>5.2999999999999999E-2</v>
      </c>
      <c r="G85" s="50" t="s">
        <v>841</v>
      </c>
      <c r="H85" s="50" t="s">
        <v>841</v>
      </c>
      <c r="L85" s="48">
        <v>1.33</v>
      </c>
      <c r="M85" s="49">
        <v>0.114</v>
      </c>
      <c r="O85" s="60">
        <f t="shared" si="2"/>
        <v>1330</v>
      </c>
      <c r="P85" s="43">
        <f t="shared" si="3"/>
        <v>114</v>
      </c>
    </row>
    <row r="86" spans="1:16" x14ac:dyDescent="0.15">
      <c r="A86" s="56">
        <v>85</v>
      </c>
      <c r="B86" s="46">
        <v>600435.9</v>
      </c>
      <c r="C86" s="47">
        <v>3556886</v>
      </c>
      <c r="D86" s="48">
        <v>2.21</v>
      </c>
      <c r="E86" s="49">
        <v>0.25800000000000001</v>
      </c>
      <c r="F86" s="49">
        <v>0.32900000000000001</v>
      </c>
      <c r="G86" s="50" t="s">
        <v>841</v>
      </c>
      <c r="H86" s="50" t="s">
        <v>843</v>
      </c>
      <c r="L86" s="48">
        <v>2.21</v>
      </c>
      <c r="M86" s="49">
        <v>0.25800000000000001</v>
      </c>
      <c r="O86" s="60">
        <f t="shared" si="2"/>
        <v>2210</v>
      </c>
      <c r="P86" s="43">
        <f t="shared" si="3"/>
        <v>258</v>
      </c>
    </row>
    <row r="87" spans="1:16" x14ac:dyDescent="0.15">
      <c r="A87" s="56">
        <v>86</v>
      </c>
      <c r="B87" s="46">
        <v>600714.30000000005</v>
      </c>
      <c r="C87" s="47">
        <v>3557533</v>
      </c>
      <c r="D87" s="48">
        <v>2.2400000000000002</v>
      </c>
      <c r="E87" s="49">
        <v>0.246</v>
      </c>
      <c r="F87" s="49">
        <v>0.32400000000000001</v>
      </c>
      <c r="G87" s="50" t="s">
        <v>841</v>
      </c>
      <c r="H87" s="50" t="s">
        <v>841</v>
      </c>
      <c r="L87" s="48">
        <v>2.2400000000000002</v>
      </c>
      <c r="M87" s="49">
        <v>0.246</v>
      </c>
      <c r="O87" s="60">
        <f t="shared" si="2"/>
        <v>2240</v>
      </c>
      <c r="P87" s="43">
        <f t="shared" si="3"/>
        <v>246</v>
      </c>
    </row>
    <row r="88" spans="1:16" x14ac:dyDescent="0.15">
      <c r="A88" s="56">
        <v>87</v>
      </c>
      <c r="B88" s="46">
        <v>599156.6</v>
      </c>
      <c r="C88" s="47">
        <v>3558649</v>
      </c>
      <c r="D88" s="48">
        <v>3.51</v>
      </c>
      <c r="E88" s="49">
        <v>0.20799999999999999</v>
      </c>
      <c r="F88" s="49">
        <v>0.67200000000000004</v>
      </c>
      <c r="G88" s="50" t="s">
        <v>841</v>
      </c>
      <c r="H88" s="50" t="s">
        <v>841</v>
      </c>
      <c r="L88" s="48">
        <v>3.51</v>
      </c>
      <c r="M88" s="49">
        <v>0.20799999999999999</v>
      </c>
      <c r="O88" s="60">
        <f t="shared" si="2"/>
        <v>3510</v>
      </c>
      <c r="P88" s="43">
        <f t="shared" si="3"/>
        <v>208</v>
      </c>
    </row>
    <row r="89" spans="1:16" x14ac:dyDescent="0.15">
      <c r="A89" s="56">
        <v>88</v>
      </c>
      <c r="B89" s="46">
        <v>601500.69999999995</v>
      </c>
      <c r="C89" s="47">
        <v>3557756</v>
      </c>
      <c r="D89" s="48">
        <v>2.61</v>
      </c>
      <c r="E89" s="48">
        <v>0.24</v>
      </c>
      <c r="F89" s="49">
        <v>0.42699999999999999</v>
      </c>
      <c r="G89" s="50" t="s">
        <v>841</v>
      </c>
      <c r="H89" s="50" t="s">
        <v>841</v>
      </c>
      <c r="L89" s="48">
        <v>2.61</v>
      </c>
      <c r="M89" s="48">
        <v>0.24</v>
      </c>
      <c r="O89" s="60">
        <f t="shared" si="2"/>
        <v>2610</v>
      </c>
      <c r="P89" s="43">
        <f t="shared" si="3"/>
        <v>240</v>
      </c>
    </row>
    <row r="90" spans="1:16" x14ac:dyDescent="0.15">
      <c r="A90" s="56">
        <v>89</v>
      </c>
      <c r="B90" s="46">
        <v>601806.9</v>
      </c>
      <c r="C90" s="47">
        <v>3557974</v>
      </c>
      <c r="D90" s="48">
        <v>2.79</v>
      </c>
      <c r="E90" s="48">
        <v>0.28000000000000003</v>
      </c>
      <c r="F90" s="49">
        <v>0.57099999999999995</v>
      </c>
      <c r="G90" s="50" t="s">
        <v>841</v>
      </c>
      <c r="H90" s="50" t="s">
        <v>841</v>
      </c>
      <c r="L90" s="48">
        <v>2.79</v>
      </c>
      <c r="M90" s="48">
        <v>0.28000000000000003</v>
      </c>
      <c r="O90" s="60">
        <f t="shared" si="2"/>
        <v>2790</v>
      </c>
      <c r="P90" s="43">
        <f t="shared" si="3"/>
        <v>280</v>
      </c>
    </row>
    <row r="91" spans="1:16" x14ac:dyDescent="0.15">
      <c r="A91" s="56">
        <v>90</v>
      </c>
      <c r="B91" s="46">
        <v>603640.9</v>
      </c>
      <c r="C91" s="47">
        <v>3558278</v>
      </c>
      <c r="D91" s="48">
        <v>3.07</v>
      </c>
      <c r="E91" s="49">
        <v>0.20799999999999999</v>
      </c>
      <c r="F91" s="49">
        <v>0.51400000000000001</v>
      </c>
      <c r="G91" s="50" t="s">
        <v>841</v>
      </c>
      <c r="H91" s="50" t="s">
        <v>841</v>
      </c>
      <c r="L91" s="48">
        <v>3.07</v>
      </c>
      <c r="M91" s="49">
        <v>0.20799999999999999</v>
      </c>
      <c r="O91" s="60">
        <f t="shared" si="2"/>
        <v>3070</v>
      </c>
      <c r="P91" s="43">
        <f t="shared" si="3"/>
        <v>208</v>
      </c>
    </row>
    <row r="92" spans="1:16" x14ac:dyDescent="0.15">
      <c r="A92" s="56">
        <v>91</v>
      </c>
      <c r="B92" s="46">
        <v>601492.19999999995</v>
      </c>
      <c r="C92" s="47">
        <v>3556877</v>
      </c>
      <c r="D92" s="48">
        <v>1.55</v>
      </c>
      <c r="E92" s="49">
        <v>7.8E-2</v>
      </c>
      <c r="F92" s="49">
        <v>4.9000000000000002E-2</v>
      </c>
      <c r="G92" s="50" t="s">
        <v>843</v>
      </c>
      <c r="H92" s="50" t="s">
        <v>843</v>
      </c>
      <c r="L92" s="48">
        <v>1.55</v>
      </c>
      <c r="M92" s="49">
        <v>7.8E-2</v>
      </c>
      <c r="O92" s="60">
        <f t="shared" si="2"/>
        <v>1550</v>
      </c>
      <c r="P92" s="43">
        <f t="shared" si="3"/>
        <v>78</v>
      </c>
    </row>
    <row r="93" spans="1:16" x14ac:dyDescent="0.15">
      <c r="A93" s="56">
        <v>92</v>
      </c>
      <c r="B93" s="46">
        <v>605891.1</v>
      </c>
      <c r="C93" s="47">
        <v>3557598</v>
      </c>
      <c r="D93" s="48">
        <v>3.49</v>
      </c>
      <c r="E93" s="49">
        <v>0.376</v>
      </c>
      <c r="F93" s="46">
        <v>1.2</v>
      </c>
      <c r="G93" s="50" t="s">
        <v>841</v>
      </c>
      <c r="H93" s="50" t="s">
        <v>841</v>
      </c>
      <c r="L93" s="48">
        <v>3.49</v>
      </c>
      <c r="M93" s="49">
        <v>0.376</v>
      </c>
      <c r="O93" s="60">
        <f t="shared" si="2"/>
        <v>3490</v>
      </c>
      <c r="P93" s="43">
        <f t="shared" si="3"/>
        <v>376</v>
      </c>
    </row>
    <row r="94" spans="1:16" x14ac:dyDescent="0.15">
      <c r="A94" s="56">
        <v>93</v>
      </c>
      <c r="B94" s="46">
        <v>607666.69999999995</v>
      </c>
      <c r="C94" s="47">
        <v>3558823</v>
      </c>
      <c r="D94" s="48">
        <v>3.32</v>
      </c>
      <c r="E94" s="49">
        <v>0.22800000000000001</v>
      </c>
      <c r="F94" s="49">
        <v>0.65900000000000003</v>
      </c>
      <c r="G94" s="50" t="s">
        <v>843</v>
      </c>
      <c r="H94" s="50" t="s">
        <v>843</v>
      </c>
      <c r="L94" s="48">
        <v>3.32</v>
      </c>
      <c r="M94" s="49">
        <v>0.22800000000000001</v>
      </c>
      <c r="O94" s="60">
        <f t="shared" si="2"/>
        <v>3320</v>
      </c>
      <c r="P94" s="43">
        <f t="shared" si="3"/>
        <v>228</v>
      </c>
    </row>
    <row r="95" spans="1:16" x14ac:dyDescent="0.15">
      <c r="A95" s="56">
        <v>94</v>
      </c>
      <c r="B95" s="46">
        <v>605597.69999999995</v>
      </c>
      <c r="C95" s="47">
        <v>3560684</v>
      </c>
      <c r="D95" s="48">
        <v>3.59</v>
      </c>
      <c r="E95" s="49">
        <v>0.51100000000000001</v>
      </c>
      <c r="F95" s="49">
        <v>1.7230000000000001</v>
      </c>
      <c r="G95" s="50" t="s">
        <v>841</v>
      </c>
      <c r="H95" s="50" t="s">
        <v>841</v>
      </c>
      <c r="L95" s="48">
        <v>3.59</v>
      </c>
      <c r="M95" s="49">
        <v>0.51100000000000001</v>
      </c>
      <c r="O95" s="60">
        <f t="shared" si="2"/>
        <v>3590</v>
      </c>
      <c r="P95" s="43">
        <f t="shared" si="3"/>
        <v>511</v>
      </c>
    </row>
    <row r="96" spans="1:16" x14ac:dyDescent="0.15">
      <c r="A96" s="56">
        <v>95</v>
      </c>
      <c r="B96" s="46">
        <v>604968.5</v>
      </c>
      <c r="C96" s="47">
        <v>3558846</v>
      </c>
      <c r="D96" s="46">
        <v>2.8</v>
      </c>
      <c r="E96" s="49">
        <v>0.34499999999999997</v>
      </c>
      <c r="F96" s="49">
        <v>0.70799999999999996</v>
      </c>
      <c r="G96" s="50" t="s">
        <v>841</v>
      </c>
      <c r="H96" s="50" t="s">
        <v>841</v>
      </c>
      <c r="L96" s="46">
        <v>2.8</v>
      </c>
      <c r="M96" s="49">
        <v>0.34499999999999997</v>
      </c>
      <c r="O96" s="60">
        <f t="shared" si="2"/>
        <v>2800</v>
      </c>
      <c r="P96" s="43">
        <f t="shared" si="3"/>
        <v>345</v>
      </c>
    </row>
    <row r="97" spans="1:16" x14ac:dyDescent="0.15">
      <c r="A97" s="56">
        <v>96</v>
      </c>
      <c r="B97" s="46">
        <v>606261.80000000005</v>
      </c>
      <c r="C97" s="47">
        <v>3559515</v>
      </c>
      <c r="D97" s="46">
        <v>2.8</v>
      </c>
      <c r="E97" s="49">
        <v>0.224</v>
      </c>
      <c r="F97" s="48">
        <v>0.46</v>
      </c>
      <c r="G97" s="50" t="s">
        <v>841</v>
      </c>
      <c r="H97" s="50" t="s">
        <v>841</v>
      </c>
      <c r="L97" s="46">
        <v>2.8</v>
      </c>
      <c r="M97" s="49">
        <v>0.224</v>
      </c>
      <c r="O97" s="60">
        <f t="shared" si="2"/>
        <v>2800</v>
      </c>
      <c r="P97" s="43">
        <f t="shared" si="3"/>
        <v>224</v>
      </c>
    </row>
    <row r="98" spans="1:16" x14ac:dyDescent="0.15">
      <c r="A98" s="56">
        <v>97</v>
      </c>
      <c r="B98" s="46">
        <v>602325.30000000005</v>
      </c>
      <c r="C98" s="47">
        <v>3562239</v>
      </c>
      <c r="D98" s="48">
        <v>3.37</v>
      </c>
      <c r="E98" s="49">
        <v>0.29599999999999999</v>
      </c>
      <c r="F98" s="49">
        <v>0.879</v>
      </c>
      <c r="G98" s="50" t="s">
        <v>843</v>
      </c>
      <c r="H98" s="50" t="s">
        <v>843</v>
      </c>
      <c r="L98" s="48">
        <v>3.37</v>
      </c>
      <c r="M98" s="49">
        <v>0.29599999999999999</v>
      </c>
      <c r="O98" s="60">
        <f t="shared" si="2"/>
        <v>3370</v>
      </c>
      <c r="P98" s="43">
        <f t="shared" si="3"/>
        <v>296</v>
      </c>
    </row>
    <row r="99" spans="1:16" x14ac:dyDescent="0.15">
      <c r="A99" s="56">
        <v>98</v>
      </c>
      <c r="B99" s="46">
        <v>601101.80000000005</v>
      </c>
      <c r="C99" s="47">
        <v>3562176</v>
      </c>
      <c r="D99" s="48">
        <v>3.02</v>
      </c>
      <c r="E99" s="49">
        <v>0.24199999999999999</v>
      </c>
      <c r="F99" s="49">
        <v>0.57799999999999996</v>
      </c>
      <c r="G99" s="50" t="s">
        <v>843</v>
      </c>
      <c r="H99" s="50" t="s">
        <v>843</v>
      </c>
      <c r="L99" s="48">
        <v>3.02</v>
      </c>
      <c r="M99" s="49">
        <v>0.24199999999999999</v>
      </c>
      <c r="O99" s="60">
        <f t="shared" si="2"/>
        <v>3020</v>
      </c>
      <c r="P99" s="43">
        <f t="shared" si="3"/>
        <v>242</v>
      </c>
    </row>
    <row r="100" spans="1:16" x14ac:dyDescent="0.15">
      <c r="A100" s="56">
        <v>99</v>
      </c>
      <c r="B100" s="46">
        <v>609671.1</v>
      </c>
      <c r="C100" s="47">
        <v>3565142</v>
      </c>
      <c r="D100" s="48">
        <v>4.55</v>
      </c>
      <c r="E100" s="49">
        <v>0.36299999999999999</v>
      </c>
      <c r="F100" s="49">
        <v>1.9670000000000001</v>
      </c>
      <c r="G100" s="50" t="s">
        <v>841</v>
      </c>
      <c r="H100" s="50" t="s">
        <v>841</v>
      </c>
      <c r="L100" s="48">
        <v>4.55</v>
      </c>
      <c r="M100" s="49">
        <v>0.36299999999999999</v>
      </c>
      <c r="O100" s="60">
        <f t="shared" si="2"/>
        <v>4550</v>
      </c>
      <c r="P100" s="43">
        <f t="shared" si="3"/>
        <v>363</v>
      </c>
    </row>
    <row r="101" spans="1:16" x14ac:dyDescent="0.15">
      <c r="A101" s="56">
        <v>100</v>
      </c>
      <c r="B101" s="46">
        <v>607762.5</v>
      </c>
      <c r="C101" s="47">
        <v>3563744</v>
      </c>
      <c r="D101" s="48">
        <v>4.67</v>
      </c>
      <c r="E101" s="48">
        <v>0.43</v>
      </c>
      <c r="F101" s="49">
        <v>2.456</v>
      </c>
      <c r="G101" s="50" t="s">
        <v>843</v>
      </c>
      <c r="H101" s="50" t="s">
        <v>843</v>
      </c>
      <c r="L101" s="48">
        <v>4.67</v>
      </c>
      <c r="M101" s="48">
        <v>0.43</v>
      </c>
      <c r="O101" s="60">
        <f t="shared" si="2"/>
        <v>4670</v>
      </c>
      <c r="P101" s="43">
        <f t="shared" si="3"/>
        <v>430</v>
      </c>
    </row>
    <row r="102" spans="1:16" x14ac:dyDescent="0.15">
      <c r="A102" s="56">
        <v>101</v>
      </c>
      <c r="B102" s="46">
        <v>606484.9</v>
      </c>
      <c r="C102" s="47">
        <v>3561731</v>
      </c>
      <c r="D102" s="48">
        <v>3.16</v>
      </c>
      <c r="E102" s="49">
        <v>0.23699999999999999</v>
      </c>
      <c r="F102" s="49">
        <v>0.621</v>
      </c>
      <c r="G102" s="50" t="s">
        <v>841</v>
      </c>
      <c r="H102" s="50" t="s">
        <v>841</v>
      </c>
      <c r="L102" s="48">
        <v>3.16</v>
      </c>
      <c r="M102" s="49">
        <v>0.23699999999999999</v>
      </c>
      <c r="O102" s="60">
        <f t="shared" si="2"/>
        <v>3160</v>
      </c>
      <c r="P102" s="43">
        <f t="shared" si="3"/>
        <v>237</v>
      </c>
    </row>
    <row r="103" spans="1:16" x14ac:dyDescent="0.15">
      <c r="A103" s="56">
        <v>102</v>
      </c>
      <c r="B103" s="46">
        <v>608477.6</v>
      </c>
      <c r="C103" s="47">
        <v>3562552</v>
      </c>
      <c r="D103" s="48">
        <v>2.79</v>
      </c>
      <c r="E103" s="49">
        <v>0.40300000000000002</v>
      </c>
      <c r="F103" s="49">
        <v>0.82199999999999995</v>
      </c>
      <c r="G103" s="50" t="s">
        <v>843</v>
      </c>
      <c r="H103" s="50" t="s">
        <v>843</v>
      </c>
      <c r="L103" s="48">
        <v>2.79</v>
      </c>
      <c r="M103" s="49">
        <v>0.40300000000000002</v>
      </c>
      <c r="O103" s="60">
        <f t="shared" si="2"/>
        <v>2790</v>
      </c>
      <c r="P103" s="43">
        <f t="shared" si="3"/>
        <v>403</v>
      </c>
    </row>
    <row r="104" spans="1:16" x14ac:dyDescent="0.15">
      <c r="A104" s="56">
        <v>103</v>
      </c>
      <c r="B104" s="46">
        <v>602835.80000000005</v>
      </c>
      <c r="C104" s="47">
        <v>3557781</v>
      </c>
      <c r="D104" s="48">
        <v>2.44</v>
      </c>
      <c r="E104" s="49">
        <v>0.14799999999999999</v>
      </c>
      <c r="F104" s="48">
        <v>0.23</v>
      </c>
      <c r="G104" s="50" t="s">
        <v>843</v>
      </c>
      <c r="H104" s="50" t="s">
        <v>843</v>
      </c>
      <c r="L104" s="48">
        <v>2.44</v>
      </c>
      <c r="M104" s="49">
        <v>0.14799999999999999</v>
      </c>
      <c r="O104" s="60">
        <f t="shared" si="2"/>
        <v>2440</v>
      </c>
      <c r="P104" s="43">
        <f t="shared" si="3"/>
        <v>148</v>
      </c>
    </row>
    <row r="105" spans="1:16" x14ac:dyDescent="0.15">
      <c r="A105" s="56">
        <v>104</v>
      </c>
      <c r="B105" s="46">
        <v>607953.4</v>
      </c>
      <c r="C105" s="47">
        <v>3561317</v>
      </c>
      <c r="D105" s="48">
        <v>2.71</v>
      </c>
      <c r="E105" s="49">
        <v>0.161</v>
      </c>
      <c r="F105" s="48">
        <v>0.31</v>
      </c>
      <c r="G105" s="50" t="s">
        <v>843</v>
      </c>
      <c r="H105" s="50" t="s">
        <v>843</v>
      </c>
      <c r="L105" s="48">
        <v>2.71</v>
      </c>
      <c r="M105" s="49">
        <v>0.161</v>
      </c>
      <c r="O105" s="60">
        <f t="shared" si="2"/>
        <v>2710</v>
      </c>
      <c r="P105" s="43">
        <f t="shared" si="3"/>
        <v>161</v>
      </c>
    </row>
    <row r="106" spans="1:16" x14ac:dyDescent="0.15">
      <c r="A106" s="56">
        <v>105</v>
      </c>
      <c r="B106" s="46">
        <v>608605.5</v>
      </c>
      <c r="C106" s="47">
        <v>3560558</v>
      </c>
      <c r="D106" s="48">
        <v>2.0299999999999998</v>
      </c>
      <c r="E106" s="49">
        <v>0.28199999999999997</v>
      </c>
      <c r="F106" s="49">
        <v>0.30399999999999999</v>
      </c>
      <c r="G106" s="50" t="s">
        <v>841</v>
      </c>
      <c r="H106" s="50" t="s">
        <v>841</v>
      </c>
      <c r="L106" s="48">
        <v>2.0299999999999998</v>
      </c>
      <c r="M106" s="49">
        <v>0.28199999999999997</v>
      </c>
      <c r="O106" s="60">
        <f t="shared" si="2"/>
        <v>2029.9999999999998</v>
      </c>
      <c r="P106" s="43">
        <f t="shared" si="3"/>
        <v>282</v>
      </c>
    </row>
    <row r="107" spans="1:16" x14ac:dyDescent="0.15">
      <c r="A107" s="56">
        <v>106</v>
      </c>
      <c r="B107" s="46">
        <v>608212.30000000005</v>
      </c>
      <c r="C107" s="47">
        <v>3557977</v>
      </c>
      <c r="D107" s="48">
        <v>2.4700000000000002</v>
      </c>
      <c r="E107" s="48">
        <v>0.13</v>
      </c>
      <c r="F107" s="49">
        <v>0.20799999999999999</v>
      </c>
      <c r="G107" s="50" t="s">
        <v>841</v>
      </c>
      <c r="H107" s="50" t="s">
        <v>841</v>
      </c>
      <c r="L107" s="48">
        <v>2.4700000000000002</v>
      </c>
      <c r="M107" s="48">
        <v>0.13</v>
      </c>
      <c r="O107" s="60">
        <f t="shared" si="2"/>
        <v>2470</v>
      </c>
      <c r="P107" s="43">
        <f t="shared" si="3"/>
        <v>130</v>
      </c>
    </row>
    <row r="108" spans="1:16" x14ac:dyDescent="0.15">
      <c r="A108" s="56">
        <v>107</v>
      </c>
      <c r="B108" s="46">
        <v>630265.9</v>
      </c>
      <c r="C108" s="47">
        <v>3541614</v>
      </c>
      <c r="D108" s="48">
        <v>4.01</v>
      </c>
      <c r="E108" s="49">
        <v>0.20200000000000001</v>
      </c>
      <c r="F108" s="49">
        <v>0.84899999999999998</v>
      </c>
      <c r="G108" s="50" t="s">
        <v>841</v>
      </c>
      <c r="H108" s="50" t="s">
        <v>841</v>
      </c>
      <c r="L108" s="48">
        <v>4.01</v>
      </c>
      <c r="M108" s="49">
        <v>0.20200000000000001</v>
      </c>
      <c r="O108" s="60">
        <f t="shared" si="2"/>
        <v>4010</v>
      </c>
      <c r="P108" s="43">
        <f t="shared" si="3"/>
        <v>202</v>
      </c>
    </row>
    <row r="109" spans="1:16" x14ac:dyDescent="0.15">
      <c r="A109" s="56">
        <v>108</v>
      </c>
      <c r="B109" s="46">
        <v>627465.69999999995</v>
      </c>
      <c r="C109" s="47">
        <v>3546977</v>
      </c>
      <c r="D109" s="48">
        <v>2.5099999999999998</v>
      </c>
      <c r="E109" s="49">
        <v>0.17899999999999999</v>
      </c>
      <c r="F109" s="49">
        <v>0.29599999999999999</v>
      </c>
      <c r="G109" s="50" t="s">
        <v>841</v>
      </c>
      <c r="H109" s="50" t="s">
        <v>843</v>
      </c>
      <c r="L109" s="48">
        <v>2.5099999999999998</v>
      </c>
      <c r="M109" s="49">
        <v>0.17899999999999999</v>
      </c>
      <c r="O109" s="60">
        <f t="shared" si="2"/>
        <v>2510</v>
      </c>
      <c r="P109" s="43">
        <f t="shared" si="3"/>
        <v>179</v>
      </c>
    </row>
    <row r="110" spans="1:16" x14ac:dyDescent="0.15">
      <c r="A110" s="56">
        <v>109</v>
      </c>
      <c r="B110" s="46">
        <v>629546.9</v>
      </c>
      <c r="C110" s="47">
        <v>3546031</v>
      </c>
      <c r="D110" s="48">
        <v>2.4300000000000002</v>
      </c>
      <c r="E110" s="49">
        <v>0.224</v>
      </c>
      <c r="F110" s="49">
        <v>0.34599999999999997</v>
      </c>
      <c r="G110" s="50" t="s">
        <v>841</v>
      </c>
      <c r="H110" s="50" t="s">
        <v>843</v>
      </c>
      <c r="L110" s="48">
        <v>2.4300000000000002</v>
      </c>
      <c r="M110" s="49">
        <v>0.224</v>
      </c>
      <c r="O110" s="60">
        <f t="shared" si="2"/>
        <v>2430</v>
      </c>
      <c r="P110" s="43">
        <f t="shared" si="3"/>
        <v>224</v>
      </c>
    </row>
    <row r="111" spans="1:16" x14ac:dyDescent="0.15">
      <c r="A111" s="56">
        <v>110</v>
      </c>
      <c r="B111" s="46">
        <v>621449.9</v>
      </c>
      <c r="C111" s="47">
        <v>3557106</v>
      </c>
      <c r="D111" s="48">
        <v>2.44</v>
      </c>
      <c r="E111" s="48">
        <v>0.13</v>
      </c>
      <c r="F111" s="49">
        <v>0.20200000000000001</v>
      </c>
      <c r="G111" s="50" t="s">
        <v>841</v>
      </c>
      <c r="H111" s="50" t="s">
        <v>841</v>
      </c>
      <c r="L111" s="48">
        <v>2.44</v>
      </c>
      <c r="M111" s="48">
        <v>0.13</v>
      </c>
      <c r="O111" s="60">
        <f t="shared" si="2"/>
        <v>2440</v>
      </c>
      <c r="P111" s="43">
        <f t="shared" si="3"/>
        <v>130</v>
      </c>
    </row>
    <row r="112" spans="1:16" x14ac:dyDescent="0.15">
      <c r="A112" s="56">
        <v>111</v>
      </c>
      <c r="B112" s="46">
        <v>632395.69999999995</v>
      </c>
      <c r="C112" s="47">
        <v>3543709</v>
      </c>
      <c r="D112" s="48">
        <v>2.16</v>
      </c>
      <c r="E112" s="49">
        <v>0.23300000000000001</v>
      </c>
      <c r="F112" s="49">
        <v>0.28499999999999998</v>
      </c>
      <c r="G112" s="50" t="s">
        <v>843</v>
      </c>
      <c r="H112" s="50" t="s">
        <v>843</v>
      </c>
      <c r="L112" s="48">
        <v>2.16</v>
      </c>
      <c r="M112" s="49">
        <v>0.23300000000000001</v>
      </c>
      <c r="O112" s="60">
        <f t="shared" si="2"/>
        <v>2160</v>
      </c>
      <c r="P112" s="43">
        <f t="shared" si="3"/>
        <v>233</v>
      </c>
    </row>
    <row r="113" spans="1:16" x14ac:dyDescent="0.15">
      <c r="A113" s="56">
        <v>112</v>
      </c>
      <c r="B113" s="46">
        <v>626165.5</v>
      </c>
      <c r="C113" s="47">
        <v>3551532</v>
      </c>
      <c r="D113" s="48">
        <v>2.4300000000000002</v>
      </c>
      <c r="E113" s="49">
        <v>0.10299999999999999</v>
      </c>
      <c r="F113" s="49">
        <v>0.159</v>
      </c>
      <c r="G113" s="50" t="s">
        <v>841</v>
      </c>
      <c r="H113" s="50" t="s">
        <v>841</v>
      </c>
      <c r="L113" s="48">
        <v>2.4300000000000002</v>
      </c>
      <c r="M113" s="49">
        <v>0.10299999999999999</v>
      </c>
      <c r="O113" s="60">
        <f t="shared" si="2"/>
        <v>2430</v>
      </c>
      <c r="P113" s="43">
        <f t="shared" si="3"/>
        <v>103</v>
      </c>
    </row>
    <row r="114" spans="1:16" x14ac:dyDescent="0.15">
      <c r="A114" s="56">
        <v>113</v>
      </c>
      <c r="B114" s="46">
        <v>618906.4</v>
      </c>
      <c r="C114" s="47">
        <v>3562195</v>
      </c>
      <c r="D114" s="48">
        <v>2.63</v>
      </c>
      <c r="E114" s="49">
        <v>0.14799999999999999</v>
      </c>
      <c r="F114" s="49">
        <v>0.26800000000000002</v>
      </c>
      <c r="G114" s="50" t="s">
        <v>843</v>
      </c>
      <c r="H114" s="50" t="s">
        <v>843</v>
      </c>
      <c r="L114" s="48">
        <v>2.63</v>
      </c>
      <c r="M114" s="49">
        <v>0.14799999999999999</v>
      </c>
      <c r="O114" s="60">
        <f t="shared" si="2"/>
        <v>2630</v>
      </c>
      <c r="P114" s="43">
        <f t="shared" si="3"/>
        <v>148</v>
      </c>
    </row>
    <row r="115" spans="1:16" x14ac:dyDescent="0.15">
      <c r="A115" s="56">
        <v>114</v>
      </c>
      <c r="B115" s="46">
        <v>625425.6</v>
      </c>
      <c r="C115" s="47">
        <v>3553801</v>
      </c>
      <c r="D115" s="48">
        <v>3.15</v>
      </c>
      <c r="E115" s="48">
        <v>0.13</v>
      </c>
      <c r="F115" s="49">
        <v>0.33700000000000002</v>
      </c>
      <c r="G115" s="50" t="s">
        <v>843</v>
      </c>
      <c r="H115" s="50" t="s">
        <v>843</v>
      </c>
      <c r="L115" s="48">
        <v>3.15</v>
      </c>
      <c r="M115" s="48">
        <v>0.13</v>
      </c>
      <c r="O115" s="60">
        <f t="shared" si="2"/>
        <v>3150</v>
      </c>
      <c r="P115" s="43">
        <f t="shared" si="3"/>
        <v>130</v>
      </c>
    </row>
    <row r="116" spans="1:16" x14ac:dyDescent="0.15">
      <c r="A116" s="56">
        <v>115</v>
      </c>
      <c r="B116" s="46">
        <v>619398.9</v>
      </c>
      <c r="C116" s="47">
        <v>3563469</v>
      </c>
      <c r="D116" s="48">
        <v>1.62</v>
      </c>
      <c r="E116" s="49">
        <v>0.14299999999999999</v>
      </c>
      <c r="F116" s="49">
        <v>9.8000000000000004E-2</v>
      </c>
      <c r="G116" s="50" t="s">
        <v>841</v>
      </c>
      <c r="H116" s="50" t="s">
        <v>843</v>
      </c>
      <c r="L116" s="48">
        <v>1.62</v>
      </c>
      <c r="M116" s="49">
        <v>0.14299999999999999</v>
      </c>
      <c r="O116" s="60">
        <f t="shared" si="2"/>
        <v>1620</v>
      </c>
      <c r="P116" s="43">
        <f t="shared" si="3"/>
        <v>143</v>
      </c>
    </row>
    <row r="117" spans="1:16" x14ac:dyDescent="0.15">
      <c r="A117" s="56">
        <v>116</v>
      </c>
      <c r="B117" s="46">
        <v>629374.69999999995</v>
      </c>
      <c r="C117" s="47">
        <v>3554025</v>
      </c>
      <c r="D117" s="48">
        <v>3.73</v>
      </c>
      <c r="E117" s="49">
        <v>7.5999999999999998E-2</v>
      </c>
      <c r="F117" s="49">
        <v>0.27700000000000002</v>
      </c>
      <c r="G117" s="50" t="s">
        <v>843</v>
      </c>
      <c r="H117" s="50" t="s">
        <v>843</v>
      </c>
      <c r="L117" s="48">
        <v>3.73</v>
      </c>
      <c r="M117" s="49">
        <v>7.5999999999999998E-2</v>
      </c>
      <c r="O117" s="60">
        <f t="shared" si="2"/>
        <v>3730</v>
      </c>
      <c r="P117" s="43">
        <f t="shared" si="3"/>
        <v>76</v>
      </c>
    </row>
    <row r="118" spans="1:16" x14ac:dyDescent="0.15">
      <c r="A118" s="56">
        <v>117</v>
      </c>
      <c r="B118" s="46">
        <v>625072.30000000005</v>
      </c>
      <c r="C118" s="47">
        <v>3559291</v>
      </c>
      <c r="D118" s="48">
        <v>2.35</v>
      </c>
      <c r="E118" s="48">
        <v>0.13</v>
      </c>
      <c r="F118" s="49">
        <v>0.188</v>
      </c>
      <c r="G118" s="50" t="s">
        <v>843</v>
      </c>
      <c r="H118" s="50" t="s">
        <v>843</v>
      </c>
      <c r="L118" s="48">
        <v>2.35</v>
      </c>
      <c r="M118" s="48">
        <v>0.13</v>
      </c>
      <c r="O118" s="60">
        <f t="shared" si="2"/>
        <v>2350</v>
      </c>
      <c r="P118" s="43">
        <f t="shared" si="3"/>
        <v>130</v>
      </c>
    </row>
    <row r="119" spans="1:16" x14ac:dyDescent="0.15">
      <c r="A119" s="56">
        <v>118</v>
      </c>
      <c r="B119" s="46">
        <v>627669.1</v>
      </c>
      <c r="C119" s="47">
        <v>3558701</v>
      </c>
      <c r="D119" s="48">
        <v>3.65</v>
      </c>
      <c r="E119" s="48">
        <v>0.13</v>
      </c>
      <c r="F119" s="49">
        <v>0.45300000000000001</v>
      </c>
      <c r="G119" s="50" t="s">
        <v>843</v>
      </c>
      <c r="H119" s="50" t="s">
        <v>841</v>
      </c>
      <c r="L119" s="48">
        <v>3.65</v>
      </c>
      <c r="M119" s="48">
        <v>0.13</v>
      </c>
      <c r="O119" s="60">
        <f t="shared" si="2"/>
        <v>3650</v>
      </c>
      <c r="P119" s="43">
        <f t="shared" si="3"/>
        <v>130</v>
      </c>
    </row>
    <row r="120" spans="1:16" x14ac:dyDescent="0.15">
      <c r="A120" s="51">
        <v>119</v>
      </c>
      <c r="B120" s="46">
        <v>638059.69999999995</v>
      </c>
      <c r="C120" s="47">
        <v>3582138</v>
      </c>
      <c r="D120" s="46">
        <v>2.9</v>
      </c>
      <c r="E120" s="49">
        <v>0.13200000000000001</v>
      </c>
      <c r="F120" s="49">
        <v>0.29099999999999998</v>
      </c>
      <c r="G120" s="50" t="s">
        <v>843</v>
      </c>
      <c r="H120" s="50" t="s">
        <v>843</v>
      </c>
      <c r="L120" s="46">
        <v>2.9</v>
      </c>
      <c r="M120" s="49">
        <v>0.13200000000000001</v>
      </c>
      <c r="O120" s="60">
        <f t="shared" si="2"/>
        <v>2900</v>
      </c>
      <c r="P120" s="43">
        <f t="shared" si="3"/>
        <v>132</v>
      </c>
    </row>
    <row r="121" spans="1:16" x14ac:dyDescent="0.15">
      <c r="A121" s="56">
        <v>120</v>
      </c>
      <c r="B121" s="46">
        <v>617584.4</v>
      </c>
      <c r="C121" s="47">
        <v>3568476</v>
      </c>
      <c r="D121" s="48">
        <v>1.94</v>
      </c>
      <c r="E121" s="49">
        <v>7.1999999999999995E-2</v>
      </c>
      <c r="F121" s="49">
        <v>7.0999999999999994E-2</v>
      </c>
      <c r="G121" s="50" t="s">
        <v>843</v>
      </c>
      <c r="H121" s="50" t="s">
        <v>843</v>
      </c>
      <c r="L121" s="48">
        <v>1.94</v>
      </c>
      <c r="M121" s="49">
        <v>7.1999999999999995E-2</v>
      </c>
      <c r="O121" s="60">
        <f t="shared" si="2"/>
        <v>1940</v>
      </c>
      <c r="P121" s="43">
        <f t="shared" si="3"/>
        <v>72</v>
      </c>
    </row>
    <row r="122" spans="1:16" x14ac:dyDescent="0.15">
      <c r="A122" s="56">
        <v>121</v>
      </c>
      <c r="B122" s="46">
        <v>623325.6</v>
      </c>
      <c r="C122" s="47">
        <v>3563029</v>
      </c>
      <c r="D122" s="48">
        <v>1.98</v>
      </c>
      <c r="E122" s="49">
        <v>5.8000000000000003E-2</v>
      </c>
      <c r="F122" s="48">
        <v>0.06</v>
      </c>
      <c r="G122" s="50" t="s">
        <v>841</v>
      </c>
      <c r="H122" s="50" t="s">
        <v>841</v>
      </c>
      <c r="L122" s="48">
        <v>1.98</v>
      </c>
      <c r="M122" s="49">
        <v>5.8000000000000003E-2</v>
      </c>
      <c r="O122" s="60">
        <f t="shared" si="2"/>
        <v>1980</v>
      </c>
      <c r="P122" s="43">
        <f t="shared" si="3"/>
        <v>58</v>
      </c>
    </row>
    <row r="123" spans="1:16" x14ac:dyDescent="0.15">
      <c r="A123" s="56">
        <v>122</v>
      </c>
      <c r="B123" s="46">
        <v>624301.5</v>
      </c>
      <c r="C123" s="47">
        <v>3562665</v>
      </c>
      <c r="D123" s="46">
        <v>2.1</v>
      </c>
      <c r="E123" s="49">
        <v>8.6999999999999994E-2</v>
      </c>
      <c r="F123" s="49">
        <v>0.10100000000000001</v>
      </c>
      <c r="G123" s="50" t="s">
        <v>843</v>
      </c>
      <c r="H123" s="50" t="s">
        <v>843</v>
      </c>
      <c r="L123" s="46">
        <v>2.1</v>
      </c>
      <c r="M123" s="49">
        <v>8.6999999999999994E-2</v>
      </c>
      <c r="O123" s="60">
        <f t="shared" si="2"/>
        <v>2100</v>
      </c>
      <c r="P123" s="43">
        <f t="shared" si="3"/>
        <v>87</v>
      </c>
    </row>
    <row r="124" spans="1:16" x14ac:dyDescent="0.15">
      <c r="A124" s="56">
        <v>123</v>
      </c>
      <c r="B124" s="46">
        <v>628230.5</v>
      </c>
      <c r="C124" s="47">
        <v>3559160</v>
      </c>
      <c r="D124" s="48">
        <v>3.89</v>
      </c>
      <c r="E124" s="49">
        <v>0.10100000000000001</v>
      </c>
      <c r="F124" s="49">
        <v>0.39900000000000002</v>
      </c>
      <c r="G124" s="50" t="s">
        <v>843</v>
      </c>
      <c r="H124" s="50" t="s">
        <v>843</v>
      </c>
      <c r="L124" s="48">
        <v>3.89</v>
      </c>
      <c r="M124" s="49">
        <v>0.10100000000000001</v>
      </c>
      <c r="O124" s="60">
        <f t="shared" si="2"/>
        <v>3890</v>
      </c>
      <c r="P124" s="43">
        <f t="shared" si="3"/>
        <v>101</v>
      </c>
    </row>
    <row r="125" spans="1:16" x14ac:dyDescent="0.15">
      <c r="A125" s="56">
        <v>124</v>
      </c>
      <c r="B125" s="47">
        <v>619014</v>
      </c>
      <c r="C125" s="47">
        <v>3570322</v>
      </c>
      <c r="D125" s="48">
        <v>1.54</v>
      </c>
      <c r="E125" s="48">
        <v>0.11</v>
      </c>
      <c r="F125" s="49">
        <v>6.8000000000000005E-2</v>
      </c>
      <c r="G125" s="50" t="s">
        <v>841</v>
      </c>
      <c r="H125" s="50" t="s">
        <v>843</v>
      </c>
      <c r="L125" s="48">
        <v>1.54</v>
      </c>
      <c r="M125" s="48">
        <v>0.11</v>
      </c>
      <c r="O125" s="60">
        <f t="shared" si="2"/>
        <v>1540</v>
      </c>
      <c r="P125" s="43">
        <f t="shared" si="3"/>
        <v>110</v>
      </c>
    </row>
    <row r="126" spans="1:16" x14ac:dyDescent="0.15">
      <c r="A126" s="56">
        <v>125</v>
      </c>
      <c r="B126" s="46">
        <v>619496.1</v>
      </c>
      <c r="C126" s="47">
        <v>3570522</v>
      </c>
      <c r="D126" s="48">
        <v>3.36</v>
      </c>
      <c r="E126" s="49">
        <v>5.6000000000000001E-2</v>
      </c>
      <c r="F126" s="49">
        <v>0.16600000000000001</v>
      </c>
      <c r="G126" s="50" t="s">
        <v>843</v>
      </c>
      <c r="H126" s="50" t="s">
        <v>843</v>
      </c>
      <c r="L126" s="48">
        <v>3.36</v>
      </c>
      <c r="M126" s="49">
        <v>5.6000000000000001E-2</v>
      </c>
      <c r="O126" s="60">
        <f t="shared" si="2"/>
        <v>3360</v>
      </c>
      <c r="P126" s="43">
        <f t="shared" si="3"/>
        <v>56</v>
      </c>
    </row>
    <row r="127" spans="1:16" x14ac:dyDescent="0.15">
      <c r="A127" s="56">
        <v>126</v>
      </c>
      <c r="B127" s="46">
        <v>620876.69999999995</v>
      </c>
      <c r="C127" s="47">
        <v>3567647</v>
      </c>
      <c r="D127" s="48">
        <v>3.38</v>
      </c>
      <c r="E127" s="49">
        <v>7.8E-2</v>
      </c>
      <c r="F127" s="49">
        <v>0.23400000000000001</v>
      </c>
      <c r="G127" s="50" t="s">
        <v>843</v>
      </c>
      <c r="H127" s="50" t="s">
        <v>843</v>
      </c>
      <c r="L127" s="48">
        <v>3.38</v>
      </c>
      <c r="M127" s="49">
        <v>7.8E-2</v>
      </c>
      <c r="O127" s="60">
        <f t="shared" si="2"/>
        <v>3380</v>
      </c>
      <c r="P127" s="43">
        <f t="shared" si="3"/>
        <v>78</v>
      </c>
    </row>
    <row r="128" spans="1:16" x14ac:dyDescent="0.15">
      <c r="A128" s="56">
        <v>127</v>
      </c>
      <c r="B128" s="46">
        <v>621917.6</v>
      </c>
      <c r="C128" s="47">
        <v>3568368</v>
      </c>
      <c r="D128" s="48">
        <v>3.42</v>
      </c>
      <c r="E128" s="49">
        <v>0.13900000000000001</v>
      </c>
      <c r="F128" s="49">
        <v>0.42499999999999999</v>
      </c>
      <c r="G128" s="50" t="s">
        <v>841</v>
      </c>
      <c r="H128" s="50" t="s">
        <v>841</v>
      </c>
      <c r="L128" s="48">
        <v>3.42</v>
      </c>
      <c r="M128" s="49">
        <v>0.13900000000000001</v>
      </c>
      <c r="O128" s="60">
        <f t="shared" si="2"/>
        <v>3420</v>
      </c>
      <c r="P128" s="43">
        <f t="shared" si="3"/>
        <v>139</v>
      </c>
    </row>
    <row r="129" spans="1:16" x14ac:dyDescent="0.15">
      <c r="A129" s="56">
        <v>128</v>
      </c>
      <c r="B129" s="46">
        <v>619687.4</v>
      </c>
      <c r="C129" s="47">
        <v>3571098</v>
      </c>
      <c r="D129" s="46">
        <v>2.2999999999999998</v>
      </c>
      <c r="E129" s="49">
        <v>7.8E-2</v>
      </c>
      <c r="F129" s="49">
        <v>0.109</v>
      </c>
      <c r="G129" s="50" t="s">
        <v>843</v>
      </c>
      <c r="H129" s="50" t="s">
        <v>843</v>
      </c>
      <c r="L129" s="46">
        <v>2.2999999999999998</v>
      </c>
      <c r="M129" s="49">
        <v>7.8E-2</v>
      </c>
      <c r="O129" s="60">
        <f t="shared" si="2"/>
        <v>2300</v>
      </c>
      <c r="P129" s="43">
        <f t="shared" si="3"/>
        <v>78</v>
      </c>
    </row>
    <row r="130" spans="1:16" x14ac:dyDescent="0.15">
      <c r="A130" s="56">
        <v>129</v>
      </c>
      <c r="B130" s="46">
        <v>619141.9</v>
      </c>
      <c r="C130" s="47">
        <v>3572121</v>
      </c>
      <c r="D130" s="48">
        <v>1.84</v>
      </c>
      <c r="E130" s="49">
        <v>5.3999999999999999E-2</v>
      </c>
      <c r="F130" s="49">
        <v>4.8000000000000001E-2</v>
      </c>
      <c r="G130" s="50" t="s">
        <v>843</v>
      </c>
      <c r="H130" s="50" t="s">
        <v>843</v>
      </c>
      <c r="L130" s="48">
        <v>1.84</v>
      </c>
      <c r="M130" s="49">
        <v>5.3999999999999999E-2</v>
      </c>
      <c r="O130" s="60">
        <f t="shared" si="2"/>
        <v>1840</v>
      </c>
      <c r="P130" s="43">
        <f t="shared" si="3"/>
        <v>54</v>
      </c>
    </row>
    <row r="131" spans="1:16" x14ac:dyDescent="0.15">
      <c r="A131" s="56">
        <v>130</v>
      </c>
      <c r="B131" s="46">
        <v>625948.5</v>
      </c>
      <c r="C131" s="47">
        <v>3563494</v>
      </c>
      <c r="D131" s="48">
        <v>3.15</v>
      </c>
      <c r="E131" s="49">
        <v>6.3E-2</v>
      </c>
      <c r="F131" s="49">
        <v>0.16300000000000001</v>
      </c>
      <c r="G131" s="50" t="s">
        <v>841</v>
      </c>
      <c r="H131" s="50" t="s">
        <v>841</v>
      </c>
      <c r="L131" s="48">
        <v>3.15</v>
      </c>
      <c r="M131" s="49">
        <v>6.3E-2</v>
      </c>
      <c r="O131" s="60">
        <f t="shared" ref="O131:O194" si="4">L131*1000</f>
        <v>3150</v>
      </c>
      <c r="P131" s="43">
        <f t="shared" ref="P131:P194" si="5">M131*1000</f>
        <v>63</v>
      </c>
    </row>
    <row r="132" spans="1:16" x14ac:dyDescent="0.15">
      <c r="A132" s="56">
        <v>131</v>
      </c>
      <c r="B132" s="46">
        <v>624301.5</v>
      </c>
      <c r="C132" s="47">
        <v>3562665</v>
      </c>
      <c r="D132" s="48">
        <v>1.68</v>
      </c>
      <c r="E132" s="49">
        <v>8.1000000000000003E-2</v>
      </c>
      <c r="F132" s="48">
        <v>0.06</v>
      </c>
      <c r="G132" s="50" t="s">
        <v>843</v>
      </c>
      <c r="H132" s="50" t="s">
        <v>843</v>
      </c>
      <c r="L132" s="48">
        <v>1.68</v>
      </c>
      <c r="M132" s="49">
        <v>8.1000000000000003E-2</v>
      </c>
      <c r="O132" s="60">
        <f t="shared" si="4"/>
        <v>1680</v>
      </c>
      <c r="P132" s="43">
        <f t="shared" si="5"/>
        <v>81</v>
      </c>
    </row>
    <row r="133" spans="1:16" x14ac:dyDescent="0.15">
      <c r="A133" s="56">
        <v>132</v>
      </c>
      <c r="B133" s="46">
        <v>623136.4</v>
      </c>
      <c r="C133" s="47">
        <v>3564150</v>
      </c>
      <c r="D133" s="48">
        <v>2.17</v>
      </c>
      <c r="E133" s="49">
        <v>9.4E-2</v>
      </c>
      <c r="F133" s="49">
        <v>0.11600000000000001</v>
      </c>
      <c r="G133" s="50" t="s">
        <v>841</v>
      </c>
      <c r="H133" s="50" t="s">
        <v>841</v>
      </c>
      <c r="L133" s="48">
        <v>2.17</v>
      </c>
      <c r="M133" s="49">
        <v>9.4E-2</v>
      </c>
      <c r="O133" s="60">
        <f t="shared" si="4"/>
        <v>2170</v>
      </c>
      <c r="P133" s="43">
        <f t="shared" si="5"/>
        <v>94</v>
      </c>
    </row>
    <row r="134" spans="1:16" x14ac:dyDescent="0.15">
      <c r="A134" s="56">
        <v>133</v>
      </c>
      <c r="B134" s="46">
        <v>625414.1</v>
      </c>
      <c r="C134" s="47">
        <v>3565155</v>
      </c>
      <c r="D134" s="48">
        <v>2.63</v>
      </c>
      <c r="E134" s="49">
        <v>0.112</v>
      </c>
      <c r="F134" s="49">
        <v>0.20300000000000001</v>
      </c>
      <c r="G134" s="50" t="s">
        <v>841</v>
      </c>
      <c r="H134" s="50" t="s">
        <v>843</v>
      </c>
      <c r="L134" s="48">
        <v>2.63</v>
      </c>
      <c r="M134" s="49">
        <v>0.112</v>
      </c>
      <c r="O134" s="60">
        <f t="shared" si="4"/>
        <v>2630</v>
      </c>
      <c r="P134" s="43">
        <f t="shared" si="5"/>
        <v>112</v>
      </c>
    </row>
    <row r="135" spans="1:16" x14ac:dyDescent="0.15">
      <c r="A135" s="56">
        <v>134</v>
      </c>
      <c r="B135" s="46">
        <v>626652.19999999995</v>
      </c>
      <c r="C135" s="47">
        <v>3563600</v>
      </c>
      <c r="D135" s="46">
        <v>2.2999999999999998</v>
      </c>
      <c r="E135" s="49">
        <v>0.13900000000000001</v>
      </c>
      <c r="F135" s="49">
        <v>0.192</v>
      </c>
      <c r="G135" s="50" t="s">
        <v>841</v>
      </c>
      <c r="H135" s="50" t="s">
        <v>841</v>
      </c>
      <c r="L135" s="46">
        <v>2.2999999999999998</v>
      </c>
      <c r="M135" s="49">
        <v>0.13900000000000001</v>
      </c>
      <c r="O135" s="60">
        <f t="shared" si="4"/>
        <v>2300</v>
      </c>
      <c r="P135" s="43">
        <f t="shared" si="5"/>
        <v>139</v>
      </c>
    </row>
    <row r="136" spans="1:16" x14ac:dyDescent="0.15">
      <c r="A136" s="56">
        <v>135</v>
      </c>
      <c r="B136" s="46">
        <v>640518.19999999995</v>
      </c>
      <c r="C136" s="47">
        <v>3546827</v>
      </c>
      <c r="D136" s="48">
        <v>1.67</v>
      </c>
      <c r="E136" s="49">
        <v>0.114</v>
      </c>
      <c r="F136" s="49">
        <v>8.3000000000000004E-2</v>
      </c>
      <c r="G136" s="50" t="s">
        <v>841</v>
      </c>
      <c r="H136" s="50" t="s">
        <v>841</v>
      </c>
      <c r="L136" s="48">
        <v>1.67</v>
      </c>
      <c r="M136" s="49">
        <v>0.114</v>
      </c>
      <c r="O136" s="60">
        <f t="shared" si="4"/>
        <v>1670</v>
      </c>
      <c r="P136" s="43">
        <f t="shared" si="5"/>
        <v>114</v>
      </c>
    </row>
    <row r="137" spans="1:16" x14ac:dyDescent="0.15">
      <c r="A137" s="56">
        <v>136</v>
      </c>
      <c r="B137" s="46">
        <v>620229.9</v>
      </c>
      <c r="C137" s="47">
        <v>3572251</v>
      </c>
      <c r="D137" s="48">
        <v>3.54</v>
      </c>
      <c r="E137" s="49">
        <v>9.9000000000000005E-2</v>
      </c>
      <c r="F137" s="49">
        <v>0.32300000000000001</v>
      </c>
      <c r="G137" s="50" t="s">
        <v>843</v>
      </c>
      <c r="H137" s="50" t="s">
        <v>843</v>
      </c>
      <c r="L137" s="48">
        <v>3.54</v>
      </c>
      <c r="M137" s="49">
        <v>9.9000000000000005E-2</v>
      </c>
      <c r="O137" s="60">
        <f t="shared" si="4"/>
        <v>3540</v>
      </c>
      <c r="P137" s="43">
        <f t="shared" si="5"/>
        <v>99</v>
      </c>
    </row>
    <row r="138" spans="1:16" x14ac:dyDescent="0.15">
      <c r="A138" s="56">
        <v>137</v>
      </c>
      <c r="B138" s="46">
        <v>623620.6</v>
      </c>
      <c r="C138" s="47">
        <v>3568694</v>
      </c>
      <c r="D138" s="48">
        <v>2.88</v>
      </c>
      <c r="E138" s="49">
        <v>9.1999999999999998E-2</v>
      </c>
      <c r="F138" s="49">
        <v>0.19900000000000001</v>
      </c>
      <c r="G138" s="50" t="s">
        <v>841</v>
      </c>
      <c r="H138" s="50" t="s">
        <v>843</v>
      </c>
      <c r="L138" s="48">
        <v>2.88</v>
      </c>
      <c r="M138" s="49">
        <v>9.1999999999999998E-2</v>
      </c>
      <c r="O138" s="60">
        <f t="shared" si="4"/>
        <v>2880</v>
      </c>
      <c r="P138" s="43">
        <f t="shared" si="5"/>
        <v>92</v>
      </c>
    </row>
    <row r="139" spans="1:16" x14ac:dyDescent="0.15">
      <c r="A139" s="56">
        <v>138</v>
      </c>
      <c r="B139" s="46">
        <v>624777.4</v>
      </c>
      <c r="C139" s="47">
        <v>3567831</v>
      </c>
      <c r="D139" s="48">
        <v>2.84</v>
      </c>
      <c r="E139" s="49">
        <v>0.13400000000000001</v>
      </c>
      <c r="F139" s="49">
        <v>0.28399999999999997</v>
      </c>
      <c r="G139" s="50" t="s">
        <v>841</v>
      </c>
      <c r="H139" s="50" t="s">
        <v>841</v>
      </c>
      <c r="L139" s="48">
        <v>2.84</v>
      </c>
      <c r="M139" s="49">
        <v>0.13400000000000001</v>
      </c>
      <c r="O139" s="60">
        <f t="shared" si="4"/>
        <v>2840</v>
      </c>
      <c r="P139" s="43">
        <f t="shared" si="5"/>
        <v>134</v>
      </c>
    </row>
    <row r="140" spans="1:16" x14ac:dyDescent="0.15">
      <c r="A140" s="56">
        <v>139</v>
      </c>
      <c r="B140" s="46">
        <v>630593.9</v>
      </c>
      <c r="C140" s="47">
        <v>3560752</v>
      </c>
      <c r="D140" s="48">
        <v>3.32</v>
      </c>
      <c r="E140" s="49">
        <v>0.10100000000000001</v>
      </c>
      <c r="F140" s="49">
        <v>0.29099999999999998</v>
      </c>
      <c r="G140" s="50" t="s">
        <v>841</v>
      </c>
      <c r="H140" s="50" t="s">
        <v>843</v>
      </c>
      <c r="L140" s="48">
        <v>3.32</v>
      </c>
      <c r="M140" s="49">
        <v>0.10100000000000001</v>
      </c>
      <c r="O140" s="60">
        <f t="shared" si="4"/>
        <v>3320</v>
      </c>
      <c r="P140" s="43">
        <f t="shared" si="5"/>
        <v>101</v>
      </c>
    </row>
    <row r="141" spans="1:16" x14ac:dyDescent="0.15">
      <c r="A141" s="56">
        <v>140</v>
      </c>
      <c r="B141" s="46">
        <v>634193.4</v>
      </c>
      <c r="C141" s="47">
        <v>3557769</v>
      </c>
      <c r="D141" s="48">
        <v>5.46</v>
      </c>
      <c r="E141" s="49">
        <v>0.159</v>
      </c>
      <c r="F141" s="49">
        <v>1.2410000000000001</v>
      </c>
      <c r="G141" s="50" t="s">
        <v>843</v>
      </c>
      <c r="H141" s="50" t="s">
        <v>843</v>
      </c>
      <c r="L141" s="48">
        <v>5.46</v>
      </c>
      <c r="M141" s="49">
        <v>0.159</v>
      </c>
      <c r="O141" s="60">
        <f t="shared" si="4"/>
        <v>5460</v>
      </c>
      <c r="P141" s="43">
        <f t="shared" si="5"/>
        <v>159</v>
      </c>
    </row>
    <row r="142" spans="1:16" x14ac:dyDescent="0.15">
      <c r="A142" s="56">
        <v>141</v>
      </c>
      <c r="B142" s="46">
        <v>635364.1</v>
      </c>
      <c r="C142" s="47">
        <v>3556691</v>
      </c>
      <c r="D142" s="48">
        <v>2.48</v>
      </c>
      <c r="E142" s="49">
        <v>0.121</v>
      </c>
      <c r="F142" s="49">
        <v>0.19500000000000001</v>
      </c>
      <c r="G142" s="50" t="s">
        <v>843</v>
      </c>
      <c r="H142" s="50" t="s">
        <v>841</v>
      </c>
      <c r="L142" s="48">
        <v>2.48</v>
      </c>
      <c r="M142" s="49">
        <v>0.121</v>
      </c>
      <c r="O142" s="60">
        <f t="shared" si="4"/>
        <v>2480</v>
      </c>
      <c r="P142" s="43">
        <f t="shared" si="5"/>
        <v>121</v>
      </c>
    </row>
    <row r="143" spans="1:16" x14ac:dyDescent="0.15">
      <c r="A143" s="56">
        <v>142</v>
      </c>
      <c r="B143" s="46">
        <v>620609.80000000005</v>
      </c>
      <c r="C143" s="47">
        <v>3575935</v>
      </c>
      <c r="D143" s="48">
        <v>2.72</v>
      </c>
      <c r="E143" s="49">
        <v>0.112</v>
      </c>
      <c r="F143" s="49">
        <v>0.217</v>
      </c>
      <c r="G143" s="50" t="s">
        <v>841</v>
      </c>
      <c r="H143" s="50" t="s">
        <v>841</v>
      </c>
      <c r="L143" s="48">
        <v>2.72</v>
      </c>
      <c r="M143" s="49">
        <v>0.112</v>
      </c>
      <c r="O143" s="60">
        <f t="shared" si="4"/>
        <v>2720</v>
      </c>
      <c r="P143" s="43">
        <f t="shared" si="5"/>
        <v>112</v>
      </c>
    </row>
    <row r="144" spans="1:16" x14ac:dyDescent="0.15">
      <c r="A144" s="56">
        <v>143</v>
      </c>
      <c r="B144" s="47">
        <v>620052</v>
      </c>
      <c r="C144" s="47">
        <v>3577013</v>
      </c>
      <c r="D144" s="48">
        <v>3.66</v>
      </c>
      <c r="E144" s="49">
        <v>0.10299999999999999</v>
      </c>
      <c r="F144" s="49">
        <v>0.36099999999999999</v>
      </c>
      <c r="G144" s="50" t="s">
        <v>843</v>
      </c>
      <c r="H144" s="50" t="s">
        <v>843</v>
      </c>
      <c r="L144" s="48">
        <v>3.66</v>
      </c>
      <c r="M144" s="49">
        <v>0.10299999999999999</v>
      </c>
      <c r="O144" s="60">
        <f t="shared" si="4"/>
        <v>3660</v>
      </c>
      <c r="P144" s="43">
        <f t="shared" si="5"/>
        <v>103</v>
      </c>
    </row>
    <row r="145" spans="1:16" x14ac:dyDescent="0.15">
      <c r="A145" s="56">
        <v>144</v>
      </c>
      <c r="B145" s="46">
        <v>625893.4</v>
      </c>
      <c r="C145" s="47">
        <v>3569034</v>
      </c>
      <c r="D145" s="48">
        <v>1.65</v>
      </c>
      <c r="E145" s="49">
        <v>0.108</v>
      </c>
      <c r="F145" s="49">
        <v>7.6999999999999999E-2</v>
      </c>
      <c r="G145" s="50" t="s">
        <v>843</v>
      </c>
      <c r="H145" s="50" t="s">
        <v>843</v>
      </c>
      <c r="L145" s="48">
        <v>1.65</v>
      </c>
      <c r="M145" s="49">
        <v>0.108</v>
      </c>
      <c r="O145" s="60">
        <f t="shared" si="4"/>
        <v>1650</v>
      </c>
      <c r="P145" s="43">
        <f t="shared" si="5"/>
        <v>108</v>
      </c>
    </row>
    <row r="146" spans="1:16" x14ac:dyDescent="0.15">
      <c r="A146" s="56">
        <v>145</v>
      </c>
      <c r="B146" s="46">
        <v>629960.19999999995</v>
      </c>
      <c r="C146" s="47">
        <v>3563898</v>
      </c>
      <c r="D146" s="48">
        <v>3.56</v>
      </c>
      <c r="E146" s="49">
        <v>0.14599999999999999</v>
      </c>
      <c r="F146" s="49">
        <v>0.48299999999999998</v>
      </c>
      <c r="G146" s="50" t="s">
        <v>841</v>
      </c>
      <c r="H146" s="50" t="s">
        <v>843</v>
      </c>
      <c r="L146" s="48">
        <v>3.56</v>
      </c>
      <c r="M146" s="49">
        <v>0.14599999999999999</v>
      </c>
      <c r="O146" s="60">
        <f t="shared" si="4"/>
        <v>3560</v>
      </c>
      <c r="P146" s="43">
        <f t="shared" si="5"/>
        <v>146</v>
      </c>
    </row>
    <row r="147" spans="1:16" x14ac:dyDescent="0.15">
      <c r="A147" s="56">
        <v>146</v>
      </c>
      <c r="B147" s="46">
        <v>625655.6</v>
      </c>
      <c r="C147" s="47">
        <v>3569759</v>
      </c>
      <c r="D147" s="48">
        <v>3.83</v>
      </c>
      <c r="E147" s="49">
        <v>9.9000000000000005E-2</v>
      </c>
      <c r="F147" s="49">
        <v>0.379</v>
      </c>
      <c r="G147" s="50" t="s">
        <v>843</v>
      </c>
      <c r="H147" s="50" t="s">
        <v>841</v>
      </c>
      <c r="L147" s="48">
        <v>3.83</v>
      </c>
      <c r="M147" s="49">
        <v>9.9000000000000005E-2</v>
      </c>
      <c r="O147" s="60">
        <f t="shared" si="4"/>
        <v>3830</v>
      </c>
      <c r="P147" s="43">
        <f t="shared" si="5"/>
        <v>99</v>
      </c>
    </row>
    <row r="148" spans="1:16" x14ac:dyDescent="0.15">
      <c r="A148" s="56">
        <v>147</v>
      </c>
      <c r="B148" s="46">
        <v>630481.5</v>
      </c>
      <c r="C148" s="47">
        <v>3564841</v>
      </c>
      <c r="D148" s="48">
        <v>2.63</v>
      </c>
      <c r="E148" s="49">
        <v>0.114</v>
      </c>
      <c r="F148" s="49">
        <v>0.20699999999999999</v>
      </c>
      <c r="G148" s="50" t="s">
        <v>841</v>
      </c>
      <c r="H148" s="50" t="s">
        <v>843</v>
      </c>
      <c r="L148" s="48">
        <v>2.63</v>
      </c>
      <c r="M148" s="49">
        <v>0.114</v>
      </c>
      <c r="O148" s="60">
        <f t="shared" si="4"/>
        <v>2630</v>
      </c>
      <c r="P148" s="43">
        <f t="shared" si="5"/>
        <v>114</v>
      </c>
    </row>
    <row r="149" spans="1:16" x14ac:dyDescent="0.15">
      <c r="A149" s="56">
        <v>148</v>
      </c>
      <c r="B149" s="46">
        <v>633038.30000000005</v>
      </c>
      <c r="C149" s="47">
        <v>3561119</v>
      </c>
      <c r="D149" s="48">
        <v>2.41</v>
      </c>
      <c r="E149" s="49">
        <v>9.6000000000000002E-2</v>
      </c>
      <c r="F149" s="49">
        <v>0.14599999999999999</v>
      </c>
      <c r="G149" s="50" t="s">
        <v>843</v>
      </c>
      <c r="H149" s="50" t="s">
        <v>843</v>
      </c>
      <c r="L149" s="48">
        <v>2.41</v>
      </c>
      <c r="M149" s="49">
        <v>9.6000000000000002E-2</v>
      </c>
      <c r="O149" s="60">
        <f t="shared" si="4"/>
        <v>2410</v>
      </c>
      <c r="P149" s="43">
        <f t="shared" si="5"/>
        <v>96</v>
      </c>
    </row>
    <row r="150" spans="1:16" x14ac:dyDescent="0.15">
      <c r="A150" s="56">
        <v>149</v>
      </c>
      <c r="B150" s="47">
        <v>631907</v>
      </c>
      <c r="C150" s="47">
        <v>3563293</v>
      </c>
      <c r="D150" s="46">
        <v>3.1</v>
      </c>
      <c r="E150" s="49">
        <v>8.3000000000000004E-2</v>
      </c>
      <c r="F150" s="49">
        <v>0.20899999999999999</v>
      </c>
      <c r="G150" s="50" t="s">
        <v>841</v>
      </c>
      <c r="H150" s="50" t="s">
        <v>843</v>
      </c>
      <c r="L150" s="46">
        <v>3.1</v>
      </c>
      <c r="M150" s="49">
        <v>8.3000000000000004E-2</v>
      </c>
      <c r="O150" s="60">
        <f t="shared" si="4"/>
        <v>3100</v>
      </c>
      <c r="P150" s="43">
        <f t="shared" si="5"/>
        <v>83</v>
      </c>
    </row>
    <row r="151" spans="1:16" x14ac:dyDescent="0.15">
      <c r="A151" s="56">
        <v>150</v>
      </c>
      <c r="B151" s="46">
        <v>625604.1</v>
      </c>
      <c r="C151" s="47">
        <v>3572865</v>
      </c>
      <c r="D151" s="48">
        <v>3.52</v>
      </c>
      <c r="E151" s="48">
        <v>0.13</v>
      </c>
      <c r="F151" s="49">
        <v>0.42099999999999999</v>
      </c>
      <c r="G151" s="50" t="s">
        <v>841</v>
      </c>
      <c r="H151" s="50" t="s">
        <v>841</v>
      </c>
      <c r="L151" s="48">
        <v>3.52</v>
      </c>
      <c r="M151" s="48">
        <v>0.13</v>
      </c>
      <c r="O151" s="60">
        <f t="shared" si="4"/>
        <v>3520</v>
      </c>
      <c r="P151" s="43">
        <f t="shared" si="5"/>
        <v>130</v>
      </c>
    </row>
    <row r="152" spans="1:16" x14ac:dyDescent="0.15">
      <c r="A152" s="56">
        <v>151</v>
      </c>
      <c r="B152" s="46">
        <v>630348.30000000005</v>
      </c>
      <c r="C152" s="47">
        <v>3566782</v>
      </c>
      <c r="D152" s="48">
        <v>4.0199999999999996</v>
      </c>
      <c r="E152" s="48">
        <v>0.11</v>
      </c>
      <c r="F152" s="49">
        <v>0.46400000000000002</v>
      </c>
      <c r="G152" s="50" t="s">
        <v>843</v>
      </c>
      <c r="H152" s="50" t="s">
        <v>841</v>
      </c>
      <c r="L152" s="48">
        <v>4.0199999999999996</v>
      </c>
      <c r="M152" s="48">
        <v>0.11</v>
      </c>
      <c r="O152" s="60">
        <f t="shared" si="4"/>
        <v>4019.9999999999995</v>
      </c>
      <c r="P152" s="43">
        <f t="shared" si="5"/>
        <v>110</v>
      </c>
    </row>
    <row r="153" spans="1:16" x14ac:dyDescent="0.15">
      <c r="A153" s="56">
        <v>152</v>
      </c>
      <c r="B153" s="46">
        <v>626321.1</v>
      </c>
      <c r="C153" s="47">
        <v>3570723</v>
      </c>
      <c r="D153" s="48">
        <v>2.46</v>
      </c>
      <c r="E153" s="49">
        <v>0.10299999999999999</v>
      </c>
      <c r="F153" s="49">
        <v>0.16300000000000001</v>
      </c>
      <c r="G153" s="50" t="s">
        <v>843</v>
      </c>
      <c r="H153" s="50" t="s">
        <v>843</v>
      </c>
      <c r="L153" s="48">
        <v>2.46</v>
      </c>
      <c r="M153" s="49">
        <v>0.10299999999999999</v>
      </c>
      <c r="O153" s="60">
        <f t="shared" si="4"/>
        <v>2460</v>
      </c>
      <c r="P153" s="43">
        <f t="shared" si="5"/>
        <v>103</v>
      </c>
    </row>
    <row r="154" spans="1:16" x14ac:dyDescent="0.15">
      <c r="A154" s="56">
        <v>153</v>
      </c>
      <c r="B154" s="46">
        <v>627429.19999999995</v>
      </c>
      <c r="C154" s="47">
        <v>3569288</v>
      </c>
      <c r="D154" s="46">
        <v>3.2</v>
      </c>
      <c r="E154" s="49">
        <v>0.10100000000000001</v>
      </c>
      <c r="F154" s="48">
        <v>0.27</v>
      </c>
      <c r="G154" s="50" t="s">
        <v>843</v>
      </c>
      <c r="H154" s="50" t="s">
        <v>843</v>
      </c>
      <c r="L154" s="46">
        <v>3.2</v>
      </c>
      <c r="M154" s="49">
        <v>0.10100000000000001</v>
      </c>
      <c r="O154" s="60">
        <f t="shared" si="4"/>
        <v>3200</v>
      </c>
      <c r="P154" s="43">
        <f t="shared" si="5"/>
        <v>101</v>
      </c>
    </row>
    <row r="155" spans="1:16" x14ac:dyDescent="0.15">
      <c r="A155" s="56">
        <v>154</v>
      </c>
      <c r="B155" s="46">
        <v>626214.80000000005</v>
      </c>
      <c r="C155" s="47">
        <v>3573461</v>
      </c>
      <c r="D155" s="46">
        <v>2.7</v>
      </c>
      <c r="E155" s="49">
        <v>9.6000000000000002E-2</v>
      </c>
      <c r="F155" s="49">
        <v>0.184</v>
      </c>
      <c r="G155" s="50" t="s">
        <v>843</v>
      </c>
      <c r="H155" s="50" t="s">
        <v>843</v>
      </c>
      <c r="L155" s="46">
        <v>2.7</v>
      </c>
      <c r="M155" s="49">
        <v>9.6000000000000002E-2</v>
      </c>
      <c r="O155" s="60">
        <f t="shared" si="4"/>
        <v>2700</v>
      </c>
      <c r="P155" s="43">
        <f t="shared" si="5"/>
        <v>96</v>
      </c>
    </row>
    <row r="156" spans="1:16" x14ac:dyDescent="0.15">
      <c r="A156" s="56">
        <v>155</v>
      </c>
      <c r="B156" s="46">
        <v>624527.80000000005</v>
      </c>
      <c r="C156" s="47">
        <v>3575763</v>
      </c>
      <c r="D156" s="48">
        <v>2.65</v>
      </c>
      <c r="E156" s="49">
        <v>6.3E-2</v>
      </c>
      <c r="F156" s="49">
        <v>0.115</v>
      </c>
      <c r="G156" s="50" t="s">
        <v>843</v>
      </c>
      <c r="H156" s="50" t="s">
        <v>843</v>
      </c>
      <c r="L156" s="48">
        <v>2.65</v>
      </c>
      <c r="M156" s="49">
        <v>6.3E-2</v>
      </c>
      <c r="O156" s="60">
        <f t="shared" si="4"/>
        <v>2650</v>
      </c>
      <c r="P156" s="43">
        <f t="shared" si="5"/>
        <v>63</v>
      </c>
    </row>
    <row r="157" spans="1:16" x14ac:dyDescent="0.15">
      <c r="A157" s="56">
        <v>156</v>
      </c>
      <c r="B157" s="46">
        <v>625496.9</v>
      </c>
      <c r="C157" s="47">
        <v>3575683</v>
      </c>
      <c r="D157" s="48">
        <v>3.47</v>
      </c>
      <c r="E157" s="48">
        <v>0.06</v>
      </c>
      <c r="F157" s="49">
        <v>0.191</v>
      </c>
      <c r="G157" s="50" t="s">
        <v>843</v>
      </c>
      <c r="H157" s="50" t="s">
        <v>843</v>
      </c>
      <c r="L157" s="48">
        <v>3.47</v>
      </c>
      <c r="M157" s="48">
        <v>0.06</v>
      </c>
      <c r="O157" s="60">
        <f t="shared" si="4"/>
        <v>3470</v>
      </c>
      <c r="P157" s="43">
        <f t="shared" si="5"/>
        <v>60</v>
      </c>
    </row>
    <row r="158" spans="1:16" x14ac:dyDescent="0.15">
      <c r="A158" s="56">
        <v>157</v>
      </c>
      <c r="B158" s="46">
        <v>631075.9</v>
      </c>
      <c r="C158" s="47">
        <v>3569684</v>
      </c>
      <c r="D158" s="48">
        <v>5.66</v>
      </c>
      <c r="E158" s="49">
        <v>9.4E-2</v>
      </c>
      <c r="F158" s="49">
        <v>0.78900000000000003</v>
      </c>
      <c r="G158" s="50" t="s">
        <v>841</v>
      </c>
      <c r="H158" s="50" t="s">
        <v>843</v>
      </c>
      <c r="L158" s="48">
        <v>5.66</v>
      </c>
      <c r="M158" s="49">
        <v>9.4E-2</v>
      </c>
      <c r="O158" s="60">
        <f t="shared" si="4"/>
        <v>5660</v>
      </c>
      <c r="P158" s="43">
        <f t="shared" si="5"/>
        <v>94</v>
      </c>
    </row>
    <row r="159" spans="1:16" x14ac:dyDescent="0.15">
      <c r="A159" s="56">
        <v>158</v>
      </c>
      <c r="B159" s="46">
        <v>637315.1</v>
      </c>
      <c r="C159" s="47">
        <v>3562127</v>
      </c>
      <c r="D159" s="48">
        <v>3.69</v>
      </c>
      <c r="E159" s="49">
        <v>0.14599999999999999</v>
      </c>
      <c r="F159" s="49">
        <v>0.51900000000000002</v>
      </c>
      <c r="G159" s="50" t="s">
        <v>841</v>
      </c>
      <c r="H159" s="50" t="s">
        <v>843</v>
      </c>
      <c r="L159" s="48">
        <v>3.69</v>
      </c>
      <c r="M159" s="49">
        <v>0.14599999999999999</v>
      </c>
      <c r="O159" s="60">
        <f t="shared" si="4"/>
        <v>3690</v>
      </c>
      <c r="P159" s="43">
        <f t="shared" si="5"/>
        <v>146</v>
      </c>
    </row>
    <row r="160" spans="1:16" x14ac:dyDescent="0.15">
      <c r="A160" s="56">
        <v>159</v>
      </c>
      <c r="B160" s="46">
        <v>633682.5</v>
      </c>
      <c r="C160" s="47">
        <v>3566810</v>
      </c>
      <c r="D160" s="48">
        <v>4.04</v>
      </c>
      <c r="E160" s="49">
        <v>9.4E-2</v>
      </c>
      <c r="F160" s="49">
        <v>0.40200000000000002</v>
      </c>
      <c r="G160" s="50" t="s">
        <v>841</v>
      </c>
      <c r="H160" s="50" t="s">
        <v>843</v>
      </c>
      <c r="L160" s="48">
        <v>4.04</v>
      </c>
      <c r="M160" s="49">
        <v>9.4E-2</v>
      </c>
      <c r="O160" s="60">
        <f t="shared" si="4"/>
        <v>4040</v>
      </c>
      <c r="P160" s="43">
        <f t="shared" si="5"/>
        <v>94</v>
      </c>
    </row>
    <row r="161" spans="1:16" x14ac:dyDescent="0.15">
      <c r="A161" s="51">
        <v>160</v>
      </c>
      <c r="B161" s="46">
        <v>628171.30000000005</v>
      </c>
      <c r="C161" s="47">
        <v>3575334</v>
      </c>
      <c r="D161" s="48">
        <v>4.38</v>
      </c>
      <c r="E161" s="49">
        <v>7.5999999999999998E-2</v>
      </c>
      <c r="F161" s="49">
        <v>0.38300000000000001</v>
      </c>
      <c r="G161" s="50" t="s">
        <v>843</v>
      </c>
      <c r="H161" s="50" t="s">
        <v>843</v>
      </c>
      <c r="L161" s="48">
        <v>4.38</v>
      </c>
      <c r="M161" s="49">
        <v>7.5999999999999998E-2</v>
      </c>
      <c r="O161" s="60">
        <f t="shared" si="4"/>
        <v>4380</v>
      </c>
      <c r="P161" s="43">
        <f t="shared" si="5"/>
        <v>76</v>
      </c>
    </row>
    <row r="162" spans="1:16" x14ac:dyDescent="0.15">
      <c r="A162" s="56">
        <v>161</v>
      </c>
      <c r="B162" s="46">
        <v>627714.80000000005</v>
      </c>
      <c r="C162" s="47">
        <v>3577947</v>
      </c>
      <c r="D162" s="48">
        <v>4.57</v>
      </c>
      <c r="E162" s="49">
        <v>0.184</v>
      </c>
      <c r="F162" s="49">
        <v>1.004</v>
      </c>
      <c r="G162" s="50" t="s">
        <v>843</v>
      </c>
      <c r="H162" s="50" t="s">
        <v>843</v>
      </c>
      <c r="L162" s="48">
        <v>4.57</v>
      </c>
      <c r="M162" s="49">
        <v>0.184</v>
      </c>
      <c r="O162" s="60">
        <f t="shared" si="4"/>
        <v>4570</v>
      </c>
      <c r="P162" s="43">
        <f t="shared" si="5"/>
        <v>184</v>
      </c>
    </row>
    <row r="163" spans="1:16" x14ac:dyDescent="0.15">
      <c r="A163" s="56">
        <v>162</v>
      </c>
      <c r="B163" s="46">
        <v>630161.4</v>
      </c>
      <c r="C163" s="47">
        <v>3575071</v>
      </c>
      <c r="D163" s="48">
        <v>3.69</v>
      </c>
      <c r="E163" s="48">
        <v>0.22</v>
      </c>
      <c r="F163" s="49">
        <v>0.78300000000000003</v>
      </c>
      <c r="G163" s="50" t="s">
        <v>841</v>
      </c>
      <c r="H163" s="50" t="s">
        <v>843</v>
      </c>
      <c r="L163" s="48">
        <v>3.69</v>
      </c>
      <c r="M163" s="48">
        <v>0.22</v>
      </c>
      <c r="O163" s="60">
        <f t="shared" si="4"/>
        <v>3690</v>
      </c>
      <c r="P163" s="43">
        <f t="shared" si="5"/>
        <v>220</v>
      </c>
    </row>
    <row r="164" spans="1:16" x14ac:dyDescent="0.15">
      <c r="A164" s="56">
        <v>163</v>
      </c>
      <c r="B164" s="46">
        <v>641505.19999999995</v>
      </c>
      <c r="C164" s="47">
        <v>3559804</v>
      </c>
      <c r="D164" s="46">
        <v>2.2000000000000002</v>
      </c>
      <c r="E164" s="49">
        <v>0.11600000000000001</v>
      </c>
      <c r="F164" s="49">
        <v>0.14799999999999999</v>
      </c>
      <c r="G164" s="50" t="s">
        <v>843</v>
      </c>
      <c r="H164" s="50" t="s">
        <v>843</v>
      </c>
      <c r="L164" s="46">
        <v>2.2000000000000002</v>
      </c>
      <c r="M164" s="49">
        <v>0.11600000000000001</v>
      </c>
      <c r="O164" s="60">
        <f t="shared" si="4"/>
        <v>2200</v>
      </c>
      <c r="P164" s="43">
        <f t="shared" si="5"/>
        <v>116</v>
      </c>
    </row>
    <row r="165" spans="1:16" x14ac:dyDescent="0.15">
      <c r="A165" s="56">
        <v>164</v>
      </c>
      <c r="B165" s="46">
        <v>638725.1</v>
      </c>
      <c r="C165" s="47">
        <v>3563602</v>
      </c>
      <c r="D165" s="48">
        <v>4.2699999999999996</v>
      </c>
      <c r="E165" s="49">
        <v>0.193</v>
      </c>
      <c r="F165" s="48">
        <v>0.92</v>
      </c>
      <c r="G165" s="50" t="s">
        <v>841</v>
      </c>
      <c r="H165" s="50" t="s">
        <v>843</v>
      </c>
      <c r="L165" s="48">
        <v>4.2699999999999996</v>
      </c>
      <c r="M165" s="49">
        <v>0.193</v>
      </c>
      <c r="O165" s="60">
        <f t="shared" si="4"/>
        <v>4270</v>
      </c>
      <c r="P165" s="43">
        <f t="shared" si="5"/>
        <v>193</v>
      </c>
    </row>
    <row r="166" spans="1:16" x14ac:dyDescent="0.15">
      <c r="A166" s="56">
        <v>165</v>
      </c>
      <c r="B166" s="47">
        <v>642150</v>
      </c>
      <c r="C166" s="47">
        <v>3561267</v>
      </c>
      <c r="D166" s="48">
        <v>4.46</v>
      </c>
      <c r="E166" s="49">
        <v>0.309</v>
      </c>
      <c r="F166" s="48">
        <v>1.61</v>
      </c>
      <c r="G166" s="50" t="s">
        <v>841</v>
      </c>
      <c r="H166" s="50" t="s">
        <v>841</v>
      </c>
      <c r="L166" s="48">
        <v>4.46</v>
      </c>
      <c r="M166" s="49">
        <v>0.309</v>
      </c>
      <c r="O166" s="60">
        <f t="shared" si="4"/>
        <v>4460</v>
      </c>
      <c r="P166" s="43">
        <f t="shared" si="5"/>
        <v>309</v>
      </c>
    </row>
    <row r="167" spans="1:16" x14ac:dyDescent="0.15">
      <c r="A167" s="56">
        <v>166</v>
      </c>
      <c r="B167" s="46">
        <v>641674.69999999995</v>
      </c>
      <c r="C167" s="47">
        <v>3560782</v>
      </c>
      <c r="D167" s="48">
        <v>3.65</v>
      </c>
      <c r="E167" s="49">
        <v>0.28199999999999997</v>
      </c>
      <c r="F167" s="49">
        <v>0.98399999999999999</v>
      </c>
      <c r="G167" s="50" t="s">
        <v>841</v>
      </c>
      <c r="H167" s="50" t="s">
        <v>841</v>
      </c>
      <c r="L167" s="48">
        <v>3.65</v>
      </c>
      <c r="M167" s="49">
        <v>0.28199999999999997</v>
      </c>
      <c r="O167" s="60">
        <f t="shared" si="4"/>
        <v>3650</v>
      </c>
      <c r="P167" s="43">
        <f t="shared" si="5"/>
        <v>282</v>
      </c>
    </row>
    <row r="168" spans="1:16" x14ac:dyDescent="0.15">
      <c r="A168" s="56">
        <v>167</v>
      </c>
      <c r="B168" s="46">
        <v>645389.80000000005</v>
      </c>
      <c r="C168" s="47">
        <v>3558329</v>
      </c>
      <c r="D168" s="48">
        <v>4.66</v>
      </c>
      <c r="E168" s="49">
        <v>0.10299999999999999</v>
      </c>
      <c r="F168" s="49">
        <v>0.58599999999999997</v>
      </c>
      <c r="G168" s="50" t="s">
        <v>841</v>
      </c>
      <c r="H168" s="50" t="s">
        <v>841</v>
      </c>
      <c r="L168" s="48">
        <v>4.66</v>
      </c>
      <c r="M168" s="49">
        <v>0.10299999999999999</v>
      </c>
      <c r="O168" s="60">
        <f t="shared" si="4"/>
        <v>4660</v>
      </c>
      <c r="P168" s="43">
        <f t="shared" si="5"/>
        <v>103</v>
      </c>
    </row>
    <row r="169" spans="1:16" x14ac:dyDescent="0.15">
      <c r="A169" s="56">
        <v>168</v>
      </c>
      <c r="B169" s="46">
        <v>643066.1</v>
      </c>
      <c r="C169" s="47">
        <v>3562161</v>
      </c>
      <c r="D169" s="46">
        <v>2.6</v>
      </c>
      <c r="E169" s="49">
        <v>0.19700000000000001</v>
      </c>
      <c r="F169" s="49">
        <v>0.34899999999999998</v>
      </c>
      <c r="G169" s="50" t="s">
        <v>841</v>
      </c>
      <c r="H169" s="50" t="s">
        <v>843</v>
      </c>
      <c r="L169" s="46">
        <v>2.6</v>
      </c>
      <c r="M169" s="49">
        <v>0.19700000000000001</v>
      </c>
      <c r="O169" s="60">
        <f t="shared" si="4"/>
        <v>2600</v>
      </c>
      <c r="P169" s="43">
        <f t="shared" si="5"/>
        <v>197</v>
      </c>
    </row>
    <row r="170" spans="1:16" x14ac:dyDescent="0.15">
      <c r="A170" s="56">
        <v>169</v>
      </c>
      <c r="B170" s="46">
        <v>643496.30000000005</v>
      </c>
      <c r="C170" s="47">
        <v>3565111</v>
      </c>
      <c r="D170" s="48">
        <v>5.41</v>
      </c>
      <c r="E170" s="49">
        <v>0.215</v>
      </c>
      <c r="F170" s="49">
        <v>1.6479999999999999</v>
      </c>
      <c r="G170" s="50" t="s">
        <v>841</v>
      </c>
      <c r="H170" s="50" t="s">
        <v>841</v>
      </c>
      <c r="L170" s="48">
        <v>5.41</v>
      </c>
      <c r="M170" s="49">
        <v>0.215</v>
      </c>
      <c r="O170" s="60">
        <f t="shared" si="4"/>
        <v>5410</v>
      </c>
      <c r="P170" s="43">
        <f t="shared" si="5"/>
        <v>215</v>
      </c>
    </row>
    <row r="171" spans="1:16" x14ac:dyDescent="0.15">
      <c r="A171" s="56">
        <v>170</v>
      </c>
      <c r="B171" s="46">
        <v>639552.19999999995</v>
      </c>
      <c r="C171" s="47">
        <v>3566699</v>
      </c>
      <c r="D171" s="48">
        <v>3.52</v>
      </c>
      <c r="E171" s="49">
        <v>0.11600000000000001</v>
      </c>
      <c r="F171" s="49">
        <v>0.378</v>
      </c>
      <c r="G171" s="50" t="s">
        <v>843</v>
      </c>
      <c r="H171" s="50" t="s">
        <v>843</v>
      </c>
      <c r="L171" s="48">
        <v>3.52</v>
      </c>
      <c r="M171" s="49">
        <v>0.11600000000000001</v>
      </c>
      <c r="O171" s="60">
        <f t="shared" si="4"/>
        <v>3520</v>
      </c>
      <c r="P171" s="43">
        <f t="shared" si="5"/>
        <v>116</v>
      </c>
    </row>
    <row r="172" spans="1:16" x14ac:dyDescent="0.15">
      <c r="A172" s="56">
        <v>171</v>
      </c>
      <c r="B172" s="47">
        <v>643449</v>
      </c>
      <c r="C172" s="47">
        <v>3565169</v>
      </c>
      <c r="D172" s="48">
        <v>3.23</v>
      </c>
      <c r="E172" s="49">
        <v>0.17899999999999999</v>
      </c>
      <c r="F172" s="49">
        <v>0.48899999999999999</v>
      </c>
      <c r="G172" s="50" t="s">
        <v>841</v>
      </c>
      <c r="H172" s="50" t="s">
        <v>841</v>
      </c>
      <c r="L172" s="48">
        <v>3.23</v>
      </c>
      <c r="M172" s="49">
        <v>0.17899999999999999</v>
      </c>
      <c r="O172" s="60">
        <f t="shared" si="4"/>
        <v>3230</v>
      </c>
      <c r="P172" s="43">
        <f t="shared" si="5"/>
        <v>179</v>
      </c>
    </row>
    <row r="173" spans="1:16" x14ac:dyDescent="0.15">
      <c r="A173" s="56">
        <v>172</v>
      </c>
      <c r="B173" s="46">
        <v>639133.69999999995</v>
      </c>
      <c r="C173" s="47">
        <v>3572071</v>
      </c>
      <c r="D173" s="48">
        <v>3.36</v>
      </c>
      <c r="E173" s="49">
        <v>0.14299999999999999</v>
      </c>
      <c r="F173" s="49">
        <v>0.42399999999999999</v>
      </c>
      <c r="G173" s="50" t="s">
        <v>841</v>
      </c>
      <c r="H173" s="50" t="s">
        <v>843</v>
      </c>
      <c r="L173" s="48">
        <v>3.36</v>
      </c>
      <c r="M173" s="49">
        <v>0.14299999999999999</v>
      </c>
      <c r="O173" s="60">
        <f t="shared" si="4"/>
        <v>3360</v>
      </c>
      <c r="P173" s="43">
        <f t="shared" si="5"/>
        <v>143</v>
      </c>
    </row>
    <row r="174" spans="1:16" x14ac:dyDescent="0.15">
      <c r="A174" s="56">
        <v>173</v>
      </c>
      <c r="B174" s="46">
        <v>636804.9</v>
      </c>
      <c r="C174" s="47">
        <v>3578675</v>
      </c>
      <c r="D174" s="48">
        <v>2.78</v>
      </c>
      <c r="E174" s="49">
        <v>0.157</v>
      </c>
      <c r="F174" s="49">
        <v>0.317</v>
      </c>
      <c r="G174" s="50" t="s">
        <v>841</v>
      </c>
      <c r="H174" s="50" t="s">
        <v>841</v>
      </c>
      <c r="L174" s="48">
        <v>2.78</v>
      </c>
      <c r="M174" s="49">
        <v>0.157</v>
      </c>
      <c r="O174" s="60">
        <f t="shared" si="4"/>
        <v>2780</v>
      </c>
      <c r="P174" s="43">
        <f t="shared" si="5"/>
        <v>157</v>
      </c>
    </row>
    <row r="175" spans="1:16" x14ac:dyDescent="0.15">
      <c r="A175" s="56">
        <v>174</v>
      </c>
      <c r="B175" s="46">
        <v>647685.4</v>
      </c>
      <c r="C175" s="47">
        <v>3561012</v>
      </c>
      <c r="D175" s="48">
        <v>2.5099999999999998</v>
      </c>
      <c r="E175" s="49">
        <v>0.20200000000000001</v>
      </c>
      <c r="F175" s="49">
        <v>0.33300000000000002</v>
      </c>
      <c r="G175" s="50" t="s">
        <v>843</v>
      </c>
      <c r="H175" s="50" t="s">
        <v>841</v>
      </c>
      <c r="L175" s="48">
        <v>2.5099999999999998</v>
      </c>
      <c r="M175" s="49">
        <v>0.20200000000000001</v>
      </c>
      <c r="O175" s="60">
        <f t="shared" si="4"/>
        <v>2510</v>
      </c>
      <c r="P175" s="43">
        <f t="shared" si="5"/>
        <v>202</v>
      </c>
    </row>
    <row r="176" spans="1:16" x14ac:dyDescent="0.15">
      <c r="A176" s="56">
        <v>175</v>
      </c>
      <c r="B176" s="46">
        <v>636789.1</v>
      </c>
      <c r="C176" s="47">
        <v>3578694</v>
      </c>
      <c r="D176" s="48">
        <v>1.46</v>
      </c>
      <c r="E176" s="49">
        <v>0.10100000000000001</v>
      </c>
      <c r="F176" s="49">
        <v>5.6000000000000001E-2</v>
      </c>
      <c r="G176" s="50" t="s">
        <v>841</v>
      </c>
      <c r="H176" s="50" t="s">
        <v>841</v>
      </c>
      <c r="L176" s="48">
        <v>1.46</v>
      </c>
      <c r="M176" s="49">
        <v>0.10100000000000001</v>
      </c>
      <c r="O176" s="60">
        <f t="shared" si="4"/>
        <v>1460</v>
      </c>
      <c r="P176" s="43">
        <f t="shared" si="5"/>
        <v>101</v>
      </c>
    </row>
    <row r="177" spans="1:16" x14ac:dyDescent="0.15">
      <c r="A177" s="56">
        <v>176</v>
      </c>
      <c r="B177" s="46">
        <v>650884.9</v>
      </c>
      <c r="C177" s="47">
        <v>3563497</v>
      </c>
      <c r="D177" s="48">
        <v>2.25</v>
      </c>
      <c r="E177" s="48">
        <v>0.17</v>
      </c>
      <c r="F177" s="49">
        <v>0.22600000000000001</v>
      </c>
      <c r="G177" s="50" t="s">
        <v>843</v>
      </c>
      <c r="H177" s="50" t="s">
        <v>843</v>
      </c>
      <c r="L177" s="48">
        <v>2.25</v>
      </c>
      <c r="M177" s="48">
        <v>0.17</v>
      </c>
      <c r="O177" s="60">
        <f t="shared" si="4"/>
        <v>2250</v>
      </c>
      <c r="P177" s="43">
        <f t="shared" si="5"/>
        <v>170</v>
      </c>
    </row>
    <row r="178" spans="1:16" x14ac:dyDescent="0.15">
      <c r="A178" s="56">
        <v>177</v>
      </c>
      <c r="B178" s="46">
        <v>634791.30000000005</v>
      </c>
      <c r="C178" s="47">
        <v>3586909</v>
      </c>
      <c r="D178" s="48">
        <v>3.44</v>
      </c>
      <c r="E178" s="49">
        <v>0.17499999999999999</v>
      </c>
      <c r="F178" s="49">
        <v>0.54100000000000004</v>
      </c>
      <c r="G178" s="50" t="s">
        <v>841</v>
      </c>
      <c r="H178" s="50" t="s">
        <v>841</v>
      </c>
      <c r="L178" s="48">
        <v>3.44</v>
      </c>
      <c r="M178" s="49">
        <v>0.17499999999999999</v>
      </c>
      <c r="O178" s="60">
        <f t="shared" si="4"/>
        <v>3440</v>
      </c>
      <c r="P178" s="43">
        <f t="shared" si="5"/>
        <v>175</v>
      </c>
    </row>
    <row r="179" spans="1:16" x14ac:dyDescent="0.15">
      <c r="A179" s="56">
        <v>178</v>
      </c>
      <c r="B179" s="46">
        <v>649800.5</v>
      </c>
      <c r="C179" s="47">
        <v>3562256</v>
      </c>
      <c r="D179" s="48">
        <v>2.48</v>
      </c>
      <c r="E179" s="48">
        <v>0.13</v>
      </c>
      <c r="F179" s="49">
        <v>0.20899999999999999</v>
      </c>
      <c r="G179" s="50" t="s">
        <v>843</v>
      </c>
      <c r="H179" s="50" t="s">
        <v>843</v>
      </c>
      <c r="L179" s="48">
        <v>2.48</v>
      </c>
      <c r="M179" s="48">
        <v>0.13</v>
      </c>
      <c r="O179" s="60">
        <f t="shared" si="4"/>
        <v>2480</v>
      </c>
      <c r="P179" s="43">
        <f t="shared" si="5"/>
        <v>130</v>
      </c>
    </row>
    <row r="180" spans="1:16" x14ac:dyDescent="0.15">
      <c r="A180" s="56">
        <v>179</v>
      </c>
      <c r="B180" s="47">
        <v>652570</v>
      </c>
      <c r="C180" s="47">
        <v>3568586</v>
      </c>
      <c r="D180" s="48">
        <v>2.75</v>
      </c>
      <c r="E180" s="49">
        <v>0.215</v>
      </c>
      <c r="F180" s="49">
        <v>0.42599999999999999</v>
      </c>
      <c r="G180" s="50" t="s">
        <v>843</v>
      </c>
      <c r="H180" s="50" t="s">
        <v>843</v>
      </c>
      <c r="L180" s="48">
        <v>2.75</v>
      </c>
      <c r="M180" s="49">
        <v>0.215</v>
      </c>
      <c r="O180" s="60">
        <f t="shared" si="4"/>
        <v>2750</v>
      </c>
      <c r="P180" s="43">
        <f t="shared" si="5"/>
        <v>215</v>
      </c>
    </row>
    <row r="181" spans="1:16" x14ac:dyDescent="0.15">
      <c r="A181" s="56">
        <v>180</v>
      </c>
      <c r="B181" s="46">
        <v>644623.19999999995</v>
      </c>
      <c r="C181" s="47">
        <v>3576653</v>
      </c>
      <c r="D181" s="48">
        <v>4.32</v>
      </c>
      <c r="E181" s="49">
        <v>7.1999999999999995E-2</v>
      </c>
      <c r="F181" s="48">
        <v>0.35</v>
      </c>
      <c r="G181" s="50" t="s">
        <v>841</v>
      </c>
      <c r="H181" s="50" t="s">
        <v>843</v>
      </c>
      <c r="L181" s="48">
        <v>4.32</v>
      </c>
      <c r="M181" s="49">
        <v>7.1999999999999995E-2</v>
      </c>
      <c r="O181" s="60">
        <f t="shared" si="4"/>
        <v>4320</v>
      </c>
      <c r="P181" s="43">
        <f t="shared" si="5"/>
        <v>72</v>
      </c>
    </row>
    <row r="182" spans="1:16" x14ac:dyDescent="0.15">
      <c r="A182" s="56">
        <v>181</v>
      </c>
      <c r="B182" s="46">
        <v>652938.19999999995</v>
      </c>
      <c r="C182" s="47">
        <v>3564303</v>
      </c>
      <c r="D182" s="48">
        <v>3.64</v>
      </c>
      <c r="E182" s="49">
        <v>0.21099999999999999</v>
      </c>
      <c r="F182" s="48">
        <v>0.73</v>
      </c>
      <c r="G182" s="50" t="s">
        <v>841</v>
      </c>
      <c r="H182" s="50" t="s">
        <v>841</v>
      </c>
      <c r="L182" s="48">
        <v>3.64</v>
      </c>
      <c r="M182" s="49">
        <v>0.21099999999999999</v>
      </c>
      <c r="O182" s="60">
        <f t="shared" si="4"/>
        <v>3640</v>
      </c>
      <c r="P182" s="43">
        <f t="shared" si="5"/>
        <v>211</v>
      </c>
    </row>
    <row r="183" spans="1:16" x14ac:dyDescent="0.15">
      <c r="A183" s="56">
        <v>182</v>
      </c>
      <c r="B183" s="46">
        <v>639542.19999999995</v>
      </c>
      <c r="C183" s="47">
        <v>3575246</v>
      </c>
      <c r="D183" s="48">
        <v>4.67</v>
      </c>
      <c r="E183" s="49">
        <v>0.17499999999999999</v>
      </c>
      <c r="F183" s="49">
        <v>0.998</v>
      </c>
      <c r="G183" s="50" t="s">
        <v>841</v>
      </c>
      <c r="H183" s="50" t="s">
        <v>841</v>
      </c>
      <c r="L183" s="48">
        <v>4.67</v>
      </c>
      <c r="M183" s="49">
        <v>0.17499999999999999</v>
      </c>
      <c r="O183" s="60">
        <f t="shared" si="4"/>
        <v>4670</v>
      </c>
      <c r="P183" s="43">
        <f t="shared" si="5"/>
        <v>175</v>
      </c>
    </row>
    <row r="184" spans="1:16" x14ac:dyDescent="0.15">
      <c r="A184" s="56">
        <v>183</v>
      </c>
      <c r="B184" s="46">
        <v>651761.5</v>
      </c>
      <c r="C184" s="47">
        <v>3564439</v>
      </c>
      <c r="D184" s="48">
        <v>3.97</v>
      </c>
      <c r="E184" s="49">
        <v>0.17899999999999999</v>
      </c>
      <c r="F184" s="49">
        <v>0.73899999999999999</v>
      </c>
      <c r="G184" s="50" t="s">
        <v>843</v>
      </c>
      <c r="H184" s="50" t="s">
        <v>843</v>
      </c>
      <c r="L184" s="48">
        <v>3.97</v>
      </c>
      <c r="M184" s="49">
        <v>0.17899999999999999</v>
      </c>
      <c r="O184" s="60">
        <f t="shared" si="4"/>
        <v>3970</v>
      </c>
      <c r="P184" s="43">
        <f t="shared" si="5"/>
        <v>179</v>
      </c>
    </row>
    <row r="185" spans="1:16" x14ac:dyDescent="0.15">
      <c r="A185" s="56">
        <v>184</v>
      </c>
      <c r="B185" s="46">
        <v>671889.6</v>
      </c>
      <c r="C185" s="47">
        <v>3569359</v>
      </c>
      <c r="D185" s="48">
        <v>5.53</v>
      </c>
      <c r="E185" s="49">
        <v>0.17499999999999999</v>
      </c>
      <c r="F185" s="49">
        <v>1.399</v>
      </c>
      <c r="G185" s="50" t="s">
        <v>841</v>
      </c>
      <c r="H185" s="50" t="s">
        <v>843</v>
      </c>
      <c r="L185" s="48">
        <v>5.53</v>
      </c>
      <c r="M185" s="49">
        <v>0.17499999999999999</v>
      </c>
      <c r="O185" s="60">
        <f t="shared" si="4"/>
        <v>5530</v>
      </c>
      <c r="P185" s="43">
        <f t="shared" si="5"/>
        <v>175</v>
      </c>
    </row>
    <row r="186" spans="1:16" x14ac:dyDescent="0.15">
      <c r="A186" s="56">
        <v>185</v>
      </c>
      <c r="B186" s="46">
        <v>656411.1</v>
      </c>
      <c r="C186" s="47">
        <v>3565268</v>
      </c>
      <c r="D186" s="48">
        <v>3.71</v>
      </c>
      <c r="E186" s="49">
        <v>0.46700000000000003</v>
      </c>
      <c r="F186" s="49">
        <v>1.6819999999999999</v>
      </c>
      <c r="G186" s="50" t="s">
        <v>841</v>
      </c>
      <c r="H186" s="50" t="s">
        <v>841</v>
      </c>
      <c r="L186" s="48">
        <v>3.71</v>
      </c>
      <c r="M186" s="49">
        <v>0.46700000000000003</v>
      </c>
      <c r="O186" s="60">
        <f t="shared" si="4"/>
        <v>3710</v>
      </c>
      <c r="P186" s="43">
        <f t="shared" si="5"/>
        <v>467</v>
      </c>
    </row>
    <row r="187" spans="1:16" x14ac:dyDescent="0.15">
      <c r="A187" s="56">
        <v>186</v>
      </c>
      <c r="B187" s="46">
        <v>650564.30000000005</v>
      </c>
      <c r="C187" s="47">
        <v>3568948</v>
      </c>
      <c r="D187" s="48">
        <v>2.69</v>
      </c>
      <c r="E187" s="49">
        <v>0.23699999999999999</v>
      </c>
      <c r="F187" s="49">
        <v>0.44900000000000001</v>
      </c>
      <c r="G187" s="50" t="s">
        <v>843</v>
      </c>
      <c r="H187" s="50" t="s">
        <v>843</v>
      </c>
      <c r="L187" s="48">
        <v>2.69</v>
      </c>
      <c r="M187" s="49">
        <v>0.23699999999999999</v>
      </c>
      <c r="O187" s="60">
        <f t="shared" si="4"/>
        <v>2690</v>
      </c>
      <c r="P187" s="43">
        <f t="shared" si="5"/>
        <v>237</v>
      </c>
    </row>
    <row r="188" spans="1:16" x14ac:dyDescent="0.15">
      <c r="A188" s="56">
        <v>187</v>
      </c>
      <c r="B188" s="46">
        <v>655412.4</v>
      </c>
      <c r="C188" s="47">
        <v>3560642</v>
      </c>
      <c r="D188" s="48">
        <v>3.14</v>
      </c>
      <c r="E188" s="49">
        <v>0.17199999999999999</v>
      </c>
      <c r="F188" s="49">
        <v>0.44400000000000001</v>
      </c>
      <c r="G188" s="50" t="s">
        <v>843</v>
      </c>
      <c r="H188" s="50" t="s">
        <v>841</v>
      </c>
      <c r="L188" s="48">
        <v>3.14</v>
      </c>
      <c r="M188" s="49">
        <v>0.17199999999999999</v>
      </c>
      <c r="O188" s="60">
        <f t="shared" si="4"/>
        <v>3140</v>
      </c>
      <c r="P188" s="43">
        <f t="shared" si="5"/>
        <v>172</v>
      </c>
    </row>
    <row r="189" spans="1:16" x14ac:dyDescent="0.15">
      <c r="A189" s="56">
        <v>188</v>
      </c>
      <c r="B189" s="46">
        <v>663787.5</v>
      </c>
      <c r="C189" s="47">
        <v>3553829</v>
      </c>
      <c r="D189" s="48">
        <v>2.67</v>
      </c>
      <c r="E189" s="49">
        <v>0.27300000000000002</v>
      </c>
      <c r="F189" s="49">
        <v>0.50900000000000001</v>
      </c>
      <c r="G189" s="50" t="s">
        <v>841</v>
      </c>
      <c r="H189" s="50" t="s">
        <v>841</v>
      </c>
      <c r="L189" s="48">
        <v>2.67</v>
      </c>
      <c r="M189" s="49">
        <v>0.27300000000000002</v>
      </c>
      <c r="O189" s="60">
        <f t="shared" si="4"/>
        <v>2670</v>
      </c>
      <c r="P189" s="43">
        <f t="shared" si="5"/>
        <v>273</v>
      </c>
    </row>
    <row r="190" spans="1:16" x14ac:dyDescent="0.15">
      <c r="A190" s="56">
        <v>189</v>
      </c>
      <c r="B190" s="47">
        <v>647426</v>
      </c>
      <c r="C190" s="47">
        <v>3567612</v>
      </c>
      <c r="D190" s="48">
        <v>2.34</v>
      </c>
      <c r="E190" s="49">
        <v>0.11700000000000001</v>
      </c>
      <c r="F190" s="49">
        <v>0.16800000000000001</v>
      </c>
      <c r="G190" s="50" t="s">
        <v>841</v>
      </c>
      <c r="H190" s="50" t="s">
        <v>841</v>
      </c>
      <c r="L190" s="48">
        <v>2.34</v>
      </c>
      <c r="M190" s="49">
        <v>0.11700000000000001</v>
      </c>
      <c r="O190" s="60">
        <f t="shared" si="4"/>
        <v>2340</v>
      </c>
      <c r="P190" s="43">
        <f t="shared" si="5"/>
        <v>117</v>
      </c>
    </row>
    <row r="191" spans="1:16" x14ac:dyDescent="0.15">
      <c r="A191" s="56">
        <v>190</v>
      </c>
      <c r="B191" s="46">
        <v>643848.19999999995</v>
      </c>
      <c r="C191" s="47">
        <v>3570015</v>
      </c>
      <c r="D191" s="48">
        <v>4.68</v>
      </c>
      <c r="E191" s="49">
        <v>0.20699999999999999</v>
      </c>
      <c r="F191" s="49">
        <v>1.1859999999999999</v>
      </c>
      <c r="G191" s="50" t="s">
        <v>841</v>
      </c>
      <c r="H191" s="50" t="s">
        <v>841</v>
      </c>
      <c r="L191" s="48">
        <v>4.68</v>
      </c>
      <c r="M191" s="49">
        <v>0.20699999999999999</v>
      </c>
      <c r="O191" s="60">
        <f t="shared" si="4"/>
        <v>4680</v>
      </c>
      <c r="P191" s="43">
        <f t="shared" si="5"/>
        <v>207</v>
      </c>
    </row>
    <row r="192" spans="1:16" x14ac:dyDescent="0.15">
      <c r="A192" s="56">
        <v>191</v>
      </c>
      <c r="B192" s="46">
        <v>646408.4</v>
      </c>
      <c r="C192" s="47">
        <v>3563681</v>
      </c>
      <c r="D192" s="48">
        <v>3.55</v>
      </c>
      <c r="E192" s="49">
        <v>0.19900000000000001</v>
      </c>
      <c r="F192" s="49">
        <v>0.65800000000000003</v>
      </c>
      <c r="G192" s="50" t="s">
        <v>841</v>
      </c>
      <c r="H192" s="50" t="s">
        <v>841</v>
      </c>
      <c r="L192" s="48">
        <v>3.55</v>
      </c>
      <c r="M192" s="49">
        <v>0.19900000000000001</v>
      </c>
      <c r="O192" s="60">
        <f t="shared" si="4"/>
        <v>3550</v>
      </c>
      <c r="P192" s="43">
        <f t="shared" si="5"/>
        <v>199</v>
      </c>
    </row>
    <row r="193" spans="1:16" x14ac:dyDescent="0.15">
      <c r="A193" s="56">
        <v>192</v>
      </c>
      <c r="B193" s="46">
        <v>647124.19999999995</v>
      </c>
      <c r="C193" s="47">
        <v>3563556</v>
      </c>
      <c r="D193" s="48">
        <v>3.25</v>
      </c>
      <c r="E193" s="49">
        <v>0.123</v>
      </c>
      <c r="F193" s="49">
        <v>0.33900000000000002</v>
      </c>
      <c r="G193" s="50" t="s">
        <v>843</v>
      </c>
      <c r="H193" s="50" t="s">
        <v>843</v>
      </c>
      <c r="L193" s="48">
        <v>3.25</v>
      </c>
      <c r="M193" s="49">
        <v>0.123</v>
      </c>
      <c r="O193" s="60">
        <f t="shared" si="4"/>
        <v>3250</v>
      </c>
      <c r="P193" s="43">
        <f t="shared" si="5"/>
        <v>123</v>
      </c>
    </row>
    <row r="194" spans="1:16" x14ac:dyDescent="0.15">
      <c r="A194" s="56">
        <v>193</v>
      </c>
      <c r="B194" s="46">
        <v>643763.4</v>
      </c>
      <c r="C194" s="47">
        <v>3568203</v>
      </c>
      <c r="D194" s="48">
        <v>4.07</v>
      </c>
      <c r="E194" s="49">
        <v>0.36199999999999999</v>
      </c>
      <c r="F194" s="49">
        <v>1.571</v>
      </c>
      <c r="G194" s="50" t="s">
        <v>841</v>
      </c>
      <c r="H194" s="50" t="s">
        <v>841</v>
      </c>
      <c r="L194" s="48">
        <v>4.07</v>
      </c>
      <c r="M194" s="49">
        <v>0.36199999999999999</v>
      </c>
      <c r="O194" s="60">
        <f t="shared" si="4"/>
        <v>4070.0000000000005</v>
      </c>
      <c r="P194" s="43">
        <f t="shared" si="5"/>
        <v>362</v>
      </c>
    </row>
    <row r="195" spans="1:16" x14ac:dyDescent="0.15">
      <c r="A195" s="56">
        <v>194</v>
      </c>
      <c r="B195" s="46">
        <v>646320.1</v>
      </c>
      <c r="C195" s="47">
        <v>3566950</v>
      </c>
      <c r="D195" s="48">
        <v>1.18</v>
      </c>
      <c r="E195" s="49">
        <v>4.3999999999999997E-2</v>
      </c>
      <c r="F195" s="49">
        <v>1.6E-2</v>
      </c>
      <c r="G195" s="50" t="s">
        <v>843</v>
      </c>
      <c r="H195" s="50" t="s">
        <v>843</v>
      </c>
      <c r="L195" s="48">
        <v>1.18</v>
      </c>
      <c r="M195" s="49">
        <v>4.3999999999999997E-2</v>
      </c>
      <c r="O195" s="60">
        <f t="shared" ref="O195:O258" si="6">L195*1000</f>
        <v>1180</v>
      </c>
      <c r="P195" s="43">
        <f t="shared" ref="P195:P258" si="7">M195*1000</f>
        <v>44</v>
      </c>
    </row>
    <row r="196" spans="1:16" x14ac:dyDescent="0.15">
      <c r="A196" s="56">
        <v>195</v>
      </c>
      <c r="B196" s="47">
        <v>643357</v>
      </c>
      <c r="C196" s="47">
        <v>3565578</v>
      </c>
      <c r="D196" s="48">
        <v>1.92</v>
      </c>
      <c r="E196" s="49">
        <v>0.115</v>
      </c>
      <c r="F196" s="49">
        <v>0.111</v>
      </c>
      <c r="G196" s="50" t="s">
        <v>841</v>
      </c>
      <c r="H196" s="50" t="s">
        <v>843</v>
      </c>
      <c r="L196" s="48">
        <v>1.92</v>
      </c>
      <c r="M196" s="49">
        <v>0.115</v>
      </c>
      <c r="O196" s="60">
        <f t="shared" si="6"/>
        <v>1920</v>
      </c>
      <c r="P196" s="43">
        <f t="shared" si="7"/>
        <v>115</v>
      </c>
    </row>
    <row r="197" spans="1:16" x14ac:dyDescent="0.15">
      <c r="A197" s="56">
        <v>196</v>
      </c>
      <c r="B197" s="46">
        <v>635687.19999999995</v>
      </c>
      <c r="C197" s="47">
        <v>3569869</v>
      </c>
      <c r="D197" s="48">
        <v>3.44</v>
      </c>
      <c r="E197" s="49">
        <v>9.7000000000000003E-2</v>
      </c>
      <c r="F197" s="46">
        <v>0.3</v>
      </c>
      <c r="G197" s="50" t="s">
        <v>843</v>
      </c>
      <c r="H197" s="50" t="s">
        <v>843</v>
      </c>
      <c r="L197" s="48">
        <v>3.44</v>
      </c>
      <c r="M197" s="49">
        <v>9.7000000000000003E-2</v>
      </c>
      <c r="O197" s="60">
        <f t="shared" si="6"/>
        <v>3440</v>
      </c>
      <c r="P197" s="43">
        <f t="shared" si="7"/>
        <v>97</v>
      </c>
    </row>
    <row r="198" spans="1:16" x14ac:dyDescent="0.15">
      <c r="A198" s="56">
        <v>197</v>
      </c>
      <c r="B198" s="46">
        <v>637106.5</v>
      </c>
      <c r="C198" s="47">
        <v>3568349</v>
      </c>
      <c r="D198" s="48">
        <v>4.38</v>
      </c>
      <c r="E198" s="49">
        <v>0.47599999999999998</v>
      </c>
      <c r="F198" s="48">
        <v>2.39</v>
      </c>
      <c r="G198" s="50" t="s">
        <v>841</v>
      </c>
      <c r="H198" s="50" t="s">
        <v>841</v>
      </c>
      <c r="L198" s="48">
        <v>4.38</v>
      </c>
      <c r="M198" s="49">
        <v>0.47599999999999998</v>
      </c>
      <c r="O198" s="60">
        <f t="shared" si="6"/>
        <v>4380</v>
      </c>
      <c r="P198" s="43">
        <f t="shared" si="7"/>
        <v>476</v>
      </c>
    </row>
    <row r="199" spans="1:16" x14ac:dyDescent="0.15">
      <c r="A199" s="56">
        <v>198</v>
      </c>
      <c r="B199" s="46">
        <v>646927.5</v>
      </c>
      <c r="C199" s="47">
        <v>3558778</v>
      </c>
      <c r="D199" s="48">
        <v>3.94</v>
      </c>
      <c r="E199" s="48">
        <v>0.34</v>
      </c>
      <c r="F199" s="49">
        <v>1.383</v>
      </c>
      <c r="G199" s="50" t="s">
        <v>841</v>
      </c>
      <c r="H199" s="50" t="s">
        <v>841</v>
      </c>
      <c r="L199" s="48">
        <v>3.94</v>
      </c>
      <c r="M199" s="48">
        <v>0.34</v>
      </c>
      <c r="O199" s="60">
        <f t="shared" si="6"/>
        <v>3940</v>
      </c>
      <c r="P199" s="43">
        <f t="shared" si="7"/>
        <v>340</v>
      </c>
    </row>
    <row r="200" spans="1:16" x14ac:dyDescent="0.15">
      <c r="A200" s="56">
        <v>199</v>
      </c>
      <c r="B200" s="46">
        <v>646407.30000000005</v>
      </c>
      <c r="C200" s="47">
        <v>3556965</v>
      </c>
      <c r="D200" s="48">
        <v>4.05</v>
      </c>
      <c r="E200" s="49">
        <v>0.26500000000000001</v>
      </c>
      <c r="F200" s="49">
        <v>1.139</v>
      </c>
      <c r="G200" s="50" t="s">
        <v>841</v>
      </c>
      <c r="H200" s="50" t="s">
        <v>841</v>
      </c>
      <c r="L200" s="48">
        <v>4.05</v>
      </c>
      <c r="M200" s="49">
        <v>0.26500000000000001</v>
      </c>
      <c r="O200" s="60">
        <f t="shared" si="6"/>
        <v>4050</v>
      </c>
      <c r="P200" s="43">
        <f t="shared" si="7"/>
        <v>265</v>
      </c>
    </row>
    <row r="201" spans="1:16" x14ac:dyDescent="0.15">
      <c r="A201" s="56">
        <v>200</v>
      </c>
      <c r="B201" s="46">
        <v>639815.4</v>
      </c>
      <c r="C201" s="47">
        <v>3564460</v>
      </c>
      <c r="D201" s="48">
        <v>3.32</v>
      </c>
      <c r="E201" s="49">
        <v>0.253</v>
      </c>
      <c r="F201" s="49">
        <v>0.72899999999999998</v>
      </c>
      <c r="G201" s="50" t="s">
        <v>841</v>
      </c>
      <c r="H201" s="50" t="s">
        <v>843</v>
      </c>
      <c r="L201" s="48">
        <v>3.32</v>
      </c>
      <c r="M201" s="49">
        <v>0.253</v>
      </c>
      <c r="O201" s="60">
        <f t="shared" si="6"/>
        <v>3320</v>
      </c>
      <c r="P201" s="43">
        <f t="shared" si="7"/>
        <v>253</v>
      </c>
    </row>
    <row r="202" spans="1:16" x14ac:dyDescent="0.15">
      <c r="A202" s="51">
        <v>201</v>
      </c>
      <c r="B202" s="52">
        <v>648350.30000000005</v>
      </c>
      <c r="C202" s="57">
        <v>3554646</v>
      </c>
      <c r="D202" s="53">
        <v>2.33</v>
      </c>
      <c r="E202" s="54">
        <v>0.223</v>
      </c>
      <c r="F202" s="54">
        <v>0.317</v>
      </c>
      <c r="G202" s="55" t="s">
        <v>841</v>
      </c>
      <c r="H202" s="55" t="s">
        <v>843</v>
      </c>
      <c r="L202" s="53">
        <v>2.33</v>
      </c>
      <c r="M202" s="54">
        <v>0.223</v>
      </c>
      <c r="O202" s="60">
        <f t="shared" si="6"/>
        <v>2330</v>
      </c>
      <c r="P202" s="43">
        <f t="shared" si="7"/>
        <v>223</v>
      </c>
    </row>
    <row r="203" spans="1:16" x14ac:dyDescent="0.15">
      <c r="A203" s="56">
        <v>202</v>
      </c>
      <c r="B203" s="47">
        <v>631384</v>
      </c>
      <c r="C203" s="47">
        <v>3570098</v>
      </c>
      <c r="D203" s="48">
        <v>2.2200000000000002</v>
      </c>
      <c r="E203" s="49">
        <v>0.18099999999999999</v>
      </c>
      <c r="F203" s="49">
        <v>0.23400000000000001</v>
      </c>
      <c r="G203" s="50" t="s">
        <v>841</v>
      </c>
      <c r="H203" s="50" t="s">
        <v>841</v>
      </c>
      <c r="L203" s="48">
        <v>2.2200000000000002</v>
      </c>
      <c r="M203" s="49">
        <v>0.18099999999999999</v>
      </c>
      <c r="O203" s="60">
        <f t="shared" si="6"/>
        <v>2220</v>
      </c>
      <c r="P203" s="43">
        <f t="shared" si="7"/>
        <v>181</v>
      </c>
    </row>
    <row r="204" spans="1:16" x14ac:dyDescent="0.15">
      <c r="A204" s="56">
        <v>203</v>
      </c>
      <c r="B204" s="46">
        <v>635565.80000000005</v>
      </c>
      <c r="C204" s="47">
        <v>3565928</v>
      </c>
      <c r="D204" s="48">
        <v>1.01</v>
      </c>
      <c r="E204" s="49">
        <v>4.8000000000000001E-2</v>
      </c>
      <c r="F204" s="49">
        <v>1.2999999999999999E-2</v>
      </c>
      <c r="G204" s="50" t="s">
        <v>843</v>
      </c>
      <c r="H204" s="50" t="s">
        <v>843</v>
      </c>
      <c r="L204" s="48">
        <v>1.01</v>
      </c>
      <c r="M204" s="49">
        <v>4.8000000000000001E-2</v>
      </c>
      <c r="O204" s="60">
        <f t="shared" si="6"/>
        <v>1010</v>
      </c>
      <c r="P204" s="43">
        <f t="shared" si="7"/>
        <v>48</v>
      </c>
    </row>
    <row r="205" spans="1:16" x14ac:dyDescent="0.15">
      <c r="A205" s="56">
        <v>204</v>
      </c>
      <c r="B205" s="46">
        <v>618811.19999999995</v>
      </c>
      <c r="C205" s="47">
        <v>3578453</v>
      </c>
      <c r="D205" s="48">
        <v>3.36</v>
      </c>
      <c r="E205" s="49">
        <v>0.159</v>
      </c>
      <c r="F205" s="49">
        <v>0.47099999999999997</v>
      </c>
      <c r="G205" s="50" t="s">
        <v>843</v>
      </c>
      <c r="H205" s="50" t="s">
        <v>841</v>
      </c>
      <c r="L205" s="48">
        <v>3.36</v>
      </c>
      <c r="M205" s="49">
        <v>0.159</v>
      </c>
      <c r="O205" s="60">
        <f t="shared" si="6"/>
        <v>3360</v>
      </c>
      <c r="P205" s="43">
        <f t="shared" si="7"/>
        <v>159</v>
      </c>
    </row>
    <row r="206" spans="1:16" x14ac:dyDescent="0.15">
      <c r="A206" s="56">
        <v>205</v>
      </c>
      <c r="B206" s="46">
        <v>623453.80000000005</v>
      </c>
      <c r="C206" s="47">
        <v>3572948</v>
      </c>
      <c r="D206" s="48">
        <v>1.21</v>
      </c>
      <c r="E206" s="48">
        <v>0.06</v>
      </c>
      <c r="F206" s="49">
        <v>2.3E-2</v>
      </c>
      <c r="G206" s="50" t="s">
        <v>843</v>
      </c>
      <c r="H206" s="50" t="s">
        <v>843</v>
      </c>
      <c r="L206" s="48">
        <v>1.21</v>
      </c>
      <c r="M206" s="48">
        <v>0.06</v>
      </c>
      <c r="O206" s="60">
        <f t="shared" si="6"/>
        <v>1210</v>
      </c>
      <c r="P206" s="43">
        <f t="shared" si="7"/>
        <v>60</v>
      </c>
    </row>
    <row r="207" spans="1:16" x14ac:dyDescent="0.15">
      <c r="A207" s="56">
        <v>206</v>
      </c>
      <c r="B207" s="47">
        <v>637752</v>
      </c>
      <c r="C207" s="47">
        <v>3559320</v>
      </c>
      <c r="D207" s="48">
        <v>1.03</v>
      </c>
      <c r="E207" s="48">
        <v>0.09</v>
      </c>
      <c r="F207" s="49">
        <v>2.5000000000000001E-2</v>
      </c>
      <c r="G207" s="50" t="s">
        <v>843</v>
      </c>
      <c r="H207" s="50" t="s">
        <v>843</v>
      </c>
      <c r="L207" s="48">
        <v>1.03</v>
      </c>
      <c r="M207" s="48">
        <v>0.09</v>
      </c>
      <c r="O207" s="60">
        <f t="shared" si="6"/>
        <v>1030</v>
      </c>
      <c r="P207" s="43">
        <f t="shared" si="7"/>
        <v>90</v>
      </c>
    </row>
    <row r="208" spans="1:16" x14ac:dyDescent="0.15">
      <c r="A208" s="56">
        <v>207</v>
      </c>
      <c r="B208" s="46">
        <v>642812.80000000005</v>
      </c>
      <c r="C208" s="47">
        <v>3556990</v>
      </c>
      <c r="D208" s="49">
        <v>0.54700000000000004</v>
      </c>
      <c r="E208" s="49">
        <v>0.183</v>
      </c>
      <c r="F208" s="49">
        <v>1.4E-2</v>
      </c>
      <c r="G208" s="50" t="s">
        <v>843</v>
      </c>
      <c r="H208" s="50" t="s">
        <v>843</v>
      </c>
      <c r="L208" s="49">
        <v>0.54700000000000004</v>
      </c>
      <c r="M208" s="49">
        <v>0.183</v>
      </c>
      <c r="O208" s="60">
        <f t="shared" si="6"/>
        <v>547</v>
      </c>
      <c r="P208" s="43">
        <f t="shared" si="7"/>
        <v>183</v>
      </c>
    </row>
    <row r="209" spans="1:16" x14ac:dyDescent="0.15">
      <c r="A209" s="56">
        <v>208</v>
      </c>
      <c r="B209" s="47">
        <v>631988</v>
      </c>
      <c r="C209" s="47">
        <v>3566039</v>
      </c>
      <c r="D209" s="48">
        <v>1.22</v>
      </c>
      <c r="E209" s="49">
        <v>8.4000000000000005E-2</v>
      </c>
      <c r="F209" s="49">
        <v>3.3000000000000002E-2</v>
      </c>
      <c r="G209" s="50" t="s">
        <v>843</v>
      </c>
      <c r="H209" s="50" t="s">
        <v>843</v>
      </c>
      <c r="L209" s="48">
        <v>1.22</v>
      </c>
      <c r="M209" s="49">
        <v>8.4000000000000005E-2</v>
      </c>
      <c r="O209" s="60">
        <f t="shared" si="6"/>
        <v>1220</v>
      </c>
      <c r="P209" s="43">
        <f t="shared" si="7"/>
        <v>84</v>
      </c>
    </row>
    <row r="210" spans="1:16" x14ac:dyDescent="0.15">
      <c r="A210" s="56">
        <v>209</v>
      </c>
      <c r="B210" s="46">
        <v>624464.1</v>
      </c>
      <c r="C210" s="47">
        <v>3568867</v>
      </c>
      <c r="D210" s="48">
        <v>2.39</v>
      </c>
      <c r="E210" s="49">
        <v>0.10199999999999999</v>
      </c>
      <c r="F210" s="49">
        <v>0.153</v>
      </c>
      <c r="G210" s="50" t="s">
        <v>841</v>
      </c>
      <c r="H210" s="50" t="s">
        <v>843</v>
      </c>
      <c r="L210" s="48">
        <v>2.39</v>
      </c>
      <c r="M210" s="49">
        <v>0.10199999999999999</v>
      </c>
      <c r="O210" s="60">
        <f t="shared" si="6"/>
        <v>2390</v>
      </c>
      <c r="P210" s="43">
        <f t="shared" si="7"/>
        <v>102</v>
      </c>
    </row>
    <row r="211" spans="1:16" x14ac:dyDescent="0.15">
      <c r="A211" s="56">
        <v>210</v>
      </c>
      <c r="B211" s="46">
        <v>620812.5</v>
      </c>
      <c r="C211" s="47">
        <v>3570274</v>
      </c>
      <c r="D211" s="46">
        <v>3.3</v>
      </c>
      <c r="E211" s="49">
        <v>0.156</v>
      </c>
      <c r="F211" s="49">
        <v>0.443</v>
      </c>
      <c r="G211" s="50" t="s">
        <v>843</v>
      </c>
      <c r="H211" s="50" t="s">
        <v>843</v>
      </c>
      <c r="L211" s="46">
        <v>3.3</v>
      </c>
      <c r="M211" s="49">
        <v>0.156</v>
      </c>
      <c r="O211" s="60">
        <f t="shared" si="6"/>
        <v>3300</v>
      </c>
      <c r="P211" s="43">
        <f t="shared" si="7"/>
        <v>156</v>
      </c>
    </row>
    <row r="212" spans="1:16" x14ac:dyDescent="0.15">
      <c r="A212" s="56">
        <v>211</v>
      </c>
      <c r="B212" s="46">
        <v>630299.69999999995</v>
      </c>
      <c r="C212" s="47">
        <v>3562594</v>
      </c>
      <c r="D212" s="48">
        <v>3.19</v>
      </c>
      <c r="E212" s="49">
        <v>0.19800000000000001</v>
      </c>
      <c r="F212" s="49">
        <v>0.52700000000000002</v>
      </c>
      <c r="G212" s="50" t="s">
        <v>843</v>
      </c>
      <c r="H212" s="50" t="s">
        <v>841</v>
      </c>
      <c r="L212" s="48">
        <v>3.19</v>
      </c>
      <c r="M212" s="49">
        <v>0.19800000000000001</v>
      </c>
      <c r="O212" s="60">
        <f t="shared" si="6"/>
        <v>3190</v>
      </c>
      <c r="P212" s="43">
        <f t="shared" si="7"/>
        <v>198</v>
      </c>
    </row>
    <row r="213" spans="1:16" x14ac:dyDescent="0.15">
      <c r="A213" s="56">
        <v>212</v>
      </c>
      <c r="B213" s="46">
        <v>631864.9</v>
      </c>
      <c r="C213" s="47">
        <v>3562258</v>
      </c>
      <c r="D213" s="48">
        <v>3.38</v>
      </c>
      <c r="E213" s="49">
        <v>0.14599999999999999</v>
      </c>
      <c r="F213" s="49">
        <v>0.438</v>
      </c>
      <c r="G213" s="50" t="s">
        <v>843</v>
      </c>
      <c r="H213" s="50" t="s">
        <v>843</v>
      </c>
      <c r="L213" s="48">
        <v>3.38</v>
      </c>
      <c r="M213" s="49">
        <v>0.14599999999999999</v>
      </c>
      <c r="O213" s="60">
        <f t="shared" si="6"/>
        <v>3380</v>
      </c>
      <c r="P213" s="43">
        <f t="shared" si="7"/>
        <v>146</v>
      </c>
    </row>
    <row r="214" spans="1:16" x14ac:dyDescent="0.15">
      <c r="A214" s="56">
        <v>213</v>
      </c>
      <c r="B214" s="46">
        <v>631484.80000000005</v>
      </c>
      <c r="C214" s="47">
        <v>3559365</v>
      </c>
      <c r="D214" s="48">
        <v>2.5499999999999998</v>
      </c>
      <c r="E214" s="49">
        <v>0.16800000000000001</v>
      </c>
      <c r="F214" s="49">
        <v>0.28699999999999998</v>
      </c>
      <c r="G214" s="50" t="s">
        <v>841</v>
      </c>
      <c r="H214" s="50" t="s">
        <v>843</v>
      </c>
      <c r="L214" s="48">
        <v>2.5499999999999998</v>
      </c>
      <c r="M214" s="49">
        <v>0.16800000000000001</v>
      </c>
      <c r="O214" s="60">
        <f t="shared" si="6"/>
        <v>2550</v>
      </c>
      <c r="P214" s="43">
        <f t="shared" si="7"/>
        <v>168</v>
      </c>
    </row>
    <row r="215" spans="1:16" x14ac:dyDescent="0.15">
      <c r="A215" s="56">
        <v>214</v>
      </c>
      <c r="B215" s="46">
        <v>633117.1</v>
      </c>
      <c r="C215" s="47">
        <v>3558019</v>
      </c>
      <c r="D215" s="48">
        <v>2.88</v>
      </c>
      <c r="E215" s="49">
        <v>0.218</v>
      </c>
      <c r="F215" s="49">
        <v>0.47299999999999998</v>
      </c>
      <c r="G215" s="50" t="s">
        <v>841</v>
      </c>
      <c r="H215" s="50" t="s">
        <v>841</v>
      </c>
      <c r="L215" s="48">
        <v>2.88</v>
      </c>
      <c r="M215" s="49">
        <v>0.218</v>
      </c>
      <c r="O215" s="60">
        <f t="shared" si="6"/>
        <v>2880</v>
      </c>
      <c r="P215" s="43">
        <f t="shared" si="7"/>
        <v>218</v>
      </c>
    </row>
    <row r="216" spans="1:16" x14ac:dyDescent="0.15">
      <c r="A216" s="56">
        <v>215</v>
      </c>
      <c r="B216" s="47">
        <v>634442</v>
      </c>
      <c r="C216" s="47">
        <v>3557326</v>
      </c>
      <c r="D216" s="48">
        <v>1.58</v>
      </c>
      <c r="E216" s="49">
        <v>0.121</v>
      </c>
      <c r="F216" s="49">
        <v>7.9000000000000001E-2</v>
      </c>
      <c r="G216" s="50" t="s">
        <v>841</v>
      </c>
      <c r="H216" s="50" t="s">
        <v>841</v>
      </c>
      <c r="L216" s="48">
        <v>1.58</v>
      </c>
      <c r="M216" s="49">
        <v>0.121</v>
      </c>
      <c r="O216" s="60">
        <f t="shared" si="6"/>
        <v>1580</v>
      </c>
      <c r="P216" s="43">
        <f t="shared" si="7"/>
        <v>121</v>
      </c>
    </row>
    <row r="217" spans="1:16" x14ac:dyDescent="0.15">
      <c r="A217" s="56">
        <v>216</v>
      </c>
      <c r="B217" s="46">
        <v>633295.30000000005</v>
      </c>
      <c r="C217" s="47">
        <v>3556260</v>
      </c>
      <c r="D217" s="48">
        <v>2.2799999999999998</v>
      </c>
      <c r="E217" s="49">
        <v>0.16800000000000001</v>
      </c>
      <c r="F217" s="49">
        <v>0.22900000000000001</v>
      </c>
      <c r="G217" s="50" t="s">
        <v>843</v>
      </c>
      <c r="H217" s="50" t="s">
        <v>843</v>
      </c>
      <c r="L217" s="48">
        <v>2.2799999999999998</v>
      </c>
      <c r="M217" s="49">
        <v>0.16800000000000001</v>
      </c>
      <c r="O217" s="60">
        <f t="shared" si="6"/>
        <v>2280</v>
      </c>
      <c r="P217" s="43">
        <f t="shared" si="7"/>
        <v>168</v>
      </c>
    </row>
    <row r="218" spans="1:16" x14ac:dyDescent="0.15">
      <c r="A218" s="56">
        <v>217</v>
      </c>
      <c r="B218" s="46">
        <v>631656.1</v>
      </c>
      <c r="C218" s="47">
        <v>3556567</v>
      </c>
      <c r="D218" s="48">
        <v>3.23</v>
      </c>
      <c r="E218" s="49">
        <v>0.17199999999999999</v>
      </c>
      <c r="F218" s="48">
        <v>0.47</v>
      </c>
      <c r="G218" s="50" t="s">
        <v>843</v>
      </c>
      <c r="H218" s="50" t="s">
        <v>843</v>
      </c>
      <c r="L218" s="48">
        <v>3.23</v>
      </c>
      <c r="M218" s="49">
        <v>0.17199999999999999</v>
      </c>
      <c r="O218" s="60">
        <f t="shared" si="6"/>
        <v>3230</v>
      </c>
      <c r="P218" s="43">
        <f t="shared" si="7"/>
        <v>172</v>
      </c>
    </row>
    <row r="219" spans="1:16" x14ac:dyDescent="0.15">
      <c r="A219" s="56">
        <v>218</v>
      </c>
      <c r="B219" s="47">
        <v>631069</v>
      </c>
      <c r="C219" s="47">
        <v>3557088</v>
      </c>
      <c r="D219" s="48">
        <v>2.4500000000000002</v>
      </c>
      <c r="E219" s="49">
        <v>0.156</v>
      </c>
      <c r="F219" s="49">
        <v>0.24399999999999999</v>
      </c>
      <c r="G219" s="50" t="s">
        <v>843</v>
      </c>
      <c r="H219" s="50" t="s">
        <v>843</v>
      </c>
      <c r="L219" s="48">
        <v>2.4500000000000002</v>
      </c>
      <c r="M219" s="49">
        <v>0.156</v>
      </c>
      <c r="O219" s="60">
        <f t="shared" si="6"/>
        <v>2450</v>
      </c>
      <c r="P219" s="43">
        <f t="shared" si="7"/>
        <v>156</v>
      </c>
    </row>
    <row r="220" spans="1:16" x14ac:dyDescent="0.15">
      <c r="A220" s="56">
        <v>219</v>
      </c>
      <c r="B220" s="46">
        <v>629604.30000000005</v>
      </c>
      <c r="C220" s="47">
        <v>3557893</v>
      </c>
      <c r="D220" s="48">
        <v>3.34</v>
      </c>
      <c r="E220" s="49">
        <v>0.16300000000000001</v>
      </c>
      <c r="F220" s="49">
        <v>0.47599999999999998</v>
      </c>
      <c r="G220" s="50" t="s">
        <v>841</v>
      </c>
      <c r="H220" s="50" t="s">
        <v>841</v>
      </c>
      <c r="L220" s="48">
        <v>3.34</v>
      </c>
      <c r="M220" s="49">
        <v>0.16300000000000001</v>
      </c>
      <c r="O220" s="60">
        <f t="shared" si="6"/>
        <v>3340</v>
      </c>
      <c r="P220" s="43">
        <f t="shared" si="7"/>
        <v>163</v>
      </c>
    </row>
    <row r="221" spans="1:16" x14ac:dyDescent="0.15">
      <c r="A221" s="56">
        <v>220</v>
      </c>
      <c r="B221" s="46">
        <v>628788.80000000005</v>
      </c>
      <c r="C221" s="47">
        <v>3558970</v>
      </c>
      <c r="D221" s="48">
        <v>1.81</v>
      </c>
      <c r="E221" s="49">
        <v>0.18099999999999999</v>
      </c>
      <c r="F221" s="49">
        <v>0.155</v>
      </c>
      <c r="G221" s="50" t="s">
        <v>843</v>
      </c>
      <c r="H221" s="50" t="s">
        <v>843</v>
      </c>
      <c r="L221" s="48">
        <v>1.81</v>
      </c>
      <c r="M221" s="49">
        <v>0.18099999999999999</v>
      </c>
      <c r="O221" s="60">
        <f t="shared" si="6"/>
        <v>1810</v>
      </c>
      <c r="P221" s="43">
        <f t="shared" si="7"/>
        <v>181</v>
      </c>
    </row>
    <row r="222" spans="1:16" x14ac:dyDescent="0.15">
      <c r="A222" s="56">
        <v>221</v>
      </c>
      <c r="B222" s="46">
        <v>625127.6</v>
      </c>
      <c r="C222" s="47">
        <v>3561693</v>
      </c>
      <c r="D222" s="48">
        <v>2.68</v>
      </c>
      <c r="E222" s="48">
        <v>0.09</v>
      </c>
      <c r="F222" s="49">
        <v>0.16900000000000001</v>
      </c>
      <c r="G222" s="50" t="s">
        <v>843</v>
      </c>
      <c r="H222" s="50" t="s">
        <v>843</v>
      </c>
      <c r="L222" s="48">
        <v>2.68</v>
      </c>
      <c r="M222" s="48">
        <v>0.09</v>
      </c>
      <c r="O222" s="60">
        <f t="shared" si="6"/>
        <v>2680</v>
      </c>
      <c r="P222" s="43">
        <f t="shared" si="7"/>
        <v>90</v>
      </c>
    </row>
    <row r="223" spans="1:16" x14ac:dyDescent="0.15">
      <c r="A223" s="56">
        <v>222</v>
      </c>
      <c r="B223" s="46">
        <v>621388.19999999995</v>
      </c>
      <c r="C223" s="47">
        <v>3561963</v>
      </c>
      <c r="D223" s="48">
        <v>2.66</v>
      </c>
      <c r="E223" s="49">
        <v>0.254</v>
      </c>
      <c r="F223" s="49">
        <v>0.47099999999999997</v>
      </c>
      <c r="G223" s="50" t="s">
        <v>843</v>
      </c>
      <c r="H223" s="50" t="s">
        <v>843</v>
      </c>
      <c r="L223" s="48">
        <v>2.66</v>
      </c>
      <c r="M223" s="49">
        <v>0.254</v>
      </c>
      <c r="O223" s="60">
        <f t="shared" si="6"/>
        <v>2660</v>
      </c>
      <c r="P223" s="43">
        <f t="shared" si="7"/>
        <v>254</v>
      </c>
    </row>
    <row r="224" spans="1:16" x14ac:dyDescent="0.15">
      <c r="A224" s="56">
        <v>223</v>
      </c>
      <c r="B224" s="46">
        <v>620509.30000000005</v>
      </c>
      <c r="C224" s="47">
        <v>3566733</v>
      </c>
      <c r="D224" s="48">
        <v>1.72</v>
      </c>
      <c r="E224" s="48">
        <v>0.13</v>
      </c>
      <c r="F224" s="49">
        <v>0.10100000000000001</v>
      </c>
      <c r="G224" s="50" t="s">
        <v>843</v>
      </c>
      <c r="H224" s="50" t="s">
        <v>843</v>
      </c>
      <c r="L224" s="48">
        <v>1.72</v>
      </c>
      <c r="M224" s="48">
        <v>0.13</v>
      </c>
      <c r="O224" s="60">
        <f t="shared" si="6"/>
        <v>1720</v>
      </c>
      <c r="P224" s="43">
        <f t="shared" si="7"/>
        <v>130</v>
      </c>
    </row>
    <row r="225" spans="1:16" x14ac:dyDescent="0.15">
      <c r="A225" s="56">
        <v>224</v>
      </c>
      <c r="B225" s="46">
        <v>618844.6</v>
      </c>
      <c r="C225" s="47">
        <v>3563081</v>
      </c>
      <c r="D225" s="48">
        <v>2.13</v>
      </c>
      <c r="E225" s="49">
        <v>0.158</v>
      </c>
      <c r="F225" s="49">
        <v>0.188</v>
      </c>
      <c r="G225" s="50" t="s">
        <v>843</v>
      </c>
      <c r="H225" s="50" t="s">
        <v>843</v>
      </c>
      <c r="L225" s="48">
        <v>2.13</v>
      </c>
      <c r="M225" s="49">
        <v>0.158</v>
      </c>
      <c r="O225" s="60">
        <f t="shared" si="6"/>
        <v>2130</v>
      </c>
      <c r="P225" s="43">
        <f t="shared" si="7"/>
        <v>158</v>
      </c>
    </row>
    <row r="226" spans="1:16" x14ac:dyDescent="0.15">
      <c r="A226" s="56">
        <v>225</v>
      </c>
      <c r="B226" s="46">
        <v>614851.6</v>
      </c>
      <c r="C226" s="47">
        <v>3565597</v>
      </c>
      <c r="D226" s="48">
        <v>1.53</v>
      </c>
      <c r="E226" s="49">
        <v>0.16700000000000001</v>
      </c>
      <c r="F226" s="49">
        <v>0.10199999999999999</v>
      </c>
      <c r="G226" s="50" t="s">
        <v>843</v>
      </c>
      <c r="H226" s="50" t="s">
        <v>843</v>
      </c>
      <c r="L226" s="48">
        <v>1.53</v>
      </c>
      <c r="M226" s="49">
        <v>0.16700000000000001</v>
      </c>
      <c r="O226" s="60">
        <f t="shared" si="6"/>
        <v>1530</v>
      </c>
      <c r="P226" s="43">
        <f t="shared" si="7"/>
        <v>167</v>
      </c>
    </row>
    <row r="227" spans="1:16" x14ac:dyDescent="0.15">
      <c r="A227" s="56">
        <v>226</v>
      </c>
      <c r="B227" s="47">
        <v>613813</v>
      </c>
      <c r="C227" s="47">
        <v>3564458</v>
      </c>
      <c r="D227" s="48">
        <v>1.57</v>
      </c>
      <c r="E227" s="49">
        <v>0.20699999999999999</v>
      </c>
      <c r="F227" s="49">
        <v>0.13300000000000001</v>
      </c>
      <c r="G227" s="50" t="s">
        <v>843</v>
      </c>
      <c r="H227" s="50" t="s">
        <v>843</v>
      </c>
      <c r="L227" s="48">
        <v>1.57</v>
      </c>
      <c r="M227" s="49">
        <v>0.20699999999999999</v>
      </c>
      <c r="O227" s="60">
        <f t="shared" si="6"/>
        <v>1570</v>
      </c>
      <c r="P227" s="43">
        <f t="shared" si="7"/>
        <v>207</v>
      </c>
    </row>
    <row r="228" spans="1:16" x14ac:dyDescent="0.15">
      <c r="A228" s="56">
        <v>227</v>
      </c>
      <c r="B228" s="46">
        <v>614593.69999999995</v>
      </c>
      <c r="C228" s="47">
        <v>3561448</v>
      </c>
      <c r="D228" s="48">
        <v>1.39</v>
      </c>
      <c r="E228" s="49">
        <v>7.3999999999999996E-2</v>
      </c>
      <c r="F228" s="49">
        <v>3.6999999999999998E-2</v>
      </c>
      <c r="G228" s="50" t="s">
        <v>843</v>
      </c>
      <c r="H228" s="50" t="s">
        <v>843</v>
      </c>
      <c r="L228" s="48">
        <v>1.39</v>
      </c>
      <c r="M228" s="49">
        <v>7.3999999999999996E-2</v>
      </c>
      <c r="O228" s="60">
        <f t="shared" si="6"/>
        <v>1390</v>
      </c>
      <c r="P228" s="43">
        <f t="shared" si="7"/>
        <v>74</v>
      </c>
    </row>
    <row r="229" spans="1:16" x14ac:dyDescent="0.15">
      <c r="A229" s="56">
        <v>228</v>
      </c>
      <c r="B229" s="46">
        <v>617187.1</v>
      </c>
      <c r="C229" s="47">
        <v>3559854</v>
      </c>
      <c r="D229" s="48">
        <v>1.76</v>
      </c>
      <c r="E229" s="49">
        <v>0.16500000000000001</v>
      </c>
      <c r="F229" s="49">
        <v>0.13400000000000001</v>
      </c>
      <c r="G229" s="50" t="s">
        <v>843</v>
      </c>
      <c r="H229" s="50" t="s">
        <v>843</v>
      </c>
      <c r="L229" s="48">
        <v>1.76</v>
      </c>
      <c r="M229" s="49">
        <v>0.16500000000000001</v>
      </c>
      <c r="O229" s="60">
        <f t="shared" si="6"/>
        <v>1760</v>
      </c>
      <c r="P229" s="43">
        <f t="shared" si="7"/>
        <v>165</v>
      </c>
    </row>
    <row r="230" spans="1:16" x14ac:dyDescent="0.15">
      <c r="A230" s="56">
        <v>229</v>
      </c>
      <c r="B230" s="46">
        <v>618782.80000000005</v>
      </c>
      <c r="C230" s="47">
        <v>3557704</v>
      </c>
      <c r="D230" s="48">
        <v>2.19</v>
      </c>
      <c r="E230" s="49">
        <v>0.14099999999999999</v>
      </c>
      <c r="F230" s="49">
        <v>0.17699999999999999</v>
      </c>
      <c r="G230" s="50" t="s">
        <v>843</v>
      </c>
      <c r="H230" s="50" t="s">
        <v>843</v>
      </c>
      <c r="L230" s="48">
        <v>2.19</v>
      </c>
      <c r="M230" s="49">
        <v>0.14099999999999999</v>
      </c>
      <c r="O230" s="60">
        <f t="shared" si="6"/>
        <v>2190</v>
      </c>
      <c r="P230" s="43">
        <f t="shared" si="7"/>
        <v>141</v>
      </c>
    </row>
    <row r="231" spans="1:16" x14ac:dyDescent="0.15">
      <c r="A231" s="56">
        <v>230</v>
      </c>
      <c r="B231" s="46">
        <v>621078.80000000005</v>
      </c>
      <c r="C231" s="47">
        <v>3558450</v>
      </c>
      <c r="D231" s="46">
        <v>3.1</v>
      </c>
      <c r="E231" s="49">
        <v>0.25600000000000001</v>
      </c>
      <c r="F231" s="49">
        <v>0.64500000000000002</v>
      </c>
      <c r="G231" s="50" t="s">
        <v>843</v>
      </c>
      <c r="H231" s="50" t="s">
        <v>843</v>
      </c>
      <c r="L231" s="46">
        <v>3.1</v>
      </c>
      <c r="M231" s="49">
        <v>0.25600000000000001</v>
      </c>
      <c r="O231" s="60">
        <f t="shared" si="6"/>
        <v>3100</v>
      </c>
      <c r="P231" s="43">
        <f t="shared" si="7"/>
        <v>256</v>
      </c>
    </row>
    <row r="232" spans="1:16" x14ac:dyDescent="0.15">
      <c r="A232" s="56">
        <v>231</v>
      </c>
      <c r="B232" s="46">
        <v>623640.30000000005</v>
      </c>
      <c r="C232" s="47">
        <v>3556539</v>
      </c>
      <c r="D232" s="48">
        <v>2.68</v>
      </c>
      <c r="E232" s="48">
        <v>0.17</v>
      </c>
      <c r="F232" s="48">
        <v>0.32</v>
      </c>
      <c r="G232" s="50" t="s">
        <v>843</v>
      </c>
      <c r="H232" s="50" t="s">
        <v>843</v>
      </c>
      <c r="L232" s="48">
        <v>2.68</v>
      </c>
      <c r="M232" s="48">
        <v>0.17</v>
      </c>
      <c r="O232" s="60">
        <f t="shared" si="6"/>
        <v>2680</v>
      </c>
      <c r="P232" s="43">
        <f t="shared" si="7"/>
        <v>170</v>
      </c>
    </row>
    <row r="233" spans="1:16" x14ac:dyDescent="0.15">
      <c r="A233" s="56">
        <v>232</v>
      </c>
      <c r="B233" s="46">
        <v>626009.1</v>
      </c>
      <c r="C233" s="47">
        <v>3558184</v>
      </c>
      <c r="D233" s="48">
        <v>2.71</v>
      </c>
      <c r="E233" s="49">
        <v>0.19400000000000001</v>
      </c>
      <c r="F233" s="49">
        <v>0.373</v>
      </c>
      <c r="G233" s="50" t="s">
        <v>841</v>
      </c>
      <c r="H233" s="50" t="s">
        <v>841</v>
      </c>
      <c r="L233" s="48">
        <v>2.71</v>
      </c>
      <c r="M233" s="49">
        <v>0.19400000000000001</v>
      </c>
      <c r="O233" s="60">
        <f t="shared" si="6"/>
        <v>2710</v>
      </c>
      <c r="P233" s="43">
        <f t="shared" si="7"/>
        <v>194</v>
      </c>
    </row>
    <row r="234" spans="1:16" x14ac:dyDescent="0.15">
      <c r="A234" s="56">
        <v>233</v>
      </c>
      <c r="B234" s="46">
        <v>626055.80000000005</v>
      </c>
      <c r="C234" s="47">
        <v>3557060</v>
      </c>
      <c r="D234" s="46">
        <v>4.3</v>
      </c>
      <c r="E234" s="49">
        <v>0.29099999999999998</v>
      </c>
      <c r="F234" s="49">
        <v>1.4079999999999999</v>
      </c>
      <c r="G234" s="50" t="s">
        <v>843</v>
      </c>
      <c r="H234" s="50" t="s">
        <v>843</v>
      </c>
      <c r="L234" s="46">
        <v>4.3</v>
      </c>
      <c r="M234" s="49">
        <v>0.29099999999999998</v>
      </c>
      <c r="O234" s="60">
        <f t="shared" si="6"/>
        <v>4300</v>
      </c>
      <c r="P234" s="43">
        <f t="shared" si="7"/>
        <v>291</v>
      </c>
    </row>
    <row r="235" spans="1:16" x14ac:dyDescent="0.15">
      <c r="A235" s="56">
        <v>234</v>
      </c>
      <c r="B235" s="46">
        <v>627189.69999999995</v>
      </c>
      <c r="C235" s="47">
        <v>3556146</v>
      </c>
      <c r="D235" s="48">
        <v>1.99</v>
      </c>
      <c r="E235" s="49">
        <v>0.157</v>
      </c>
      <c r="F235" s="49">
        <v>0.16300000000000001</v>
      </c>
      <c r="G235" s="50" t="s">
        <v>841</v>
      </c>
      <c r="H235" s="50" t="s">
        <v>841</v>
      </c>
      <c r="L235" s="48">
        <v>1.99</v>
      </c>
      <c r="M235" s="49">
        <v>0.157</v>
      </c>
      <c r="O235" s="60">
        <f t="shared" si="6"/>
        <v>1990</v>
      </c>
      <c r="P235" s="43">
        <f t="shared" si="7"/>
        <v>157</v>
      </c>
    </row>
    <row r="236" spans="1:16" x14ac:dyDescent="0.15">
      <c r="A236" s="56">
        <v>235</v>
      </c>
      <c r="B236" s="46">
        <v>627884.1</v>
      </c>
      <c r="C236" s="47">
        <v>3556778</v>
      </c>
      <c r="D236" s="48">
        <v>2.72</v>
      </c>
      <c r="E236" s="49">
        <v>0.254</v>
      </c>
      <c r="F236" s="49">
        <v>0.49299999999999999</v>
      </c>
      <c r="G236" s="50" t="s">
        <v>841</v>
      </c>
      <c r="H236" s="50" t="s">
        <v>841</v>
      </c>
      <c r="L236" s="48">
        <v>2.72</v>
      </c>
      <c r="M236" s="49">
        <v>0.254</v>
      </c>
      <c r="O236" s="60">
        <f t="shared" si="6"/>
        <v>2720</v>
      </c>
      <c r="P236" s="43">
        <f t="shared" si="7"/>
        <v>254</v>
      </c>
    </row>
    <row r="237" spans="1:16" x14ac:dyDescent="0.15">
      <c r="A237" s="56">
        <v>236</v>
      </c>
      <c r="B237" s="46">
        <v>625042.69999999995</v>
      </c>
      <c r="C237" s="47">
        <v>3553262</v>
      </c>
      <c r="D237" s="48">
        <v>1.71</v>
      </c>
      <c r="E237" s="49">
        <v>0.106</v>
      </c>
      <c r="F237" s="49">
        <v>8.1000000000000003E-2</v>
      </c>
      <c r="G237" s="50" t="s">
        <v>843</v>
      </c>
      <c r="H237" s="50" t="s">
        <v>843</v>
      </c>
      <c r="L237" s="48">
        <v>1.71</v>
      </c>
      <c r="M237" s="49">
        <v>0.106</v>
      </c>
      <c r="O237" s="60">
        <f t="shared" si="6"/>
        <v>1710</v>
      </c>
      <c r="P237" s="43">
        <f t="shared" si="7"/>
        <v>106</v>
      </c>
    </row>
    <row r="238" spans="1:16" x14ac:dyDescent="0.15">
      <c r="A238" s="56">
        <v>237</v>
      </c>
      <c r="B238" s="46">
        <v>626029.30000000005</v>
      </c>
      <c r="C238" s="47">
        <v>3553003</v>
      </c>
      <c r="D238" s="48">
        <v>1.88</v>
      </c>
      <c r="E238" s="49">
        <v>0.22500000000000001</v>
      </c>
      <c r="F238" s="49">
        <v>0.20799999999999999</v>
      </c>
      <c r="G238" s="50" t="s">
        <v>841</v>
      </c>
      <c r="H238" s="50" t="s">
        <v>841</v>
      </c>
      <c r="L238" s="48">
        <v>1.88</v>
      </c>
      <c r="M238" s="49">
        <v>0.22500000000000001</v>
      </c>
      <c r="O238" s="60">
        <f t="shared" si="6"/>
        <v>1880</v>
      </c>
      <c r="P238" s="43">
        <f t="shared" si="7"/>
        <v>225</v>
      </c>
    </row>
    <row r="239" spans="1:16" x14ac:dyDescent="0.15">
      <c r="A239" s="56">
        <v>238</v>
      </c>
      <c r="B239" s="46">
        <v>625940.5</v>
      </c>
      <c r="C239" s="47">
        <v>3221768</v>
      </c>
      <c r="D239" s="48">
        <v>2.81</v>
      </c>
      <c r="E239" s="49">
        <v>0.42599999999999999</v>
      </c>
      <c r="F239" s="49">
        <v>0.88100000000000001</v>
      </c>
      <c r="G239" s="50" t="s">
        <v>843</v>
      </c>
      <c r="H239" s="50" t="s">
        <v>843</v>
      </c>
      <c r="L239" s="48">
        <v>2.81</v>
      </c>
      <c r="M239" s="49">
        <v>0.42599999999999999</v>
      </c>
      <c r="O239" s="60">
        <f t="shared" si="6"/>
        <v>2810</v>
      </c>
      <c r="P239" s="43">
        <f t="shared" si="7"/>
        <v>426</v>
      </c>
    </row>
    <row r="240" spans="1:16" x14ac:dyDescent="0.15">
      <c r="A240" s="56">
        <v>239</v>
      </c>
      <c r="B240" s="46">
        <v>627420.4</v>
      </c>
      <c r="C240" s="47">
        <v>3546262</v>
      </c>
      <c r="D240" s="48">
        <v>2.44</v>
      </c>
      <c r="E240" s="49">
        <v>0.11899999999999999</v>
      </c>
      <c r="F240" s="49">
        <v>0.185</v>
      </c>
      <c r="G240" s="50" t="s">
        <v>841</v>
      </c>
      <c r="H240" s="50" t="s">
        <v>843</v>
      </c>
      <c r="L240" s="48">
        <v>2.44</v>
      </c>
      <c r="M240" s="49">
        <v>0.11899999999999999</v>
      </c>
      <c r="O240" s="60">
        <f t="shared" si="6"/>
        <v>2440</v>
      </c>
      <c r="P240" s="43">
        <f t="shared" si="7"/>
        <v>119</v>
      </c>
    </row>
    <row r="241" spans="1:16" x14ac:dyDescent="0.15">
      <c r="A241" s="56">
        <v>240</v>
      </c>
      <c r="B241" s="47">
        <v>626359</v>
      </c>
      <c r="C241" s="47">
        <v>3547720</v>
      </c>
      <c r="D241" s="48">
        <v>2.52</v>
      </c>
      <c r="E241" s="49">
        <v>0.23599999999999999</v>
      </c>
      <c r="F241" s="49">
        <v>0.39200000000000002</v>
      </c>
      <c r="G241" s="50" t="s">
        <v>843</v>
      </c>
      <c r="H241" s="50" t="s">
        <v>843</v>
      </c>
      <c r="L241" s="48">
        <v>2.52</v>
      </c>
      <c r="M241" s="49">
        <v>0.23599999999999999</v>
      </c>
      <c r="O241" s="60">
        <f t="shared" si="6"/>
        <v>2520</v>
      </c>
      <c r="P241" s="43">
        <f t="shared" si="7"/>
        <v>236</v>
      </c>
    </row>
    <row r="242" spans="1:16" x14ac:dyDescent="0.15">
      <c r="A242" s="56">
        <v>241</v>
      </c>
      <c r="B242" s="46">
        <v>626203.19999999995</v>
      </c>
      <c r="C242" s="47">
        <v>3548819</v>
      </c>
      <c r="D242" s="48">
        <v>1.78</v>
      </c>
      <c r="E242" s="49">
        <v>0.19600000000000001</v>
      </c>
      <c r="F242" s="49">
        <v>0.16200000000000001</v>
      </c>
      <c r="G242" s="50" t="s">
        <v>841</v>
      </c>
      <c r="H242" s="50" t="s">
        <v>841</v>
      </c>
      <c r="L242" s="48">
        <v>1.78</v>
      </c>
      <c r="M242" s="49">
        <v>0.19600000000000001</v>
      </c>
      <c r="O242" s="60">
        <f t="shared" si="6"/>
        <v>1780</v>
      </c>
      <c r="P242" s="43">
        <f t="shared" si="7"/>
        <v>196</v>
      </c>
    </row>
    <row r="243" spans="1:16" x14ac:dyDescent="0.15">
      <c r="A243" s="51">
        <v>242</v>
      </c>
      <c r="B243" s="52">
        <v>623642.80000000005</v>
      </c>
      <c r="C243" s="57">
        <v>3548535</v>
      </c>
      <c r="D243" s="53">
        <v>3.36</v>
      </c>
      <c r="E243" s="54">
        <v>0.29799999999999999</v>
      </c>
      <c r="F243" s="54">
        <v>0.88200000000000001</v>
      </c>
      <c r="G243" s="55" t="s">
        <v>841</v>
      </c>
      <c r="H243" s="55" t="s">
        <v>841</v>
      </c>
      <c r="L243" s="53">
        <v>3.36</v>
      </c>
      <c r="M243" s="54">
        <v>0.29799999999999999</v>
      </c>
      <c r="O243" s="60">
        <f t="shared" si="6"/>
        <v>3360</v>
      </c>
      <c r="P243" s="43">
        <f t="shared" si="7"/>
        <v>298</v>
      </c>
    </row>
    <row r="244" spans="1:16" x14ac:dyDescent="0.15">
      <c r="A244" s="56">
        <v>243</v>
      </c>
      <c r="B244" s="46">
        <v>621883.9</v>
      </c>
      <c r="C244" s="47">
        <v>3550036</v>
      </c>
      <c r="D244" s="46">
        <v>3.1</v>
      </c>
      <c r="E244" s="49">
        <v>0.245</v>
      </c>
      <c r="F244" s="49">
        <v>0.61699999999999999</v>
      </c>
      <c r="G244" s="50" t="s">
        <v>843</v>
      </c>
      <c r="H244" s="50" t="s">
        <v>843</v>
      </c>
      <c r="L244" s="46">
        <v>3.1</v>
      </c>
      <c r="M244" s="49">
        <v>0.245</v>
      </c>
      <c r="O244" s="60">
        <f t="shared" si="6"/>
        <v>3100</v>
      </c>
      <c r="P244" s="43">
        <f t="shared" si="7"/>
        <v>245</v>
      </c>
    </row>
    <row r="245" spans="1:16" x14ac:dyDescent="0.15">
      <c r="A245" s="56">
        <v>244</v>
      </c>
      <c r="B245" s="46">
        <v>621708.1</v>
      </c>
      <c r="C245" s="47">
        <v>3552701</v>
      </c>
      <c r="D245" s="46">
        <v>1.8</v>
      </c>
      <c r="E245" s="49">
        <v>0.253</v>
      </c>
      <c r="F245" s="49">
        <v>0.214</v>
      </c>
      <c r="G245" s="50" t="s">
        <v>841</v>
      </c>
      <c r="H245" s="50" t="s">
        <v>841</v>
      </c>
      <c r="L245" s="46">
        <v>1.8</v>
      </c>
      <c r="M245" s="49">
        <v>0.253</v>
      </c>
      <c r="O245" s="60">
        <f t="shared" si="6"/>
        <v>1800</v>
      </c>
      <c r="P245" s="43">
        <f t="shared" si="7"/>
        <v>253</v>
      </c>
    </row>
    <row r="246" spans="1:16" x14ac:dyDescent="0.15">
      <c r="A246" s="56">
        <v>245</v>
      </c>
      <c r="B246" s="46">
        <v>612618.9</v>
      </c>
      <c r="C246" s="47">
        <v>3554540</v>
      </c>
      <c r="D246" s="48">
        <v>2.0299999999999998</v>
      </c>
      <c r="E246" s="49">
        <v>9.5000000000000001E-2</v>
      </c>
      <c r="F246" s="49">
        <v>0.10299999999999999</v>
      </c>
      <c r="G246" s="50" t="s">
        <v>843</v>
      </c>
      <c r="H246" s="50" t="s">
        <v>843</v>
      </c>
      <c r="L246" s="48">
        <v>2.0299999999999998</v>
      </c>
      <c r="M246" s="49">
        <v>9.5000000000000001E-2</v>
      </c>
      <c r="O246" s="60">
        <f t="shared" si="6"/>
        <v>2029.9999999999998</v>
      </c>
      <c r="P246" s="43">
        <f t="shared" si="7"/>
        <v>95</v>
      </c>
    </row>
    <row r="247" spans="1:16" x14ac:dyDescent="0.15">
      <c r="A247" s="56">
        <v>246</v>
      </c>
      <c r="B247" s="46">
        <v>611145.6</v>
      </c>
      <c r="C247" s="47">
        <v>3553142</v>
      </c>
      <c r="D247" s="48">
        <v>1.92</v>
      </c>
      <c r="E247" s="49">
        <v>0.19400000000000001</v>
      </c>
      <c r="F247" s="49">
        <v>0.187</v>
      </c>
      <c r="G247" s="50" t="s">
        <v>841</v>
      </c>
      <c r="H247" s="50" t="s">
        <v>841</v>
      </c>
      <c r="L247" s="48">
        <v>1.92</v>
      </c>
      <c r="M247" s="49">
        <v>0.19400000000000001</v>
      </c>
      <c r="O247" s="60">
        <f t="shared" si="6"/>
        <v>1920</v>
      </c>
      <c r="P247" s="43">
        <f t="shared" si="7"/>
        <v>194</v>
      </c>
    </row>
    <row r="248" spans="1:16" x14ac:dyDescent="0.15">
      <c r="A248" s="56">
        <v>247</v>
      </c>
      <c r="B248" s="47">
        <v>609218</v>
      </c>
      <c r="C248" s="47">
        <v>3556055</v>
      </c>
      <c r="D248" s="46">
        <v>4.4000000000000004</v>
      </c>
      <c r="E248" s="49">
        <v>0.192</v>
      </c>
      <c r="F248" s="49">
        <v>0.97399999999999998</v>
      </c>
      <c r="G248" s="50" t="s">
        <v>841</v>
      </c>
      <c r="H248" s="50" t="s">
        <v>841</v>
      </c>
      <c r="L248" s="46">
        <v>4.4000000000000004</v>
      </c>
      <c r="M248" s="49">
        <v>0.192</v>
      </c>
      <c r="O248" s="60">
        <f t="shared" si="6"/>
        <v>4400</v>
      </c>
      <c r="P248" s="43">
        <f t="shared" si="7"/>
        <v>192</v>
      </c>
    </row>
    <row r="249" spans="1:16" x14ac:dyDescent="0.15">
      <c r="A249" s="56">
        <v>248</v>
      </c>
      <c r="B249" s="46">
        <v>607562.30000000005</v>
      </c>
      <c r="C249" s="47">
        <v>3556639</v>
      </c>
      <c r="D249" s="46">
        <v>1.3</v>
      </c>
      <c r="E249" s="49">
        <v>9.2999999999999999E-2</v>
      </c>
      <c r="F249" s="49">
        <v>4.1000000000000002E-2</v>
      </c>
      <c r="G249" s="50" t="s">
        <v>841</v>
      </c>
      <c r="H249" s="50" t="s">
        <v>841</v>
      </c>
      <c r="L249" s="46">
        <v>1.3</v>
      </c>
      <c r="M249" s="49">
        <v>9.2999999999999999E-2</v>
      </c>
      <c r="O249" s="60">
        <f t="shared" si="6"/>
        <v>1300</v>
      </c>
      <c r="P249" s="43">
        <f t="shared" si="7"/>
        <v>93</v>
      </c>
    </row>
    <row r="250" spans="1:16" x14ac:dyDescent="0.15">
      <c r="A250" s="56">
        <v>249</v>
      </c>
      <c r="B250" s="46">
        <v>603895.80000000005</v>
      </c>
      <c r="C250" s="47">
        <v>3557204</v>
      </c>
      <c r="D250" s="48">
        <v>2.21</v>
      </c>
      <c r="E250" s="49">
        <v>0.16300000000000001</v>
      </c>
      <c r="F250" s="49">
        <v>0.20799999999999999</v>
      </c>
      <c r="G250" s="50" t="s">
        <v>843</v>
      </c>
      <c r="H250" s="50" t="s">
        <v>843</v>
      </c>
      <c r="L250" s="48">
        <v>2.21</v>
      </c>
      <c r="M250" s="49">
        <v>0.16300000000000001</v>
      </c>
      <c r="O250" s="60">
        <f t="shared" si="6"/>
        <v>2210</v>
      </c>
      <c r="P250" s="43">
        <f t="shared" si="7"/>
        <v>163</v>
      </c>
    </row>
    <row r="251" spans="1:16" x14ac:dyDescent="0.15">
      <c r="A251" s="56">
        <v>250</v>
      </c>
      <c r="B251" s="46">
        <v>602575.6</v>
      </c>
      <c r="C251" s="47">
        <v>3555374</v>
      </c>
      <c r="D251" s="48">
        <v>1.05</v>
      </c>
      <c r="E251" s="49">
        <v>7.9000000000000001E-2</v>
      </c>
      <c r="F251" s="49">
        <v>2.3E-2</v>
      </c>
      <c r="G251" s="50" t="s">
        <v>843</v>
      </c>
      <c r="H251" s="50" t="s">
        <v>843</v>
      </c>
      <c r="L251" s="48">
        <v>1.05</v>
      </c>
      <c r="M251" s="49">
        <v>7.9000000000000001E-2</v>
      </c>
      <c r="O251" s="60">
        <f t="shared" si="6"/>
        <v>1050</v>
      </c>
      <c r="P251" s="43">
        <f t="shared" si="7"/>
        <v>79</v>
      </c>
    </row>
    <row r="252" spans="1:16" x14ac:dyDescent="0.15">
      <c r="A252" s="56">
        <v>251</v>
      </c>
      <c r="B252" s="46">
        <v>601669.69999999995</v>
      </c>
      <c r="C252" s="47">
        <v>3556700</v>
      </c>
      <c r="D252" s="48">
        <v>1.22</v>
      </c>
      <c r="E252" s="49">
        <v>0.108</v>
      </c>
      <c r="F252" s="49">
        <v>4.2000000000000003E-2</v>
      </c>
      <c r="G252" s="50" t="s">
        <v>843</v>
      </c>
      <c r="H252" s="50" t="s">
        <v>843</v>
      </c>
      <c r="L252" s="48">
        <v>1.22</v>
      </c>
      <c r="M252" s="49">
        <v>0.108</v>
      </c>
      <c r="O252" s="60">
        <f t="shared" si="6"/>
        <v>1220</v>
      </c>
      <c r="P252" s="43">
        <f t="shared" si="7"/>
        <v>108</v>
      </c>
    </row>
    <row r="253" spans="1:16" x14ac:dyDescent="0.15">
      <c r="A253" s="56">
        <v>252</v>
      </c>
      <c r="B253" s="46">
        <v>601860.69999999995</v>
      </c>
      <c r="C253" s="47">
        <v>3554273</v>
      </c>
      <c r="D253" s="48">
        <v>2.0499999999999998</v>
      </c>
      <c r="E253" s="49">
        <v>0.124</v>
      </c>
      <c r="F253" s="49">
        <v>0.13700000000000001</v>
      </c>
      <c r="G253" s="50" t="s">
        <v>841</v>
      </c>
      <c r="H253" s="50" t="s">
        <v>843</v>
      </c>
      <c r="L253" s="48">
        <v>2.0499999999999998</v>
      </c>
      <c r="M253" s="49">
        <v>0.124</v>
      </c>
      <c r="O253" s="60">
        <f t="shared" si="6"/>
        <v>2050</v>
      </c>
      <c r="P253" s="43">
        <f t="shared" si="7"/>
        <v>124</v>
      </c>
    </row>
    <row r="254" spans="1:16" x14ac:dyDescent="0.15">
      <c r="A254" s="56">
        <v>253</v>
      </c>
      <c r="B254" s="46">
        <v>600322.6</v>
      </c>
      <c r="C254" s="47">
        <v>3554437</v>
      </c>
      <c r="D254" s="46">
        <v>2.6</v>
      </c>
      <c r="E254" s="49">
        <v>0.183</v>
      </c>
      <c r="F254" s="49">
        <v>0.32400000000000001</v>
      </c>
      <c r="G254" s="50" t="s">
        <v>841</v>
      </c>
      <c r="H254" s="50" t="s">
        <v>841</v>
      </c>
      <c r="L254" s="46">
        <v>2.6</v>
      </c>
      <c r="M254" s="49">
        <v>0.183</v>
      </c>
      <c r="O254" s="60">
        <f t="shared" si="6"/>
        <v>2600</v>
      </c>
      <c r="P254" s="43">
        <f t="shared" si="7"/>
        <v>183</v>
      </c>
    </row>
    <row r="255" spans="1:16" x14ac:dyDescent="0.15">
      <c r="A255" s="56">
        <v>254</v>
      </c>
      <c r="B255" s="46">
        <v>600423.9</v>
      </c>
      <c r="C255" s="47">
        <v>3555972</v>
      </c>
      <c r="D255" s="48">
        <v>3.35</v>
      </c>
      <c r="E255" s="46">
        <v>0.3</v>
      </c>
      <c r="F255" s="49">
        <v>0.88200000000000001</v>
      </c>
      <c r="G255" s="50" t="s">
        <v>841</v>
      </c>
      <c r="H255" s="50" t="s">
        <v>841</v>
      </c>
      <c r="L255" s="48">
        <v>3.35</v>
      </c>
      <c r="M255" s="46">
        <v>0.3</v>
      </c>
      <c r="O255" s="60">
        <f t="shared" si="6"/>
        <v>3350</v>
      </c>
      <c r="P255" s="43">
        <f t="shared" si="7"/>
        <v>300</v>
      </c>
    </row>
    <row r="256" spans="1:16" x14ac:dyDescent="0.15">
      <c r="A256" s="56">
        <v>255</v>
      </c>
      <c r="B256" s="46">
        <v>604341.4</v>
      </c>
      <c r="C256" s="47">
        <v>3560206</v>
      </c>
      <c r="D256" s="48">
        <v>1.74</v>
      </c>
      <c r="E256" s="49">
        <v>0.124</v>
      </c>
      <c r="F256" s="49">
        <v>9.9000000000000005E-2</v>
      </c>
      <c r="G256" s="50" t="s">
        <v>843</v>
      </c>
      <c r="H256" s="50" t="s">
        <v>843</v>
      </c>
      <c r="L256" s="48">
        <v>1.74</v>
      </c>
      <c r="M256" s="49">
        <v>0.124</v>
      </c>
      <c r="O256" s="60">
        <f t="shared" si="6"/>
        <v>1740</v>
      </c>
      <c r="P256" s="43">
        <f t="shared" si="7"/>
        <v>124</v>
      </c>
    </row>
    <row r="257" spans="1:16" x14ac:dyDescent="0.15">
      <c r="A257" s="56">
        <v>256</v>
      </c>
      <c r="B257" s="46">
        <v>601219.9</v>
      </c>
      <c r="C257" s="47">
        <v>3562466</v>
      </c>
      <c r="D257" s="48">
        <v>2.93</v>
      </c>
      <c r="E257" s="49">
        <v>0.21199999999999999</v>
      </c>
      <c r="F257" s="49">
        <v>0.47699999999999998</v>
      </c>
      <c r="G257" s="50" t="s">
        <v>843</v>
      </c>
      <c r="H257" s="50" t="s">
        <v>843</v>
      </c>
      <c r="L257" s="48">
        <v>2.93</v>
      </c>
      <c r="M257" s="49">
        <v>0.21199999999999999</v>
      </c>
      <c r="O257" s="60">
        <f t="shared" si="6"/>
        <v>2930</v>
      </c>
      <c r="P257" s="43">
        <f t="shared" si="7"/>
        <v>212</v>
      </c>
    </row>
    <row r="258" spans="1:16" x14ac:dyDescent="0.15">
      <c r="A258" s="56">
        <v>257</v>
      </c>
      <c r="B258" s="46">
        <v>595862.69999999995</v>
      </c>
      <c r="C258" s="47">
        <v>3571196</v>
      </c>
      <c r="D258" s="48">
        <v>2.33</v>
      </c>
      <c r="E258" s="49">
        <v>0.14599999999999999</v>
      </c>
      <c r="F258" s="49">
        <v>0.20799999999999999</v>
      </c>
      <c r="G258" s="50" t="s">
        <v>841</v>
      </c>
      <c r="H258" s="50" t="s">
        <v>841</v>
      </c>
      <c r="L258" s="48">
        <v>2.33</v>
      </c>
      <c r="M258" s="49">
        <v>0.14599999999999999</v>
      </c>
      <c r="O258" s="60">
        <f t="shared" si="6"/>
        <v>2330</v>
      </c>
      <c r="P258" s="43">
        <f t="shared" si="7"/>
        <v>146</v>
      </c>
    </row>
    <row r="259" spans="1:16" x14ac:dyDescent="0.15">
      <c r="A259" s="56">
        <v>258</v>
      </c>
      <c r="B259" s="47">
        <v>626214</v>
      </c>
      <c r="C259" s="47">
        <v>3559514</v>
      </c>
      <c r="D259" s="48">
        <v>2.09</v>
      </c>
      <c r="E259" s="49">
        <v>0.13700000000000001</v>
      </c>
      <c r="F259" s="49">
        <v>0.157</v>
      </c>
      <c r="G259" s="50" t="s">
        <v>843</v>
      </c>
      <c r="H259" s="50" t="s">
        <v>843</v>
      </c>
      <c r="L259" s="48">
        <v>2.09</v>
      </c>
      <c r="M259" s="49">
        <v>0.13700000000000001</v>
      </c>
      <c r="O259" s="60">
        <f t="shared" ref="O259:O322" si="8">L259*1000</f>
        <v>2090</v>
      </c>
      <c r="P259" s="43">
        <f t="shared" ref="P259:P322" si="9">M259*1000</f>
        <v>137</v>
      </c>
    </row>
    <row r="260" spans="1:16" x14ac:dyDescent="0.15">
      <c r="A260" s="56">
        <v>259</v>
      </c>
      <c r="B260" s="46">
        <v>628507.1</v>
      </c>
      <c r="C260" s="47">
        <v>3554672</v>
      </c>
      <c r="D260" s="48">
        <v>1.62</v>
      </c>
      <c r="E260" s="48">
        <v>0.15</v>
      </c>
      <c r="F260" s="49">
        <v>0.10299999999999999</v>
      </c>
      <c r="G260" s="50" t="s">
        <v>843</v>
      </c>
      <c r="H260" s="50" t="s">
        <v>843</v>
      </c>
      <c r="L260" s="48">
        <v>1.62</v>
      </c>
      <c r="M260" s="48">
        <v>0.15</v>
      </c>
      <c r="O260" s="60">
        <f t="shared" si="8"/>
        <v>1620</v>
      </c>
      <c r="P260" s="43">
        <f t="shared" si="9"/>
        <v>150</v>
      </c>
    </row>
    <row r="261" spans="1:16" x14ac:dyDescent="0.15">
      <c r="A261" s="56">
        <v>260</v>
      </c>
      <c r="B261" s="46">
        <v>653208.69999999995</v>
      </c>
      <c r="C261" s="47">
        <v>3580310</v>
      </c>
      <c r="D261" s="48">
        <v>2.74</v>
      </c>
      <c r="E261" s="49">
        <v>0.20899999999999999</v>
      </c>
      <c r="F261" s="48">
        <v>0.41</v>
      </c>
      <c r="G261" s="50" t="s">
        <v>841</v>
      </c>
      <c r="H261" s="50" t="s">
        <v>841</v>
      </c>
      <c r="L261" s="48">
        <v>2.74</v>
      </c>
      <c r="M261" s="49">
        <v>0.20899999999999999</v>
      </c>
      <c r="O261" s="60">
        <f t="shared" si="8"/>
        <v>2740</v>
      </c>
      <c r="P261" s="43">
        <f t="shared" si="9"/>
        <v>209</v>
      </c>
    </row>
    <row r="262" spans="1:16" x14ac:dyDescent="0.15">
      <c r="A262" s="56">
        <v>261</v>
      </c>
      <c r="B262" s="46">
        <v>653829.4</v>
      </c>
      <c r="C262" s="47">
        <v>3579946</v>
      </c>
      <c r="D262" s="48">
        <v>2.74</v>
      </c>
      <c r="E262" s="49">
        <v>0.156</v>
      </c>
      <c r="F262" s="49">
        <v>0.30599999999999999</v>
      </c>
      <c r="G262" s="50" t="s">
        <v>841</v>
      </c>
      <c r="H262" s="50" t="s">
        <v>843</v>
      </c>
      <c r="L262" s="48">
        <v>2.74</v>
      </c>
      <c r="M262" s="49">
        <v>0.156</v>
      </c>
      <c r="O262" s="60">
        <f t="shared" si="8"/>
        <v>2740</v>
      </c>
      <c r="P262" s="43">
        <f t="shared" si="9"/>
        <v>156</v>
      </c>
    </row>
    <row r="263" spans="1:16" x14ac:dyDescent="0.15">
      <c r="A263" s="56">
        <v>262</v>
      </c>
      <c r="B263" s="46">
        <v>668027.1</v>
      </c>
      <c r="C263" s="47">
        <v>3556938</v>
      </c>
      <c r="D263" s="48">
        <v>3.53</v>
      </c>
      <c r="E263" s="49">
        <v>0.16800000000000001</v>
      </c>
      <c r="F263" s="49">
        <v>0.54900000000000004</v>
      </c>
      <c r="G263" s="50" t="s">
        <v>841</v>
      </c>
      <c r="H263" s="50" t="s">
        <v>841</v>
      </c>
      <c r="L263" s="48">
        <v>3.53</v>
      </c>
      <c r="M263" s="49">
        <v>0.16800000000000001</v>
      </c>
      <c r="O263" s="60">
        <f t="shared" si="8"/>
        <v>3530</v>
      </c>
      <c r="P263" s="43">
        <f t="shared" si="9"/>
        <v>168</v>
      </c>
    </row>
    <row r="264" spans="1:16" x14ac:dyDescent="0.15">
      <c r="A264" s="56">
        <v>263</v>
      </c>
      <c r="B264" s="46">
        <v>651884.1</v>
      </c>
      <c r="C264" s="47">
        <v>3573772</v>
      </c>
      <c r="D264" s="48">
        <v>1.87</v>
      </c>
      <c r="E264" s="49">
        <v>9.2999999999999999E-2</v>
      </c>
      <c r="F264" s="49">
        <v>8.5000000000000006E-2</v>
      </c>
      <c r="G264" s="50" t="s">
        <v>843</v>
      </c>
      <c r="H264" s="50" t="s">
        <v>843</v>
      </c>
      <c r="L264" s="48">
        <v>1.87</v>
      </c>
      <c r="M264" s="49">
        <v>9.2999999999999999E-2</v>
      </c>
      <c r="O264" s="60">
        <f t="shared" si="8"/>
        <v>1870</v>
      </c>
      <c r="P264" s="43">
        <f t="shared" si="9"/>
        <v>93</v>
      </c>
    </row>
    <row r="265" spans="1:16" x14ac:dyDescent="0.15">
      <c r="A265" s="56">
        <v>264</v>
      </c>
      <c r="B265" s="46">
        <v>653864.4</v>
      </c>
      <c r="C265" s="47">
        <v>3563090</v>
      </c>
      <c r="D265" s="48">
        <v>3.61</v>
      </c>
      <c r="E265" s="49">
        <v>0.20499999999999999</v>
      </c>
      <c r="F265" s="49">
        <v>0.69899999999999995</v>
      </c>
      <c r="G265" s="50" t="s">
        <v>843</v>
      </c>
      <c r="H265" s="50" t="s">
        <v>843</v>
      </c>
      <c r="L265" s="48">
        <v>3.61</v>
      </c>
      <c r="M265" s="49">
        <v>0.20499999999999999</v>
      </c>
      <c r="O265" s="60">
        <f t="shared" si="8"/>
        <v>3610</v>
      </c>
      <c r="P265" s="43">
        <f t="shared" si="9"/>
        <v>205</v>
      </c>
    </row>
    <row r="266" spans="1:16" x14ac:dyDescent="0.15">
      <c r="A266" s="56">
        <v>265</v>
      </c>
      <c r="B266" s="46">
        <v>643357.9</v>
      </c>
      <c r="C266" s="47">
        <v>3575910</v>
      </c>
      <c r="D266" s="48">
        <v>2.72</v>
      </c>
      <c r="E266" s="49">
        <v>0.245</v>
      </c>
      <c r="F266" s="49">
        <v>0.47499999999999998</v>
      </c>
      <c r="G266" s="50" t="s">
        <v>843</v>
      </c>
      <c r="H266" s="50" t="s">
        <v>843</v>
      </c>
      <c r="L266" s="48">
        <v>2.72</v>
      </c>
      <c r="M266" s="49">
        <v>0.245</v>
      </c>
      <c r="O266" s="60">
        <f t="shared" si="8"/>
        <v>2720</v>
      </c>
      <c r="P266" s="43">
        <f t="shared" si="9"/>
        <v>245</v>
      </c>
    </row>
    <row r="267" spans="1:16" x14ac:dyDescent="0.15">
      <c r="A267" s="56">
        <v>266</v>
      </c>
      <c r="B267" s="47">
        <v>641554</v>
      </c>
      <c r="C267" s="47">
        <v>3575747</v>
      </c>
      <c r="D267" s="48">
        <v>3.85</v>
      </c>
      <c r="E267" s="49">
        <v>0.218</v>
      </c>
      <c r="F267" s="49">
        <v>0.84499999999999997</v>
      </c>
      <c r="G267" s="50" t="s">
        <v>841</v>
      </c>
      <c r="H267" s="50" t="s">
        <v>843</v>
      </c>
      <c r="L267" s="48">
        <v>3.85</v>
      </c>
      <c r="M267" s="49">
        <v>0.218</v>
      </c>
      <c r="O267" s="60">
        <f t="shared" si="8"/>
        <v>3850</v>
      </c>
      <c r="P267" s="43">
        <f t="shared" si="9"/>
        <v>218</v>
      </c>
    </row>
    <row r="268" spans="1:16" x14ac:dyDescent="0.15">
      <c r="A268" s="56">
        <v>267</v>
      </c>
      <c r="B268" s="46">
        <v>650929.5</v>
      </c>
      <c r="C268" s="47">
        <v>3563146</v>
      </c>
      <c r="D268" s="48">
        <v>3.98</v>
      </c>
      <c r="E268" s="49">
        <v>0.14299999999999999</v>
      </c>
      <c r="F268" s="49">
        <v>0.59199999999999997</v>
      </c>
      <c r="G268" s="50" t="s">
        <v>843</v>
      </c>
      <c r="H268" s="50" t="s">
        <v>843</v>
      </c>
      <c r="L268" s="48">
        <v>3.98</v>
      </c>
      <c r="M268" s="49">
        <v>0.14299999999999999</v>
      </c>
      <c r="O268" s="60">
        <f t="shared" si="8"/>
        <v>3980</v>
      </c>
      <c r="P268" s="43">
        <f t="shared" si="9"/>
        <v>143</v>
      </c>
    </row>
    <row r="269" spans="1:16" x14ac:dyDescent="0.15">
      <c r="A269" s="56">
        <v>268</v>
      </c>
      <c r="B269" s="46">
        <v>651813.69999999995</v>
      </c>
      <c r="C269" s="47">
        <v>3562222</v>
      </c>
      <c r="D269" s="48">
        <v>1.57</v>
      </c>
      <c r="E269" s="48">
        <v>0.09</v>
      </c>
      <c r="F269" s="49">
        <v>5.8000000000000003E-2</v>
      </c>
      <c r="G269" s="50" t="s">
        <v>843</v>
      </c>
      <c r="H269" s="50" t="s">
        <v>843</v>
      </c>
      <c r="L269" s="48">
        <v>1.57</v>
      </c>
      <c r="M269" s="48">
        <v>0.09</v>
      </c>
      <c r="O269" s="60">
        <f t="shared" si="8"/>
        <v>1570</v>
      </c>
      <c r="P269" s="43">
        <f t="shared" si="9"/>
        <v>90</v>
      </c>
    </row>
    <row r="270" spans="1:16" x14ac:dyDescent="0.15">
      <c r="A270" s="56">
        <v>269</v>
      </c>
      <c r="B270" s="46">
        <v>642291.69999999995</v>
      </c>
      <c r="C270" s="47">
        <v>3572908</v>
      </c>
      <c r="D270" s="48">
        <v>4.08</v>
      </c>
      <c r="E270" s="49">
        <v>0.185</v>
      </c>
      <c r="F270" s="49">
        <v>0.80500000000000005</v>
      </c>
      <c r="G270" s="50" t="s">
        <v>841</v>
      </c>
      <c r="H270" s="50" t="s">
        <v>841</v>
      </c>
      <c r="L270" s="48">
        <v>4.08</v>
      </c>
      <c r="M270" s="49">
        <v>0.185</v>
      </c>
      <c r="O270" s="60">
        <f t="shared" si="8"/>
        <v>4080</v>
      </c>
      <c r="P270" s="43">
        <f t="shared" si="9"/>
        <v>185</v>
      </c>
    </row>
    <row r="271" spans="1:16" x14ac:dyDescent="0.15">
      <c r="A271" s="56">
        <v>270</v>
      </c>
      <c r="B271" s="46">
        <v>641697.69999999995</v>
      </c>
      <c r="C271" s="47">
        <v>3573714</v>
      </c>
      <c r="D271" s="48">
        <v>4.0599999999999996</v>
      </c>
      <c r="E271" s="49">
        <v>0.21199999999999999</v>
      </c>
      <c r="F271" s="49">
        <v>0.91600000000000004</v>
      </c>
      <c r="G271" s="50" t="s">
        <v>841</v>
      </c>
      <c r="H271" s="50" t="s">
        <v>841</v>
      </c>
      <c r="L271" s="48">
        <v>4.0599999999999996</v>
      </c>
      <c r="M271" s="49">
        <v>0.21199999999999999</v>
      </c>
      <c r="O271" s="60">
        <f t="shared" si="8"/>
        <v>4059.9999999999995</v>
      </c>
      <c r="P271" s="43">
        <f t="shared" si="9"/>
        <v>212</v>
      </c>
    </row>
    <row r="272" spans="1:16" x14ac:dyDescent="0.15">
      <c r="A272" s="56">
        <v>271</v>
      </c>
      <c r="B272" s="46">
        <v>652126.69999999995</v>
      </c>
      <c r="C272" s="47">
        <v>3559507</v>
      </c>
      <c r="D272" s="48">
        <v>3.14</v>
      </c>
      <c r="E272" s="49">
        <v>0.121</v>
      </c>
      <c r="F272" s="49">
        <v>0.312</v>
      </c>
      <c r="G272" s="50" t="s">
        <v>843</v>
      </c>
      <c r="H272" s="50" t="s">
        <v>843</v>
      </c>
      <c r="L272" s="48">
        <v>3.14</v>
      </c>
      <c r="M272" s="49">
        <v>0.121</v>
      </c>
      <c r="O272" s="60">
        <f t="shared" si="8"/>
        <v>3140</v>
      </c>
      <c r="P272" s="43">
        <f t="shared" si="9"/>
        <v>121</v>
      </c>
    </row>
    <row r="273" spans="1:16" x14ac:dyDescent="0.15">
      <c r="A273" s="56">
        <v>272</v>
      </c>
      <c r="B273" s="46">
        <v>648775.19999999995</v>
      </c>
      <c r="C273" s="47">
        <v>3563807</v>
      </c>
      <c r="D273" s="48">
        <v>1.48</v>
      </c>
      <c r="E273" s="49">
        <v>0.14499999999999999</v>
      </c>
      <c r="F273" s="49">
        <v>8.3000000000000004E-2</v>
      </c>
      <c r="G273" s="50" t="s">
        <v>843</v>
      </c>
      <c r="H273" s="50" t="s">
        <v>843</v>
      </c>
      <c r="L273" s="48">
        <v>1.48</v>
      </c>
      <c r="M273" s="49">
        <v>0.14499999999999999</v>
      </c>
      <c r="O273" s="60">
        <f t="shared" si="8"/>
        <v>1480</v>
      </c>
      <c r="P273" s="43">
        <f t="shared" si="9"/>
        <v>145</v>
      </c>
    </row>
    <row r="274" spans="1:16" x14ac:dyDescent="0.15">
      <c r="A274" s="56">
        <v>273</v>
      </c>
      <c r="B274" s="46">
        <v>636111.69999999995</v>
      </c>
      <c r="C274" s="47">
        <v>3578319</v>
      </c>
      <c r="D274" s="48">
        <v>2.65</v>
      </c>
      <c r="E274" s="48">
        <v>7.0000000000000007E-2</v>
      </c>
      <c r="F274" s="49">
        <v>0.128</v>
      </c>
      <c r="G274" s="50" t="s">
        <v>841</v>
      </c>
      <c r="H274" s="50" t="s">
        <v>841</v>
      </c>
      <c r="L274" s="48">
        <v>2.65</v>
      </c>
      <c r="M274" s="48">
        <v>7.0000000000000007E-2</v>
      </c>
      <c r="O274" s="60">
        <f t="shared" si="8"/>
        <v>2650</v>
      </c>
      <c r="P274" s="43">
        <f t="shared" si="9"/>
        <v>70</v>
      </c>
    </row>
    <row r="275" spans="1:16" x14ac:dyDescent="0.15">
      <c r="A275" s="56">
        <v>274</v>
      </c>
      <c r="B275" s="46">
        <v>652671.19999999995</v>
      </c>
      <c r="C275" s="47">
        <v>3555917</v>
      </c>
      <c r="D275" s="48">
        <v>1.26</v>
      </c>
      <c r="E275" s="49">
        <v>6.6000000000000003E-2</v>
      </c>
      <c r="F275" s="49">
        <v>2.7E-2</v>
      </c>
      <c r="G275" s="50" t="s">
        <v>843</v>
      </c>
      <c r="H275" s="50" t="s">
        <v>841</v>
      </c>
      <c r="L275" s="48">
        <v>1.26</v>
      </c>
      <c r="M275" s="49">
        <v>6.6000000000000003E-2</v>
      </c>
      <c r="O275" s="60">
        <f t="shared" si="8"/>
        <v>1260</v>
      </c>
      <c r="P275" s="43">
        <f t="shared" si="9"/>
        <v>66</v>
      </c>
    </row>
    <row r="276" spans="1:16" x14ac:dyDescent="0.15">
      <c r="A276" s="56">
        <v>275</v>
      </c>
      <c r="B276" s="46">
        <v>634992.5</v>
      </c>
      <c r="C276" s="47">
        <v>3576449</v>
      </c>
      <c r="D276" s="48">
        <v>1.83</v>
      </c>
      <c r="E276" s="48">
        <v>0.13</v>
      </c>
      <c r="F276" s="49">
        <v>0.114</v>
      </c>
      <c r="G276" s="50" t="s">
        <v>843</v>
      </c>
      <c r="H276" s="50" t="s">
        <v>843</v>
      </c>
      <c r="L276" s="48">
        <v>1.83</v>
      </c>
      <c r="M276" s="48">
        <v>0.13</v>
      </c>
      <c r="O276" s="60">
        <f t="shared" si="8"/>
        <v>1830</v>
      </c>
      <c r="P276" s="43">
        <f t="shared" si="9"/>
        <v>130</v>
      </c>
    </row>
    <row r="277" spans="1:16" x14ac:dyDescent="0.15">
      <c r="A277" s="56">
        <v>276</v>
      </c>
      <c r="B277" s="47">
        <v>634435</v>
      </c>
      <c r="C277" s="47">
        <v>3577723</v>
      </c>
      <c r="D277" s="48">
        <v>2.52</v>
      </c>
      <c r="E277" s="49">
        <v>0.11899999999999999</v>
      </c>
      <c r="F277" s="49">
        <v>0.19800000000000001</v>
      </c>
      <c r="G277" s="50" t="s">
        <v>843</v>
      </c>
      <c r="H277" s="50" t="s">
        <v>843</v>
      </c>
      <c r="L277" s="48">
        <v>2.52</v>
      </c>
      <c r="M277" s="49">
        <v>0.11899999999999999</v>
      </c>
      <c r="O277" s="60">
        <f t="shared" si="8"/>
        <v>2520</v>
      </c>
      <c r="P277" s="43">
        <f t="shared" si="9"/>
        <v>119</v>
      </c>
    </row>
    <row r="278" spans="1:16" x14ac:dyDescent="0.15">
      <c r="A278" s="56">
        <v>277</v>
      </c>
      <c r="B278" s="46">
        <v>643611.30000000005</v>
      </c>
      <c r="C278" s="47">
        <v>3559459</v>
      </c>
      <c r="D278" s="48">
        <v>3.29</v>
      </c>
      <c r="E278" s="49">
        <v>0.183</v>
      </c>
      <c r="F278" s="49">
        <v>0.51900000000000002</v>
      </c>
      <c r="G278" s="50" t="s">
        <v>843</v>
      </c>
      <c r="H278" s="50" t="s">
        <v>843</v>
      </c>
      <c r="L278" s="48">
        <v>3.29</v>
      </c>
      <c r="M278" s="49">
        <v>0.183</v>
      </c>
      <c r="O278" s="60">
        <f t="shared" si="8"/>
        <v>3290</v>
      </c>
      <c r="P278" s="43">
        <f t="shared" si="9"/>
        <v>183</v>
      </c>
    </row>
    <row r="279" spans="1:16" x14ac:dyDescent="0.15">
      <c r="A279" s="56">
        <v>278</v>
      </c>
      <c r="B279" s="46">
        <v>639544.30000000005</v>
      </c>
      <c r="C279" s="47">
        <v>3564239</v>
      </c>
      <c r="D279" s="48">
        <v>3.63</v>
      </c>
      <c r="E279" s="49">
        <v>0.17199999999999999</v>
      </c>
      <c r="F279" s="49">
        <v>0.59299999999999997</v>
      </c>
      <c r="G279" s="50" t="s">
        <v>841</v>
      </c>
      <c r="H279" s="50" t="s">
        <v>841</v>
      </c>
      <c r="L279" s="48">
        <v>3.63</v>
      </c>
      <c r="M279" s="49">
        <v>0.17199999999999999</v>
      </c>
      <c r="O279" s="60">
        <f t="shared" si="8"/>
        <v>3630</v>
      </c>
      <c r="P279" s="43">
        <f t="shared" si="9"/>
        <v>172</v>
      </c>
    </row>
    <row r="280" spans="1:16" x14ac:dyDescent="0.15">
      <c r="A280" s="56">
        <v>279</v>
      </c>
      <c r="B280" s="46">
        <v>633710.19999999995</v>
      </c>
      <c r="C280" s="47">
        <v>3572644</v>
      </c>
      <c r="D280" s="48">
        <v>2.14</v>
      </c>
      <c r="E280" s="49">
        <v>0.10199999999999999</v>
      </c>
      <c r="F280" s="49">
        <v>0.123</v>
      </c>
      <c r="G280" s="50" t="s">
        <v>841</v>
      </c>
      <c r="H280" s="50" t="s">
        <v>843</v>
      </c>
      <c r="L280" s="48">
        <v>2.14</v>
      </c>
      <c r="M280" s="49">
        <v>0.10199999999999999</v>
      </c>
      <c r="O280" s="60">
        <f t="shared" si="8"/>
        <v>2140</v>
      </c>
      <c r="P280" s="43">
        <f t="shared" si="9"/>
        <v>102</v>
      </c>
    </row>
    <row r="281" spans="1:16" x14ac:dyDescent="0.15">
      <c r="A281" s="56">
        <v>280</v>
      </c>
      <c r="B281" s="46">
        <v>634016.9</v>
      </c>
      <c r="C281" s="47">
        <v>3572249</v>
      </c>
      <c r="D281" s="48">
        <v>3.08</v>
      </c>
      <c r="E281" s="49">
        <v>0.128</v>
      </c>
      <c r="F281" s="49">
        <v>0.318</v>
      </c>
      <c r="G281" s="50" t="s">
        <v>843</v>
      </c>
      <c r="H281" s="50" t="s">
        <v>843</v>
      </c>
      <c r="L281" s="48">
        <v>3.08</v>
      </c>
      <c r="M281" s="49">
        <v>0.128</v>
      </c>
      <c r="O281" s="60">
        <f t="shared" si="8"/>
        <v>3080</v>
      </c>
      <c r="P281" s="43">
        <f t="shared" si="9"/>
        <v>128</v>
      </c>
    </row>
    <row r="282" spans="1:16" x14ac:dyDescent="0.15">
      <c r="A282" s="56">
        <v>281</v>
      </c>
      <c r="B282" s="46">
        <v>632779.5</v>
      </c>
      <c r="C282" s="47">
        <v>3571076</v>
      </c>
      <c r="D282" s="46">
        <v>2.6</v>
      </c>
      <c r="E282" s="49">
        <v>0.121</v>
      </c>
      <c r="F282" s="49">
        <v>0.214</v>
      </c>
      <c r="G282" s="50" t="s">
        <v>841</v>
      </c>
      <c r="H282" s="50" t="s">
        <v>841</v>
      </c>
      <c r="L282" s="46">
        <v>2.6</v>
      </c>
      <c r="M282" s="49">
        <v>0.121</v>
      </c>
      <c r="O282" s="60">
        <f t="shared" si="8"/>
        <v>2600</v>
      </c>
      <c r="P282" s="43">
        <f t="shared" si="9"/>
        <v>121</v>
      </c>
    </row>
    <row r="283" spans="1:16" x14ac:dyDescent="0.15">
      <c r="A283" s="56">
        <v>282</v>
      </c>
      <c r="B283" s="46">
        <v>641003.5</v>
      </c>
      <c r="C283" s="47">
        <v>3560556</v>
      </c>
      <c r="D283" s="46">
        <v>2.8</v>
      </c>
      <c r="E283" s="49">
        <v>8.4000000000000005E-2</v>
      </c>
      <c r="F283" s="49">
        <v>0.17299999999999999</v>
      </c>
      <c r="G283" s="50" t="s">
        <v>843</v>
      </c>
      <c r="H283" s="50" t="s">
        <v>843</v>
      </c>
      <c r="L283" s="46">
        <v>2.8</v>
      </c>
      <c r="M283" s="49">
        <v>8.4000000000000005E-2</v>
      </c>
      <c r="O283" s="60">
        <f t="shared" si="8"/>
        <v>2800</v>
      </c>
      <c r="P283" s="43">
        <f t="shared" si="9"/>
        <v>84</v>
      </c>
    </row>
    <row r="284" spans="1:16" x14ac:dyDescent="0.15">
      <c r="A284" s="51">
        <v>283</v>
      </c>
      <c r="B284" s="52">
        <v>626288.69999999995</v>
      </c>
      <c r="C284" s="57">
        <v>3577282</v>
      </c>
      <c r="D284" s="53">
        <v>2.54</v>
      </c>
      <c r="E284" s="54">
        <v>0.14499999999999999</v>
      </c>
      <c r="F284" s="54">
        <v>0.24399999999999999</v>
      </c>
      <c r="G284" s="55" t="s">
        <v>843</v>
      </c>
      <c r="H284" s="55" t="s">
        <v>843</v>
      </c>
      <c r="L284" s="53">
        <v>2.54</v>
      </c>
      <c r="M284" s="54">
        <v>0.14499999999999999</v>
      </c>
      <c r="O284" s="60">
        <f t="shared" si="8"/>
        <v>2540</v>
      </c>
      <c r="P284" s="43">
        <f t="shared" si="9"/>
        <v>145</v>
      </c>
    </row>
    <row r="285" spans="1:16" x14ac:dyDescent="0.15">
      <c r="A285" s="56">
        <v>284</v>
      </c>
      <c r="B285" s="46">
        <v>626280.80000000005</v>
      </c>
      <c r="C285" s="47">
        <v>2577292</v>
      </c>
      <c r="D285" s="48">
        <v>1.02</v>
      </c>
      <c r="E285" s="48">
        <v>7.0000000000000007E-2</v>
      </c>
      <c r="F285" s="49">
        <v>1.9E-2</v>
      </c>
      <c r="G285" s="50" t="s">
        <v>843</v>
      </c>
      <c r="H285" s="50" t="s">
        <v>843</v>
      </c>
      <c r="L285" s="48">
        <v>1.02</v>
      </c>
      <c r="M285" s="48">
        <v>7.0000000000000007E-2</v>
      </c>
      <c r="O285" s="60">
        <f t="shared" si="8"/>
        <v>1020</v>
      </c>
      <c r="P285" s="43">
        <f t="shared" si="9"/>
        <v>70</v>
      </c>
    </row>
    <row r="286" spans="1:16" x14ac:dyDescent="0.15">
      <c r="A286" s="56">
        <v>285</v>
      </c>
      <c r="B286" s="46">
        <v>622349.5</v>
      </c>
      <c r="C286" s="47">
        <v>3578567</v>
      </c>
      <c r="D286" s="46">
        <v>2.4</v>
      </c>
      <c r="E286" s="49">
        <v>9.0999999999999998E-2</v>
      </c>
      <c r="F286" s="49">
        <v>0.13800000000000001</v>
      </c>
      <c r="G286" s="50" t="s">
        <v>843</v>
      </c>
      <c r="H286" s="50" t="s">
        <v>843</v>
      </c>
      <c r="L286" s="46">
        <v>2.4</v>
      </c>
      <c r="M286" s="49">
        <v>9.0999999999999998E-2</v>
      </c>
      <c r="O286" s="60">
        <f t="shared" si="8"/>
        <v>2400</v>
      </c>
      <c r="P286" s="43">
        <f t="shared" si="9"/>
        <v>91</v>
      </c>
    </row>
    <row r="287" spans="1:16" x14ac:dyDescent="0.15">
      <c r="A287" s="56">
        <v>286</v>
      </c>
      <c r="B287" s="46">
        <v>640622.6</v>
      </c>
      <c r="C287" s="47">
        <v>3555273</v>
      </c>
      <c r="D287" s="48">
        <v>2.4300000000000002</v>
      </c>
      <c r="E287" s="49">
        <v>7.0999999999999994E-2</v>
      </c>
      <c r="F287" s="48">
        <v>0.11</v>
      </c>
      <c r="G287" s="50" t="s">
        <v>843</v>
      </c>
      <c r="H287" s="50" t="s">
        <v>843</v>
      </c>
      <c r="L287" s="48">
        <v>2.4300000000000002</v>
      </c>
      <c r="M287" s="49">
        <v>7.0999999999999994E-2</v>
      </c>
      <c r="O287" s="60">
        <f t="shared" si="8"/>
        <v>2430</v>
      </c>
      <c r="P287" s="43">
        <f t="shared" si="9"/>
        <v>71</v>
      </c>
    </row>
    <row r="288" spans="1:16" x14ac:dyDescent="0.15">
      <c r="A288" s="56">
        <v>287</v>
      </c>
      <c r="B288" s="47">
        <v>636353</v>
      </c>
      <c r="C288" s="47">
        <v>3560954</v>
      </c>
      <c r="D288" s="49">
        <v>0.85699999999999998</v>
      </c>
      <c r="E288" s="49">
        <v>2.1999999999999999E-2</v>
      </c>
      <c r="F288" s="49">
        <v>4.0000000000000001E-3</v>
      </c>
      <c r="G288" s="50" t="s">
        <v>843</v>
      </c>
      <c r="H288" s="50" t="s">
        <v>843</v>
      </c>
      <c r="L288" s="49">
        <v>0.85699999999999998</v>
      </c>
      <c r="M288" s="49">
        <v>2.1999999999999999E-2</v>
      </c>
      <c r="O288" s="60">
        <f t="shared" si="8"/>
        <v>857</v>
      </c>
      <c r="P288" s="43">
        <f t="shared" si="9"/>
        <v>22</v>
      </c>
    </row>
    <row r="289" spans="1:16" x14ac:dyDescent="0.15">
      <c r="A289" s="56">
        <v>288</v>
      </c>
      <c r="B289" s="46">
        <v>621217.1</v>
      </c>
      <c r="C289" s="47">
        <v>3576674</v>
      </c>
      <c r="D289" s="48">
        <v>3.77</v>
      </c>
      <c r="E289" s="49">
        <v>0.185</v>
      </c>
      <c r="F289" s="49">
        <v>0.68799999999999994</v>
      </c>
      <c r="G289" s="50" t="s">
        <v>841</v>
      </c>
      <c r="H289" s="50" t="s">
        <v>841</v>
      </c>
      <c r="L289" s="48">
        <v>3.77</v>
      </c>
      <c r="M289" s="49">
        <v>0.185</v>
      </c>
      <c r="O289" s="60">
        <f t="shared" si="8"/>
        <v>3770</v>
      </c>
      <c r="P289" s="43">
        <f t="shared" si="9"/>
        <v>185</v>
      </c>
    </row>
    <row r="290" spans="1:16" x14ac:dyDescent="0.15">
      <c r="A290" s="56">
        <v>289</v>
      </c>
      <c r="B290" s="46">
        <v>617323.9</v>
      </c>
      <c r="C290" s="47">
        <v>3579320</v>
      </c>
      <c r="D290" s="48">
        <v>4.07</v>
      </c>
      <c r="E290" s="49">
        <v>0.17799999999999999</v>
      </c>
      <c r="F290" s="48">
        <v>0.77</v>
      </c>
      <c r="G290" s="50" t="s">
        <v>841</v>
      </c>
      <c r="H290" s="50" t="s">
        <v>841</v>
      </c>
      <c r="L290" s="48">
        <v>4.07</v>
      </c>
      <c r="M290" s="49">
        <v>0.17799999999999999</v>
      </c>
      <c r="O290" s="60">
        <f t="shared" si="8"/>
        <v>4070.0000000000005</v>
      </c>
      <c r="P290" s="43">
        <f t="shared" si="9"/>
        <v>178</v>
      </c>
    </row>
    <row r="291" spans="1:16" x14ac:dyDescent="0.15">
      <c r="A291" s="56">
        <v>290</v>
      </c>
      <c r="B291" s="46">
        <v>628042.9</v>
      </c>
      <c r="C291" s="47">
        <v>3565237</v>
      </c>
      <c r="D291" s="46">
        <v>2.4</v>
      </c>
      <c r="E291" s="49">
        <v>7.4999999999999997E-2</v>
      </c>
      <c r="F291" s="49">
        <v>0.113</v>
      </c>
      <c r="G291" s="50" t="s">
        <v>843</v>
      </c>
      <c r="H291" s="50" t="s">
        <v>841</v>
      </c>
      <c r="L291" s="46">
        <v>2.4</v>
      </c>
      <c r="M291" s="49">
        <v>7.4999999999999997E-2</v>
      </c>
      <c r="O291" s="60">
        <f t="shared" si="8"/>
        <v>2400</v>
      </c>
      <c r="P291" s="43">
        <f t="shared" si="9"/>
        <v>75</v>
      </c>
    </row>
    <row r="292" spans="1:16" x14ac:dyDescent="0.15">
      <c r="A292" s="56">
        <v>291</v>
      </c>
      <c r="B292" s="46">
        <v>632768.80000000005</v>
      </c>
      <c r="C292" s="47">
        <v>3556766</v>
      </c>
      <c r="D292" s="48">
        <v>2.99</v>
      </c>
      <c r="E292" s="49">
        <v>0.25600000000000001</v>
      </c>
      <c r="F292" s="46">
        <v>0.6</v>
      </c>
      <c r="G292" s="50" t="s">
        <v>843</v>
      </c>
      <c r="H292" s="50" t="s">
        <v>843</v>
      </c>
      <c r="L292" s="48">
        <v>2.99</v>
      </c>
      <c r="M292" s="49">
        <v>0.25600000000000001</v>
      </c>
      <c r="O292" s="60">
        <f t="shared" si="8"/>
        <v>2990</v>
      </c>
      <c r="P292" s="43">
        <f t="shared" si="9"/>
        <v>256</v>
      </c>
    </row>
    <row r="293" spans="1:16" x14ac:dyDescent="0.15">
      <c r="A293" s="56">
        <v>292</v>
      </c>
      <c r="B293" s="46">
        <v>631232.4</v>
      </c>
      <c r="C293" s="47">
        <v>3558093</v>
      </c>
      <c r="D293" s="48">
        <v>3.24</v>
      </c>
      <c r="E293" s="49">
        <v>0.20699999999999999</v>
      </c>
      <c r="F293" s="49">
        <v>0.56799999999999995</v>
      </c>
      <c r="G293" s="50" t="s">
        <v>841</v>
      </c>
      <c r="H293" s="50" t="s">
        <v>843</v>
      </c>
      <c r="L293" s="48">
        <v>3.24</v>
      </c>
      <c r="M293" s="49">
        <v>0.20699999999999999</v>
      </c>
      <c r="O293" s="60">
        <f t="shared" si="8"/>
        <v>3240</v>
      </c>
      <c r="P293" s="43">
        <f t="shared" si="9"/>
        <v>207</v>
      </c>
    </row>
    <row r="294" spans="1:16" x14ac:dyDescent="0.15">
      <c r="A294" s="56">
        <v>293</v>
      </c>
      <c r="B294" s="46">
        <v>628640.9</v>
      </c>
      <c r="C294" s="47">
        <v>3562530</v>
      </c>
      <c r="D294" s="48">
        <v>3.97</v>
      </c>
      <c r="E294" s="49">
        <v>0.106</v>
      </c>
      <c r="F294" s="49">
        <v>0.438</v>
      </c>
      <c r="G294" s="50" t="s">
        <v>843</v>
      </c>
      <c r="H294" s="50" t="s">
        <v>843</v>
      </c>
      <c r="L294" s="48">
        <v>3.97</v>
      </c>
      <c r="M294" s="49">
        <v>0.106</v>
      </c>
      <c r="O294" s="60">
        <f t="shared" si="8"/>
        <v>3970</v>
      </c>
      <c r="P294" s="43">
        <f t="shared" si="9"/>
        <v>106</v>
      </c>
    </row>
    <row r="295" spans="1:16" x14ac:dyDescent="0.15">
      <c r="A295" s="56">
        <v>294</v>
      </c>
      <c r="B295" s="46">
        <v>626657.30000000005</v>
      </c>
      <c r="C295" s="47">
        <v>3563298</v>
      </c>
      <c r="D295" s="48">
        <v>3.06</v>
      </c>
      <c r="E295" s="49">
        <v>9.9000000000000005E-2</v>
      </c>
      <c r="F295" s="49">
        <v>0.24199999999999999</v>
      </c>
      <c r="G295" s="50" t="s">
        <v>841</v>
      </c>
      <c r="H295" s="50" t="s">
        <v>841</v>
      </c>
      <c r="L295" s="48">
        <v>3.06</v>
      </c>
      <c r="M295" s="49">
        <v>9.9000000000000005E-2</v>
      </c>
      <c r="O295" s="60">
        <f t="shared" si="8"/>
        <v>3060</v>
      </c>
      <c r="P295" s="43">
        <f t="shared" si="9"/>
        <v>99</v>
      </c>
    </row>
    <row r="296" spans="1:16" x14ac:dyDescent="0.15">
      <c r="A296" s="56">
        <v>295</v>
      </c>
      <c r="B296" s="46">
        <v>627046.6</v>
      </c>
      <c r="C296" s="47">
        <v>3562841</v>
      </c>
      <c r="D296" s="48">
        <v>1.49</v>
      </c>
      <c r="E296" s="49">
        <v>7.4999999999999997E-2</v>
      </c>
      <c r="F296" s="49">
        <v>4.3999999999999997E-2</v>
      </c>
      <c r="G296" s="50" t="s">
        <v>841</v>
      </c>
      <c r="H296" s="50" t="s">
        <v>841</v>
      </c>
      <c r="L296" s="48">
        <v>1.49</v>
      </c>
      <c r="M296" s="49">
        <v>7.4999999999999997E-2</v>
      </c>
      <c r="O296" s="60">
        <f t="shared" si="8"/>
        <v>1490</v>
      </c>
      <c r="P296" s="43">
        <f t="shared" si="9"/>
        <v>75</v>
      </c>
    </row>
    <row r="297" spans="1:16" x14ac:dyDescent="0.15">
      <c r="A297" s="56">
        <v>296</v>
      </c>
      <c r="B297" s="46">
        <v>625381.5</v>
      </c>
      <c r="C297" s="47">
        <v>3565097</v>
      </c>
      <c r="D297" s="48">
        <v>4.3099999999999996</v>
      </c>
      <c r="E297" s="49">
        <v>0.11899999999999999</v>
      </c>
      <c r="F297" s="49">
        <v>0.57799999999999996</v>
      </c>
      <c r="G297" s="50" t="s">
        <v>843</v>
      </c>
      <c r="H297" s="50" t="s">
        <v>843</v>
      </c>
      <c r="L297" s="48">
        <v>4.3099999999999996</v>
      </c>
      <c r="M297" s="49">
        <v>0.11899999999999999</v>
      </c>
      <c r="O297" s="60">
        <f t="shared" si="8"/>
        <v>4310</v>
      </c>
      <c r="P297" s="43">
        <f t="shared" si="9"/>
        <v>119</v>
      </c>
    </row>
    <row r="298" spans="1:16" x14ac:dyDescent="0.15">
      <c r="A298" s="56">
        <v>297</v>
      </c>
      <c r="B298" s="46">
        <v>626300.30000000005</v>
      </c>
      <c r="C298" s="47">
        <v>3563458</v>
      </c>
      <c r="D298" s="48">
        <v>2.62</v>
      </c>
      <c r="E298" s="49">
        <v>0.112</v>
      </c>
      <c r="F298" s="49">
        <v>0.20100000000000001</v>
      </c>
      <c r="G298" s="50" t="s">
        <v>841</v>
      </c>
      <c r="H298" s="50" t="s">
        <v>841</v>
      </c>
      <c r="L298" s="48">
        <v>2.62</v>
      </c>
      <c r="M298" s="49">
        <v>0.112</v>
      </c>
      <c r="O298" s="60">
        <f t="shared" si="8"/>
        <v>2620</v>
      </c>
      <c r="P298" s="43">
        <f t="shared" si="9"/>
        <v>112</v>
      </c>
    </row>
    <row r="299" spans="1:16" x14ac:dyDescent="0.15">
      <c r="A299" s="56">
        <v>298</v>
      </c>
      <c r="B299" s="46">
        <v>612024.1</v>
      </c>
      <c r="C299" s="47">
        <v>3581011</v>
      </c>
      <c r="D299" s="48">
        <v>2.62</v>
      </c>
      <c r="E299" s="48">
        <v>7.0000000000000007E-2</v>
      </c>
      <c r="F299" s="49">
        <v>0.125</v>
      </c>
      <c r="G299" s="50" t="s">
        <v>843</v>
      </c>
      <c r="H299" s="50" t="s">
        <v>843</v>
      </c>
      <c r="L299" s="48">
        <v>2.62</v>
      </c>
      <c r="M299" s="48">
        <v>7.0000000000000007E-2</v>
      </c>
      <c r="O299" s="60">
        <f t="shared" si="8"/>
        <v>2620</v>
      </c>
      <c r="P299" s="43">
        <f t="shared" si="9"/>
        <v>70</v>
      </c>
    </row>
    <row r="300" spans="1:16" x14ac:dyDescent="0.15">
      <c r="A300" s="56">
        <v>299</v>
      </c>
      <c r="B300" s="46">
        <v>632483.1</v>
      </c>
      <c r="C300" s="47">
        <v>3554370</v>
      </c>
      <c r="D300" s="48">
        <v>2.06</v>
      </c>
      <c r="E300" s="48">
        <v>0.09</v>
      </c>
      <c r="F300" s="46">
        <v>0.1</v>
      </c>
      <c r="G300" s="50" t="s">
        <v>843</v>
      </c>
      <c r="H300" s="50" t="s">
        <v>843</v>
      </c>
      <c r="L300" s="48">
        <v>2.06</v>
      </c>
      <c r="M300" s="48">
        <v>0.09</v>
      </c>
      <c r="O300" s="60">
        <f t="shared" si="8"/>
        <v>2060</v>
      </c>
      <c r="P300" s="43">
        <f t="shared" si="9"/>
        <v>90</v>
      </c>
    </row>
    <row r="301" spans="1:16" x14ac:dyDescent="0.15">
      <c r="A301" s="56">
        <v>300</v>
      </c>
      <c r="B301" s="46">
        <v>631221.9</v>
      </c>
      <c r="C301" s="47">
        <v>3554372</v>
      </c>
      <c r="D301" s="48">
        <v>3.67</v>
      </c>
      <c r="E301" s="49">
        <v>0.11899999999999999</v>
      </c>
      <c r="F301" s="49">
        <v>0.41899999999999998</v>
      </c>
      <c r="G301" s="50" t="s">
        <v>841</v>
      </c>
      <c r="H301" s="50" t="s">
        <v>841</v>
      </c>
      <c r="L301" s="48">
        <v>3.67</v>
      </c>
      <c r="M301" s="49">
        <v>0.11899999999999999</v>
      </c>
      <c r="O301" s="60">
        <f t="shared" si="8"/>
        <v>3670</v>
      </c>
      <c r="P301" s="43">
        <f t="shared" si="9"/>
        <v>119</v>
      </c>
    </row>
    <row r="302" spans="1:16" x14ac:dyDescent="0.15">
      <c r="A302" s="56">
        <v>301</v>
      </c>
      <c r="B302" s="47">
        <v>627123</v>
      </c>
      <c r="C302" s="47">
        <v>3561483</v>
      </c>
      <c r="D302" s="48">
        <v>1.78</v>
      </c>
      <c r="E302" s="49">
        <v>9.2999999999999999E-2</v>
      </c>
      <c r="F302" s="49">
        <v>7.6999999999999999E-2</v>
      </c>
      <c r="G302" s="50" t="s">
        <v>841</v>
      </c>
      <c r="H302" s="50" t="s">
        <v>841</v>
      </c>
      <c r="L302" s="48">
        <v>1.78</v>
      </c>
      <c r="M302" s="49">
        <v>9.2999999999999999E-2</v>
      </c>
      <c r="O302" s="60">
        <f t="shared" si="8"/>
        <v>1780</v>
      </c>
      <c r="P302" s="43">
        <f t="shared" si="9"/>
        <v>93</v>
      </c>
    </row>
    <row r="303" spans="1:16" x14ac:dyDescent="0.15">
      <c r="A303" s="56">
        <v>302</v>
      </c>
      <c r="B303" s="46">
        <v>631710.4</v>
      </c>
      <c r="C303" s="47">
        <v>3554901</v>
      </c>
      <c r="D303" s="48">
        <v>1.02</v>
      </c>
      <c r="E303" s="49">
        <v>9.5000000000000001E-2</v>
      </c>
      <c r="F303" s="49">
        <v>2.5999999999999999E-2</v>
      </c>
      <c r="G303" s="50" t="s">
        <v>843</v>
      </c>
      <c r="H303" s="50" t="s">
        <v>841</v>
      </c>
      <c r="L303" s="48">
        <v>1.02</v>
      </c>
      <c r="M303" s="49">
        <v>9.5000000000000001E-2</v>
      </c>
      <c r="O303" s="60">
        <f t="shared" si="8"/>
        <v>1020</v>
      </c>
      <c r="P303" s="43">
        <f t="shared" si="9"/>
        <v>95</v>
      </c>
    </row>
    <row r="304" spans="1:16" x14ac:dyDescent="0.15">
      <c r="A304" s="56">
        <v>303</v>
      </c>
      <c r="B304" s="46">
        <v>633413.4</v>
      </c>
      <c r="C304" s="47">
        <v>3550287</v>
      </c>
      <c r="D304" s="48">
        <v>2.3199999999999998</v>
      </c>
      <c r="E304" s="49">
        <v>0.108</v>
      </c>
      <c r="F304" s="49">
        <v>0.152</v>
      </c>
      <c r="G304" s="50" t="s">
        <v>843</v>
      </c>
      <c r="H304" s="50" t="s">
        <v>841</v>
      </c>
      <c r="L304" s="48">
        <v>2.3199999999999998</v>
      </c>
      <c r="M304" s="49">
        <v>0.108</v>
      </c>
      <c r="O304" s="60">
        <f t="shared" si="8"/>
        <v>2320</v>
      </c>
      <c r="P304" s="43">
        <f t="shared" si="9"/>
        <v>108</v>
      </c>
    </row>
    <row r="305" spans="1:16" x14ac:dyDescent="0.15">
      <c r="A305" s="56">
        <v>304</v>
      </c>
      <c r="B305" s="46">
        <v>627697.80000000005</v>
      </c>
      <c r="C305" s="47">
        <v>3557046</v>
      </c>
      <c r="D305" s="48">
        <v>2.52</v>
      </c>
      <c r="E305" s="49">
        <v>0.161</v>
      </c>
      <c r="F305" s="49">
        <v>0.26800000000000002</v>
      </c>
      <c r="G305" s="50" t="s">
        <v>843</v>
      </c>
      <c r="H305" s="50" t="s">
        <v>841</v>
      </c>
      <c r="L305" s="48">
        <v>2.52</v>
      </c>
      <c r="M305" s="49">
        <v>0.161</v>
      </c>
      <c r="O305" s="60">
        <f t="shared" si="8"/>
        <v>2520</v>
      </c>
      <c r="P305" s="43">
        <f t="shared" si="9"/>
        <v>161</v>
      </c>
    </row>
    <row r="306" spans="1:16" x14ac:dyDescent="0.15">
      <c r="A306" s="56">
        <v>305</v>
      </c>
      <c r="B306" s="46">
        <v>623328.6</v>
      </c>
      <c r="C306" s="47">
        <v>3561030</v>
      </c>
      <c r="D306" s="48">
        <v>3.03</v>
      </c>
      <c r="E306" s="49">
        <v>0.104</v>
      </c>
      <c r="F306" s="49">
        <v>0.251</v>
      </c>
      <c r="G306" s="50" t="s">
        <v>841</v>
      </c>
      <c r="H306" s="50" t="s">
        <v>841</v>
      </c>
      <c r="L306" s="48">
        <v>3.03</v>
      </c>
      <c r="M306" s="49">
        <v>0.104</v>
      </c>
      <c r="O306" s="60">
        <f t="shared" si="8"/>
        <v>3030</v>
      </c>
      <c r="P306" s="43">
        <f t="shared" si="9"/>
        <v>104</v>
      </c>
    </row>
    <row r="307" spans="1:16" x14ac:dyDescent="0.15">
      <c r="A307" s="56">
        <v>306</v>
      </c>
      <c r="B307" s="46">
        <v>623025.5</v>
      </c>
      <c r="C307" s="47">
        <v>3561461</v>
      </c>
      <c r="D307" s="48">
        <v>3.53</v>
      </c>
      <c r="E307" s="49">
        <v>0.16800000000000001</v>
      </c>
      <c r="F307" s="49">
        <v>0.54900000000000004</v>
      </c>
      <c r="G307" s="50" t="s">
        <v>841</v>
      </c>
      <c r="H307" s="50" t="s">
        <v>841</v>
      </c>
      <c r="L307" s="48">
        <v>3.53</v>
      </c>
      <c r="M307" s="49">
        <v>0.16800000000000001</v>
      </c>
      <c r="O307" s="60">
        <f t="shared" si="8"/>
        <v>3530</v>
      </c>
      <c r="P307" s="43">
        <f t="shared" si="9"/>
        <v>168</v>
      </c>
    </row>
    <row r="308" spans="1:16" x14ac:dyDescent="0.15">
      <c r="A308" s="56">
        <v>307</v>
      </c>
      <c r="B308" s="46">
        <v>613267.4</v>
      </c>
      <c r="C308" s="47">
        <v>3574214</v>
      </c>
      <c r="D308" s="48">
        <v>3.14</v>
      </c>
      <c r="E308" s="49">
        <v>0.10100000000000001</v>
      </c>
      <c r="F308" s="48">
        <v>0.26</v>
      </c>
      <c r="G308" s="50" t="s">
        <v>843</v>
      </c>
      <c r="H308" s="50" t="s">
        <v>841</v>
      </c>
      <c r="L308" s="48">
        <v>3.14</v>
      </c>
      <c r="M308" s="49">
        <v>0.10100000000000001</v>
      </c>
      <c r="O308" s="60">
        <f t="shared" si="8"/>
        <v>3140</v>
      </c>
      <c r="P308" s="43">
        <f t="shared" si="9"/>
        <v>101</v>
      </c>
    </row>
    <row r="309" spans="1:16" x14ac:dyDescent="0.15">
      <c r="A309" s="56">
        <v>308</v>
      </c>
      <c r="B309" s="46">
        <v>616648.4</v>
      </c>
      <c r="C309" s="47">
        <v>3569325</v>
      </c>
      <c r="D309" s="48">
        <v>1.48</v>
      </c>
      <c r="E309" s="49">
        <v>8.4000000000000005E-2</v>
      </c>
      <c r="F309" s="49">
        <v>4.8000000000000001E-2</v>
      </c>
      <c r="G309" s="50" t="s">
        <v>843</v>
      </c>
      <c r="H309" s="50" t="s">
        <v>843</v>
      </c>
      <c r="L309" s="48">
        <v>1.48</v>
      </c>
      <c r="M309" s="49">
        <v>8.4000000000000005E-2</v>
      </c>
      <c r="O309" s="60">
        <f t="shared" si="8"/>
        <v>1480</v>
      </c>
      <c r="P309" s="43">
        <f t="shared" si="9"/>
        <v>84</v>
      </c>
    </row>
    <row r="310" spans="1:16" x14ac:dyDescent="0.15">
      <c r="A310" s="56">
        <v>309</v>
      </c>
      <c r="B310" s="46">
        <v>626204.80000000005</v>
      </c>
      <c r="C310" s="47">
        <v>3556246</v>
      </c>
      <c r="D310" s="48">
        <v>2.52</v>
      </c>
      <c r="E310" s="49">
        <v>0.23799999999999999</v>
      </c>
      <c r="F310" s="49">
        <v>0.39600000000000002</v>
      </c>
      <c r="G310" s="50" t="s">
        <v>843</v>
      </c>
      <c r="H310" s="50" t="s">
        <v>841</v>
      </c>
      <c r="L310" s="48">
        <v>2.52</v>
      </c>
      <c r="M310" s="49">
        <v>0.23799999999999999</v>
      </c>
      <c r="O310" s="60">
        <f t="shared" si="8"/>
        <v>2520</v>
      </c>
      <c r="P310" s="43">
        <f t="shared" si="9"/>
        <v>238</v>
      </c>
    </row>
    <row r="311" spans="1:16" x14ac:dyDescent="0.15">
      <c r="A311" s="56">
        <v>310</v>
      </c>
      <c r="B311" s="46">
        <v>627377.19999999995</v>
      </c>
      <c r="C311" s="47">
        <v>3555008</v>
      </c>
      <c r="D311" s="46">
        <v>2.9</v>
      </c>
      <c r="E311" s="49">
        <v>0.124</v>
      </c>
      <c r="F311" s="49">
        <v>0.27400000000000002</v>
      </c>
      <c r="G311" s="50" t="s">
        <v>843</v>
      </c>
      <c r="H311" s="50" t="s">
        <v>843</v>
      </c>
      <c r="L311" s="46">
        <v>2.9</v>
      </c>
      <c r="M311" s="49">
        <v>0.124</v>
      </c>
      <c r="O311" s="60">
        <f t="shared" si="8"/>
        <v>2900</v>
      </c>
      <c r="P311" s="43">
        <f t="shared" si="9"/>
        <v>124</v>
      </c>
    </row>
    <row r="312" spans="1:16" x14ac:dyDescent="0.15">
      <c r="A312" s="56">
        <v>311</v>
      </c>
      <c r="B312" s="46">
        <v>628676.80000000005</v>
      </c>
      <c r="C312" s="47">
        <v>3552035</v>
      </c>
      <c r="D312" s="48">
        <v>2.95</v>
      </c>
      <c r="E312" s="49">
        <v>0.10199999999999999</v>
      </c>
      <c r="F312" s="49">
        <v>0.23300000000000001</v>
      </c>
      <c r="G312" s="50" t="s">
        <v>843</v>
      </c>
      <c r="H312" s="50" t="s">
        <v>843</v>
      </c>
      <c r="L312" s="48">
        <v>2.95</v>
      </c>
      <c r="M312" s="49">
        <v>0.10199999999999999</v>
      </c>
      <c r="O312" s="60">
        <f t="shared" si="8"/>
        <v>2950</v>
      </c>
      <c r="P312" s="43">
        <f t="shared" si="9"/>
        <v>102</v>
      </c>
    </row>
    <row r="313" spans="1:16" x14ac:dyDescent="0.15">
      <c r="A313" s="56">
        <v>312</v>
      </c>
      <c r="B313" s="46">
        <v>624307.80000000005</v>
      </c>
      <c r="C313" s="47">
        <v>3556374</v>
      </c>
      <c r="D313" s="48">
        <v>2.4500000000000002</v>
      </c>
      <c r="E313" s="49">
        <v>0.18099999999999999</v>
      </c>
      <c r="F313" s="49">
        <v>0.28499999999999998</v>
      </c>
      <c r="G313" s="50" t="s">
        <v>843</v>
      </c>
      <c r="H313" s="50" t="s">
        <v>841</v>
      </c>
      <c r="L313" s="48">
        <v>2.4500000000000002</v>
      </c>
      <c r="M313" s="49">
        <v>0.18099999999999999</v>
      </c>
      <c r="O313" s="60">
        <f t="shared" si="8"/>
        <v>2450</v>
      </c>
      <c r="P313" s="43">
        <f t="shared" si="9"/>
        <v>181</v>
      </c>
    </row>
    <row r="314" spans="1:16" x14ac:dyDescent="0.15">
      <c r="A314" s="56">
        <v>313</v>
      </c>
      <c r="B314" s="46">
        <v>626496.5</v>
      </c>
      <c r="C314" s="47">
        <v>3553320</v>
      </c>
      <c r="D314" s="48">
        <v>3.84</v>
      </c>
      <c r="E314" s="49">
        <v>0.185</v>
      </c>
      <c r="F314" s="49">
        <v>0.71399999999999997</v>
      </c>
      <c r="G314" s="50" t="s">
        <v>841</v>
      </c>
      <c r="H314" s="50" t="s">
        <v>841</v>
      </c>
      <c r="L314" s="48">
        <v>3.84</v>
      </c>
      <c r="M314" s="49">
        <v>0.185</v>
      </c>
      <c r="O314" s="60">
        <f t="shared" si="8"/>
        <v>3840</v>
      </c>
      <c r="P314" s="43">
        <f t="shared" si="9"/>
        <v>185</v>
      </c>
    </row>
    <row r="315" spans="1:16" x14ac:dyDescent="0.15">
      <c r="A315" s="56">
        <v>314</v>
      </c>
      <c r="B315" s="46">
        <v>625497.59999999998</v>
      </c>
      <c r="C315" s="47">
        <v>3554958</v>
      </c>
      <c r="D315" s="48">
        <v>1.75</v>
      </c>
      <c r="E315" s="49">
        <v>9.1999999999999998E-2</v>
      </c>
      <c r="F315" s="49">
        <v>7.2999999999999995E-2</v>
      </c>
      <c r="G315" s="50" t="s">
        <v>843</v>
      </c>
      <c r="H315" s="50" t="s">
        <v>843</v>
      </c>
      <c r="L315" s="48">
        <v>1.75</v>
      </c>
      <c r="M315" s="49">
        <v>9.1999999999999998E-2</v>
      </c>
      <c r="O315" s="60">
        <f t="shared" si="8"/>
        <v>1750</v>
      </c>
      <c r="P315" s="43">
        <f t="shared" si="9"/>
        <v>92</v>
      </c>
    </row>
    <row r="316" spans="1:16" x14ac:dyDescent="0.15">
      <c r="A316" s="56">
        <v>315</v>
      </c>
      <c r="B316" s="46">
        <v>611526.1</v>
      </c>
      <c r="C316" s="47">
        <v>3569272</v>
      </c>
      <c r="D316" s="48">
        <v>3.75</v>
      </c>
      <c r="E316" s="49">
        <v>0.434</v>
      </c>
      <c r="F316" s="49">
        <v>1.597</v>
      </c>
      <c r="G316" s="50" t="s">
        <v>841</v>
      </c>
      <c r="H316" s="50" t="s">
        <v>841</v>
      </c>
      <c r="L316" s="48">
        <v>3.75</v>
      </c>
      <c r="M316" s="49">
        <v>0.434</v>
      </c>
      <c r="O316" s="60">
        <f t="shared" si="8"/>
        <v>3750</v>
      </c>
      <c r="P316" s="43">
        <f t="shared" si="9"/>
        <v>434</v>
      </c>
    </row>
    <row r="317" spans="1:16" x14ac:dyDescent="0.15">
      <c r="A317" s="56">
        <v>316</v>
      </c>
      <c r="B317" s="46">
        <v>612674.19999999995</v>
      </c>
      <c r="C317" s="47">
        <v>3576086</v>
      </c>
      <c r="D317" s="48">
        <v>1.93</v>
      </c>
      <c r="E317" s="49">
        <v>0.11899999999999999</v>
      </c>
      <c r="F317" s="49">
        <v>0.11600000000000001</v>
      </c>
      <c r="G317" s="50" t="s">
        <v>843</v>
      </c>
      <c r="H317" s="50" t="s">
        <v>841</v>
      </c>
      <c r="L317" s="48">
        <v>1.93</v>
      </c>
      <c r="M317" s="49">
        <v>0.11899999999999999</v>
      </c>
      <c r="O317" s="60">
        <f t="shared" si="8"/>
        <v>1930</v>
      </c>
      <c r="P317" s="43">
        <f t="shared" si="9"/>
        <v>119</v>
      </c>
    </row>
    <row r="318" spans="1:16" x14ac:dyDescent="0.15">
      <c r="A318" s="56">
        <v>317</v>
      </c>
      <c r="B318" s="46">
        <v>609570.19999999995</v>
      </c>
      <c r="C318" s="47">
        <v>3573227</v>
      </c>
      <c r="D318" s="48">
        <v>4.34</v>
      </c>
      <c r="E318" s="49">
        <v>0.35099999999999998</v>
      </c>
      <c r="F318" s="49">
        <v>1.7330000000000001</v>
      </c>
      <c r="G318" s="50" t="s">
        <v>841</v>
      </c>
      <c r="H318" s="50" t="s">
        <v>841</v>
      </c>
      <c r="L318" s="48">
        <v>4.34</v>
      </c>
      <c r="M318" s="49">
        <v>0.35099999999999998</v>
      </c>
      <c r="O318" s="60">
        <f t="shared" si="8"/>
        <v>4340</v>
      </c>
      <c r="P318" s="43">
        <f t="shared" si="9"/>
        <v>351</v>
      </c>
    </row>
    <row r="319" spans="1:16" x14ac:dyDescent="0.15">
      <c r="A319" s="56">
        <v>318</v>
      </c>
      <c r="B319" s="46">
        <v>630879.30000000005</v>
      </c>
      <c r="C319" s="47">
        <v>3544795</v>
      </c>
      <c r="D319" s="48">
        <v>2.98</v>
      </c>
      <c r="E319" s="49">
        <v>0.17799999999999999</v>
      </c>
      <c r="F319" s="49">
        <v>0.41299999999999998</v>
      </c>
      <c r="G319" s="50" t="s">
        <v>843</v>
      </c>
      <c r="H319" s="50" t="s">
        <v>843</v>
      </c>
      <c r="L319" s="48">
        <v>2.98</v>
      </c>
      <c r="M319" s="49">
        <v>0.17799999999999999</v>
      </c>
      <c r="O319" s="60">
        <f t="shared" si="8"/>
        <v>2980</v>
      </c>
      <c r="P319" s="43">
        <f t="shared" si="9"/>
        <v>178</v>
      </c>
    </row>
    <row r="320" spans="1:16" x14ac:dyDescent="0.15">
      <c r="A320" s="56">
        <v>319</v>
      </c>
      <c r="B320" s="46">
        <v>617954.4</v>
      </c>
      <c r="C320" s="47">
        <v>3560417</v>
      </c>
      <c r="D320" s="48">
        <v>3.39</v>
      </c>
      <c r="E320" s="49">
        <v>0.14599999999999999</v>
      </c>
      <c r="F320" s="48">
        <v>0.44</v>
      </c>
      <c r="G320" s="50" t="s">
        <v>841</v>
      </c>
      <c r="H320" s="50" t="s">
        <v>841</v>
      </c>
      <c r="L320" s="48">
        <v>3.39</v>
      </c>
      <c r="M320" s="49">
        <v>0.14599999999999999</v>
      </c>
      <c r="O320" s="60">
        <f t="shared" si="8"/>
        <v>3390</v>
      </c>
      <c r="P320" s="43">
        <f t="shared" si="9"/>
        <v>146</v>
      </c>
    </row>
    <row r="321" spans="1:16" x14ac:dyDescent="0.15">
      <c r="A321" s="56">
        <v>320</v>
      </c>
      <c r="B321" s="46">
        <v>611868.30000000005</v>
      </c>
      <c r="C321" s="47">
        <v>3564290</v>
      </c>
      <c r="D321" s="48">
        <v>3.02</v>
      </c>
      <c r="E321" s="48">
        <v>0.21</v>
      </c>
      <c r="F321" s="49">
        <v>0.502</v>
      </c>
      <c r="G321" s="50" t="s">
        <v>841</v>
      </c>
      <c r="H321" s="50" t="s">
        <v>843</v>
      </c>
      <c r="L321" s="48">
        <v>3.02</v>
      </c>
      <c r="M321" s="48">
        <v>0.21</v>
      </c>
      <c r="O321" s="60">
        <f t="shared" si="8"/>
        <v>3020</v>
      </c>
      <c r="P321" s="43">
        <f t="shared" si="9"/>
        <v>210</v>
      </c>
    </row>
    <row r="322" spans="1:16" x14ac:dyDescent="0.15">
      <c r="A322" s="56">
        <v>321</v>
      </c>
      <c r="B322" s="46">
        <v>611872.1</v>
      </c>
      <c r="C322" s="47">
        <v>3564680</v>
      </c>
      <c r="D322" s="48">
        <v>4.4400000000000004</v>
      </c>
      <c r="E322" s="48">
        <v>0.22</v>
      </c>
      <c r="F322" s="49">
        <v>1.133</v>
      </c>
      <c r="G322" s="50" t="s">
        <v>841</v>
      </c>
      <c r="H322" s="50" t="s">
        <v>843</v>
      </c>
      <c r="L322" s="48">
        <v>4.4400000000000004</v>
      </c>
      <c r="M322" s="48">
        <v>0.22</v>
      </c>
      <c r="O322" s="60">
        <f t="shared" si="8"/>
        <v>4440</v>
      </c>
      <c r="P322" s="43">
        <f t="shared" si="9"/>
        <v>220</v>
      </c>
    </row>
    <row r="323" spans="1:16" x14ac:dyDescent="0.15">
      <c r="A323" s="56">
        <v>322</v>
      </c>
      <c r="B323" s="46">
        <v>612095.30000000005</v>
      </c>
      <c r="C323" s="47">
        <v>3565573</v>
      </c>
      <c r="D323" s="48">
        <v>2.0499999999999998</v>
      </c>
      <c r="E323" s="49">
        <v>0.157</v>
      </c>
      <c r="F323" s="49">
        <v>0.17299999999999999</v>
      </c>
      <c r="G323" s="50" t="s">
        <v>843</v>
      </c>
      <c r="H323" s="50" t="s">
        <v>843</v>
      </c>
      <c r="L323" s="48">
        <v>2.0499999999999998</v>
      </c>
      <c r="M323" s="49">
        <v>0.157</v>
      </c>
      <c r="O323" s="60">
        <f t="shared" ref="O323:O386" si="10">L323*1000</f>
        <v>2050</v>
      </c>
      <c r="P323" s="43">
        <f t="shared" ref="P323:P386" si="11">M323*1000</f>
        <v>157</v>
      </c>
    </row>
    <row r="324" spans="1:16" x14ac:dyDescent="0.15">
      <c r="A324" s="56">
        <v>323</v>
      </c>
      <c r="B324" s="46">
        <v>610122.30000000005</v>
      </c>
      <c r="C324" s="47">
        <v>3566446</v>
      </c>
      <c r="D324" s="48">
        <v>3.87</v>
      </c>
      <c r="E324" s="49">
        <v>0.19600000000000001</v>
      </c>
      <c r="F324" s="49">
        <v>0.76800000000000002</v>
      </c>
      <c r="G324" s="50" t="s">
        <v>841</v>
      </c>
      <c r="H324" s="50" t="s">
        <v>841</v>
      </c>
      <c r="L324" s="48">
        <v>3.87</v>
      </c>
      <c r="M324" s="49">
        <v>0.19600000000000001</v>
      </c>
      <c r="O324" s="60">
        <f t="shared" si="10"/>
        <v>3870</v>
      </c>
      <c r="P324" s="43">
        <f t="shared" si="11"/>
        <v>196</v>
      </c>
    </row>
    <row r="325" spans="1:16" x14ac:dyDescent="0.15">
      <c r="A325" s="51">
        <v>324</v>
      </c>
      <c r="B325" s="52">
        <v>610612.6</v>
      </c>
      <c r="C325" s="57">
        <v>3567170</v>
      </c>
      <c r="D325" s="53">
        <v>3.04</v>
      </c>
      <c r="E325" s="54">
        <v>0.27100000000000002</v>
      </c>
      <c r="F325" s="54">
        <v>0.65500000000000003</v>
      </c>
      <c r="G325" s="55" t="s">
        <v>841</v>
      </c>
      <c r="H325" s="55" t="s">
        <v>841</v>
      </c>
      <c r="L325" s="53">
        <v>3.04</v>
      </c>
      <c r="M325" s="54">
        <v>0.27100000000000002</v>
      </c>
      <c r="O325" s="60">
        <f t="shared" si="10"/>
        <v>3040</v>
      </c>
      <c r="P325" s="43">
        <f t="shared" si="11"/>
        <v>271</v>
      </c>
    </row>
    <row r="326" spans="1:16" x14ac:dyDescent="0.15">
      <c r="A326" s="56">
        <v>325</v>
      </c>
      <c r="B326" s="46">
        <v>610018.9</v>
      </c>
      <c r="C326" s="47">
        <v>3568331</v>
      </c>
      <c r="D326" s="48">
        <v>5.45</v>
      </c>
      <c r="E326" s="49">
        <v>0.41899999999999998</v>
      </c>
      <c r="F326" s="49">
        <v>3.2589999999999999</v>
      </c>
      <c r="G326" s="50" t="s">
        <v>841</v>
      </c>
      <c r="H326" s="50" t="s">
        <v>841</v>
      </c>
      <c r="L326" s="48">
        <v>5.45</v>
      </c>
      <c r="M326" s="49">
        <v>0.41899999999999998</v>
      </c>
      <c r="O326" s="60">
        <f t="shared" si="10"/>
        <v>5450</v>
      </c>
      <c r="P326" s="43">
        <f t="shared" si="11"/>
        <v>419</v>
      </c>
    </row>
    <row r="327" spans="1:16" x14ac:dyDescent="0.15">
      <c r="A327" s="56">
        <v>326</v>
      </c>
      <c r="B327" s="46">
        <v>608888.19999999995</v>
      </c>
      <c r="C327" s="47">
        <v>3567601</v>
      </c>
      <c r="D327" s="48">
        <v>2.54</v>
      </c>
      <c r="E327" s="49">
        <v>0.22500000000000001</v>
      </c>
      <c r="F327" s="48">
        <v>0.38</v>
      </c>
      <c r="G327" s="50" t="s">
        <v>841</v>
      </c>
      <c r="H327" s="50" t="s">
        <v>843</v>
      </c>
      <c r="L327" s="48">
        <v>2.54</v>
      </c>
      <c r="M327" s="49">
        <v>0.22500000000000001</v>
      </c>
      <c r="O327" s="60">
        <f t="shared" si="10"/>
        <v>2540</v>
      </c>
      <c r="P327" s="43">
        <f t="shared" si="11"/>
        <v>225</v>
      </c>
    </row>
    <row r="328" spans="1:16" x14ac:dyDescent="0.15">
      <c r="A328" s="56">
        <v>327</v>
      </c>
      <c r="B328" s="46">
        <v>606917.4</v>
      </c>
      <c r="C328" s="47">
        <v>3569026</v>
      </c>
      <c r="D328" s="48">
        <v>4.4800000000000004</v>
      </c>
      <c r="E328" s="49">
        <v>0.309</v>
      </c>
      <c r="F328" s="49">
        <v>1.625</v>
      </c>
      <c r="G328" s="50" t="s">
        <v>841</v>
      </c>
      <c r="H328" s="50" t="s">
        <v>841</v>
      </c>
      <c r="L328" s="48">
        <v>4.4800000000000004</v>
      </c>
      <c r="M328" s="49">
        <v>0.309</v>
      </c>
      <c r="O328" s="60">
        <f t="shared" si="10"/>
        <v>4480</v>
      </c>
      <c r="P328" s="43">
        <f t="shared" si="11"/>
        <v>309</v>
      </c>
    </row>
    <row r="329" spans="1:16" x14ac:dyDescent="0.15">
      <c r="A329" s="56">
        <v>328</v>
      </c>
      <c r="B329" s="46">
        <v>606173.30000000005</v>
      </c>
      <c r="C329" s="47">
        <v>3572840</v>
      </c>
      <c r="D329" s="48">
        <v>3.44</v>
      </c>
      <c r="E329" s="49">
        <v>0.28699999999999998</v>
      </c>
      <c r="F329" s="48">
        <v>0.89</v>
      </c>
      <c r="G329" s="50" t="s">
        <v>841</v>
      </c>
      <c r="H329" s="50" t="s">
        <v>843</v>
      </c>
      <c r="L329" s="48">
        <v>3.44</v>
      </c>
      <c r="M329" s="49">
        <v>0.28699999999999998</v>
      </c>
      <c r="O329" s="60">
        <f t="shared" si="10"/>
        <v>3440</v>
      </c>
      <c r="P329" s="43">
        <f t="shared" si="11"/>
        <v>287</v>
      </c>
    </row>
    <row r="330" spans="1:16" x14ac:dyDescent="0.15">
      <c r="A330" s="56">
        <v>329</v>
      </c>
      <c r="B330" s="46">
        <v>604255.1</v>
      </c>
      <c r="C330" s="47">
        <v>3574082</v>
      </c>
      <c r="D330" s="48">
        <v>3.23</v>
      </c>
      <c r="E330" s="49">
        <v>0.128</v>
      </c>
      <c r="F330" s="48">
        <v>0.35</v>
      </c>
      <c r="G330" s="50" t="s">
        <v>843</v>
      </c>
      <c r="H330" s="50" t="s">
        <v>843</v>
      </c>
      <c r="L330" s="48">
        <v>3.23</v>
      </c>
      <c r="M330" s="49">
        <v>0.128</v>
      </c>
      <c r="O330" s="60">
        <f t="shared" si="10"/>
        <v>3230</v>
      </c>
      <c r="P330" s="43">
        <f t="shared" si="11"/>
        <v>128</v>
      </c>
    </row>
    <row r="331" spans="1:16" x14ac:dyDescent="0.15">
      <c r="A331" s="56">
        <v>330</v>
      </c>
      <c r="B331" s="46">
        <v>606064.69999999995</v>
      </c>
      <c r="C331" s="47">
        <v>3570879</v>
      </c>
      <c r="D331" s="48">
        <v>2.78</v>
      </c>
      <c r="E331" s="48">
        <v>0.15</v>
      </c>
      <c r="F331" s="49">
        <v>0.30399999999999999</v>
      </c>
      <c r="G331" s="50" t="s">
        <v>841</v>
      </c>
      <c r="H331" s="50" t="s">
        <v>843</v>
      </c>
      <c r="L331" s="48">
        <v>2.78</v>
      </c>
      <c r="M331" s="48">
        <v>0.15</v>
      </c>
      <c r="O331" s="60">
        <f t="shared" si="10"/>
        <v>2780</v>
      </c>
      <c r="P331" s="43">
        <f t="shared" si="11"/>
        <v>150</v>
      </c>
    </row>
    <row r="332" spans="1:16" x14ac:dyDescent="0.15">
      <c r="A332" s="56">
        <v>331</v>
      </c>
      <c r="B332" s="46">
        <v>604347.6</v>
      </c>
      <c r="C332" s="47">
        <v>3571736</v>
      </c>
      <c r="D332" s="48">
        <v>4.42</v>
      </c>
      <c r="E332" s="49">
        <v>0.38200000000000001</v>
      </c>
      <c r="F332" s="49">
        <v>1.956</v>
      </c>
      <c r="G332" s="50" t="s">
        <v>841</v>
      </c>
      <c r="H332" s="50" t="s">
        <v>841</v>
      </c>
      <c r="L332" s="48">
        <v>4.42</v>
      </c>
      <c r="M332" s="49">
        <v>0.38200000000000001</v>
      </c>
      <c r="O332" s="60">
        <f t="shared" si="10"/>
        <v>4420</v>
      </c>
      <c r="P332" s="43">
        <f t="shared" si="11"/>
        <v>382</v>
      </c>
    </row>
    <row r="333" spans="1:16" x14ac:dyDescent="0.15">
      <c r="A333" s="56">
        <v>332</v>
      </c>
      <c r="B333" s="46">
        <v>607648.1</v>
      </c>
      <c r="C333" s="47">
        <v>3567460</v>
      </c>
      <c r="D333" s="48">
        <v>3.46</v>
      </c>
      <c r="E333" s="49">
        <v>0.115</v>
      </c>
      <c r="F333" s="49">
        <v>0.36099999999999999</v>
      </c>
      <c r="G333" s="50" t="s">
        <v>843</v>
      </c>
      <c r="H333" s="50" t="s">
        <v>843</v>
      </c>
      <c r="L333" s="48">
        <v>3.46</v>
      </c>
      <c r="M333" s="49">
        <v>0.115</v>
      </c>
      <c r="O333" s="60">
        <f t="shared" si="10"/>
        <v>3460</v>
      </c>
      <c r="P333" s="43">
        <f t="shared" si="11"/>
        <v>115</v>
      </c>
    </row>
    <row r="334" spans="1:16" x14ac:dyDescent="0.15">
      <c r="A334" s="56">
        <v>333</v>
      </c>
      <c r="B334" s="46">
        <v>607742.69999999995</v>
      </c>
      <c r="C334" s="47">
        <v>3565664</v>
      </c>
      <c r="D334" s="48">
        <v>4.78</v>
      </c>
      <c r="E334" s="49">
        <v>0.214</v>
      </c>
      <c r="F334" s="49">
        <v>1.2809999999999999</v>
      </c>
      <c r="G334" s="50" t="s">
        <v>841</v>
      </c>
      <c r="H334" s="50" t="s">
        <v>841</v>
      </c>
      <c r="L334" s="48">
        <v>4.78</v>
      </c>
      <c r="M334" s="49">
        <v>0.214</v>
      </c>
      <c r="O334" s="60">
        <f t="shared" si="10"/>
        <v>4780</v>
      </c>
      <c r="P334" s="43">
        <f t="shared" si="11"/>
        <v>214</v>
      </c>
    </row>
    <row r="335" spans="1:16" x14ac:dyDescent="0.15">
      <c r="A335" s="56">
        <v>334</v>
      </c>
      <c r="B335" s="46">
        <v>603902.80000000005</v>
      </c>
      <c r="C335" s="47">
        <v>3570759</v>
      </c>
      <c r="D335" s="48">
        <v>3.42</v>
      </c>
      <c r="E335" s="49">
        <v>0.13500000000000001</v>
      </c>
      <c r="F335" s="49">
        <v>0.41499999999999998</v>
      </c>
      <c r="G335" s="50" t="s">
        <v>841</v>
      </c>
      <c r="H335" s="50" t="s">
        <v>841</v>
      </c>
      <c r="L335" s="48">
        <v>3.42</v>
      </c>
      <c r="M335" s="49">
        <v>0.13500000000000001</v>
      </c>
      <c r="O335" s="60">
        <f t="shared" si="10"/>
        <v>3420</v>
      </c>
      <c r="P335" s="43">
        <f t="shared" si="11"/>
        <v>135</v>
      </c>
    </row>
    <row r="336" spans="1:16" x14ac:dyDescent="0.15">
      <c r="A336" s="56">
        <v>335</v>
      </c>
      <c r="B336" s="47">
        <v>596838</v>
      </c>
      <c r="C336" s="47">
        <v>3571089</v>
      </c>
      <c r="D336" s="48">
        <v>2.61</v>
      </c>
      <c r="E336" s="49">
        <v>0.10199999999999999</v>
      </c>
      <c r="F336" s="49">
        <v>0.183</v>
      </c>
      <c r="G336" s="50" t="s">
        <v>841</v>
      </c>
      <c r="H336" s="50" t="s">
        <v>841</v>
      </c>
      <c r="L336" s="48">
        <v>2.61</v>
      </c>
      <c r="M336" s="49">
        <v>0.10199999999999999</v>
      </c>
      <c r="O336" s="60">
        <f t="shared" si="10"/>
        <v>2610</v>
      </c>
      <c r="P336" s="43">
        <f t="shared" si="11"/>
        <v>102</v>
      </c>
    </row>
    <row r="337" spans="1:16" x14ac:dyDescent="0.15">
      <c r="A337" s="56">
        <v>336</v>
      </c>
      <c r="B337" s="47">
        <v>600408</v>
      </c>
      <c r="C337" s="47">
        <v>3573812</v>
      </c>
      <c r="D337" s="48">
        <v>3.38</v>
      </c>
      <c r="E337" s="49">
        <v>0.112</v>
      </c>
      <c r="F337" s="49">
        <v>0.33400000000000002</v>
      </c>
      <c r="G337" s="50" t="s">
        <v>843</v>
      </c>
      <c r="H337" s="50" t="s">
        <v>843</v>
      </c>
      <c r="L337" s="48">
        <v>3.38</v>
      </c>
      <c r="M337" s="49">
        <v>0.112</v>
      </c>
      <c r="O337" s="60">
        <f t="shared" si="10"/>
        <v>3380</v>
      </c>
      <c r="P337" s="43">
        <f t="shared" si="11"/>
        <v>112</v>
      </c>
    </row>
    <row r="338" spans="1:16" x14ac:dyDescent="0.15">
      <c r="A338" s="56">
        <v>337</v>
      </c>
      <c r="B338" s="46">
        <v>610036.5</v>
      </c>
      <c r="C338" s="47">
        <v>3564536</v>
      </c>
      <c r="D338" s="48">
        <v>4.08</v>
      </c>
      <c r="E338" s="49">
        <v>0.27100000000000002</v>
      </c>
      <c r="F338" s="48">
        <v>1.18</v>
      </c>
      <c r="G338" s="50" t="s">
        <v>841</v>
      </c>
      <c r="H338" s="50" t="s">
        <v>841</v>
      </c>
      <c r="L338" s="48">
        <v>4.08</v>
      </c>
      <c r="M338" s="49">
        <v>0.27100000000000002</v>
      </c>
      <c r="O338" s="60">
        <f t="shared" si="10"/>
        <v>4080</v>
      </c>
      <c r="P338" s="43">
        <f t="shared" si="11"/>
        <v>271</v>
      </c>
    </row>
    <row r="339" spans="1:16" x14ac:dyDescent="0.15">
      <c r="A339" s="56">
        <v>338</v>
      </c>
      <c r="B339" s="46">
        <v>609467.69999999995</v>
      </c>
      <c r="C339" s="47">
        <v>3561005</v>
      </c>
      <c r="D339" s="46">
        <v>2.7</v>
      </c>
      <c r="E339" s="49">
        <v>0.126</v>
      </c>
      <c r="F339" s="49">
        <v>0.24099999999999999</v>
      </c>
      <c r="G339" s="50" t="s">
        <v>841</v>
      </c>
      <c r="H339" s="50" t="s">
        <v>841</v>
      </c>
      <c r="L339" s="46">
        <v>2.7</v>
      </c>
      <c r="M339" s="49">
        <v>0.126</v>
      </c>
      <c r="O339" s="60">
        <f t="shared" si="10"/>
        <v>2700</v>
      </c>
      <c r="P339" s="43">
        <f t="shared" si="11"/>
        <v>126</v>
      </c>
    </row>
    <row r="340" spans="1:16" x14ac:dyDescent="0.15">
      <c r="A340" s="56">
        <v>339</v>
      </c>
      <c r="B340" s="46">
        <v>609170.19999999995</v>
      </c>
      <c r="C340" s="47">
        <v>3559373</v>
      </c>
      <c r="D340" s="48">
        <v>2.68</v>
      </c>
      <c r="E340" s="49">
        <v>0.104</v>
      </c>
      <c r="F340" s="49">
        <v>0.19600000000000001</v>
      </c>
      <c r="G340" s="50" t="s">
        <v>841</v>
      </c>
      <c r="H340" s="50" t="s">
        <v>841</v>
      </c>
      <c r="L340" s="48">
        <v>2.68</v>
      </c>
      <c r="M340" s="49">
        <v>0.104</v>
      </c>
      <c r="O340" s="60">
        <f t="shared" si="10"/>
        <v>2680</v>
      </c>
      <c r="P340" s="43">
        <f t="shared" si="11"/>
        <v>104</v>
      </c>
    </row>
    <row r="341" spans="1:16" x14ac:dyDescent="0.15">
      <c r="A341" s="56">
        <v>340</v>
      </c>
      <c r="B341" s="46">
        <v>608385.9</v>
      </c>
      <c r="C341" s="47">
        <v>3561025</v>
      </c>
      <c r="D341" s="48">
        <v>2.58</v>
      </c>
      <c r="E341" s="48">
        <v>0.15</v>
      </c>
      <c r="F341" s="49">
        <v>0.26200000000000001</v>
      </c>
      <c r="G341" s="50" t="s">
        <v>841</v>
      </c>
      <c r="H341" s="50" t="s">
        <v>841</v>
      </c>
      <c r="L341" s="48">
        <v>2.58</v>
      </c>
      <c r="M341" s="48">
        <v>0.15</v>
      </c>
      <c r="O341" s="60">
        <f t="shared" si="10"/>
        <v>2580</v>
      </c>
      <c r="P341" s="43">
        <f t="shared" si="11"/>
        <v>150</v>
      </c>
    </row>
    <row r="342" spans="1:16" x14ac:dyDescent="0.15">
      <c r="A342" s="56">
        <v>341</v>
      </c>
      <c r="B342" s="46">
        <v>605912.30000000005</v>
      </c>
      <c r="C342" s="47">
        <v>3568043</v>
      </c>
      <c r="D342" s="48">
        <v>3.93</v>
      </c>
      <c r="E342" s="49">
        <v>0.35099999999999998</v>
      </c>
      <c r="F342" s="49">
        <v>1.421</v>
      </c>
      <c r="G342" s="50" t="s">
        <v>841</v>
      </c>
      <c r="H342" s="50" t="s">
        <v>841</v>
      </c>
      <c r="L342" s="48">
        <v>3.93</v>
      </c>
      <c r="M342" s="49">
        <v>0.35099999999999998</v>
      </c>
      <c r="O342" s="60">
        <f t="shared" si="10"/>
        <v>3930</v>
      </c>
      <c r="P342" s="43">
        <f t="shared" si="11"/>
        <v>351</v>
      </c>
    </row>
    <row r="343" spans="1:16" x14ac:dyDescent="0.15">
      <c r="A343" s="56">
        <v>342</v>
      </c>
      <c r="B343" s="46">
        <v>606274.9</v>
      </c>
      <c r="C343" s="47">
        <v>3565821</v>
      </c>
      <c r="D343" s="48">
        <v>4.53</v>
      </c>
      <c r="E343" s="49">
        <v>0.46700000000000003</v>
      </c>
      <c r="F343" s="49">
        <v>2.5070000000000001</v>
      </c>
      <c r="G343" s="50" t="s">
        <v>841</v>
      </c>
      <c r="H343" s="50" t="s">
        <v>841</v>
      </c>
      <c r="L343" s="48">
        <v>4.53</v>
      </c>
      <c r="M343" s="49">
        <v>0.46700000000000003</v>
      </c>
      <c r="O343" s="60">
        <f t="shared" si="10"/>
        <v>4530</v>
      </c>
      <c r="P343" s="43">
        <f t="shared" si="11"/>
        <v>467</v>
      </c>
    </row>
    <row r="344" spans="1:16" x14ac:dyDescent="0.15">
      <c r="A344" s="56">
        <v>343</v>
      </c>
      <c r="B344" s="46">
        <v>596419.19999999995</v>
      </c>
      <c r="C344" s="47">
        <v>3522289</v>
      </c>
      <c r="D344" s="48">
        <v>0.71</v>
      </c>
      <c r="E344" s="49">
        <v>7.0999999999999994E-2</v>
      </c>
      <c r="F344" s="49">
        <v>8.9999999999999993E-3</v>
      </c>
      <c r="G344" s="50" t="s">
        <v>843</v>
      </c>
      <c r="H344" s="50" t="s">
        <v>843</v>
      </c>
      <c r="L344" s="48">
        <v>0.71</v>
      </c>
      <c r="M344" s="49">
        <v>7.0999999999999994E-2</v>
      </c>
      <c r="O344" s="60">
        <f t="shared" si="10"/>
        <v>710</v>
      </c>
      <c r="P344" s="43">
        <f t="shared" si="11"/>
        <v>71</v>
      </c>
    </row>
    <row r="345" spans="1:16" x14ac:dyDescent="0.15">
      <c r="A345" s="56">
        <v>344</v>
      </c>
      <c r="B345" s="46">
        <v>596297.9</v>
      </c>
      <c r="C345" s="47">
        <v>3522319</v>
      </c>
      <c r="D345" s="48">
        <v>1.63</v>
      </c>
      <c r="E345" s="49">
        <v>4.3999999999999997E-2</v>
      </c>
      <c r="F345" s="49">
        <v>3.1E-2</v>
      </c>
      <c r="G345" s="50" t="s">
        <v>841</v>
      </c>
      <c r="H345" s="50" t="s">
        <v>841</v>
      </c>
      <c r="L345" s="48">
        <v>1.63</v>
      </c>
      <c r="M345" s="49">
        <v>4.3999999999999997E-2</v>
      </c>
      <c r="O345" s="60">
        <f t="shared" si="10"/>
        <v>1630</v>
      </c>
      <c r="P345" s="43">
        <f t="shared" si="11"/>
        <v>44</v>
      </c>
    </row>
    <row r="346" spans="1:16" x14ac:dyDescent="0.15">
      <c r="A346" s="56">
        <v>345</v>
      </c>
      <c r="B346" s="46">
        <v>599389.1</v>
      </c>
      <c r="C346" s="47">
        <v>3524522</v>
      </c>
      <c r="D346" s="48">
        <v>1.33</v>
      </c>
      <c r="E346" s="49">
        <v>9.5000000000000001E-2</v>
      </c>
      <c r="F346" s="49">
        <v>4.3999999999999997E-2</v>
      </c>
      <c r="G346" s="50" t="s">
        <v>841</v>
      </c>
      <c r="H346" s="50" t="s">
        <v>841</v>
      </c>
      <c r="L346" s="48">
        <v>1.33</v>
      </c>
      <c r="M346" s="49">
        <v>9.5000000000000001E-2</v>
      </c>
      <c r="O346" s="60">
        <f t="shared" si="10"/>
        <v>1330</v>
      </c>
      <c r="P346" s="43">
        <f t="shared" si="11"/>
        <v>95</v>
      </c>
    </row>
    <row r="347" spans="1:16" x14ac:dyDescent="0.15">
      <c r="A347" s="56">
        <v>346</v>
      </c>
      <c r="B347" s="46">
        <v>600980.69999999995</v>
      </c>
      <c r="C347" s="47">
        <v>3522949</v>
      </c>
      <c r="D347" s="48">
        <v>1.03</v>
      </c>
      <c r="E347" s="49">
        <v>0.108</v>
      </c>
      <c r="F347" s="48">
        <v>0.03</v>
      </c>
      <c r="G347" s="50" t="s">
        <v>843</v>
      </c>
      <c r="H347" s="50" t="s">
        <v>843</v>
      </c>
      <c r="L347" s="48">
        <v>1.03</v>
      </c>
      <c r="M347" s="49">
        <v>0.108</v>
      </c>
      <c r="O347" s="60">
        <f t="shared" si="10"/>
        <v>1030</v>
      </c>
      <c r="P347" s="43">
        <f t="shared" si="11"/>
        <v>108</v>
      </c>
    </row>
    <row r="348" spans="1:16" x14ac:dyDescent="0.15">
      <c r="A348" s="56">
        <v>347</v>
      </c>
      <c r="B348" s="46">
        <v>576509.80000000005</v>
      </c>
      <c r="C348" s="47">
        <v>3556417</v>
      </c>
      <c r="D348" s="48">
        <v>4.24</v>
      </c>
      <c r="E348" s="49">
        <v>0.30599999999999999</v>
      </c>
      <c r="F348" s="49">
        <v>1.4379999999999999</v>
      </c>
      <c r="G348" s="50" t="s">
        <v>841</v>
      </c>
      <c r="H348" s="50" t="s">
        <v>841</v>
      </c>
      <c r="L348" s="48">
        <v>4.24</v>
      </c>
      <c r="M348" s="49">
        <v>0.30599999999999999</v>
      </c>
      <c r="O348" s="60">
        <f t="shared" si="10"/>
        <v>4240</v>
      </c>
      <c r="P348" s="43">
        <f t="shared" si="11"/>
        <v>306</v>
      </c>
    </row>
    <row r="349" spans="1:16" x14ac:dyDescent="0.15">
      <c r="A349" s="56">
        <v>348</v>
      </c>
      <c r="B349" s="46">
        <v>576130.80000000005</v>
      </c>
      <c r="C349" s="47">
        <v>3555300</v>
      </c>
      <c r="D349" s="48">
        <v>1.24</v>
      </c>
      <c r="E349" s="49">
        <v>0.115</v>
      </c>
      <c r="F349" s="49">
        <v>4.5999999999999999E-2</v>
      </c>
      <c r="G349" s="50" t="s">
        <v>843</v>
      </c>
      <c r="H349" s="50" t="s">
        <v>843</v>
      </c>
      <c r="L349" s="48">
        <v>1.24</v>
      </c>
      <c r="M349" s="49">
        <v>0.115</v>
      </c>
      <c r="O349" s="60">
        <f t="shared" si="10"/>
        <v>1240</v>
      </c>
      <c r="P349" s="43">
        <f t="shared" si="11"/>
        <v>115</v>
      </c>
    </row>
    <row r="350" spans="1:16" x14ac:dyDescent="0.15">
      <c r="A350" s="56">
        <v>349</v>
      </c>
      <c r="B350" s="46">
        <v>576172.1</v>
      </c>
      <c r="C350" s="47">
        <v>3555269</v>
      </c>
      <c r="D350" s="48">
        <v>2.57</v>
      </c>
      <c r="E350" s="48">
        <v>0.21</v>
      </c>
      <c r="F350" s="49">
        <v>0.36399999999999999</v>
      </c>
      <c r="G350" s="50" t="s">
        <v>841</v>
      </c>
      <c r="H350" s="50" t="s">
        <v>841</v>
      </c>
      <c r="L350" s="48">
        <v>2.57</v>
      </c>
      <c r="M350" s="48">
        <v>0.21</v>
      </c>
      <c r="O350" s="60">
        <f t="shared" si="10"/>
        <v>2570</v>
      </c>
      <c r="P350" s="43">
        <f t="shared" si="11"/>
        <v>210</v>
      </c>
    </row>
    <row r="351" spans="1:16" x14ac:dyDescent="0.15">
      <c r="A351" s="56">
        <v>350</v>
      </c>
      <c r="B351" s="46">
        <v>620707.4</v>
      </c>
      <c r="C351" s="47">
        <v>3556790</v>
      </c>
      <c r="D351" s="48">
        <v>1.03</v>
      </c>
      <c r="E351" s="49">
        <v>5.2999999999999999E-2</v>
      </c>
      <c r="F351" s="49">
        <v>1.4999999999999999E-2</v>
      </c>
      <c r="G351" s="50" t="s">
        <v>843</v>
      </c>
      <c r="H351" s="50" t="s">
        <v>843</v>
      </c>
      <c r="L351" s="48">
        <v>1.03</v>
      </c>
      <c r="M351" s="49">
        <v>5.2999999999999999E-2</v>
      </c>
      <c r="O351" s="60">
        <f t="shared" si="10"/>
        <v>1030</v>
      </c>
      <c r="P351" s="43">
        <f t="shared" si="11"/>
        <v>53</v>
      </c>
    </row>
    <row r="352" spans="1:16" x14ac:dyDescent="0.15">
      <c r="A352" s="56">
        <v>351</v>
      </c>
      <c r="B352" s="46">
        <v>625173.80000000005</v>
      </c>
      <c r="C352" s="47">
        <v>3548301</v>
      </c>
      <c r="D352" s="48">
        <v>2.15</v>
      </c>
      <c r="E352" s="49">
        <v>0.25600000000000001</v>
      </c>
      <c r="F352" s="48">
        <v>0.31</v>
      </c>
      <c r="G352" s="50" t="s">
        <v>841</v>
      </c>
      <c r="H352" s="50" t="s">
        <v>841</v>
      </c>
      <c r="L352" s="48">
        <v>2.15</v>
      </c>
      <c r="M352" s="49">
        <v>0.25600000000000001</v>
      </c>
      <c r="O352" s="60">
        <f t="shared" si="10"/>
        <v>2150</v>
      </c>
      <c r="P352" s="43">
        <f t="shared" si="11"/>
        <v>256</v>
      </c>
    </row>
    <row r="353" spans="1:16" x14ac:dyDescent="0.15">
      <c r="A353" s="56">
        <v>352</v>
      </c>
      <c r="B353" s="46">
        <v>629500.69999999995</v>
      </c>
      <c r="C353" s="47">
        <v>3538955</v>
      </c>
      <c r="D353" s="48">
        <v>4.78</v>
      </c>
      <c r="E353" s="49">
        <v>0.183</v>
      </c>
      <c r="F353" s="49">
        <v>1.095</v>
      </c>
      <c r="G353" s="50" t="s">
        <v>843</v>
      </c>
      <c r="H353" s="50" t="s">
        <v>843</v>
      </c>
      <c r="L353" s="48">
        <v>4.78</v>
      </c>
      <c r="M353" s="49">
        <v>0.183</v>
      </c>
      <c r="O353" s="60">
        <f t="shared" si="10"/>
        <v>4780</v>
      </c>
      <c r="P353" s="43">
        <f t="shared" si="11"/>
        <v>183</v>
      </c>
    </row>
    <row r="354" spans="1:16" x14ac:dyDescent="0.15">
      <c r="A354" s="56">
        <v>353</v>
      </c>
      <c r="B354" s="46">
        <v>625390.69999999995</v>
      </c>
      <c r="C354" s="47">
        <v>3545250</v>
      </c>
      <c r="D354" s="48">
        <v>1.51</v>
      </c>
      <c r="E354" s="49">
        <v>0.159</v>
      </c>
      <c r="F354" s="49">
        <v>9.5000000000000001E-2</v>
      </c>
      <c r="G354" s="50" t="s">
        <v>841</v>
      </c>
      <c r="H354" s="50" t="s">
        <v>843</v>
      </c>
      <c r="L354" s="48">
        <v>1.51</v>
      </c>
      <c r="M354" s="49">
        <v>0.159</v>
      </c>
      <c r="O354" s="60">
        <f t="shared" si="10"/>
        <v>1510</v>
      </c>
      <c r="P354" s="43">
        <f t="shared" si="11"/>
        <v>159</v>
      </c>
    </row>
    <row r="355" spans="1:16" x14ac:dyDescent="0.15">
      <c r="A355" s="56">
        <v>354</v>
      </c>
      <c r="B355" s="46">
        <v>611202.1</v>
      </c>
      <c r="C355" s="47">
        <v>3555997</v>
      </c>
      <c r="D355" s="48">
        <v>4.88</v>
      </c>
      <c r="E355" s="49">
        <v>0.40600000000000003</v>
      </c>
      <c r="F355" s="49">
        <v>2.5329999999999999</v>
      </c>
      <c r="G355" s="50" t="s">
        <v>841</v>
      </c>
      <c r="H355" s="50" t="s">
        <v>841</v>
      </c>
      <c r="L355" s="48">
        <v>4.88</v>
      </c>
      <c r="M355" s="49">
        <v>0.40600000000000003</v>
      </c>
      <c r="O355" s="60">
        <f t="shared" si="10"/>
        <v>4880</v>
      </c>
      <c r="P355" s="43">
        <f t="shared" si="11"/>
        <v>406</v>
      </c>
    </row>
    <row r="356" spans="1:16" x14ac:dyDescent="0.15">
      <c r="A356" s="56">
        <v>355</v>
      </c>
      <c r="B356" s="46">
        <v>602942.5</v>
      </c>
      <c r="C356" s="47">
        <v>3556900</v>
      </c>
      <c r="D356" s="48">
        <v>2.62</v>
      </c>
      <c r="E356" s="49">
        <v>0.20100000000000001</v>
      </c>
      <c r="F356" s="49">
        <v>0.36199999999999999</v>
      </c>
      <c r="G356" s="50" t="s">
        <v>843</v>
      </c>
      <c r="H356" s="50" t="s">
        <v>843</v>
      </c>
      <c r="L356" s="48">
        <v>2.62</v>
      </c>
      <c r="M356" s="49">
        <v>0.20100000000000001</v>
      </c>
      <c r="O356" s="60">
        <f t="shared" si="10"/>
        <v>2620</v>
      </c>
      <c r="P356" s="43">
        <f t="shared" si="11"/>
        <v>201</v>
      </c>
    </row>
    <row r="357" spans="1:16" x14ac:dyDescent="0.15">
      <c r="A357" s="56">
        <v>356</v>
      </c>
      <c r="B357" s="46">
        <v>605849.69999999995</v>
      </c>
      <c r="C357" s="47">
        <v>3556305</v>
      </c>
      <c r="D357" s="48">
        <v>1.25</v>
      </c>
      <c r="E357" s="49">
        <v>7.2999999999999995E-2</v>
      </c>
      <c r="F357" s="48">
        <v>0.03</v>
      </c>
      <c r="G357" s="50" t="s">
        <v>841</v>
      </c>
      <c r="H357" s="50" t="s">
        <v>843</v>
      </c>
      <c r="L357" s="48">
        <v>1.25</v>
      </c>
      <c r="M357" s="49">
        <v>7.2999999999999995E-2</v>
      </c>
      <c r="O357" s="60">
        <f t="shared" si="10"/>
        <v>1250</v>
      </c>
      <c r="P357" s="43">
        <f t="shared" si="11"/>
        <v>73</v>
      </c>
    </row>
    <row r="358" spans="1:16" x14ac:dyDescent="0.15">
      <c r="A358" s="56">
        <v>357</v>
      </c>
      <c r="B358" s="46">
        <v>606716.19999999995</v>
      </c>
      <c r="C358" s="47">
        <v>3555205</v>
      </c>
      <c r="D358" s="46">
        <v>2.7</v>
      </c>
      <c r="E358" s="49">
        <v>0.152</v>
      </c>
      <c r="F358" s="48">
        <v>0.28999999999999998</v>
      </c>
      <c r="G358" s="50" t="s">
        <v>841</v>
      </c>
      <c r="H358" s="50" t="s">
        <v>843</v>
      </c>
      <c r="L358" s="46">
        <v>2.7</v>
      </c>
      <c r="M358" s="49">
        <v>0.152</v>
      </c>
      <c r="O358" s="60">
        <f t="shared" si="10"/>
        <v>2700</v>
      </c>
      <c r="P358" s="43">
        <f t="shared" si="11"/>
        <v>152</v>
      </c>
    </row>
    <row r="359" spans="1:16" x14ac:dyDescent="0.15">
      <c r="A359" s="56">
        <v>358</v>
      </c>
      <c r="B359" s="46">
        <v>589994.5</v>
      </c>
      <c r="C359" s="47">
        <v>3572115</v>
      </c>
      <c r="D359" s="48">
        <v>1.81</v>
      </c>
      <c r="E359" s="49">
        <v>0.106</v>
      </c>
      <c r="F359" s="49">
        <v>9.0999999999999998E-2</v>
      </c>
      <c r="G359" s="50" t="s">
        <v>843</v>
      </c>
      <c r="H359" s="50" t="s">
        <v>843</v>
      </c>
      <c r="L359" s="48">
        <v>1.81</v>
      </c>
      <c r="M359" s="49">
        <v>0.106</v>
      </c>
      <c r="O359" s="60">
        <f t="shared" si="10"/>
        <v>1810</v>
      </c>
      <c r="P359" s="43">
        <f t="shared" si="11"/>
        <v>106</v>
      </c>
    </row>
    <row r="360" spans="1:16" x14ac:dyDescent="0.15">
      <c r="A360" s="56">
        <v>359</v>
      </c>
      <c r="B360" s="46">
        <v>578623.69999999995</v>
      </c>
      <c r="C360" s="47">
        <v>3555884</v>
      </c>
      <c r="D360" s="48">
        <v>1.95</v>
      </c>
      <c r="E360" s="49">
        <v>0.22500000000000001</v>
      </c>
      <c r="F360" s="49">
        <v>0.224</v>
      </c>
      <c r="G360" s="50" t="s">
        <v>841</v>
      </c>
      <c r="H360" s="50" t="s">
        <v>841</v>
      </c>
      <c r="L360" s="48">
        <v>1.95</v>
      </c>
      <c r="M360" s="49">
        <v>0.22500000000000001</v>
      </c>
      <c r="O360" s="60">
        <f t="shared" si="10"/>
        <v>1950</v>
      </c>
      <c r="P360" s="43">
        <f t="shared" si="11"/>
        <v>225</v>
      </c>
    </row>
    <row r="361" spans="1:16" x14ac:dyDescent="0.15">
      <c r="A361" s="56">
        <v>360</v>
      </c>
      <c r="B361" s="46">
        <v>601589.4</v>
      </c>
      <c r="C361" s="47">
        <v>3574164</v>
      </c>
      <c r="D361" s="48">
        <v>2.78</v>
      </c>
      <c r="E361" s="49">
        <v>8.2000000000000003E-2</v>
      </c>
      <c r="F361" s="49">
        <v>0.16700000000000001</v>
      </c>
      <c r="G361" s="50" t="s">
        <v>843</v>
      </c>
      <c r="H361" s="50" t="s">
        <v>843</v>
      </c>
      <c r="L361" s="48">
        <v>2.78</v>
      </c>
      <c r="M361" s="49">
        <v>8.2000000000000003E-2</v>
      </c>
      <c r="O361" s="60">
        <f t="shared" si="10"/>
        <v>2780</v>
      </c>
      <c r="P361" s="43">
        <f t="shared" si="11"/>
        <v>82</v>
      </c>
    </row>
    <row r="362" spans="1:16" x14ac:dyDescent="0.15">
      <c r="A362" s="56">
        <v>361</v>
      </c>
      <c r="B362" s="46">
        <v>601147.30000000005</v>
      </c>
      <c r="C362" s="47">
        <v>3566862</v>
      </c>
      <c r="D362" s="48">
        <v>3.45</v>
      </c>
      <c r="E362" s="49">
        <v>0.183</v>
      </c>
      <c r="F362" s="48">
        <v>0.56999999999999995</v>
      </c>
      <c r="G362" s="50" t="s">
        <v>841</v>
      </c>
      <c r="H362" s="50" t="s">
        <v>841</v>
      </c>
      <c r="L362" s="48">
        <v>3.45</v>
      </c>
      <c r="M362" s="49">
        <v>0.183</v>
      </c>
      <c r="O362" s="60">
        <f t="shared" si="10"/>
        <v>3450</v>
      </c>
      <c r="P362" s="43">
        <f t="shared" si="11"/>
        <v>183</v>
      </c>
    </row>
    <row r="363" spans="1:16" x14ac:dyDescent="0.15">
      <c r="A363" s="56">
        <v>362</v>
      </c>
      <c r="B363" s="46">
        <v>596878.69999999995</v>
      </c>
      <c r="C363" s="47">
        <v>3565053</v>
      </c>
      <c r="D363" s="48">
        <v>3.18</v>
      </c>
      <c r="E363" s="49">
        <v>0.154</v>
      </c>
      <c r="F363" s="49">
        <v>0.40699999999999997</v>
      </c>
      <c r="G363" s="50" t="s">
        <v>843</v>
      </c>
      <c r="H363" s="50" t="s">
        <v>843</v>
      </c>
      <c r="L363" s="48">
        <v>3.18</v>
      </c>
      <c r="M363" s="49">
        <v>0.154</v>
      </c>
      <c r="O363" s="60">
        <f t="shared" si="10"/>
        <v>3180</v>
      </c>
      <c r="P363" s="43">
        <f t="shared" si="11"/>
        <v>154</v>
      </c>
    </row>
    <row r="364" spans="1:16" x14ac:dyDescent="0.15">
      <c r="A364" s="56">
        <v>363</v>
      </c>
      <c r="B364" s="46">
        <v>597918.69999999995</v>
      </c>
      <c r="C364" s="47">
        <v>3565677</v>
      </c>
      <c r="D364" s="48">
        <v>2.34</v>
      </c>
      <c r="E364" s="49">
        <v>0.14299999999999999</v>
      </c>
      <c r="F364" s="49">
        <v>0.20499999999999999</v>
      </c>
      <c r="G364" s="50" t="s">
        <v>841</v>
      </c>
      <c r="H364" s="50" t="s">
        <v>841</v>
      </c>
      <c r="L364" s="48">
        <v>2.34</v>
      </c>
      <c r="M364" s="49">
        <v>0.14299999999999999</v>
      </c>
      <c r="O364" s="60">
        <f t="shared" si="10"/>
        <v>2340</v>
      </c>
      <c r="P364" s="43">
        <f t="shared" si="11"/>
        <v>143</v>
      </c>
    </row>
    <row r="365" spans="1:16" x14ac:dyDescent="0.15">
      <c r="A365" s="56">
        <v>364</v>
      </c>
      <c r="B365" s="47">
        <v>598040</v>
      </c>
      <c r="C365" s="47">
        <v>3564323</v>
      </c>
      <c r="D365" s="48">
        <v>2.74</v>
      </c>
      <c r="E365" s="49">
        <v>0.23599999999999999</v>
      </c>
      <c r="F365" s="49">
        <v>0.46400000000000002</v>
      </c>
      <c r="G365" s="50" t="s">
        <v>841</v>
      </c>
      <c r="H365" s="50" t="s">
        <v>841</v>
      </c>
      <c r="L365" s="48">
        <v>2.74</v>
      </c>
      <c r="M365" s="49">
        <v>0.23599999999999999</v>
      </c>
      <c r="O365" s="60">
        <f t="shared" si="10"/>
        <v>2740</v>
      </c>
      <c r="P365" s="43">
        <f t="shared" si="11"/>
        <v>236</v>
      </c>
    </row>
    <row r="366" spans="1:16" x14ac:dyDescent="0.15">
      <c r="A366" s="58">
        <v>365</v>
      </c>
      <c r="B366" s="52">
        <v>597455.5</v>
      </c>
      <c r="C366" s="57">
        <v>3563458</v>
      </c>
      <c r="D366" s="53">
        <v>2.89</v>
      </c>
      <c r="E366" s="53">
        <v>0.22</v>
      </c>
      <c r="F366" s="53">
        <v>0.48</v>
      </c>
      <c r="G366" s="55" t="s">
        <v>841</v>
      </c>
      <c r="H366" s="55" t="s">
        <v>841</v>
      </c>
      <c r="L366" s="53">
        <v>2.89</v>
      </c>
      <c r="M366" s="53">
        <v>0.22</v>
      </c>
      <c r="O366" s="60">
        <f t="shared" si="10"/>
        <v>2890</v>
      </c>
      <c r="P366" s="43">
        <f t="shared" si="11"/>
        <v>220</v>
      </c>
    </row>
    <row r="367" spans="1:16" x14ac:dyDescent="0.15">
      <c r="A367" s="45">
        <v>366</v>
      </c>
      <c r="B367" s="46">
        <v>599929.19999999995</v>
      </c>
      <c r="C367" s="47">
        <v>3564381</v>
      </c>
      <c r="D367" s="48">
        <v>3.68</v>
      </c>
      <c r="E367" s="49">
        <v>0.27600000000000002</v>
      </c>
      <c r="F367" s="48">
        <v>0.98</v>
      </c>
      <c r="G367" s="50" t="s">
        <v>841</v>
      </c>
      <c r="H367" s="50" t="s">
        <v>841</v>
      </c>
      <c r="L367" s="48">
        <v>3.68</v>
      </c>
      <c r="M367" s="49">
        <v>0.27600000000000002</v>
      </c>
      <c r="O367" s="60">
        <f t="shared" si="10"/>
        <v>3680</v>
      </c>
      <c r="P367" s="43">
        <f t="shared" si="11"/>
        <v>276</v>
      </c>
    </row>
    <row r="368" spans="1:16" x14ac:dyDescent="0.15">
      <c r="A368" s="45">
        <v>367</v>
      </c>
      <c r="B368" s="46">
        <v>599849.19999999995</v>
      </c>
      <c r="C368" s="47">
        <v>3564381</v>
      </c>
      <c r="D368" s="48">
        <v>3.21</v>
      </c>
      <c r="E368" s="49">
        <v>0.20499999999999999</v>
      </c>
      <c r="F368" s="49">
        <v>0.55300000000000005</v>
      </c>
      <c r="G368" s="50" t="s">
        <v>841</v>
      </c>
      <c r="H368" s="50" t="s">
        <v>841</v>
      </c>
      <c r="L368" s="48">
        <v>3.21</v>
      </c>
      <c r="M368" s="49">
        <v>0.20499999999999999</v>
      </c>
      <c r="O368" s="60">
        <f t="shared" si="10"/>
        <v>3210</v>
      </c>
      <c r="P368" s="43">
        <f t="shared" si="11"/>
        <v>205</v>
      </c>
    </row>
    <row r="369" spans="1:16" x14ac:dyDescent="0.15">
      <c r="A369" s="45">
        <v>368</v>
      </c>
      <c r="B369" s="46">
        <v>599523.4</v>
      </c>
      <c r="C369" s="47">
        <v>3563792</v>
      </c>
      <c r="D369" s="48">
        <v>2.33</v>
      </c>
      <c r="E369" s="49">
        <v>0.13700000000000001</v>
      </c>
      <c r="F369" s="49">
        <v>0.19500000000000001</v>
      </c>
      <c r="G369" s="50" t="s">
        <v>841</v>
      </c>
      <c r="H369" s="50" t="s">
        <v>841</v>
      </c>
      <c r="L369" s="48">
        <v>2.33</v>
      </c>
      <c r="M369" s="49">
        <v>0.13700000000000001</v>
      </c>
      <c r="O369" s="60">
        <f t="shared" si="10"/>
        <v>2330</v>
      </c>
      <c r="P369" s="43">
        <f t="shared" si="11"/>
        <v>137</v>
      </c>
    </row>
    <row r="370" spans="1:16" x14ac:dyDescent="0.15">
      <c r="A370" s="45">
        <v>369</v>
      </c>
      <c r="B370" s="46">
        <v>601234.1</v>
      </c>
      <c r="C370" s="47">
        <v>3563930</v>
      </c>
      <c r="D370" s="48">
        <v>3.34</v>
      </c>
      <c r="E370" s="49">
        <v>0.16700000000000001</v>
      </c>
      <c r="F370" s="49">
        <v>0.48599999999999999</v>
      </c>
      <c r="G370" s="50" t="s">
        <v>841</v>
      </c>
      <c r="H370" s="50" t="s">
        <v>841</v>
      </c>
      <c r="L370" s="48">
        <v>3.34</v>
      </c>
      <c r="M370" s="49">
        <v>0.16700000000000001</v>
      </c>
      <c r="O370" s="60">
        <f t="shared" si="10"/>
        <v>3340</v>
      </c>
      <c r="P370" s="43">
        <f t="shared" si="11"/>
        <v>167</v>
      </c>
    </row>
    <row r="371" spans="1:16" x14ac:dyDescent="0.15">
      <c r="A371" s="45">
        <v>370</v>
      </c>
      <c r="B371" s="46">
        <v>599521.19999999995</v>
      </c>
      <c r="C371" s="47">
        <v>3563241</v>
      </c>
      <c r="D371" s="48">
        <v>2.64</v>
      </c>
      <c r="E371" s="49">
        <v>0.18099999999999999</v>
      </c>
      <c r="F371" s="49">
        <v>0.33100000000000002</v>
      </c>
      <c r="G371" s="50" t="s">
        <v>841</v>
      </c>
      <c r="H371" s="50" t="s">
        <v>841</v>
      </c>
      <c r="L371" s="48">
        <v>2.64</v>
      </c>
      <c r="M371" s="49">
        <v>0.18099999999999999</v>
      </c>
      <c r="O371" s="60">
        <f t="shared" si="10"/>
        <v>2640</v>
      </c>
      <c r="P371" s="43">
        <f t="shared" si="11"/>
        <v>181</v>
      </c>
    </row>
    <row r="372" spans="1:16" x14ac:dyDescent="0.15">
      <c r="A372" s="45">
        <v>371</v>
      </c>
      <c r="B372" s="46">
        <v>600986.69999999995</v>
      </c>
      <c r="C372" s="47">
        <v>3566149</v>
      </c>
      <c r="D372" s="48">
        <v>1.82</v>
      </c>
      <c r="E372" s="49">
        <v>0.16800000000000001</v>
      </c>
      <c r="F372" s="49">
        <v>0.14599999999999999</v>
      </c>
      <c r="G372" s="50" t="s">
        <v>841</v>
      </c>
      <c r="H372" s="50" t="s">
        <v>841</v>
      </c>
      <c r="L372" s="48">
        <v>1.82</v>
      </c>
      <c r="M372" s="49">
        <v>0.16800000000000001</v>
      </c>
      <c r="O372" s="60">
        <f t="shared" si="10"/>
        <v>1820</v>
      </c>
      <c r="P372" s="43">
        <f t="shared" si="11"/>
        <v>168</v>
      </c>
    </row>
    <row r="373" spans="1:16" x14ac:dyDescent="0.15">
      <c r="A373" s="45">
        <v>372</v>
      </c>
      <c r="B373" s="46">
        <v>600973.5</v>
      </c>
      <c r="C373" s="47">
        <v>3566106</v>
      </c>
      <c r="D373" s="47">
        <v>3</v>
      </c>
      <c r="E373" s="49">
        <v>0.27600000000000002</v>
      </c>
      <c r="F373" s="49">
        <v>0.65100000000000002</v>
      </c>
      <c r="G373" s="50" t="s">
        <v>841</v>
      </c>
      <c r="H373" s="50" t="s">
        <v>841</v>
      </c>
      <c r="L373" s="47">
        <v>3</v>
      </c>
      <c r="M373" s="49">
        <v>0.27600000000000002</v>
      </c>
      <c r="O373" s="60">
        <f t="shared" si="10"/>
        <v>3000</v>
      </c>
      <c r="P373" s="43">
        <f t="shared" si="11"/>
        <v>276</v>
      </c>
    </row>
    <row r="374" spans="1:16" x14ac:dyDescent="0.15">
      <c r="A374" s="45">
        <v>373</v>
      </c>
      <c r="B374" s="46">
        <v>602771.30000000005</v>
      </c>
      <c r="C374" s="47">
        <v>3566316</v>
      </c>
      <c r="D374" s="48">
        <v>3.51</v>
      </c>
      <c r="E374" s="48">
        <v>0.22</v>
      </c>
      <c r="F374" s="49">
        <v>0.70799999999999996</v>
      </c>
      <c r="G374" s="50" t="s">
        <v>841</v>
      </c>
      <c r="H374" s="50" t="s">
        <v>841</v>
      </c>
      <c r="L374" s="48">
        <v>3.51</v>
      </c>
      <c r="M374" s="48">
        <v>0.22</v>
      </c>
      <c r="O374" s="60">
        <f t="shared" si="10"/>
        <v>3510</v>
      </c>
      <c r="P374" s="43">
        <f t="shared" si="11"/>
        <v>220</v>
      </c>
    </row>
    <row r="375" spans="1:16" x14ac:dyDescent="0.15">
      <c r="A375" s="45">
        <v>374</v>
      </c>
      <c r="B375" s="46">
        <v>603665.4</v>
      </c>
      <c r="C375" s="47">
        <v>3564432</v>
      </c>
      <c r="D375" s="48">
        <v>4.4400000000000004</v>
      </c>
      <c r="E375" s="49">
        <v>0.309</v>
      </c>
      <c r="F375" s="49">
        <v>1.5960000000000001</v>
      </c>
      <c r="G375" s="50" t="s">
        <v>841</v>
      </c>
      <c r="H375" s="50" t="s">
        <v>841</v>
      </c>
      <c r="L375" s="48">
        <v>4.4400000000000004</v>
      </c>
      <c r="M375" s="49">
        <v>0.309</v>
      </c>
      <c r="O375" s="60">
        <f t="shared" si="10"/>
        <v>4440</v>
      </c>
      <c r="P375" s="43">
        <f t="shared" si="11"/>
        <v>309</v>
      </c>
    </row>
    <row r="376" spans="1:16" x14ac:dyDescent="0.15">
      <c r="A376" s="45">
        <v>375</v>
      </c>
      <c r="B376" s="46">
        <v>603613.1</v>
      </c>
      <c r="C376" s="47">
        <v>3561354</v>
      </c>
      <c r="D376" s="48">
        <v>4.28</v>
      </c>
      <c r="E376" s="49">
        <v>0.33700000000000002</v>
      </c>
      <c r="F376" s="49">
        <v>1.615</v>
      </c>
      <c r="G376" s="50" t="s">
        <v>841</v>
      </c>
      <c r="H376" s="50" t="s">
        <v>841</v>
      </c>
      <c r="L376" s="48">
        <v>4.28</v>
      </c>
      <c r="M376" s="49">
        <v>0.33700000000000002</v>
      </c>
      <c r="O376" s="60">
        <f t="shared" si="10"/>
        <v>4280</v>
      </c>
      <c r="P376" s="43">
        <f t="shared" si="11"/>
        <v>337</v>
      </c>
    </row>
    <row r="377" spans="1:16" x14ac:dyDescent="0.15">
      <c r="A377" s="45">
        <v>376</v>
      </c>
      <c r="B377" s="46">
        <v>602232.19999999995</v>
      </c>
      <c r="C377" s="47">
        <v>3559903</v>
      </c>
      <c r="D377" s="48">
        <v>3.79</v>
      </c>
      <c r="E377" s="48">
        <v>0.28000000000000003</v>
      </c>
      <c r="F377" s="49">
        <v>1.0529999999999999</v>
      </c>
      <c r="G377" s="50" t="s">
        <v>841</v>
      </c>
      <c r="H377" s="50" t="s">
        <v>841</v>
      </c>
      <c r="L377" s="48">
        <v>3.79</v>
      </c>
      <c r="M377" s="48">
        <v>0.28000000000000003</v>
      </c>
      <c r="O377" s="60">
        <f t="shared" si="10"/>
        <v>3790</v>
      </c>
      <c r="P377" s="43">
        <f t="shared" si="11"/>
        <v>280</v>
      </c>
    </row>
    <row r="378" spans="1:16" x14ac:dyDescent="0.15">
      <c r="A378" s="45">
        <v>377</v>
      </c>
      <c r="B378" s="46">
        <v>600928.19999999995</v>
      </c>
      <c r="C378" s="47">
        <v>3559128</v>
      </c>
      <c r="D378" s="48">
        <v>3.38</v>
      </c>
      <c r="E378" s="49">
        <v>0.26700000000000002</v>
      </c>
      <c r="F378" s="49">
        <v>0.79900000000000004</v>
      </c>
      <c r="G378" s="50" t="s">
        <v>841</v>
      </c>
      <c r="H378" s="50" t="s">
        <v>841</v>
      </c>
      <c r="L378" s="48">
        <v>3.38</v>
      </c>
      <c r="M378" s="49">
        <v>0.26700000000000002</v>
      </c>
      <c r="O378" s="60">
        <f t="shared" si="10"/>
        <v>3380</v>
      </c>
      <c r="P378" s="43">
        <f t="shared" si="11"/>
        <v>267</v>
      </c>
    </row>
    <row r="379" spans="1:16" x14ac:dyDescent="0.15">
      <c r="A379" s="45">
        <v>378</v>
      </c>
      <c r="B379" s="46">
        <v>598146.6</v>
      </c>
      <c r="C379" s="47">
        <v>3558147</v>
      </c>
      <c r="D379" s="48">
        <v>1.42</v>
      </c>
      <c r="E379" s="49">
        <v>0.112</v>
      </c>
      <c r="F379" s="49">
        <v>5.8999999999999997E-2</v>
      </c>
      <c r="G379" s="50" t="s">
        <v>843</v>
      </c>
      <c r="H379" s="50" t="s">
        <v>843</v>
      </c>
      <c r="L379" s="48">
        <v>1.42</v>
      </c>
      <c r="M379" s="49">
        <v>0.112</v>
      </c>
      <c r="O379" s="60">
        <f t="shared" si="10"/>
        <v>1420</v>
      </c>
      <c r="P379" s="43">
        <f t="shared" si="11"/>
        <v>112</v>
      </c>
    </row>
    <row r="380" spans="1:16" x14ac:dyDescent="0.15">
      <c r="A380" s="45">
        <v>379</v>
      </c>
      <c r="B380" s="46">
        <v>599305.30000000005</v>
      </c>
      <c r="C380" s="47">
        <v>3557480</v>
      </c>
      <c r="D380" s="48">
        <v>1.0900000000000001</v>
      </c>
      <c r="E380" s="49">
        <v>6.2E-2</v>
      </c>
      <c r="F380" s="49">
        <v>1.9E-2</v>
      </c>
      <c r="G380" s="50" t="s">
        <v>843</v>
      </c>
      <c r="H380" s="50" t="s">
        <v>843</v>
      </c>
      <c r="L380" s="48">
        <v>1.0900000000000001</v>
      </c>
      <c r="M380" s="49">
        <v>6.2E-2</v>
      </c>
      <c r="O380" s="60">
        <f t="shared" si="10"/>
        <v>1090</v>
      </c>
      <c r="P380" s="43">
        <f t="shared" si="11"/>
        <v>62</v>
      </c>
    </row>
    <row r="381" spans="1:16" x14ac:dyDescent="0.15">
      <c r="A381" s="45">
        <v>380</v>
      </c>
      <c r="B381" s="46">
        <v>599448.69999999995</v>
      </c>
      <c r="C381" s="47">
        <v>3558727</v>
      </c>
      <c r="D381" s="46">
        <v>2.5</v>
      </c>
      <c r="E381" s="49">
        <v>0.16500000000000001</v>
      </c>
      <c r="F381" s="49">
        <v>0.26900000000000002</v>
      </c>
      <c r="G381" s="50" t="s">
        <v>841</v>
      </c>
      <c r="H381" s="50" t="s">
        <v>841</v>
      </c>
      <c r="L381" s="46">
        <v>2.5</v>
      </c>
      <c r="M381" s="49">
        <v>0.16500000000000001</v>
      </c>
      <c r="O381" s="60">
        <f t="shared" si="10"/>
        <v>2500</v>
      </c>
      <c r="P381" s="43">
        <f t="shared" si="11"/>
        <v>165</v>
      </c>
    </row>
    <row r="382" spans="1:16" x14ac:dyDescent="0.15">
      <c r="A382" s="45">
        <v>381</v>
      </c>
      <c r="B382" s="46">
        <v>598511.9</v>
      </c>
      <c r="C382" s="47">
        <v>3559834</v>
      </c>
      <c r="D382" s="48">
        <v>2.46</v>
      </c>
      <c r="E382" s="49">
        <v>0.11899999999999999</v>
      </c>
      <c r="F382" s="49">
        <v>0.188</v>
      </c>
      <c r="G382" s="50" t="s">
        <v>841</v>
      </c>
      <c r="H382" s="50" t="s">
        <v>841</v>
      </c>
      <c r="L382" s="48">
        <v>2.46</v>
      </c>
      <c r="M382" s="49">
        <v>0.11899999999999999</v>
      </c>
      <c r="O382" s="60">
        <f t="shared" si="10"/>
        <v>2460</v>
      </c>
      <c r="P382" s="43">
        <f t="shared" si="11"/>
        <v>119</v>
      </c>
    </row>
    <row r="383" spans="1:16" x14ac:dyDescent="0.15">
      <c r="A383" s="45">
        <v>382</v>
      </c>
      <c r="B383" s="46">
        <v>598728.9</v>
      </c>
      <c r="C383" s="47">
        <v>3560753</v>
      </c>
      <c r="D383" s="48">
        <v>2.83</v>
      </c>
      <c r="E383" s="49">
        <v>0.27800000000000002</v>
      </c>
      <c r="F383" s="49">
        <v>0.58299999999999996</v>
      </c>
      <c r="G383" s="50" t="s">
        <v>841</v>
      </c>
      <c r="H383" s="50" t="s">
        <v>841</v>
      </c>
      <c r="L383" s="48">
        <v>2.83</v>
      </c>
      <c r="M383" s="49">
        <v>0.27800000000000002</v>
      </c>
      <c r="O383" s="60">
        <f t="shared" si="10"/>
        <v>2830</v>
      </c>
      <c r="P383" s="43">
        <f t="shared" si="11"/>
        <v>278</v>
      </c>
    </row>
    <row r="384" spans="1:16" x14ac:dyDescent="0.15">
      <c r="A384" s="45">
        <v>383</v>
      </c>
      <c r="B384" s="46">
        <v>598615.6</v>
      </c>
      <c r="C384" s="47">
        <v>3562275</v>
      </c>
      <c r="D384" s="46">
        <v>2.7</v>
      </c>
      <c r="E384" s="49">
        <v>0.19600000000000001</v>
      </c>
      <c r="F384" s="49">
        <v>0.374</v>
      </c>
      <c r="G384" s="50" t="s">
        <v>841</v>
      </c>
      <c r="H384" s="50" t="s">
        <v>841</v>
      </c>
      <c r="L384" s="46">
        <v>2.7</v>
      </c>
      <c r="M384" s="49">
        <v>0.19600000000000001</v>
      </c>
      <c r="O384" s="60">
        <f t="shared" si="10"/>
        <v>2700</v>
      </c>
      <c r="P384" s="43">
        <f t="shared" si="11"/>
        <v>196</v>
      </c>
    </row>
    <row r="385" spans="1:16" x14ac:dyDescent="0.15">
      <c r="A385" s="45">
        <v>384</v>
      </c>
      <c r="B385" s="46">
        <v>598950.30000000005</v>
      </c>
      <c r="C385" s="47">
        <v>3560482</v>
      </c>
      <c r="D385" s="48">
        <v>2.77</v>
      </c>
      <c r="E385" s="49">
        <v>0.16800000000000001</v>
      </c>
      <c r="F385" s="49">
        <v>0.33800000000000002</v>
      </c>
      <c r="G385" s="50" t="s">
        <v>841</v>
      </c>
      <c r="H385" s="50" t="s">
        <v>841</v>
      </c>
      <c r="L385" s="48">
        <v>2.77</v>
      </c>
      <c r="M385" s="49">
        <v>0.16800000000000001</v>
      </c>
      <c r="O385" s="60">
        <f t="shared" si="10"/>
        <v>2770</v>
      </c>
      <c r="P385" s="43">
        <f t="shared" si="11"/>
        <v>168</v>
      </c>
    </row>
    <row r="386" spans="1:16" x14ac:dyDescent="0.15">
      <c r="A386" s="45">
        <v>385</v>
      </c>
      <c r="B386" s="47">
        <v>599919</v>
      </c>
      <c r="C386" s="47">
        <v>3559692</v>
      </c>
      <c r="D386" s="48">
        <v>1.99</v>
      </c>
      <c r="E386" s="49">
        <v>0.185</v>
      </c>
      <c r="F386" s="49">
        <v>0.192</v>
      </c>
      <c r="G386" s="50" t="s">
        <v>841</v>
      </c>
      <c r="H386" s="50" t="s">
        <v>841</v>
      </c>
      <c r="L386" s="48">
        <v>1.99</v>
      </c>
      <c r="M386" s="49">
        <v>0.185</v>
      </c>
      <c r="O386" s="60">
        <f t="shared" si="10"/>
        <v>1990</v>
      </c>
      <c r="P386" s="43">
        <f t="shared" si="11"/>
        <v>185</v>
      </c>
    </row>
    <row r="387" spans="1:16" x14ac:dyDescent="0.15">
      <c r="A387" s="45">
        <v>386</v>
      </c>
      <c r="B387" s="46">
        <v>600792.1</v>
      </c>
      <c r="C387" s="47">
        <v>3560599</v>
      </c>
      <c r="D387" s="48">
        <v>2.74</v>
      </c>
      <c r="E387" s="49">
        <v>0.20100000000000001</v>
      </c>
      <c r="F387" s="49">
        <v>0.39600000000000002</v>
      </c>
      <c r="G387" s="50" t="s">
        <v>841</v>
      </c>
      <c r="H387" s="50" t="s">
        <v>841</v>
      </c>
      <c r="L387" s="48">
        <v>2.74</v>
      </c>
      <c r="M387" s="49">
        <v>0.20100000000000001</v>
      </c>
      <c r="O387" s="60">
        <f t="shared" ref="O387:P387" si="12">L387*1000</f>
        <v>2740</v>
      </c>
      <c r="P387" s="43">
        <f t="shared" si="12"/>
        <v>201</v>
      </c>
    </row>
  </sheetData>
  <phoneticPr fontId="1"/>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election activeCell="D33" sqref="D33"/>
    </sheetView>
  </sheetViews>
  <sheetFormatPr defaultRowHeight="13.5" x14ac:dyDescent="0.15"/>
  <sheetData>
    <row r="1" spans="1:4" x14ac:dyDescent="0.15">
      <c r="A1" t="s">
        <v>868</v>
      </c>
      <c r="B1" t="s">
        <v>869</v>
      </c>
    </row>
    <row r="2" spans="1:4" x14ac:dyDescent="0.15">
      <c r="B2" t="s">
        <v>870</v>
      </c>
      <c r="C2" t="s">
        <v>871</v>
      </c>
      <c r="D2" t="s">
        <v>872</v>
      </c>
    </row>
    <row r="3" spans="1:4" x14ac:dyDescent="0.15">
      <c r="A3" t="s">
        <v>873</v>
      </c>
      <c r="B3">
        <v>2820</v>
      </c>
      <c r="C3">
        <v>350</v>
      </c>
      <c r="D3">
        <f>C3/B3</f>
        <v>0.12411347517730496</v>
      </c>
    </row>
    <row r="4" spans="1:4" x14ac:dyDescent="0.15">
      <c r="A4" t="s">
        <v>874</v>
      </c>
      <c r="B4">
        <v>3720</v>
      </c>
      <c r="C4">
        <v>620</v>
      </c>
      <c r="D4">
        <f t="shared" ref="D4:D26" si="0">C4/B4</f>
        <v>0.16666666666666666</v>
      </c>
    </row>
    <row r="5" spans="1:4" x14ac:dyDescent="0.15">
      <c r="A5" t="s">
        <v>875</v>
      </c>
      <c r="B5">
        <v>3720</v>
      </c>
      <c r="C5">
        <v>540</v>
      </c>
      <c r="D5">
        <f t="shared" si="0"/>
        <v>0.14516129032258066</v>
      </c>
    </row>
    <row r="6" spans="1:4" x14ac:dyDescent="0.15">
      <c r="A6" t="s">
        <v>876</v>
      </c>
      <c r="B6">
        <v>2810</v>
      </c>
      <c r="C6">
        <v>560</v>
      </c>
      <c r="D6">
        <f t="shared" si="0"/>
        <v>0.199288256227758</v>
      </c>
    </row>
    <row r="7" spans="1:4" x14ac:dyDescent="0.15">
      <c r="A7" t="s">
        <v>877</v>
      </c>
      <c r="B7">
        <v>2410</v>
      </c>
      <c r="C7">
        <v>400</v>
      </c>
      <c r="D7">
        <f t="shared" si="0"/>
        <v>0.16597510373443983</v>
      </c>
    </row>
    <row r="8" spans="1:4" x14ac:dyDescent="0.15">
      <c r="A8" t="s">
        <v>878</v>
      </c>
      <c r="B8">
        <v>4000</v>
      </c>
      <c r="C8">
        <v>660</v>
      </c>
      <c r="D8">
        <f t="shared" si="0"/>
        <v>0.16500000000000001</v>
      </c>
    </row>
    <row r="9" spans="1:4" x14ac:dyDescent="0.15">
      <c r="A9" t="s">
        <v>879</v>
      </c>
      <c r="B9">
        <v>9210</v>
      </c>
      <c r="C9">
        <v>1100</v>
      </c>
      <c r="D9">
        <f t="shared" si="0"/>
        <v>0.11943539630836048</v>
      </c>
    </row>
    <row r="10" spans="1:4" x14ac:dyDescent="0.15">
      <c r="A10" t="s">
        <v>880</v>
      </c>
      <c r="B10">
        <v>9660</v>
      </c>
      <c r="C10">
        <v>900</v>
      </c>
      <c r="D10">
        <f t="shared" si="0"/>
        <v>9.3167701863354033E-2</v>
      </c>
    </row>
    <row r="11" spans="1:4" x14ac:dyDescent="0.15">
      <c r="A11" t="s">
        <v>881</v>
      </c>
      <c r="B11">
        <v>7510</v>
      </c>
      <c r="C11">
        <v>860</v>
      </c>
      <c r="D11">
        <f t="shared" si="0"/>
        <v>0.11451398135818908</v>
      </c>
    </row>
    <row r="12" spans="1:4" x14ac:dyDescent="0.15">
      <c r="A12" t="s">
        <v>882</v>
      </c>
      <c r="B12">
        <v>5800</v>
      </c>
      <c r="C12">
        <v>250</v>
      </c>
      <c r="D12">
        <f t="shared" si="0"/>
        <v>4.3103448275862072E-2</v>
      </c>
    </row>
    <row r="13" spans="1:4" x14ac:dyDescent="0.15">
      <c r="A13" t="s">
        <v>883</v>
      </c>
      <c r="B13">
        <v>2300</v>
      </c>
      <c r="C13">
        <v>200</v>
      </c>
      <c r="D13">
        <f t="shared" si="0"/>
        <v>8.6956521739130432E-2</v>
      </c>
    </row>
    <row r="14" spans="1:4" x14ac:dyDescent="0.15">
      <c r="A14" t="s">
        <v>884</v>
      </c>
      <c r="B14">
        <v>8860</v>
      </c>
      <c r="C14">
        <v>500</v>
      </c>
      <c r="D14">
        <f t="shared" si="0"/>
        <v>5.6433408577878104E-2</v>
      </c>
    </row>
    <row r="15" spans="1:4" x14ac:dyDescent="0.15">
      <c r="A15" t="s">
        <v>885</v>
      </c>
      <c r="B15">
        <v>7700</v>
      </c>
      <c r="C15">
        <v>590</v>
      </c>
      <c r="D15">
        <f t="shared" si="0"/>
        <v>7.6623376623376621E-2</v>
      </c>
    </row>
    <row r="16" spans="1:4" x14ac:dyDescent="0.15">
      <c r="A16" t="s">
        <v>886</v>
      </c>
      <c r="B16">
        <v>2470</v>
      </c>
      <c r="C16">
        <v>220</v>
      </c>
      <c r="D16">
        <f t="shared" si="0"/>
        <v>8.9068825910931168E-2</v>
      </c>
    </row>
    <row r="17" spans="1:4" x14ac:dyDescent="0.15">
      <c r="A17" t="s">
        <v>887</v>
      </c>
      <c r="B17">
        <v>5900</v>
      </c>
      <c r="C17">
        <v>440</v>
      </c>
      <c r="D17">
        <f t="shared" si="0"/>
        <v>7.4576271186440682E-2</v>
      </c>
    </row>
    <row r="18" spans="1:4" x14ac:dyDescent="0.15">
      <c r="A18" t="s">
        <v>888</v>
      </c>
      <c r="B18">
        <v>8860</v>
      </c>
      <c r="C18">
        <v>960</v>
      </c>
      <c r="D18">
        <f t="shared" si="0"/>
        <v>0.10835214446952596</v>
      </c>
    </row>
    <row r="19" spans="1:4" x14ac:dyDescent="0.15">
      <c r="A19" t="s">
        <v>889</v>
      </c>
      <c r="B19">
        <v>10500</v>
      </c>
      <c r="C19">
        <v>970</v>
      </c>
      <c r="D19">
        <f t="shared" si="0"/>
        <v>9.2380952380952383E-2</v>
      </c>
    </row>
    <row r="20" spans="1:4" x14ac:dyDescent="0.15">
      <c r="A20" t="s">
        <v>890</v>
      </c>
      <c r="B20">
        <v>5900</v>
      </c>
      <c r="C20">
        <v>500</v>
      </c>
      <c r="D20">
        <f t="shared" si="0"/>
        <v>8.4745762711864403E-2</v>
      </c>
    </row>
    <row r="21" spans="1:4" x14ac:dyDescent="0.15">
      <c r="A21" t="s">
        <v>891</v>
      </c>
      <c r="B21">
        <v>9400</v>
      </c>
      <c r="C21">
        <v>1280</v>
      </c>
      <c r="D21">
        <f t="shared" si="0"/>
        <v>0.13617021276595745</v>
      </c>
    </row>
    <row r="22" spans="1:4" x14ac:dyDescent="0.15">
      <c r="A22">
        <v>8</v>
      </c>
      <c r="B22">
        <v>8600</v>
      </c>
      <c r="C22">
        <v>1060</v>
      </c>
      <c r="D22">
        <f t="shared" si="0"/>
        <v>0.12325581395348838</v>
      </c>
    </row>
    <row r="23" spans="1:4" x14ac:dyDescent="0.15">
      <c r="A23" t="s">
        <v>892</v>
      </c>
      <c r="B23">
        <v>4000</v>
      </c>
      <c r="C23">
        <v>420</v>
      </c>
      <c r="D23">
        <f t="shared" si="0"/>
        <v>0.105</v>
      </c>
    </row>
    <row r="24" spans="1:4" x14ac:dyDescent="0.15">
      <c r="A24" t="s">
        <v>893</v>
      </c>
      <c r="B24">
        <v>9600</v>
      </c>
      <c r="C24">
        <v>1280</v>
      </c>
      <c r="D24">
        <f t="shared" si="0"/>
        <v>0.13333333333333333</v>
      </c>
    </row>
    <row r="25" spans="1:4" x14ac:dyDescent="0.15">
      <c r="A25" t="s">
        <v>894</v>
      </c>
      <c r="B25">
        <v>7000</v>
      </c>
      <c r="C25">
        <v>750</v>
      </c>
      <c r="D25">
        <f t="shared" si="0"/>
        <v>0.10714285714285714</v>
      </c>
    </row>
    <row r="26" spans="1:4" x14ac:dyDescent="0.15">
      <c r="A26">
        <v>7</v>
      </c>
      <c r="B26">
        <v>25500</v>
      </c>
      <c r="C26">
        <v>2300</v>
      </c>
      <c r="D26">
        <f t="shared" si="0"/>
        <v>9.0196078431372548E-2</v>
      </c>
    </row>
    <row r="28" spans="1:4" x14ac:dyDescent="0.15">
      <c r="A28" t="s">
        <v>895</v>
      </c>
      <c r="B28">
        <f>AVERAGE(B3:B26)</f>
        <v>7010.416666666667</v>
      </c>
      <c r="C28">
        <f>AVERAGE(C3:C26)</f>
        <v>737.91666666666663</v>
      </c>
      <c r="D28">
        <f>AVERAGE(D3:D26)</f>
        <v>0.11252753663173437</v>
      </c>
    </row>
    <row r="29" spans="1:4" x14ac:dyDescent="0.15">
      <c r="A29" t="s">
        <v>896</v>
      </c>
      <c r="B29">
        <f>MEDIAN(B3:B26)</f>
        <v>6450</v>
      </c>
      <c r="C29">
        <f>MEDIAN(C3:C26)</f>
        <v>605</v>
      </c>
      <c r="D29">
        <f>MEDIAN(D3:D26)</f>
        <v>0.10774750080619155</v>
      </c>
    </row>
    <row r="30" spans="1:4" x14ac:dyDescent="0.15">
      <c r="A30" t="s">
        <v>897</v>
      </c>
      <c r="B30">
        <f>MAX(B3:B26)</f>
        <v>25500</v>
      </c>
      <c r="C30">
        <f>MAX(C3:C26)</f>
        <v>2300</v>
      </c>
      <c r="D30">
        <f>MAX(D3:D26)</f>
        <v>0.199288256227758</v>
      </c>
    </row>
    <row r="31" spans="1:4" x14ac:dyDescent="0.15">
      <c r="A31" t="s">
        <v>898</v>
      </c>
      <c r="B31">
        <f>MIN(B3:B26)</f>
        <v>2300</v>
      </c>
      <c r="C31">
        <f>MIN(C3:C26)</f>
        <v>200</v>
      </c>
      <c r="D31">
        <f>MIN(D3:D26)</f>
        <v>4.3103448275862072E-2</v>
      </c>
    </row>
  </sheetData>
  <phoneticPr fontId="1"/>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workbookViewId="0">
      <selection activeCell="I6" sqref="I6:J11"/>
    </sheetView>
  </sheetViews>
  <sheetFormatPr defaultRowHeight="13.5" x14ac:dyDescent="0.15"/>
  <cols>
    <col min="1" max="1" width="4.25" bestFit="1" customWidth="1"/>
    <col min="2" max="2" width="2.875" bestFit="1" customWidth="1"/>
    <col min="3" max="3" width="12.625" bestFit="1" customWidth="1"/>
    <col min="4" max="4" width="10.25" customWidth="1"/>
    <col min="5" max="8" width="12.75" bestFit="1" customWidth="1"/>
    <col min="9" max="10" width="13.875" bestFit="1" customWidth="1"/>
  </cols>
  <sheetData>
    <row r="1" spans="1:10" x14ac:dyDescent="0.15">
      <c r="A1" t="s">
        <v>5</v>
      </c>
      <c r="B1" t="s">
        <v>301</v>
      </c>
      <c r="C1" t="s">
        <v>302</v>
      </c>
      <c r="D1" t="s">
        <v>303</v>
      </c>
      <c r="E1" t="s">
        <v>304</v>
      </c>
      <c r="F1" t="s">
        <v>305</v>
      </c>
      <c r="G1" t="s">
        <v>306</v>
      </c>
      <c r="H1" t="s">
        <v>307</v>
      </c>
      <c r="I1" t="s">
        <v>308</v>
      </c>
      <c r="J1" t="s">
        <v>309</v>
      </c>
    </row>
    <row r="2" spans="1:10" x14ac:dyDescent="0.15">
      <c r="A2">
        <v>0</v>
      </c>
      <c r="B2">
        <v>0</v>
      </c>
      <c r="C2" t="s">
        <v>10</v>
      </c>
      <c r="D2" s="16">
        <v>120746.109601</v>
      </c>
      <c r="E2">
        <v>392.09529660099901</v>
      </c>
      <c r="F2">
        <v>866.77813720699896</v>
      </c>
      <c r="G2">
        <v>837.96496276100004</v>
      </c>
      <c r="H2">
        <v>28.813174446000001</v>
      </c>
      <c r="I2">
        <v>-27.6463551981</v>
      </c>
      <c r="J2">
        <v>-156.853046890999</v>
      </c>
    </row>
    <row r="3" spans="1:10" x14ac:dyDescent="0.15">
      <c r="A3">
        <v>1</v>
      </c>
      <c r="B3">
        <v>0</v>
      </c>
      <c r="C3" t="s">
        <v>11</v>
      </c>
      <c r="D3" s="16">
        <v>71090.158607799895</v>
      </c>
      <c r="E3">
        <v>300.85677851899902</v>
      </c>
      <c r="F3">
        <v>860.68560791000004</v>
      </c>
      <c r="G3">
        <v>840.42893728499905</v>
      </c>
      <c r="H3">
        <v>20.256670625000002</v>
      </c>
      <c r="I3">
        <v>-27.6443409275</v>
      </c>
      <c r="J3">
        <v>-156.832276476999</v>
      </c>
    </row>
    <row r="4" spans="1:10" x14ac:dyDescent="0.15">
      <c r="A4">
        <v>2</v>
      </c>
      <c r="B4">
        <v>0</v>
      </c>
      <c r="C4" t="s">
        <v>12</v>
      </c>
      <c r="D4" s="16">
        <v>50359.924947799896</v>
      </c>
      <c r="E4">
        <v>253.21976209100001</v>
      </c>
      <c r="F4">
        <v>836.03033447300004</v>
      </c>
      <c r="G4">
        <v>816.98853106800004</v>
      </c>
      <c r="H4">
        <v>19.041803405</v>
      </c>
      <c r="I4">
        <v>-27.7031064677</v>
      </c>
      <c r="J4">
        <v>-156.817499043</v>
      </c>
    </row>
    <row r="5" spans="1:10" x14ac:dyDescent="0.15">
      <c r="A5" t="s">
        <v>5</v>
      </c>
      <c r="B5" t="s">
        <v>301</v>
      </c>
      <c r="C5" t="s">
        <v>302</v>
      </c>
      <c r="D5" t="s">
        <v>303</v>
      </c>
      <c r="E5" t="s">
        <v>304</v>
      </c>
      <c r="F5" t="s">
        <v>305</v>
      </c>
      <c r="G5" t="s">
        <v>306</v>
      </c>
      <c r="H5" t="s">
        <v>307</v>
      </c>
      <c r="I5" t="s">
        <v>308</v>
      </c>
      <c r="J5" t="s">
        <v>309</v>
      </c>
    </row>
    <row r="6" spans="1:10" x14ac:dyDescent="0.15">
      <c r="A6">
        <v>0</v>
      </c>
      <c r="B6">
        <v>0</v>
      </c>
      <c r="C6" t="s">
        <v>13</v>
      </c>
      <c r="D6" s="16">
        <v>55295.809516200003</v>
      </c>
      <c r="E6">
        <v>265.33904977200001</v>
      </c>
      <c r="F6">
        <v>814.521972656</v>
      </c>
      <c r="G6">
        <v>797.96553016799896</v>
      </c>
      <c r="H6">
        <v>16.556442487999899</v>
      </c>
      <c r="I6">
        <v>-27.7795699242</v>
      </c>
      <c r="J6">
        <v>-156.925309142</v>
      </c>
    </row>
    <row r="7" spans="1:10" x14ac:dyDescent="0.15">
      <c r="A7">
        <v>1</v>
      </c>
      <c r="B7">
        <v>0</v>
      </c>
      <c r="C7" t="s">
        <v>14</v>
      </c>
      <c r="D7" s="16">
        <v>45968.477295099903</v>
      </c>
      <c r="E7">
        <v>241.927433549</v>
      </c>
      <c r="F7">
        <v>808.93963623000002</v>
      </c>
      <c r="G7">
        <v>791.93974837899896</v>
      </c>
      <c r="H7">
        <v>16.999887851</v>
      </c>
      <c r="I7">
        <v>-27.7784040634</v>
      </c>
      <c r="J7">
        <v>-156.915460357999</v>
      </c>
    </row>
    <row r="8" spans="1:10" x14ac:dyDescent="0.15">
      <c r="A8">
        <v>2</v>
      </c>
      <c r="B8">
        <v>0</v>
      </c>
      <c r="C8" t="s">
        <v>15</v>
      </c>
      <c r="D8" s="16">
        <v>32252.8786857999</v>
      </c>
      <c r="E8">
        <v>202.64659033500001</v>
      </c>
      <c r="F8">
        <v>835.25714111299897</v>
      </c>
      <c r="G8">
        <v>823.71087464300001</v>
      </c>
      <c r="H8">
        <v>11.546266470000001</v>
      </c>
      <c r="I8">
        <v>-27.7954076032999</v>
      </c>
      <c r="J8">
        <v>-156.91672530700001</v>
      </c>
    </row>
    <row r="9" spans="1:10" x14ac:dyDescent="0.15">
      <c r="A9">
        <v>3</v>
      </c>
      <c r="B9">
        <v>0</v>
      </c>
      <c r="C9" t="s">
        <v>16</v>
      </c>
      <c r="D9" s="16">
        <v>33572.395773700002</v>
      </c>
      <c r="E9">
        <v>206.75033714700001</v>
      </c>
      <c r="F9">
        <v>840.29547119100005</v>
      </c>
      <c r="G9">
        <v>830.79548726099904</v>
      </c>
      <c r="H9">
        <v>9.4999839300000009</v>
      </c>
      <c r="I9">
        <v>-27.810989412000001</v>
      </c>
      <c r="J9">
        <v>-156.918844726999</v>
      </c>
    </row>
    <row r="10" spans="1:10" x14ac:dyDescent="0.15">
      <c r="A10">
        <v>4</v>
      </c>
      <c r="B10">
        <v>0</v>
      </c>
      <c r="C10" t="s">
        <v>17</v>
      </c>
      <c r="D10" s="16">
        <v>33408.584962399902</v>
      </c>
      <c r="E10">
        <v>206.24531875400001</v>
      </c>
      <c r="F10">
        <v>839.38293456999895</v>
      </c>
      <c r="G10">
        <v>825.87598593099904</v>
      </c>
      <c r="H10">
        <v>13.506948639000001</v>
      </c>
      <c r="I10">
        <v>-27.8032369971999</v>
      </c>
      <c r="J10">
        <v>-156.894592523</v>
      </c>
    </row>
    <row r="11" spans="1:10" x14ac:dyDescent="0.15">
      <c r="A11">
        <v>5</v>
      </c>
      <c r="B11">
        <v>0</v>
      </c>
      <c r="C11" t="s">
        <v>18</v>
      </c>
      <c r="D11" s="16">
        <v>17055.225642699901</v>
      </c>
      <c r="E11">
        <v>147.36141873899899</v>
      </c>
      <c r="F11">
        <v>833.85699462900004</v>
      </c>
      <c r="G11">
        <v>827.82410956000001</v>
      </c>
      <c r="H11">
        <v>6.0328850689999998</v>
      </c>
      <c r="I11">
        <v>-27.808143579900001</v>
      </c>
      <c r="J11">
        <v>-156.885501353</v>
      </c>
    </row>
    <row r="12" spans="1:10" x14ac:dyDescent="0.15">
      <c r="A12" t="s">
        <v>5</v>
      </c>
      <c r="B12" t="s">
        <v>301</v>
      </c>
      <c r="C12" t="s">
        <v>302</v>
      </c>
      <c r="D12" t="s">
        <v>303</v>
      </c>
      <c r="E12" t="s">
        <v>304</v>
      </c>
      <c r="F12" t="s">
        <v>305</v>
      </c>
      <c r="G12" t="s">
        <v>306</v>
      </c>
      <c r="H12" t="s">
        <v>307</v>
      </c>
      <c r="I12" t="s">
        <v>308</v>
      </c>
      <c r="J12" t="s">
        <v>309</v>
      </c>
    </row>
    <row r="13" spans="1:10" x14ac:dyDescent="0.15">
      <c r="A13">
        <v>0</v>
      </c>
      <c r="B13">
        <v>0</v>
      </c>
      <c r="C13" t="s">
        <v>26</v>
      </c>
      <c r="D13" s="16">
        <v>23037.4594614999</v>
      </c>
      <c r="E13">
        <v>171.26647189900001</v>
      </c>
      <c r="F13">
        <v>859.88879394499895</v>
      </c>
      <c r="G13">
        <v>851.30817915499904</v>
      </c>
      <c r="H13">
        <v>8.5806147900000003</v>
      </c>
      <c r="I13">
        <v>-27.7393573027</v>
      </c>
      <c r="J13">
        <v>-156.823422569999</v>
      </c>
    </row>
    <row r="14" spans="1:10" x14ac:dyDescent="0.15">
      <c r="A14">
        <v>1</v>
      </c>
      <c r="B14">
        <v>0</v>
      </c>
      <c r="C14" t="s">
        <v>27</v>
      </c>
      <c r="D14" s="16">
        <v>59954.126964700001</v>
      </c>
      <c r="E14">
        <v>276.28964027199902</v>
      </c>
      <c r="F14">
        <v>863.87896728500004</v>
      </c>
      <c r="G14">
        <v>836.31576302099904</v>
      </c>
      <c r="H14">
        <v>27.5632042639999</v>
      </c>
      <c r="I14">
        <v>-27.7409236308999</v>
      </c>
      <c r="J14">
        <v>-156.806523064999</v>
      </c>
    </row>
    <row r="15" spans="1:10" x14ac:dyDescent="0.15">
      <c r="A15">
        <v>2</v>
      </c>
      <c r="B15">
        <v>0</v>
      </c>
      <c r="C15" t="s">
        <v>28</v>
      </c>
      <c r="D15" s="16">
        <v>33009.573940200004</v>
      </c>
      <c r="E15">
        <v>205.00998730699899</v>
      </c>
      <c r="F15">
        <v>852.29095458999905</v>
      </c>
      <c r="G15">
        <v>835.65283387399904</v>
      </c>
      <c r="H15">
        <v>16.638120716</v>
      </c>
      <c r="I15">
        <v>-27.737559348400001</v>
      </c>
      <c r="J15">
        <v>-156.789627048</v>
      </c>
    </row>
    <row r="16" spans="1:10" x14ac:dyDescent="0.15">
      <c r="A16">
        <v>3</v>
      </c>
      <c r="B16">
        <v>0</v>
      </c>
      <c r="C16" t="s">
        <v>29</v>
      </c>
      <c r="D16" s="16">
        <v>27075.927632800001</v>
      </c>
      <c r="E16">
        <v>185.67213515399899</v>
      </c>
      <c r="F16">
        <v>817.63922119100005</v>
      </c>
      <c r="G16">
        <v>807.01749034299905</v>
      </c>
      <c r="H16">
        <v>10.621730848</v>
      </c>
      <c r="I16">
        <v>-27.753508266000001</v>
      </c>
      <c r="J16">
        <v>-156.798519416</v>
      </c>
    </row>
    <row r="17" spans="1:10" x14ac:dyDescent="0.15">
      <c r="A17" t="s">
        <v>5</v>
      </c>
      <c r="B17" t="s">
        <v>301</v>
      </c>
      <c r="C17" t="s">
        <v>302</v>
      </c>
      <c r="D17" t="s">
        <v>303</v>
      </c>
      <c r="E17" t="s">
        <v>304</v>
      </c>
      <c r="F17" t="s">
        <v>305</v>
      </c>
      <c r="G17" t="s">
        <v>306</v>
      </c>
      <c r="H17" t="s">
        <v>307</v>
      </c>
      <c r="I17" t="s">
        <v>308</v>
      </c>
      <c r="J17" t="s">
        <v>309</v>
      </c>
    </row>
    <row r="18" spans="1:10" x14ac:dyDescent="0.15">
      <c r="A18">
        <v>0</v>
      </c>
      <c r="B18">
        <v>0</v>
      </c>
      <c r="C18" t="s">
        <v>19</v>
      </c>
      <c r="D18" s="16">
        <v>63140.247248400003</v>
      </c>
      <c r="E18">
        <v>283.53599358999901</v>
      </c>
      <c r="F18">
        <v>856.78393554700006</v>
      </c>
      <c r="G18">
        <v>835.33079892600006</v>
      </c>
      <c r="H18">
        <v>21.453136620999899</v>
      </c>
      <c r="I18">
        <v>-26.953337694999899</v>
      </c>
      <c r="J18">
        <v>-156.537917577999</v>
      </c>
    </row>
    <row r="19" spans="1:10" x14ac:dyDescent="0.15">
      <c r="A19">
        <v>1</v>
      </c>
      <c r="B19">
        <v>0</v>
      </c>
      <c r="C19" t="s">
        <v>20</v>
      </c>
      <c r="D19" s="16">
        <v>21421.4138104999</v>
      </c>
      <c r="E19">
        <v>165.150207894999</v>
      </c>
      <c r="F19">
        <v>841.46777343799897</v>
      </c>
      <c r="G19">
        <v>832.87092424900004</v>
      </c>
      <c r="H19">
        <v>8.5968491890000003</v>
      </c>
      <c r="I19">
        <v>-26.960624465199899</v>
      </c>
      <c r="J19">
        <v>-156.539010289999</v>
      </c>
    </row>
    <row r="20" spans="1:10" x14ac:dyDescent="0.15">
      <c r="A20">
        <v>2</v>
      </c>
      <c r="B20">
        <v>0</v>
      </c>
      <c r="C20" t="s">
        <v>21</v>
      </c>
      <c r="D20" s="16">
        <v>43067.822959199897</v>
      </c>
      <c r="E20">
        <v>234.170141771999</v>
      </c>
      <c r="F20">
        <v>851.63293456999895</v>
      </c>
      <c r="G20">
        <v>838.27877905699904</v>
      </c>
      <c r="H20">
        <v>13.354155513</v>
      </c>
      <c r="I20">
        <v>-26.964472553699899</v>
      </c>
      <c r="J20">
        <v>-156.53759955500001</v>
      </c>
    </row>
    <row r="21" spans="1:10" x14ac:dyDescent="0.15">
      <c r="A21">
        <v>3</v>
      </c>
      <c r="B21">
        <v>0</v>
      </c>
      <c r="C21" t="s">
        <v>22</v>
      </c>
      <c r="D21" s="16">
        <v>122669.376162999</v>
      </c>
      <c r="E21">
        <v>395.205643506</v>
      </c>
      <c r="F21">
        <v>858.56750488299895</v>
      </c>
      <c r="G21">
        <v>836.36175866999895</v>
      </c>
      <c r="H21">
        <v>22.205746213000001</v>
      </c>
      <c r="I21">
        <v>-26.9673265172</v>
      </c>
      <c r="J21">
        <v>-156.532933060999</v>
      </c>
    </row>
    <row r="22" spans="1:10" x14ac:dyDescent="0.15">
      <c r="A22">
        <v>4</v>
      </c>
      <c r="B22">
        <v>0</v>
      </c>
      <c r="C22" t="s">
        <v>23</v>
      </c>
      <c r="D22" s="16">
        <v>138494.480618</v>
      </c>
      <c r="E22">
        <v>419.92457590700002</v>
      </c>
      <c r="F22">
        <v>854.81903076200001</v>
      </c>
      <c r="G22">
        <v>819.33944547900001</v>
      </c>
      <c r="H22">
        <v>35.479585282999899</v>
      </c>
      <c r="I22">
        <v>-26.976794324499899</v>
      </c>
      <c r="J22">
        <v>-156.535087914999</v>
      </c>
    </row>
    <row r="23" spans="1:10" x14ac:dyDescent="0.15">
      <c r="A23">
        <v>5</v>
      </c>
      <c r="B23">
        <v>0</v>
      </c>
      <c r="C23" t="s">
        <v>24</v>
      </c>
      <c r="D23" s="16">
        <v>20042.8828275999</v>
      </c>
      <c r="E23">
        <v>159.747898284999</v>
      </c>
      <c r="F23">
        <v>830.63690185500002</v>
      </c>
      <c r="G23">
        <v>823.305381012</v>
      </c>
      <c r="H23">
        <v>7.3315208429999998</v>
      </c>
      <c r="I23">
        <v>-26.950792943100002</v>
      </c>
      <c r="J23">
        <v>-156.50830790800001</v>
      </c>
    </row>
    <row r="24" spans="1:10" x14ac:dyDescent="0.15">
      <c r="A24">
        <v>6</v>
      </c>
      <c r="B24">
        <v>0</v>
      </c>
      <c r="C24" t="s">
        <v>25</v>
      </c>
      <c r="D24" s="16">
        <v>153313.478670999</v>
      </c>
      <c r="E24">
        <v>441.819854448</v>
      </c>
      <c r="F24">
        <v>871.534667969</v>
      </c>
      <c r="G24">
        <v>828.58983259700005</v>
      </c>
      <c r="H24">
        <v>42.944835372</v>
      </c>
      <c r="I24">
        <v>-26.9593834209</v>
      </c>
      <c r="J24">
        <v>-156.505655112</v>
      </c>
    </row>
    <row r="25" spans="1:10" x14ac:dyDescent="0.15">
      <c r="A25">
        <v>7</v>
      </c>
      <c r="B25">
        <v>0</v>
      </c>
      <c r="C25" t="s">
        <v>30</v>
      </c>
      <c r="D25" s="16">
        <v>82609.3722079</v>
      </c>
      <c r="E25">
        <v>324.31700458199902</v>
      </c>
      <c r="F25">
        <v>853.75006103500004</v>
      </c>
      <c r="G25">
        <v>827.28079390100004</v>
      </c>
      <c r="H25">
        <v>26.469267133999899</v>
      </c>
      <c r="I25">
        <v>-27.0061474273</v>
      </c>
      <c r="J25">
        <v>-156.53241001699899</v>
      </c>
    </row>
    <row r="26" spans="1:10" x14ac:dyDescent="0.15">
      <c r="A26">
        <v>8</v>
      </c>
      <c r="B26">
        <v>0</v>
      </c>
      <c r="C26" t="s">
        <v>31</v>
      </c>
      <c r="D26" s="16">
        <v>33013.603753900003</v>
      </c>
      <c r="E26">
        <v>205.02250075000001</v>
      </c>
      <c r="F26">
        <v>806.67114257799903</v>
      </c>
      <c r="G26">
        <v>793.93178497999895</v>
      </c>
      <c r="H26">
        <v>12.739357598</v>
      </c>
      <c r="I26">
        <v>-27.023239887300001</v>
      </c>
      <c r="J26">
        <v>-156.48565812499899</v>
      </c>
    </row>
    <row r="27" spans="1:10" x14ac:dyDescent="0.15">
      <c r="A27">
        <v>9</v>
      </c>
      <c r="B27">
        <v>0</v>
      </c>
      <c r="C27" t="s">
        <v>32</v>
      </c>
      <c r="D27" s="16">
        <v>106034.84589500001</v>
      </c>
      <c r="E27">
        <v>367.43401981</v>
      </c>
      <c r="F27">
        <v>821.36859130899904</v>
      </c>
      <c r="G27">
        <v>794.73295142999905</v>
      </c>
      <c r="H27">
        <v>26.6356398789999</v>
      </c>
      <c r="I27">
        <v>-27.023609772299899</v>
      </c>
      <c r="J27">
        <v>-156.48044963800001</v>
      </c>
    </row>
    <row r="28" spans="1:10" x14ac:dyDescent="0.15">
      <c r="A28">
        <v>10</v>
      </c>
      <c r="B28">
        <v>0</v>
      </c>
      <c r="C28" t="s">
        <v>33</v>
      </c>
      <c r="D28" s="16">
        <v>53231.163250099897</v>
      </c>
      <c r="E28">
        <v>260.338283897</v>
      </c>
      <c r="F28">
        <v>858.66888427699905</v>
      </c>
      <c r="G28">
        <v>841.13378078999904</v>
      </c>
      <c r="H28">
        <v>17.535103487000001</v>
      </c>
      <c r="I28">
        <v>-27.042396490600002</v>
      </c>
      <c r="J28">
        <v>-156.522509200999</v>
      </c>
    </row>
    <row r="29" spans="1:10" x14ac:dyDescent="0.15">
      <c r="A29">
        <v>11</v>
      </c>
      <c r="B29">
        <v>0</v>
      </c>
      <c r="C29" t="s">
        <v>34</v>
      </c>
      <c r="D29" s="16">
        <v>33119.465880399897</v>
      </c>
      <c r="E29">
        <v>205.35095241900001</v>
      </c>
      <c r="F29">
        <v>853.97290039100005</v>
      </c>
      <c r="G29">
        <v>843.323700949</v>
      </c>
      <c r="H29">
        <v>10.649199442</v>
      </c>
      <c r="I29">
        <v>-27.0477651311</v>
      </c>
      <c r="J29">
        <v>-156.525898869</v>
      </c>
    </row>
    <row r="30" spans="1:10" x14ac:dyDescent="0.15">
      <c r="A30">
        <v>12</v>
      </c>
      <c r="B30">
        <v>0</v>
      </c>
      <c r="C30" t="s">
        <v>35</v>
      </c>
      <c r="D30" s="16">
        <v>31311.0802773</v>
      </c>
      <c r="E30">
        <v>199.665985079</v>
      </c>
      <c r="F30">
        <v>859.88665771499905</v>
      </c>
      <c r="G30">
        <v>848.30602518700005</v>
      </c>
      <c r="H30">
        <v>11.580632528000001</v>
      </c>
      <c r="I30">
        <v>-27.052129947200001</v>
      </c>
      <c r="J30">
        <v>-156.522416505</v>
      </c>
    </row>
    <row r="31" spans="1:10" x14ac:dyDescent="0.15">
      <c r="A31">
        <v>13</v>
      </c>
      <c r="B31">
        <v>0</v>
      </c>
      <c r="C31" t="s">
        <v>36</v>
      </c>
      <c r="D31" s="16">
        <v>37128.044196000003</v>
      </c>
      <c r="E31">
        <v>217.423306223</v>
      </c>
      <c r="F31">
        <v>858.62945556600005</v>
      </c>
      <c r="G31">
        <v>847.55234827899903</v>
      </c>
      <c r="H31">
        <v>11.077107287</v>
      </c>
      <c r="I31">
        <v>-27.050411178600001</v>
      </c>
      <c r="J31">
        <v>-156.515784639999</v>
      </c>
    </row>
    <row r="32" spans="1:10" x14ac:dyDescent="0.15">
      <c r="A32">
        <v>14</v>
      </c>
      <c r="B32">
        <v>0</v>
      </c>
      <c r="C32" t="s">
        <v>37</v>
      </c>
      <c r="D32" s="16">
        <v>32481.7330890999</v>
      </c>
      <c r="E32">
        <v>203.36427181400001</v>
      </c>
      <c r="F32">
        <v>848.20635986299897</v>
      </c>
      <c r="G32">
        <v>835.58622281700002</v>
      </c>
      <c r="H32">
        <v>12.620137046</v>
      </c>
      <c r="I32">
        <v>-27.042803700499899</v>
      </c>
      <c r="J32">
        <v>-156.506853353</v>
      </c>
    </row>
    <row r="33" spans="1:10" x14ac:dyDescent="0.15">
      <c r="A33">
        <v>15</v>
      </c>
      <c r="B33">
        <v>0</v>
      </c>
      <c r="C33" t="s">
        <v>38</v>
      </c>
      <c r="D33" s="16">
        <v>128347.010349</v>
      </c>
      <c r="E33">
        <v>404.24805382900001</v>
      </c>
      <c r="F33">
        <v>863.602050781</v>
      </c>
      <c r="G33">
        <v>834.98432434300003</v>
      </c>
      <c r="H33">
        <v>28.617726437999899</v>
      </c>
      <c r="I33">
        <v>-27.0316151393999</v>
      </c>
      <c r="J33">
        <v>-156.458872515</v>
      </c>
    </row>
    <row r="34" spans="1:10" x14ac:dyDescent="0.15">
      <c r="A34">
        <v>16</v>
      </c>
      <c r="B34">
        <v>0</v>
      </c>
      <c r="C34" t="s">
        <v>39</v>
      </c>
      <c r="D34" s="16">
        <v>57623.374311599902</v>
      </c>
      <c r="E34">
        <v>270.86594262599903</v>
      </c>
      <c r="F34">
        <v>861.58074951200001</v>
      </c>
      <c r="G34">
        <v>842.73339876800003</v>
      </c>
      <c r="H34">
        <v>18.847350744</v>
      </c>
      <c r="I34">
        <v>-27.0553959346</v>
      </c>
      <c r="J34">
        <v>-156.45165450100001</v>
      </c>
    </row>
    <row r="35" spans="1:10" x14ac:dyDescent="0.15">
      <c r="A35">
        <v>17</v>
      </c>
      <c r="B35">
        <v>0</v>
      </c>
      <c r="C35" t="s">
        <v>40</v>
      </c>
      <c r="D35" s="16">
        <v>106018.917235</v>
      </c>
      <c r="E35">
        <v>367.406420621</v>
      </c>
      <c r="F35">
        <v>865.94793701200001</v>
      </c>
      <c r="G35">
        <v>834.33376430299904</v>
      </c>
      <c r="H35">
        <v>31.614172709000002</v>
      </c>
      <c r="I35">
        <v>-27.065945492200001</v>
      </c>
      <c r="J35">
        <v>-156.48657117400001</v>
      </c>
    </row>
    <row r="36" spans="1:10" x14ac:dyDescent="0.15">
      <c r="A36">
        <v>18</v>
      </c>
      <c r="B36">
        <v>0</v>
      </c>
      <c r="C36" t="s">
        <v>41</v>
      </c>
      <c r="D36" s="16">
        <v>92225.206852000003</v>
      </c>
      <c r="E36">
        <v>342.67299336999901</v>
      </c>
      <c r="F36">
        <v>857.48205566399895</v>
      </c>
      <c r="G36">
        <v>836.38286302400002</v>
      </c>
      <c r="H36">
        <v>21.099192639999899</v>
      </c>
      <c r="I36">
        <v>-27.0682549026</v>
      </c>
      <c r="J36">
        <v>-156.471241558</v>
      </c>
    </row>
    <row r="37" spans="1:10" x14ac:dyDescent="0.15">
      <c r="A37">
        <v>19</v>
      </c>
      <c r="B37">
        <v>0</v>
      </c>
      <c r="C37" t="s">
        <v>42</v>
      </c>
      <c r="D37" s="16">
        <v>44525.50374</v>
      </c>
      <c r="E37">
        <v>238.100046432</v>
      </c>
      <c r="F37">
        <v>855.03833007799903</v>
      </c>
      <c r="G37">
        <v>838.03052179199904</v>
      </c>
      <c r="H37">
        <v>17.0078082859999</v>
      </c>
      <c r="I37">
        <v>-27.0747092661999</v>
      </c>
      <c r="J37">
        <v>-156.48294330799899</v>
      </c>
    </row>
    <row r="38" spans="1:10" x14ac:dyDescent="0.15">
      <c r="A38">
        <v>20</v>
      </c>
      <c r="B38">
        <v>0</v>
      </c>
      <c r="C38" t="s">
        <v>43</v>
      </c>
      <c r="D38" s="16">
        <v>85873.071460499894</v>
      </c>
      <c r="E38">
        <v>330.66144379299902</v>
      </c>
      <c r="F38">
        <v>870.01641845699896</v>
      </c>
      <c r="G38">
        <v>841.32837185100004</v>
      </c>
      <c r="H38">
        <v>28.688046606</v>
      </c>
      <c r="I38">
        <v>-27.080983914000001</v>
      </c>
      <c r="J38">
        <v>-156.481390621</v>
      </c>
    </row>
    <row r="39" spans="1:10" x14ac:dyDescent="0.15">
      <c r="A39">
        <v>21</v>
      </c>
      <c r="B39">
        <v>0</v>
      </c>
      <c r="C39" t="s">
        <v>44</v>
      </c>
      <c r="D39" s="16">
        <v>93589.684407099907</v>
      </c>
      <c r="E39">
        <v>345.19861987899901</v>
      </c>
      <c r="F39">
        <v>870.75360107400002</v>
      </c>
      <c r="G39">
        <v>845.55691341800002</v>
      </c>
      <c r="H39">
        <v>25.196687656000002</v>
      </c>
      <c r="I39">
        <v>-27.083607258600001</v>
      </c>
      <c r="J39">
        <v>-156.474938479999</v>
      </c>
    </row>
    <row r="40" spans="1:10" x14ac:dyDescent="0.15">
      <c r="A40">
        <v>22</v>
      </c>
      <c r="B40">
        <v>0</v>
      </c>
      <c r="C40" t="s">
        <v>45</v>
      </c>
      <c r="D40" s="16">
        <v>48686.215498799902</v>
      </c>
      <c r="E40">
        <v>248.976333928999</v>
      </c>
      <c r="F40">
        <v>869.10095214800003</v>
      </c>
      <c r="G40">
        <v>853.76213317199904</v>
      </c>
      <c r="H40">
        <v>15.338818976000001</v>
      </c>
      <c r="I40">
        <v>-27.084267800900001</v>
      </c>
      <c r="J40">
        <v>-156.467917325</v>
      </c>
    </row>
    <row r="41" spans="1:10" x14ac:dyDescent="0.15">
      <c r="A41">
        <v>23</v>
      </c>
      <c r="B41">
        <v>0</v>
      </c>
      <c r="C41" t="s">
        <v>46</v>
      </c>
      <c r="D41" s="16">
        <v>26583.640711200002</v>
      </c>
      <c r="E41">
        <v>183.976472943</v>
      </c>
      <c r="F41">
        <v>862.01690673799897</v>
      </c>
      <c r="G41">
        <v>850.35146962800002</v>
      </c>
      <c r="H41">
        <v>11.6654371099999</v>
      </c>
      <c r="I41">
        <v>-27.087753061400001</v>
      </c>
      <c r="J41">
        <v>-156.46867153900001</v>
      </c>
    </row>
    <row r="42" spans="1:10" x14ac:dyDescent="0.15">
      <c r="A42">
        <v>24</v>
      </c>
      <c r="B42">
        <v>0</v>
      </c>
      <c r="C42" t="s">
        <v>47</v>
      </c>
      <c r="D42" s="16">
        <v>26689.419145200001</v>
      </c>
      <c r="E42">
        <v>184.34213810700001</v>
      </c>
      <c r="F42">
        <v>863.978515625</v>
      </c>
      <c r="G42">
        <v>852.11293159599904</v>
      </c>
      <c r="H42">
        <v>11.865584029000001</v>
      </c>
      <c r="I42">
        <v>-27.085134096200001</v>
      </c>
      <c r="J42">
        <v>-156.464187143999</v>
      </c>
    </row>
    <row r="43" spans="1:10" x14ac:dyDescent="0.15">
      <c r="A43">
        <v>25</v>
      </c>
      <c r="B43">
        <v>0</v>
      </c>
      <c r="C43" t="s">
        <v>48</v>
      </c>
      <c r="D43" s="16">
        <v>84383.387629599907</v>
      </c>
      <c r="E43">
        <v>327.78082013599902</v>
      </c>
      <c r="F43">
        <v>869.96191406299897</v>
      </c>
      <c r="G43">
        <v>845.45789488800006</v>
      </c>
      <c r="H43">
        <v>24.504019175</v>
      </c>
      <c r="I43">
        <v>-27.081175460000001</v>
      </c>
      <c r="J43">
        <v>-156.461991850999</v>
      </c>
    </row>
    <row r="44" spans="1:10" x14ac:dyDescent="0.15">
      <c r="A44">
        <v>26</v>
      </c>
      <c r="B44">
        <v>0</v>
      </c>
      <c r="C44" t="s">
        <v>49</v>
      </c>
      <c r="D44" s="16">
        <v>35142.3193885</v>
      </c>
      <c r="E44">
        <v>211.52917231199899</v>
      </c>
      <c r="F44">
        <v>854.37426757799903</v>
      </c>
      <c r="G44">
        <v>839.10359933799896</v>
      </c>
      <c r="H44">
        <v>15.2706682399999</v>
      </c>
      <c r="I44">
        <v>-27.074140495200002</v>
      </c>
      <c r="J44">
        <v>-156.45704294999899</v>
      </c>
    </row>
    <row r="45" spans="1:10" x14ac:dyDescent="0.15">
      <c r="A45">
        <v>27</v>
      </c>
      <c r="B45">
        <v>0</v>
      </c>
      <c r="C45" t="s">
        <v>50</v>
      </c>
      <c r="D45" s="16">
        <v>120329.128124</v>
      </c>
      <c r="E45">
        <v>391.41768523000002</v>
      </c>
      <c r="F45">
        <v>882.25689697300004</v>
      </c>
      <c r="G45">
        <v>852.18331870300005</v>
      </c>
      <c r="H45">
        <v>30.073578269999899</v>
      </c>
      <c r="I45">
        <v>-27.089333749000001</v>
      </c>
      <c r="J45">
        <v>-156.456911249</v>
      </c>
    </row>
    <row r="46" spans="1:10" x14ac:dyDescent="0.15">
      <c r="A46">
        <v>28</v>
      </c>
      <c r="B46">
        <v>0</v>
      </c>
      <c r="C46" t="s">
        <v>51</v>
      </c>
      <c r="D46" s="16">
        <v>44088.995199700003</v>
      </c>
      <c r="E46">
        <v>236.93005756100001</v>
      </c>
      <c r="F46">
        <v>867.520019531</v>
      </c>
      <c r="G46">
        <v>854.44394593499896</v>
      </c>
      <c r="H46">
        <v>13.076073596000001</v>
      </c>
      <c r="I46">
        <v>-27.0903340618</v>
      </c>
      <c r="J46">
        <v>-156.44672807800001</v>
      </c>
    </row>
    <row r="47" spans="1:10" x14ac:dyDescent="0.15">
      <c r="A47">
        <v>29</v>
      </c>
      <c r="B47">
        <v>0</v>
      </c>
      <c r="C47" t="s">
        <v>52</v>
      </c>
      <c r="D47" s="16">
        <v>41396.252147200001</v>
      </c>
      <c r="E47">
        <v>229.580803285999</v>
      </c>
      <c r="F47">
        <v>848.54528808600003</v>
      </c>
      <c r="G47">
        <v>840.745315119</v>
      </c>
      <c r="H47">
        <v>7.7999729670000004</v>
      </c>
      <c r="I47">
        <v>-27.086689303499899</v>
      </c>
      <c r="J47">
        <v>-156.50477830099899</v>
      </c>
    </row>
    <row r="48" spans="1:10" x14ac:dyDescent="0.15">
      <c r="A48">
        <v>30</v>
      </c>
      <c r="B48">
        <v>0</v>
      </c>
      <c r="C48" t="s">
        <v>53</v>
      </c>
      <c r="D48" s="16">
        <v>88706.0745895</v>
      </c>
      <c r="E48">
        <v>336.07154301700001</v>
      </c>
      <c r="F48">
        <v>864.43518066399895</v>
      </c>
      <c r="G48">
        <v>840.81025142600004</v>
      </c>
      <c r="H48">
        <v>23.624929238</v>
      </c>
      <c r="I48">
        <v>-27.0993813258</v>
      </c>
      <c r="J48">
        <v>-156.51549863100001</v>
      </c>
    </row>
    <row r="49" spans="1:10" x14ac:dyDescent="0.15">
      <c r="A49">
        <v>31</v>
      </c>
      <c r="B49">
        <v>0</v>
      </c>
      <c r="C49" t="s">
        <v>54</v>
      </c>
      <c r="D49" s="16">
        <v>36079.337164999903</v>
      </c>
      <c r="E49">
        <v>214.330676353999</v>
      </c>
      <c r="F49">
        <v>850.74145507799903</v>
      </c>
      <c r="G49">
        <v>841.61489952199895</v>
      </c>
      <c r="H49">
        <v>9.1265555559999996</v>
      </c>
      <c r="I49">
        <v>-27.098205021999899</v>
      </c>
      <c r="J49">
        <v>-156.50811113399899</v>
      </c>
    </row>
    <row r="50" spans="1:10" x14ac:dyDescent="0.15">
      <c r="A50">
        <v>32</v>
      </c>
      <c r="B50">
        <v>0</v>
      </c>
      <c r="C50" t="s">
        <v>55</v>
      </c>
      <c r="D50" s="16">
        <v>34429.252326599897</v>
      </c>
      <c r="E50">
        <v>209.37212220800001</v>
      </c>
      <c r="F50">
        <v>858.76507568399904</v>
      </c>
      <c r="G50">
        <v>846.14278573000001</v>
      </c>
      <c r="H50">
        <v>12.6222899539999</v>
      </c>
      <c r="I50">
        <v>-27.109050617200001</v>
      </c>
      <c r="J50">
        <v>-156.50825489299899</v>
      </c>
    </row>
    <row r="51" spans="1:10" x14ac:dyDescent="0.15">
      <c r="A51">
        <v>33</v>
      </c>
      <c r="B51">
        <v>0</v>
      </c>
      <c r="C51" t="s">
        <v>56</v>
      </c>
      <c r="D51" s="16">
        <v>57168.7131276</v>
      </c>
      <c r="E51">
        <v>269.795230269</v>
      </c>
      <c r="F51">
        <v>864.51342773399904</v>
      </c>
      <c r="G51">
        <v>847.07936135900002</v>
      </c>
      <c r="H51">
        <v>17.434066375</v>
      </c>
      <c r="I51">
        <v>-27.1068594129</v>
      </c>
      <c r="J51">
        <v>-156.48803582900001</v>
      </c>
    </row>
    <row r="52" spans="1:10" x14ac:dyDescent="0.15">
      <c r="A52">
        <v>34</v>
      </c>
      <c r="B52">
        <v>0</v>
      </c>
      <c r="C52" t="s">
        <v>57</v>
      </c>
      <c r="D52" s="16">
        <v>64090.3499553</v>
      </c>
      <c r="E52">
        <v>285.66128193899902</v>
      </c>
      <c r="F52">
        <v>869.60760498000002</v>
      </c>
      <c r="G52">
        <v>851.99341053499904</v>
      </c>
      <c r="H52">
        <v>17.6141944449999</v>
      </c>
      <c r="I52">
        <v>-27.0950844129</v>
      </c>
      <c r="J52">
        <v>-156.471593361999</v>
      </c>
    </row>
    <row r="53" spans="1:10" x14ac:dyDescent="0.15">
      <c r="A53">
        <v>35</v>
      </c>
      <c r="B53">
        <v>0</v>
      </c>
      <c r="C53" t="s">
        <v>58</v>
      </c>
      <c r="D53" s="16">
        <v>59729.2021198</v>
      </c>
      <c r="E53">
        <v>275.770886996</v>
      </c>
      <c r="F53">
        <v>878.33312988299895</v>
      </c>
      <c r="G53">
        <v>862.16394784099896</v>
      </c>
      <c r="H53">
        <v>16.1691820419999</v>
      </c>
      <c r="I53">
        <v>-27.099931268999899</v>
      </c>
      <c r="J53">
        <v>-156.468725651</v>
      </c>
    </row>
    <row r="54" spans="1:10" x14ac:dyDescent="0.15">
      <c r="A54">
        <v>36</v>
      </c>
      <c r="B54">
        <v>0</v>
      </c>
      <c r="C54" t="s">
        <v>59</v>
      </c>
      <c r="D54" s="16">
        <v>28325.150489899901</v>
      </c>
      <c r="E54">
        <v>189.90708705700001</v>
      </c>
      <c r="F54">
        <v>874.11956787099905</v>
      </c>
      <c r="G54">
        <v>865.59454859699895</v>
      </c>
      <c r="H54">
        <v>8.5250192739999999</v>
      </c>
      <c r="I54">
        <v>-27.1021015414</v>
      </c>
      <c r="J54">
        <v>-156.46051081300001</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1"/>
  <sheetViews>
    <sheetView tabSelected="1" topLeftCell="G19" zoomScale="244" zoomScaleNormal="244" workbookViewId="0">
      <selection activeCell="N57" sqref="N57"/>
    </sheetView>
  </sheetViews>
  <sheetFormatPr defaultRowHeight="13.5" x14ac:dyDescent="0.15"/>
  <cols>
    <col min="1" max="2" width="13.875" bestFit="1" customWidth="1"/>
    <col min="3" max="3" width="4.25" style="1" customWidth="1"/>
    <col min="4" max="4" width="12.625" style="1" customWidth="1"/>
    <col min="5" max="5" width="12.75" customWidth="1"/>
    <col min="6" max="6" width="11.625" bestFit="1" customWidth="1"/>
    <col min="7" max="7" width="10.5" bestFit="1" customWidth="1"/>
    <col min="11" max="11" width="9" style="4"/>
    <col min="17" max="17" width="13.875" customWidth="1"/>
    <col min="18" max="18" width="15.625" customWidth="1"/>
    <col min="19" max="19" width="13.125" customWidth="1"/>
    <col min="20" max="20" width="13.875" customWidth="1"/>
    <col min="21" max="21" width="21.5" customWidth="1"/>
  </cols>
  <sheetData>
    <row r="1" spans="1:21" ht="18.75" x14ac:dyDescent="0.15">
      <c r="A1" t="s">
        <v>3</v>
      </c>
      <c r="B1" t="s">
        <v>4</v>
      </c>
      <c r="C1" s="1" t="s">
        <v>5</v>
      </c>
      <c r="D1" t="s">
        <v>6</v>
      </c>
      <c r="E1" t="s">
        <v>7</v>
      </c>
      <c r="F1" t="s">
        <v>8</v>
      </c>
      <c r="G1" t="s">
        <v>9</v>
      </c>
      <c r="H1" t="s">
        <v>0</v>
      </c>
      <c r="I1" t="s">
        <v>1</v>
      </c>
      <c r="J1" t="s">
        <v>2</v>
      </c>
      <c r="K1" s="2" t="s">
        <v>60</v>
      </c>
    </row>
    <row r="2" spans="1:21" ht="14.25" x14ac:dyDescent="0.15">
      <c r="A2">
        <v>-1364.0808695600001</v>
      </c>
      <c r="B2">
        <v>-1638729.3419912001</v>
      </c>
      <c r="C2" s="1">
        <v>0</v>
      </c>
      <c r="D2" t="s">
        <v>10</v>
      </c>
      <c r="E2">
        <v>120746.109601</v>
      </c>
      <c r="F2">
        <v>392.09529700000002</v>
      </c>
      <c r="G2">
        <v>28.813174</v>
      </c>
      <c r="H2">
        <f t="shared" ref="H2:H51" si="0">G2/F2</f>
        <v>7.3485130325345371E-2</v>
      </c>
      <c r="I2">
        <v>8</v>
      </c>
      <c r="J2">
        <v>2</v>
      </c>
      <c r="K2" s="3">
        <f>ROUND((2000*3.711*G2^2)/(F2),0)</f>
        <v>15715</v>
      </c>
    </row>
    <row r="3" spans="1:21" ht="14.25" x14ac:dyDescent="0.15">
      <c r="A3">
        <v>-273.80587751000002</v>
      </c>
      <c r="B3">
        <v>-1638609.9467097099</v>
      </c>
      <c r="C3" s="1">
        <v>1</v>
      </c>
      <c r="D3" t="s">
        <v>11</v>
      </c>
      <c r="E3">
        <v>71090.158607999998</v>
      </c>
      <c r="F3">
        <v>300.85677900000002</v>
      </c>
      <c r="G3">
        <v>20.256671000000001</v>
      </c>
      <c r="H3">
        <f t="shared" si="0"/>
        <v>6.7329947050985342E-2</v>
      </c>
      <c r="I3">
        <v>8</v>
      </c>
      <c r="J3">
        <v>2</v>
      </c>
      <c r="K3" s="3">
        <f>ROUND((2000*3.711*G3^2)/(F3),0)</f>
        <v>10123</v>
      </c>
      <c r="P3" s="5"/>
      <c r="Q3" s="6" t="s">
        <v>61</v>
      </c>
      <c r="R3" s="6" t="s">
        <v>62</v>
      </c>
      <c r="S3" s="6" t="s">
        <v>63</v>
      </c>
      <c r="T3" s="6" t="s">
        <v>64</v>
      </c>
      <c r="U3" s="7" t="s">
        <v>65</v>
      </c>
    </row>
    <row r="4" spans="1:21" ht="14.25" x14ac:dyDescent="0.15">
      <c r="A4">
        <v>501.88720628999999</v>
      </c>
      <c r="B4">
        <v>-1642093.2563272801</v>
      </c>
      <c r="C4" s="1">
        <v>2</v>
      </c>
      <c r="D4" t="s">
        <v>12</v>
      </c>
      <c r="E4">
        <v>50359.924948</v>
      </c>
      <c r="F4">
        <v>253.219762</v>
      </c>
      <c r="G4">
        <v>19.041803000000002</v>
      </c>
      <c r="H4">
        <f t="shared" si="0"/>
        <v>7.5198724023759253E-2</v>
      </c>
      <c r="I4">
        <v>8</v>
      </c>
      <c r="J4">
        <v>2</v>
      </c>
      <c r="K4" s="3">
        <f t="shared" ref="K4:K51" si="1">ROUND((2000*3.711*G4^2)/(F4),0)</f>
        <v>10628</v>
      </c>
      <c r="P4" s="8" t="s">
        <v>66</v>
      </c>
      <c r="Q4" s="6">
        <f>MAX(F:F)</f>
        <v>441.81985400000002</v>
      </c>
      <c r="R4" s="6">
        <f>MIN(F:F)</f>
        <v>147.36141900000001</v>
      </c>
      <c r="S4" s="6">
        <f>ROUND(AVERAGE(F:F),0)</f>
        <v>265</v>
      </c>
      <c r="T4" s="6">
        <f>ROUND(MEDIAN(F:F),0)</f>
        <v>245</v>
      </c>
      <c r="U4" s="6">
        <f>ROUND(STDEV(F:F),0)</f>
        <v>77</v>
      </c>
    </row>
    <row r="5" spans="1:21" ht="14.25" x14ac:dyDescent="0.15">
      <c r="A5">
        <v>-1658.20483642</v>
      </c>
      <c r="B5">
        <v>-1646625.6045852001</v>
      </c>
      <c r="C5" s="1">
        <v>0</v>
      </c>
      <c r="D5" t="s">
        <v>13</v>
      </c>
      <c r="E5">
        <v>55295.809516000001</v>
      </c>
      <c r="F5">
        <v>265.33904999999999</v>
      </c>
      <c r="G5">
        <v>16.556442000000001</v>
      </c>
      <c r="H5">
        <f t="shared" si="0"/>
        <v>6.2397306389692743E-2</v>
      </c>
      <c r="I5">
        <v>8</v>
      </c>
      <c r="J5">
        <v>2</v>
      </c>
      <c r="K5" s="3">
        <f t="shared" si="1"/>
        <v>7668</v>
      </c>
      <c r="P5" s="9" t="s">
        <v>67</v>
      </c>
      <c r="Q5" s="10">
        <f>MAX(G:G)</f>
        <v>42.944834999999998</v>
      </c>
      <c r="R5" s="10">
        <f>MIN(G:G)</f>
        <v>6.0328850000000003</v>
      </c>
      <c r="S5" s="10">
        <f>ROUND(AVERAGE(G:G),1)</f>
        <v>17.8</v>
      </c>
      <c r="T5" s="10">
        <f>ROUND(MEDIAN(G:G),1)</f>
        <v>16.600000000000001</v>
      </c>
      <c r="U5" s="6">
        <f>ROUND(STDEV(G:G),1)</f>
        <v>8.1999999999999993</v>
      </c>
    </row>
    <row r="6" spans="1:21" ht="14.25" x14ac:dyDescent="0.15">
      <c r="A6">
        <v>-1142.0225163499999</v>
      </c>
      <c r="B6">
        <v>-1646556.49853834</v>
      </c>
      <c r="C6" s="1">
        <v>1</v>
      </c>
      <c r="D6" t="s">
        <v>14</v>
      </c>
      <c r="E6">
        <v>45968.477294999997</v>
      </c>
      <c r="F6">
        <v>241.92743400000001</v>
      </c>
      <c r="G6">
        <v>16.999887999999999</v>
      </c>
      <c r="H6">
        <f t="shared" si="0"/>
        <v>7.0268541764469741E-2</v>
      </c>
      <c r="I6">
        <v>8</v>
      </c>
      <c r="J6">
        <v>2</v>
      </c>
      <c r="K6" s="3">
        <f t="shared" si="1"/>
        <v>8866</v>
      </c>
      <c r="P6" s="6" t="s">
        <v>68</v>
      </c>
      <c r="Q6" s="11">
        <f>MAX(H:H)</f>
        <v>9.9761988904108007E-2</v>
      </c>
      <c r="R6" s="11">
        <f>MIN(H:H)</f>
        <v>3.3974848498112449E-2</v>
      </c>
      <c r="S6" s="11">
        <f>ROUND(AVERAGE(H:H),4)</f>
        <v>6.4899999999999999E-2</v>
      </c>
      <c r="T6" s="11">
        <f>ROUND(MEDIAN(H:H),4)</f>
        <v>6.3899999999999998E-2</v>
      </c>
      <c r="U6" s="11">
        <f>ROUND(STDEV(H:H),4)</f>
        <v>1.3899999999999999E-2</v>
      </c>
    </row>
    <row r="7" spans="1:21" ht="18.75" x14ac:dyDescent="0.15">
      <c r="A7">
        <v>-1208.3194423299999</v>
      </c>
      <c r="B7">
        <v>-1647564.3782208301</v>
      </c>
      <c r="C7" s="1">
        <v>2</v>
      </c>
      <c r="D7" t="s">
        <v>15</v>
      </c>
      <c r="E7">
        <v>32252.878686</v>
      </c>
      <c r="F7">
        <v>202.64659</v>
      </c>
      <c r="G7">
        <v>11.546265999999999</v>
      </c>
      <c r="H7">
        <f t="shared" si="0"/>
        <v>5.6977351555730589E-2</v>
      </c>
      <c r="I7">
        <v>8</v>
      </c>
      <c r="J7">
        <v>2</v>
      </c>
      <c r="K7" s="3">
        <f t="shared" si="1"/>
        <v>4883</v>
      </c>
      <c r="P7" s="12" t="s">
        <v>69</v>
      </c>
      <c r="Q7" s="13">
        <f>MAX(K:K)</f>
        <v>30981</v>
      </c>
      <c r="R7" s="13">
        <f>MIN(K:K)</f>
        <v>1833</v>
      </c>
      <c r="S7" s="13">
        <f>ROUND(AVERAGE(K:K),0)</f>
        <v>9301</v>
      </c>
      <c r="T7" s="13">
        <f>ROUND(MEDIAN(K:K),0)</f>
        <v>8122</v>
      </c>
      <c r="U7" s="13">
        <f>ROUND(STDEV(K:K),0)</f>
        <v>6076</v>
      </c>
    </row>
    <row r="8" spans="1:21" ht="14.25" x14ac:dyDescent="0.15">
      <c r="A8">
        <v>-1319.3998862599999</v>
      </c>
      <c r="B8">
        <v>-1648487.9852198199</v>
      </c>
      <c r="C8" s="1">
        <v>3</v>
      </c>
      <c r="D8" t="s">
        <v>16</v>
      </c>
      <c r="E8">
        <v>33572.395773999997</v>
      </c>
      <c r="F8">
        <v>206.750337</v>
      </c>
      <c r="G8">
        <v>9.4999839999999995</v>
      </c>
      <c r="H8">
        <f t="shared" si="0"/>
        <v>4.5949061742037209E-2</v>
      </c>
      <c r="I8">
        <v>8</v>
      </c>
      <c r="J8">
        <v>2</v>
      </c>
      <c r="K8" s="3">
        <f t="shared" si="1"/>
        <v>3240</v>
      </c>
    </row>
    <row r="9" spans="1:21" ht="14.25" x14ac:dyDescent="0.15">
      <c r="A9">
        <v>-48.32316625</v>
      </c>
      <c r="B9">
        <v>-1648028.46318064</v>
      </c>
      <c r="C9" s="1">
        <v>4</v>
      </c>
      <c r="D9" t="s">
        <v>17</v>
      </c>
      <c r="E9">
        <v>33408.584962000001</v>
      </c>
      <c r="F9">
        <v>206.24531899999999</v>
      </c>
      <c r="G9">
        <v>13.506949000000001</v>
      </c>
      <c r="H9">
        <f t="shared" si="0"/>
        <v>6.5489723914655254E-2</v>
      </c>
      <c r="I9">
        <v>8</v>
      </c>
      <c r="J9">
        <v>2</v>
      </c>
      <c r="K9" s="3">
        <f t="shared" si="1"/>
        <v>6565</v>
      </c>
    </row>
    <row r="10" spans="1:21" ht="14.25" x14ac:dyDescent="0.15">
      <c r="A10">
        <v>428.15206461000002</v>
      </c>
      <c r="B10">
        <v>-1648319.2993843399</v>
      </c>
      <c r="C10" s="1">
        <v>5</v>
      </c>
      <c r="D10" t="s">
        <v>18</v>
      </c>
      <c r="E10">
        <v>17055.225643000002</v>
      </c>
      <c r="F10">
        <v>147.36141900000001</v>
      </c>
      <c r="G10">
        <v>6.0328850000000003</v>
      </c>
      <c r="H10">
        <f t="shared" si="0"/>
        <v>4.093937911930666E-2</v>
      </c>
      <c r="I10">
        <v>8</v>
      </c>
      <c r="J10">
        <v>2</v>
      </c>
      <c r="K10" s="3">
        <f t="shared" si="1"/>
        <v>1833</v>
      </c>
    </row>
    <row r="11" spans="1:21" ht="14.25" x14ac:dyDescent="0.15">
      <c r="A11">
        <v>-927.26207475000001</v>
      </c>
      <c r="B11">
        <v>-1644242.01361038</v>
      </c>
      <c r="C11" s="1">
        <v>0</v>
      </c>
      <c r="D11" t="s">
        <v>26</v>
      </c>
      <c r="E11">
        <v>23037.459460999999</v>
      </c>
      <c r="F11">
        <v>171.26647199999999</v>
      </c>
      <c r="G11">
        <v>8.5806149999999999</v>
      </c>
      <c r="H11">
        <f t="shared" si="0"/>
        <v>5.010096196761734E-2</v>
      </c>
      <c r="I11">
        <v>8</v>
      </c>
      <c r="J11">
        <v>2</v>
      </c>
      <c r="K11" s="3">
        <f t="shared" si="1"/>
        <v>3191</v>
      </c>
    </row>
    <row r="12" spans="1:21" ht="14.25" x14ac:dyDescent="0.15">
      <c r="A12">
        <v>-41.093790920000004</v>
      </c>
      <c r="B12">
        <v>-1644334.8572402799</v>
      </c>
      <c r="C12" s="1">
        <v>1</v>
      </c>
      <c r="D12" t="s">
        <v>27</v>
      </c>
      <c r="E12">
        <v>59954.126965000003</v>
      </c>
      <c r="F12">
        <v>276.28964000000002</v>
      </c>
      <c r="G12">
        <v>27.563203999999999</v>
      </c>
      <c r="H12">
        <f t="shared" si="0"/>
        <v>9.9761988904108007E-2</v>
      </c>
      <c r="I12">
        <v>8</v>
      </c>
      <c r="J12">
        <v>2</v>
      </c>
      <c r="K12" s="3">
        <f t="shared" si="1"/>
        <v>20409</v>
      </c>
    </row>
    <row r="13" spans="1:21" ht="14.25" x14ac:dyDescent="0.15">
      <c r="A13">
        <v>844.89168643999994</v>
      </c>
      <c r="B13">
        <v>-1644135.4404100799</v>
      </c>
      <c r="C13" s="1">
        <v>2</v>
      </c>
      <c r="D13" t="s">
        <v>28</v>
      </c>
      <c r="E13">
        <v>33009.573940000002</v>
      </c>
      <c r="F13">
        <v>205.009987</v>
      </c>
      <c r="G13">
        <v>16.638121000000002</v>
      </c>
      <c r="H13">
        <f t="shared" si="0"/>
        <v>8.1157612092331882E-2</v>
      </c>
      <c r="I13">
        <v>8</v>
      </c>
      <c r="J13">
        <v>2</v>
      </c>
      <c r="K13" s="3">
        <f t="shared" si="1"/>
        <v>10022</v>
      </c>
    </row>
    <row r="14" spans="1:21" ht="14.25" x14ac:dyDescent="0.15">
      <c r="A14">
        <v>378.59783916999999</v>
      </c>
      <c r="B14">
        <v>-1645080.8076785</v>
      </c>
      <c r="C14" s="1">
        <v>3</v>
      </c>
      <c r="D14" t="s">
        <v>29</v>
      </c>
      <c r="E14">
        <v>27075.927632999999</v>
      </c>
      <c r="F14">
        <v>185.672135</v>
      </c>
      <c r="G14">
        <v>10.621731</v>
      </c>
      <c r="H14">
        <f t="shared" si="0"/>
        <v>5.7206920144479409E-2</v>
      </c>
      <c r="I14">
        <v>8</v>
      </c>
      <c r="J14">
        <v>2</v>
      </c>
      <c r="K14" s="3">
        <f t="shared" si="1"/>
        <v>4510</v>
      </c>
    </row>
    <row r="15" spans="1:21" ht="14.25" x14ac:dyDescent="0.15">
      <c r="A15">
        <v>-2264.3894280499999</v>
      </c>
      <c r="B15">
        <v>-1597650.9391165299</v>
      </c>
      <c r="C15" s="1">
        <v>0</v>
      </c>
      <c r="D15" t="s">
        <v>19</v>
      </c>
      <c r="E15">
        <v>63140.247248</v>
      </c>
      <c r="F15">
        <v>283.53599400000002</v>
      </c>
      <c r="G15">
        <v>21.453137000000002</v>
      </c>
      <c r="H15">
        <f t="shared" si="0"/>
        <v>7.5662834539448276E-2</v>
      </c>
      <c r="I15">
        <v>8</v>
      </c>
      <c r="J15">
        <v>2</v>
      </c>
      <c r="K15" s="3">
        <f t="shared" si="1"/>
        <v>12047</v>
      </c>
    </row>
    <row r="16" spans="1:21" ht="14.25" x14ac:dyDescent="0.15">
      <c r="A16">
        <v>-2322.08569812</v>
      </c>
      <c r="B16">
        <v>-1598082.8602118101</v>
      </c>
      <c r="C16" s="1">
        <v>1</v>
      </c>
      <c r="D16" t="s">
        <v>20</v>
      </c>
      <c r="E16">
        <v>21421.413809999998</v>
      </c>
      <c r="F16">
        <v>165.15020799999999</v>
      </c>
      <c r="G16">
        <v>8.5968490000000006</v>
      </c>
      <c r="H16">
        <f t="shared" si="0"/>
        <v>5.2054727051872689E-2</v>
      </c>
      <c r="I16">
        <v>8</v>
      </c>
      <c r="J16">
        <v>2</v>
      </c>
      <c r="K16" s="3">
        <f t="shared" si="1"/>
        <v>3321</v>
      </c>
    </row>
    <row r="17" spans="1:11" ht="14.25" x14ac:dyDescent="0.15">
      <c r="A17">
        <v>-2247.5975274100001</v>
      </c>
      <c r="B17">
        <v>-1598310.9544967201</v>
      </c>
      <c r="C17" s="1">
        <v>2</v>
      </c>
      <c r="D17" t="s">
        <v>21</v>
      </c>
      <c r="E17">
        <v>43067.822958999997</v>
      </c>
      <c r="F17">
        <v>234.170142</v>
      </c>
      <c r="G17">
        <v>13.354156</v>
      </c>
      <c r="H17">
        <f t="shared" si="0"/>
        <v>5.7027577836972911E-2</v>
      </c>
      <c r="I17">
        <v>8</v>
      </c>
      <c r="J17">
        <v>2</v>
      </c>
      <c r="K17" s="3">
        <f t="shared" si="1"/>
        <v>5652</v>
      </c>
    </row>
    <row r="18" spans="1:11" ht="14.25" x14ac:dyDescent="0.15">
      <c r="A18">
        <v>-2001.20215897</v>
      </c>
      <c r="B18">
        <v>-1598480.1223184899</v>
      </c>
      <c r="C18" s="1">
        <v>3</v>
      </c>
      <c r="D18" t="s">
        <v>22</v>
      </c>
      <c r="E18">
        <v>122669.37616299999</v>
      </c>
      <c r="F18">
        <v>395.20564400000001</v>
      </c>
      <c r="G18">
        <v>22.205746000000001</v>
      </c>
      <c r="H18">
        <f t="shared" si="0"/>
        <v>5.6187826103009805E-2</v>
      </c>
      <c r="I18">
        <v>8</v>
      </c>
      <c r="J18">
        <v>2</v>
      </c>
      <c r="K18" s="3">
        <f t="shared" si="1"/>
        <v>9260</v>
      </c>
    </row>
    <row r="19" spans="1:11" ht="14.25" x14ac:dyDescent="0.15">
      <c r="A19">
        <v>-2114.9805533700001</v>
      </c>
      <c r="B19">
        <v>-1599041.32373231</v>
      </c>
      <c r="C19" s="1">
        <v>4</v>
      </c>
      <c r="D19" t="s">
        <v>23</v>
      </c>
      <c r="E19">
        <v>138494.480618</v>
      </c>
      <c r="F19">
        <v>419.924576</v>
      </c>
      <c r="G19">
        <v>35.479585</v>
      </c>
      <c r="H19">
        <f t="shared" si="0"/>
        <v>8.4490375243005539E-2</v>
      </c>
      <c r="I19">
        <v>8</v>
      </c>
      <c r="J19">
        <v>2</v>
      </c>
      <c r="K19" s="3">
        <f t="shared" si="1"/>
        <v>22249</v>
      </c>
    </row>
    <row r="20" spans="1:11" ht="14.25" x14ac:dyDescent="0.15">
      <c r="A20">
        <v>-700.97052897000003</v>
      </c>
      <c r="B20">
        <v>-1597500.09971343</v>
      </c>
      <c r="C20" s="1">
        <v>5</v>
      </c>
      <c r="D20" t="s">
        <v>24</v>
      </c>
      <c r="E20">
        <v>20042.882828000002</v>
      </c>
      <c r="F20">
        <v>159.74789799999999</v>
      </c>
      <c r="G20">
        <v>7.3315210000000004</v>
      </c>
      <c r="H20">
        <f t="shared" si="0"/>
        <v>4.5894319060148139E-2</v>
      </c>
      <c r="I20">
        <v>8</v>
      </c>
      <c r="J20">
        <v>2</v>
      </c>
      <c r="K20" s="3">
        <f t="shared" si="1"/>
        <v>2497</v>
      </c>
    </row>
    <row r="21" spans="1:11" ht="14.25" x14ac:dyDescent="0.15">
      <c r="A21">
        <v>-560.9003573</v>
      </c>
      <c r="B21">
        <v>-1598009.2976863601</v>
      </c>
      <c r="C21" s="1">
        <v>6</v>
      </c>
      <c r="D21" t="s">
        <v>25</v>
      </c>
      <c r="E21">
        <v>153313.47867099999</v>
      </c>
      <c r="F21">
        <v>441.81985400000002</v>
      </c>
      <c r="G21">
        <v>42.944834999999998</v>
      </c>
      <c r="H21">
        <f t="shared" si="0"/>
        <v>9.7199875947629993E-2</v>
      </c>
      <c r="I21">
        <v>8</v>
      </c>
      <c r="J21">
        <v>2</v>
      </c>
      <c r="K21" s="3">
        <f t="shared" si="1"/>
        <v>30981</v>
      </c>
    </row>
    <row r="22" spans="1:11" ht="14.25" x14ac:dyDescent="0.15">
      <c r="A22">
        <v>-1973.5849722299999</v>
      </c>
      <c r="B22">
        <v>-1600781.2200219501</v>
      </c>
      <c r="C22" s="1">
        <v>7</v>
      </c>
      <c r="D22" t="s">
        <v>30</v>
      </c>
      <c r="E22">
        <v>82609.372208000001</v>
      </c>
      <c r="F22">
        <v>324.31700499999999</v>
      </c>
      <c r="G22">
        <v>26.469266999999999</v>
      </c>
      <c r="H22">
        <f t="shared" si="0"/>
        <v>8.1615415139887584E-2</v>
      </c>
      <c r="I22">
        <v>8</v>
      </c>
      <c r="J22">
        <v>2</v>
      </c>
      <c r="K22" s="3">
        <f t="shared" si="1"/>
        <v>16034</v>
      </c>
    </row>
    <row r="23" spans="1:11" ht="14.25" x14ac:dyDescent="0.15">
      <c r="A23">
        <v>494.95973967999998</v>
      </c>
      <c r="B23">
        <v>-1601794.3704174799</v>
      </c>
      <c r="C23" s="1">
        <v>8</v>
      </c>
      <c r="D23" t="s">
        <v>31</v>
      </c>
      <c r="E23">
        <v>33013.603754000003</v>
      </c>
      <c r="F23">
        <v>205.02250100000001</v>
      </c>
      <c r="G23">
        <v>12.739357999999999</v>
      </c>
      <c r="H23">
        <f t="shared" si="0"/>
        <v>6.2136389605353608E-2</v>
      </c>
      <c r="I23">
        <v>8</v>
      </c>
      <c r="J23">
        <v>2</v>
      </c>
      <c r="K23" s="3">
        <f t="shared" si="1"/>
        <v>5875</v>
      </c>
    </row>
    <row r="24" spans="1:11" ht="14.25" x14ac:dyDescent="0.15">
      <c r="A24">
        <v>769.97280349000005</v>
      </c>
      <c r="B24">
        <v>-1601816.2952399901</v>
      </c>
      <c r="C24" s="1">
        <v>9</v>
      </c>
      <c r="D24" s="1" t="s">
        <v>32</v>
      </c>
      <c r="E24">
        <v>106034.84589500001</v>
      </c>
      <c r="F24">
        <v>367.43401999999998</v>
      </c>
      <c r="G24">
        <v>26.635639999999999</v>
      </c>
      <c r="H24">
        <f t="shared" si="0"/>
        <v>7.2490946809987813E-2</v>
      </c>
      <c r="I24">
        <v>8</v>
      </c>
      <c r="J24">
        <v>2</v>
      </c>
      <c r="K24" s="3">
        <f t="shared" si="1"/>
        <v>14331</v>
      </c>
    </row>
    <row r="25" spans="1:11" ht="14.25" x14ac:dyDescent="0.15">
      <c r="A25">
        <v>-1450.81240497</v>
      </c>
      <c r="B25">
        <v>-1602929.8722876899</v>
      </c>
      <c r="C25" s="1">
        <v>10</v>
      </c>
      <c r="D25" s="1" t="s">
        <v>33</v>
      </c>
      <c r="E25">
        <v>53231.163249999998</v>
      </c>
      <c r="F25">
        <v>260.33828399999999</v>
      </c>
      <c r="G25">
        <v>17.535102999999999</v>
      </c>
      <c r="H25">
        <f t="shared" si="0"/>
        <v>6.7355068684404482E-2</v>
      </c>
      <c r="I25">
        <v>8</v>
      </c>
      <c r="J25">
        <v>2</v>
      </c>
      <c r="K25" s="3">
        <f t="shared" si="1"/>
        <v>8766</v>
      </c>
    </row>
    <row r="26" spans="1:11" ht="14.25" x14ac:dyDescent="0.15">
      <c r="A26">
        <v>-1629.7901012100001</v>
      </c>
      <c r="B26">
        <v>-1603248.0968265899</v>
      </c>
      <c r="C26" s="1">
        <v>11</v>
      </c>
      <c r="D26" s="1" t="s">
        <v>34</v>
      </c>
      <c r="E26">
        <v>33119.465880000003</v>
      </c>
      <c r="F26">
        <v>205.35095200000001</v>
      </c>
      <c r="G26">
        <v>10.649198999999999</v>
      </c>
      <c r="H26">
        <f t="shared" si="0"/>
        <v>5.1858532411381268E-2</v>
      </c>
      <c r="I26">
        <v>8</v>
      </c>
      <c r="J26">
        <v>2</v>
      </c>
      <c r="K26" s="3">
        <f t="shared" si="1"/>
        <v>4099</v>
      </c>
    </row>
    <row r="27" spans="1:11" ht="14.25" x14ac:dyDescent="0.15">
      <c r="A27">
        <v>-1445.9179641200001</v>
      </c>
      <c r="B27">
        <v>-1603506.8199788099</v>
      </c>
      <c r="C27" s="1">
        <v>12</v>
      </c>
      <c r="D27" s="1" t="s">
        <v>35</v>
      </c>
      <c r="E27">
        <v>31311.080277000001</v>
      </c>
      <c r="F27">
        <v>199.66598500000001</v>
      </c>
      <c r="G27">
        <v>11.580633000000001</v>
      </c>
      <c r="H27">
        <f t="shared" si="0"/>
        <v>5.80000293990987E-2</v>
      </c>
      <c r="I27">
        <v>8</v>
      </c>
      <c r="J27">
        <v>2</v>
      </c>
      <c r="K27" s="3">
        <f t="shared" si="1"/>
        <v>4985</v>
      </c>
    </row>
    <row r="28" spans="1:11" ht="14.25" x14ac:dyDescent="0.15">
      <c r="A28">
        <v>-1095.7491180699999</v>
      </c>
      <c r="B28">
        <v>-1603404.94049166</v>
      </c>
      <c r="C28" s="1">
        <v>13</v>
      </c>
      <c r="D28" s="1" t="s">
        <v>36</v>
      </c>
      <c r="E28">
        <v>37128.044196000003</v>
      </c>
      <c r="F28">
        <v>217.423306</v>
      </c>
      <c r="G28">
        <v>11.077107</v>
      </c>
      <c r="H28">
        <f t="shared" si="0"/>
        <v>5.0947192386082106E-2</v>
      </c>
      <c r="I28">
        <v>8</v>
      </c>
      <c r="J28">
        <v>2</v>
      </c>
      <c r="K28" s="3">
        <f t="shared" si="1"/>
        <v>4189</v>
      </c>
    </row>
    <row r="29" spans="1:11" ht="14.25" x14ac:dyDescent="0.15">
      <c r="A29">
        <v>-624.16863715</v>
      </c>
      <c r="B29">
        <v>-1602954.00953085</v>
      </c>
      <c r="C29" s="1">
        <v>14</v>
      </c>
      <c r="D29" s="1" t="s">
        <v>37</v>
      </c>
      <c r="E29">
        <v>32481.733089000001</v>
      </c>
      <c r="F29">
        <v>203.364272</v>
      </c>
      <c r="G29">
        <v>12.620137</v>
      </c>
      <c r="H29">
        <f t="shared" si="0"/>
        <v>6.2056805140285408E-2</v>
      </c>
      <c r="I29">
        <v>8</v>
      </c>
      <c r="J29">
        <v>2</v>
      </c>
      <c r="K29" s="3">
        <f t="shared" si="1"/>
        <v>5813</v>
      </c>
    </row>
    <row r="30" spans="1:11" ht="14.25" x14ac:dyDescent="0.15">
      <c r="A30">
        <v>1909.2655605299999</v>
      </c>
      <c r="B30">
        <v>-1602290.8109537</v>
      </c>
      <c r="C30" s="1">
        <v>15</v>
      </c>
      <c r="D30" s="1" t="s">
        <v>38</v>
      </c>
      <c r="E30">
        <v>128347.010349</v>
      </c>
      <c r="F30">
        <v>404.24805400000002</v>
      </c>
      <c r="G30">
        <v>28.617726000000001</v>
      </c>
      <c r="H30">
        <f t="shared" si="0"/>
        <v>7.0792489207628942E-2</v>
      </c>
      <c r="I30">
        <v>8</v>
      </c>
      <c r="J30">
        <v>2</v>
      </c>
      <c r="K30" s="3">
        <f t="shared" si="1"/>
        <v>15036</v>
      </c>
    </row>
    <row r="31" spans="1:11" ht="14.25" x14ac:dyDescent="0.15">
      <c r="A31">
        <v>2290.3836464999999</v>
      </c>
      <c r="B31">
        <v>-1603700.41039924</v>
      </c>
      <c r="C31" s="1">
        <v>16</v>
      </c>
      <c r="D31" s="1" t="s">
        <v>39</v>
      </c>
      <c r="E31">
        <v>57623.374312</v>
      </c>
      <c r="F31">
        <v>270.86594300000002</v>
      </c>
      <c r="G31">
        <v>18.847351</v>
      </c>
      <c r="H31">
        <f t="shared" si="0"/>
        <v>6.9581841080700202E-2</v>
      </c>
      <c r="I31">
        <v>8</v>
      </c>
      <c r="J31">
        <v>2</v>
      </c>
      <c r="K31" s="3">
        <f t="shared" si="1"/>
        <v>9733</v>
      </c>
    </row>
    <row r="32" spans="1:11" ht="14.25" x14ac:dyDescent="0.15">
      <c r="A32">
        <v>446.74984343</v>
      </c>
      <c r="B32">
        <v>-1604325.73223397</v>
      </c>
      <c r="C32" s="1">
        <v>17</v>
      </c>
      <c r="D32" s="1" t="s">
        <v>40</v>
      </c>
      <c r="E32">
        <v>106018.917235</v>
      </c>
      <c r="F32">
        <v>367.40642100000002</v>
      </c>
      <c r="G32">
        <v>31.614173000000001</v>
      </c>
      <c r="H32">
        <f t="shared" si="0"/>
        <v>8.604687123854049E-2</v>
      </c>
      <c r="I32">
        <v>8</v>
      </c>
      <c r="J32">
        <v>2</v>
      </c>
      <c r="K32" s="3">
        <f t="shared" si="1"/>
        <v>20190</v>
      </c>
    </row>
    <row r="33" spans="1:11" ht="14.25" x14ac:dyDescent="0.15">
      <c r="A33">
        <v>1256.1682822400001</v>
      </c>
      <c r="B33">
        <v>-1604462.62183427</v>
      </c>
      <c r="C33" s="1">
        <v>18</v>
      </c>
      <c r="D33" s="1" t="s">
        <v>41</v>
      </c>
      <c r="E33">
        <v>92225.206852000003</v>
      </c>
      <c r="F33">
        <v>342.67299300000002</v>
      </c>
      <c r="G33">
        <v>21.099193</v>
      </c>
      <c r="H33">
        <f t="shared" si="0"/>
        <v>6.1572383674834856E-2</v>
      </c>
      <c r="I33">
        <v>8</v>
      </c>
      <c r="J33">
        <v>2</v>
      </c>
      <c r="K33" s="3">
        <f t="shared" si="1"/>
        <v>9642</v>
      </c>
    </row>
    <row r="34" spans="1:11" ht="14.25" x14ac:dyDescent="0.15">
      <c r="A34">
        <v>638.30463778000001</v>
      </c>
      <c r="B34">
        <v>-1604845.20228451</v>
      </c>
      <c r="C34" s="1">
        <v>19</v>
      </c>
      <c r="D34" s="1" t="s">
        <v>42</v>
      </c>
      <c r="E34">
        <v>44525.50374</v>
      </c>
      <c r="F34">
        <v>238.10004599999999</v>
      </c>
      <c r="G34">
        <v>17.007808000000001</v>
      </c>
      <c r="H34">
        <f t="shared" si="0"/>
        <v>7.1431351172439511E-2</v>
      </c>
      <c r="I34">
        <v>8</v>
      </c>
      <c r="J34">
        <v>2</v>
      </c>
      <c r="K34" s="3">
        <f t="shared" si="1"/>
        <v>9017</v>
      </c>
    </row>
    <row r="35" spans="1:11" ht="14.25" x14ac:dyDescent="0.15">
      <c r="A35">
        <v>720.28799956</v>
      </c>
      <c r="B35">
        <v>-1605217.13013638</v>
      </c>
      <c r="C35" s="1">
        <v>20</v>
      </c>
      <c r="D35" s="1" t="s">
        <v>43</v>
      </c>
      <c r="E35">
        <v>85873.071460000006</v>
      </c>
      <c r="F35">
        <v>330.66144400000002</v>
      </c>
      <c r="G35">
        <v>28.688047000000001</v>
      </c>
      <c r="H35">
        <f t="shared" si="0"/>
        <v>8.6759576964770047E-2</v>
      </c>
      <c r="I35">
        <v>8</v>
      </c>
      <c r="J35">
        <v>2</v>
      </c>
      <c r="K35" s="3">
        <f t="shared" si="1"/>
        <v>18473</v>
      </c>
    </row>
    <row r="36" spans="1:11" ht="14.25" x14ac:dyDescent="0.15">
      <c r="A36">
        <v>1060.96721819</v>
      </c>
      <c r="B36">
        <v>-1605372.62809278</v>
      </c>
      <c r="C36" s="1">
        <v>21</v>
      </c>
      <c r="D36" s="1" t="s">
        <v>44</v>
      </c>
      <c r="E36">
        <v>93589.684406999993</v>
      </c>
      <c r="F36">
        <v>345.19862000000001</v>
      </c>
      <c r="G36">
        <v>25.196688000000002</v>
      </c>
      <c r="H36">
        <f t="shared" si="0"/>
        <v>7.2991856108810635E-2</v>
      </c>
      <c r="I36">
        <v>8</v>
      </c>
      <c r="J36">
        <v>2</v>
      </c>
      <c r="K36" s="3">
        <f t="shared" si="1"/>
        <v>13650</v>
      </c>
    </row>
    <row r="37" spans="1:11" ht="14.25" x14ac:dyDescent="0.15">
      <c r="A37">
        <v>1431.6909259900001</v>
      </c>
      <c r="B37">
        <v>-1605411.7815411501</v>
      </c>
      <c r="C37" s="1">
        <v>22</v>
      </c>
      <c r="D37" s="1" t="s">
        <v>45</v>
      </c>
      <c r="E37">
        <v>48686.215498999998</v>
      </c>
      <c r="F37">
        <v>248.97633400000001</v>
      </c>
      <c r="G37">
        <v>15.338819000000001</v>
      </c>
      <c r="H37">
        <f t="shared" si="0"/>
        <v>6.1607538168667875E-2</v>
      </c>
      <c r="I37">
        <v>8</v>
      </c>
      <c r="J37">
        <v>2</v>
      </c>
      <c r="K37" s="3">
        <f t="shared" si="1"/>
        <v>7014</v>
      </c>
    </row>
    <row r="38" spans="1:11" ht="14.25" x14ac:dyDescent="0.15">
      <c r="A38">
        <v>1391.8677440599999</v>
      </c>
      <c r="B38">
        <v>-1605618.36930049</v>
      </c>
      <c r="C38" s="1">
        <v>23</v>
      </c>
      <c r="D38" s="1" t="s">
        <v>46</v>
      </c>
      <c r="E38">
        <v>26583.640711</v>
      </c>
      <c r="F38">
        <v>183.976473</v>
      </c>
      <c r="G38">
        <v>11.665437000000001</v>
      </c>
      <c r="H38">
        <f t="shared" si="0"/>
        <v>6.3407221639693034E-2</v>
      </c>
      <c r="I38">
        <v>8</v>
      </c>
      <c r="J38">
        <v>2</v>
      </c>
      <c r="K38" s="3">
        <f t="shared" si="1"/>
        <v>5490</v>
      </c>
    </row>
    <row r="39" spans="1:11" ht="14.25" x14ac:dyDescent="0.15">
      <c r="A39">
        <v>1628.6481042</v>
      </c>
      <c r="B39">
        <v>-1605463.13092862</v>
      </c>
      <c r="C39" s="1">
        <v>24</v>
      </c>
      <c r="D39" s="1" t="s">
        <v>47</v>
      </c>
      <c r="E39">
        <v>26689.419145</v>
      </c>
      <c r="F39">
        <v>184.34213800000001</v>
      </c>
      <c r="G39">
        <v>11.865584</v>
      </c>
      <c r="H39">
        <f t="shared" si="0"/>
        <v>6.4367182287969338E-2</v>
      </c>
      <c r="I39">
        <v>8</v>
      </c>
      <c r="J39">
        <v>2</v>
      </c>
      <c r="K39" s="3">
        <f t="shared" si="1"/>
        <v>5669</v>
      </c>
    </row>
    <row r="40" spans="1:11" ht="14.25" x14ac:dyDescent="0.15">
      <c r="A40">
        <v>1744.5616360900001</v>
      </c>
      <c r="B40">
        <v>-1605228.4839667</v>
      </c>
      <c r="C40" s="1">
        <v>25</v>
      </c>
      <c r="D40" s="1" t="s">
        <v>48</v>
      </c>
      <c r="E40">
        <v>84383.387629999997</v>
      </c>
      <c r="F40">
        <v>327.78082000000001</v>
      </c>
      <c r="G40">
        <v>24.504019</v>
      </c>
      <c r="H40">
        <f t="shared" si="0"/>
        <v>7.4757330218406304E-2</v>
      </c>
      <c r="I40">
        <v>8</v>
      </c>
      <c r="J40">
        <v>2</v>
      </c>
      <c r="K40" s="3">
        <f t="shared" si="1"/>
        <v>13596</v>
      </c>
    </row>
    <row r="41" spans="1:11" ht="14.25" x14ac:dyDescent="0.15">
      <c r="A41">
        <v>2005.8683715</v>
      </c>
      <c r="B41">
        <v>-1604811.4885586801</v>
      </c>
      <c r="C41" s="1">
        <v>26</v>
      </c>
      <c r="D41" s="1" t="s">
        <v>49</v>
      </c>
      <c r="E41">
        <v>35142.319388999997</v>
      </c>
      <c r="F41">
        <v>211.52917199999999</v>
      </c>
      <c r="G41">
        <v>15.270668000000001</v>
      </c>
      <c r="H41">
        <f t="shared" si="0"/>
        <v>7.2191782606703545E-2</v>
      </c>
      <c r="I41">
        <v>8</v>
      </c>
      <c r="J41">
        <v>2</v>
      </c>
      <c r="K41" s="3">
        <f t="shared" si="1"/>
        <v>8182</v>
      </c>
    </row>
    <row r="42" spans="1:11" ht="14.25" x14ac:dyDescent="0.15">
      <c r="A42">
        <v>2012.8223060099999</v>
      </c>
      <c r="B42">
        <v>-1605712.0640827101</v>
      </c>
      <c r="C42" s="1">
        <v>27</v>
      </c>
      <c r="D42" s="1" t="s">
        <v>50</v>
      </c>
      <c r="E42">
        <v>120329.128124</v>
      </c>
      <c r="F42">
        <v>391.41768500000001</v>
      </c>
      <c r="G42">
        <v>30.073578000000001</v>
      </c>
      <c r="H42">
        <f t="shared" si="0"/>
        <v>7.683244562646678E-2</v>
      </c>
      <c r="I42">
        <v>8</v>
      </c>
      <c r="J42">
        <v>2</v>
      </c>
      <c r="K42" s="3">
        <f t="shared" si="1"/>
        <v>17149</v>
      </c>
    </row>
    <row r="43" spans="1:11" ht="14.25" x14ac:dyDescent="0.15">
      <c r="A43">
        <v>2550.50347207</v>
      </c>
      <c r="B43">
        <v>-1605771.35731668</v>
      </c>
      <c r="C43" s="1">
        <v>28</v>
      </c>
      <c r="D43" s="1" t="s">
        <v>51</v>
      </c>
      <c r="E43">
        <v>44088.995199999998</v>
      </c>
      <c r="F43">
        <v>236.930058</v>
      </c>
      <c r="G43">
        <v>13.076074</v>
      </c>
      <c r="H43">
        <f t="shared" si="0"/>
        <v>5.5189595234894175E-2</v>
      </c>
      <c r="I43">
        <v>8</v>
      </c>
      <c r="J43">
        <v>2</v>
      </c>
      <c r="K43" s="3">
        <f t="shared" si="1"/>
        <v>5356</v>
      </c>
    </row>
    <row r="44" spans="1:11" ht="14.25" x14ac:dyDescent="0.15">
      <c r="A44">
        <v>-514.60389903999999</v>
      </c>
      <c r="B44">
        <v>-1605555.31537461</v>
      </c>
      <c r="C44" s="1">
        <v>29</v>
      </c>
      <c r="D44" s="1" t="s">
        <v>52</v>
      </c>
      <c r="E44">
        <v>41396.252146999999</v>
      </c>
      <c r="F44">
        <v>229.580803</v>
      </c>
      <c r="G44">
        <v>7.7999729999999996</v>
      </c>
      <c r="H44">
        <f t="shared" si="0"/>
        <v>3.3974848498112449E-2</v>
      </c>
      <c r="I44">
        <v>8</v>
      </c>
      <c r="J44">
        <v>2</v>
      </c>
      <c r="K44" s="3">
        <f t="shared" si="1"/>
        <v>1967</v>
      </c>
    </row>
    <row r="45" spans="1:11" ht="14.25" x14ac:dyDescent="0.15">
      <c r="A45">
        <v>-1080.6475860099999</v>
      </c>
      <c r="B45">
        <v>-1606307.6311570399</v>
      </c>
      <c r="C45" s="1">
        <v>30</v>
      </c>
      <c r="D45" s="1" t="s">
        <v>53</v>
      </c>
      <c r="E45">
        <v>88706.074590000004</v>
      </c>
      <c r="F45">
        <v>336.07154300000002</v>
      </c>
      <c r="G45">
        <v>23.624929000000002</v>
      </c>
      <c r="H45">
        <f t="shared" si="0"/>
        <v>7.0297320591645576E-2</v>
      </c>
      <c r="I45">
        <v>8</v>
      </c>
      <c r="J45">
        <v>2</v>
      </c>
      <c r="K45" s="3">
        <f t="shared" si="1"/>
        <v>12326</v>
      </c>
    </row>
    <row r="46" spans="1:11" ht="14.25" x14ac:dyDescent="0.15">
      <c r="A46">
        <v>-690.58065063000004</v>
      </c>
      <c r="B46">
        <v>-1606237.90610334</v>
      </c>
      <c r="C46" s="1">
        <v>31</v>
      </c>
      <c r="D46" s="1" t="s">
        <v>54</v>
      </c>
      <c r="E46">
        <v>36079.337164999997</v>
      </c>
      <c r="F46">
        <v>214.33067600000001</v>
      </c>
      <c r="G46">
        <v>9.1265560000000008</v>
      </c>
      <c r="H46">
        <f t="shared" si="0"/>
        <v>4.258166012596349E-2</v>
      </c>
      <c r="I46">
        <v>8</v>
      </c>
      <c r="J46">
        <v>2</v>
      </c>
      <c r="K46" s="3">
        <f t="shared" si="1"/>
        <v>2884</v>
      </c>
    </row>
    <row r="47" spans="1:11" ht="14.25" x14ac:dyDescent="0.15">
      <c r="A47">
        <v>-698.17125698999996</v>
      </c>
      <c r="B47">
        <v>-1606880.7754782699</v>
      </c>
      <c r="C47" s="1">
        <v>32</v>
      </c>
      <c r="D47" s="1" t="s">
        <v>55</v>
      </c>
      <c r="E47">
        <v>34429.252327000002</v>
      </c>
      <c r="F47">
        <v>209.37212199999999</v>
      </c>
      <c r="G47">
        <v>12.62229</v>
      </c>
      <c r="H47">
        <f t="shared" si="0"/>
        <v>6.0286392856065144E-2</v>
      </c>
      <c r="I47">
        <v>8</v>
      </c>
      <c r="J47">
        <v>2</v>
      </c>
      <c r="K47" s="3">
        <f t="shared" si="1"/>
        <v>5648</v>
      </c>
    </row>
    <row r="48" spans="1:11" ht="14.25" x14ac:dyDescent="0.15">
      <c r="A48">
        <v>369.41467447000002</v>
      </c>
      <c r="B48">
        <v>-1606750.8925059601</v>
      </c>
      <c r="C48" s="1">
        <v>33</v>
      </c>
      <c r="D48" s="1" t="s">
        <v>56</v>
      </c>
      <c r="E48">
        <v>57168.713128000003</v>
      </c>
      <c r="F48">
        <v>269.79523</v>
      </c>
      <c r="G48">
        <v>17.434066000000001</v>
      </c>
      <c r="H48">
        <f t="shared" si="0"/>
        <v>6.4619622815421912E-2</v>
      </c>
      <c r="I48">
        <v>8</v>
      </c>
      <c r="J48">
        <v>2</v>
      </c>
      <c r="K48" s="3">
        <f t="shared" si="1"/>
        <v>8361</v>
      </c>
    </row>
    <row r="49" spans="1:11" ht="14.25" x14ac:dyDescent="0.15">
      <c r="A49">
        <v>1237.59265469</v>
      </c>
      <c r="B49">
        <v>-1606052.93294423</v>
      </c>
      <c r="C49" s="1">
        <v>34</v>
      </c>
      <c r="D49" s="1" t="s">
        <v>57</v>
      </c>
      <c r="E49">
        <v>64090.349954999998</v>
      </c>
      <c r="F49">
        <v>285.66128200000003</v>
      </c>
      <c r="G49">
        <v>17.614194000000001</v>
      </c>
      <c r="H49">
        <f t="shared" si="0"/>
        <v>6.1661117938972214E-2</v>
      </c>
      <c r="I49">
        <v>8</v>
      </c>
      <c r="J49">
        <v>2</v>
      </c>
      <c r="K49" s="3">
        <f t="shared" si="1"/>
        <v>8061</v>
      </c>
    </row>
    <row r="50" spans="1:11" ht="14.25" x14ac:dyDescent="0.15">
      <c r="A50">
        <v>1389.0105541099999</v>
      </c>
      <c r="B50">
        <v>-1606340.2288737199</v>
      </c>
      <c r="C50" s="1">
        <v>35</v>
      </c>
      <c r="D50" s="1" t="s">
        <v>58</v>
      </c>
      <c r="E50">
        <v>59729.202120000002</v>
      </c>
      <c r="F50">
        <v>275.77088700000002</v>
      </c>
      <c r="G50">
        <v>16.169181999999999</v>
      </c>
      <c r="H50">
        <f t="shared" si="0"/>
        <v>5.8632664875897501E-2</v>
      </c>
      <c r="I50">
        <v>8</v>
      </c>
      <c r="J50">
        <v>2</v>
      </c>
      <c r="K50" s="3">
        <f t="shared" si="1"/>
        <v>7036</v>
      </c>
    </row>
    <row r="51" spans="1:11" ht="14.25" x14ac:dyDescent="0.15">
      <c r="A51">
        <v>1822.7618700800001</v>
      </c>
      <c r="B51">
        <v>-1606468.87111442</v>
      </c>
      <c r="C51" s="1">
        <v>36</v>
      </c>
      <c r="D51" s="1" t="s">
        <v>59</v>
      </c>
      <c r="E51">
        <v>28325.15049</v>
      </c>
      <c r="F51">
        <v>189.90708699999999</v>
      </c>
      <c r="G51">
        <v>8.5250190000000003</v>
      </c>
      <c r="H51">
        <f t="shared" si="0"/>
        <v>4.4890473202824709E-2</v>
      </c>
      <c r="I51">
        <v>8</v>
      </c>
      <c r="J51">
        <v>2</v>
      </c>
      <c r="K51" s="3">
        <f t="shared" si="1"/>
        <v>2840</v>
      </c>
    </row>
  </sheetData>
  <phoneticPr fontId="1"/>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98"/>
  <sheetViews>
    <sheetView workbookViewId="0">
      <selection activeCell="B1" sqref="B1:B1298"/>
    </sheetView>
  </sheetViews>
  <sheetFormatPr defaultRowHeight="13.5" x14ac:dyDescent="0.15"/>
  <sheetData>
    <row r="1" spans="1:2" x14ac:dyDescent="0.15">
      <c r="A1" t="s">
        <v>848</v>
      </c>
      <c r="B1" t="s">
        <v>849</v>
      </c>
    </row>
    <row r="2" spans="1:2" x14ac:dyDescent="0.15">
      <c r="A2">
        <v>732</v>
      </c>
      <c r="B2">
        <v>10.4</v>
      </c>
    </row>
    <row r="3" spans="1:2" x14ac:dyDescent="0.15">
      <c r="A3">
        <v>754</v>
      </c>
      <c r="B3">
        <v>11.3</v>
      </c>
    </row>
    <row r="4" spans="1:2" x14ac:dyDescent="0.15">
      <c r="A4">
        <v>761</v>
      </c>
      <c r="B4">
        <v>13.4</v>
      </c>
    </row>
    <row r="5" spans="1:2" x14ac:dyDescent="0.15">
      <c r="A5">
        <v>230</v>
      </c>
      <c r="B5">
        <v>3.9</v>
      </c>
    </row>
    <row r="6" spans="1:2" x14ac:dyDescent="0.15">
      <c r="A6">
        <v>1406</v>
      </c>
      <c r="B6">
        <v>46</v>
      </c>
    </row>
    <row r="7" spans="1:2" x14ac:dyDescent="0.15">
      <c r="A7">
        <v>756</v>
      </c>
      <c r="B7">
        <v>11.7</v>
      </c>
    </row>
    <row r="8" spans="1:2" x14ac:dyDescent="0.15">
      <c r="A8">
        <v>511</v>
      </c>
      <c r="B8">
        <v>6.5</v>
      </c>
    </row>
    <row r="9" spans="1:2" x14ac:dyDescent="0.15">
      <c r="A9">
        <v>459</v>
      </c>
      <c r="B9">
        <v>7.9</v>
      </c>
    </row>
    <row r="10" spans="1:2" x14ac:dyDescent="0.15">
      <c r="A10">
        <v>570</v>
      </c>
      <c r="B10">
        <v>8.8000000000000007</v>
      </c>
    </row>
    <row r="11" spans="1:2" x14ac:dyDescent="0.15">
      <c r="A11">
        <v>257</v>
      </c>
      <c r="B11">
        <v>9.3000000000000007</v>
      </c>
    </row>
    <row r="12" spans="1:2" x14ac:dyDescent="0.15">
      <c r="A12">
        <v>293</v>
      </c>
      <c r="B12">
        <v>4.9000000000000004</v>
      </c>
    </row>
    <row r="13" spans="1:2" x14ac:dyDescent="0.15">
      <c r="A13">
        <v>529</v>
      </c>
      <c r="B13">
        <v>8.5</v>
      </c>
    </row>
    <row r="14" spans="1:2" x14ac:dyDescent="0.15">
      <c r="A14">
        <v>869</v>
      </c>
      <c r="B14">
        <v>13.3</v>
      </c>
    </row>
    <row r="15" spans="1:2" x14ac:dyDescent="0.15">
      <c r="A15">
        <v>649</v>
      </c>
      <c r="B15">
        <v>9.9</v>
      </c>
    </row>
    <row r="16" spans="1:2" x14ac:dyDescent="0.15">
      <c r="A16">
        <v>927</v>
      </c>
      <c r="B16">
        <v>10.1</v>
      </c>
    </row>
    <row r="17" spans="1:2" x14ac:dyDescent="0.15">
      <c r="A17">
        <v>608</v>
      </c>
      <c r="B17">
        <v>14.1</v>
      </c>
    </row>
    <row r="18" spans="1:2" x14ac:dyDescent="0.15">
      <c r="A18">
        <v>515</v>
      </c>
      <c r="B18">
        <v>7.8</v>
      </c>
    </row>
    <row r="19" spans="1:2" x14ac:dyDescent="0.15">
      <c r="A19">
        <v>688</v>
      </c>
      <c r="B19">
        <v>12.9</v>
      </c>
    </row>
    <row r="20" spans="1:2" x14ac:dyDescent="0.15">
      <c r="A20">
        <v>111</v>
      </c>
      <c r="B20">
        <v>3.9</v>
      </c>
    </row>
    <row r="21" spans="1:2" x14ac:dyDescent="0.15">
      <c r="A21">
        <v>124</v>
      </c>
      <c r="B21">
        <v>2.5</v>
      </c>
    </row>
    <row r="22" spans="1:2" x14ac:dyDescent="0.15">
      <c r="A22">
        <v>417</v>
      </c>
      <c r="B22">
        <v>6.7</v>
      </c>
    </row>
    <row r="23" spans="1:2" x14ac:dyDescent="0.15">
      <c r="A23">
        <v>541</v>
      </c>
      <c r="B23">
        <v>10.5</v>
      </c>
    </row>
    <row r="24" spans="1:2" x14ac:dyDescent="0.15">
      <c r="A24">
        <v>119</v>
      </c>
      <c r="B24">
        <v>3.6</v>
      </c>
    </row>
    <row r="25" spans="1:2" x14ac:dyDescent="0.15">
      <c r="A25">
        <v>119</v>
      </c>
      <c r="B25">
        <v>1.9</v>
      </c>
    </row>
    <row r="26" spans="1:2" x14ac:dyDescent="0.15">
      <c r="A26">
        <v>761</v>
      </c>
      <c r="B26">
        <v>30.8</v>
      </c>
    </row>
    <row r="27" spans="1:2" x14ac:dyDescent="0.15">
      <c r="A27">
        <v>685</v>
      </c>
      <c r="B27">
        <v>31.6</v>
      </c>
    </row>
    <row r="28" spans="1:2" x14ac:dyDescent="0.15">
      <c r="A28">
        <v>39</v>
      </c>
      <c r="B28">
        <v>2.6</v>
      </c>
    </row>
    <row r="29" spans="1:2" x14ac:dyDescent="0.15">
      <c r="A29">
        <v>64</v>
      </c>
      <c r="B29">
        <v>2.7</v>
      </c>
    </row>
    <row r="30" spans="1:2" x14ac:dyDescent="0.15">
      <c r="A30">
        <v>381</v>
      </c>
      <c r="B30">
        <v>21.8</v>
      </c>
    </row>
    <row r="31" spans="1:2" x14ac:dyDescent="0.15">
      <c r="A31">
        <v>380</v>
      </c>
      <c r="B31">
        <v>18</v>
      </c>
    </row>
    <row r="32" spans="1:2" x14ac:dyDescent="0.15">
      <c r="A32">
        <v>412</v>
      </c>
      <c r="B32">
        <v>19.2</v>
      </c>
    </row>
    <row r="33" spans="1:2" x14ac:dyDescent="0.15">
      <c r="A33">
        <v>396</v>
      </c>
      <c r="B33">
        <v>18.8</v>
      </c>
    </row>
    <row r="34" spans="1:2" x14ac:dyDescent="0.15">
      <c r="A34">
        <v>450</v>
      </c>
      <c r="B34">
        <v>20.399999999999999</v>
      </c>
    </row>
    <row r="35" spans="1:2" x14ac:dyDescent="0.15">
      <c r="A35">
        <v>420</v>
      </c>
      <c r="B35">
        <v>20.6</v>
      </c>
    </row>
    <row r="36" spans="1:2" x14ac:dyDescent="0.15">
      <c r="A36">
        <v>310</v>
      </c>
      <c r="B36">
        <v>12.6</v>
      </c>
    </row>
    <row r="37" spans="1:2" x14ac:dyDescent="0.15">
      <c r="A37">
        <v>420</v>
      </c>
      <c r="B37">
        <v>24.2</v>
      </c>
    </row>
    <row r="38" spans="1:2" x14ac:dyDescent="0.15">
      <c r="A38">
        <v>409</v>
      </c>
      <c r="B38">
        <v>13</v>
      </c>
    </row>
    <row r="39" spans="1:2" x14ac:dyDescent="0.15">
      <c r="A39">
        <v>269</v>
      </c>
      <c r="B39">
        <v>8.1</v>
      </c>
    </row>
    <row r="40" spans="1:2" x14ac:dyDescent="0.15">
      <c r="A40">
        <v>327</v>
      </c>
      <c r="B40">
        <v>20.399999999999999</v>
      </c>
    </row>
    <row r="41" spans="1:2" x14ac:dyDescent="0.15">
      <c r="A41">
        <v>345</v>
      </c>
      <c r="B41">
        <v>17.3</v>
      </c>
    </row>
    <row r="42" spans="1:2" x14ac:dyDescent="0.15">
      <c r="A42">
        <v>446</v>
      </c>
      <c r="B42">
        <v>22.8</v>
      </c>
    </row>
    <row r="43" spans="1:2" x14ac:dyDescent="0.15">
      <c r="A43">
        <v>460</v>
      </c>
      <c r="B43">
        <v>22.9</v>
      </c>
    </row>
    <row r="44" spans="1:2" x14ac:dyDescent="0.15">
      <c r="A44">
        <v>397</v>
      </c>
      <c r="B44">
        <v>17.899999999999999</v>
      </c>
    </row>
    <row r="45" spans="1:2" x14ac:dyDescent="0.15">
      <c r="A45">
        <v>303</v>
      </c>
      <c r="B45">
        <v>12.2</v>
      </c>
    </row>
    <row r="46" spans="1:2" x14ac:dyDescent="0.15">
      <c r="A46">
        <v>480</v>
      </c>
      <c r="B46">
        <v>21.1</v>
      </c>
    </row>
    <row r="47" spans="1:2" x14ac:dyDescent="0.15">
      <c r="A47">
        <v>418</v>
      </c>
      <c r="B47">
        <v>18.2</v>
      </c>
    </row>
    <row r="48" spans="1:2" x14ac:dyDescent="0.15">
      <c r="A48">
        <v>403</v>
      </c>
      <c r="B48">
        <v>16.8</v>
      </c>
    </row>
    <row r="49" spans="1:2" x14ac:dyDescent="0.15">
      <c r="A49">
        <v>342</v>
      </c>
      <c r="B49">
        <v>13</v>
      </c>
    </row>
    <row r="50" spans="1:2" x14ac:dyDescent="0.15">
      <c r="A50">
        <v>209</v>
      </c>
      <c r="B50">
        <v>4</v>
      </c>
    </row>
    <row r="51" spans="1:2" x14ac:dyDescent="0.15">
      <c r="A51">
        <v>207</v>
      </c>
      <c r="B51">
        <v>6.6</v>
      </c>
    </row>
    <row r="52" spans="1:2" x14ac:dyDescent="0.15">
      <c r="A52">
        <v>152</v>
      </c>
      <c r="B52">
        <v>5.7</v>
      </c>
    </row>
    <row r="53" spans="1:2" x14ac:dyDescent="0.15">
      <c r="A53">
        <v>385</v>
      </c>
      <c r="B53">
        <v>7.9</v>
      </c>
    </row>
    <row r="54" spans="1:2" x14ac:dyDescent="0.15">
      <c r="A54">
        <v>420</v>
      </c>
      <c r="B54">
        <v>18.5</v>
      </c>
    </row>
    <row r="55" spans="1:2" x14ac:dyDescent="0.15">
      <c r="A55">
        <v>244</v>
      </c>
      <c r="B55">
        <v>4.5</v>
      </c>
    </row>
    <row r="56" spans="1:2" x14ac:dyDescent="0.15">
      <c r="A56">
        <v>325</v>
      </c>
      <c r="B56">
        <v>12.7</v>
      </c>
    </row>
    <row r="57" spans="1:2" x14ac:dyDescent="0.15">
      <c r="A57">
        <v>417</v>
      </c>
      <c r="B57">
        <v>16.3</v>
      </c>
    </row>
    <row r="58" spans="1:2" x14ac:dyDescent="0.15">
      <c r="A58">
        <v>307</v>
      </c>
      <c r="B58">
        <v>9.4</v>
      </c>
    </row>
    <row r="59" spans="1:2" x14ac:dyDescent="0.15">
      <c r="A59">
        <v>360</v>
      </c>
      <c r="B59">
        <v>15.2</v>
      </c>
    </row>
    <row r="60" spans="1:2" x14ac:dyDescent="0.15">
      <c r="A60">
        <v>223</v>
      </c>
      <c r="B60">
        <v>5.9</v>
      </c>
    </row>
    <row r="61" spans="1:2" x14ac:dyDescent="0.15">
      <c r="A61">
        <v>368</v>
      </c>
      <c r="B61">
        <v>20.100000000000001</v>
      </c>
    </row>
    <row r="62" spans="1:2" x14ac:dyDescent="0.15">
      <c r="A62">
        <v>185</v>
      </c>
      <c r="B62">
        <v>6.8</v>
      </c>
    </row>
    <row r="63" spans="1:2" x14ac:dyDescent="0.15">
      <c r="A63">
        <v>302</v>
      </c>
      <c r="B63">
        <v>14.1</v>
      </c>
    </row>
    <row r="64" spans="1:2" x14ac:dyDescent="0.15">
      <c r="A64">
        <v>336</v>
      </c>
      <c r="B64">
        <v>18.399999999999999</v>
      </c>
    </row>
    <row r="65" spans="1:2" x14ac:dyDescent="0.15">
      <c r="A65">
        <v>409</v>
      </c>
      <c r="B65">
        <v>17.3</v>
      </c>
    </row>
    <row r="66" spans="1:2" x14ac:dyDescent="0.15">
      <c r="A66">
        <v>269</v>
      </c>
      <c r="B66">
        <v>7.9</v>
      </c>
    </row>
    <row r="67" spans="1:2" x14ac:dyDescent="0.15">
      <c r="A67">
        <v>316</v>
      </c>
      <c r="B67">
        <v>14.9</v>
      </c>
    </row>
    <row r="68" spans="1:2" x14ac:dyDescent="0.15">
      <c r="A68">
        <v>457</v>
      </c>
      <c r="B68">
        <v>19.2</v>
      </c>
    </row>
    <row r="69" spans="1:2" x14ac:dyDescent="0.15">
      <c r="A69">
        <v>273</v>
      </c>
      <c r="B69">
        <v>8</v>
      </c>
    </row>
    <row r="70" spans="1:2" x14ac:dyDescent="0.15">
      <c r="A70">
        <v>278</v>
      </c>
      <c r="B70">
        <v>16</v>
      </c>
    </row>
    <row r="71" spans="1:2" x14ac:dyDescent="0.15">
      <c r="A71">
        <v>71</v>
      </c>
      <c r="B71">
        <v>2.2999999999999998</v>
      </c>
    </row>
    <row r="72" spans="1:2" x14ac:dyDescent="0.15">
      <c r="A72">
        <v>104</v>
      </c>
      <c r="B72">
        <v>3.7</v>
      </c>
    </row>
    <row r="73" spans="1:2" x14ac:dyDescent="0.15">
      <c r="A73">
        <v>101</v>
      </c>
      <c r="B73">
        <v>3.1</v>
      </c>
    </row>
    <row r="74" spans="1:2" x14ac:dyDescent="0.15">
      <c r="A74">
        <v>352</v>
      </c>
      <c r="B74">
        <v>18.3</v>
      </c>
    </row>
    <row r="75" spans="1:2" x14ac:dyDescent="0.15">
      <c r="A75">
        <v>332</v>
      </c>
      <c r="B75">
        <v>11.7</v>
      </c>
    </row>
    <row r="76" spans="1:2" x14ac:dyDescent="0.15">
      <c r="A76">
        <v>273</v>
      </c>
      <c r="B76">
        <v>8.1999999999999993</v>
      </c>
    </row>
    <row r="77" spans="1:2" x14ac:dyDescent="0.15">
      <c r="A77">
        <v>278</v>
      </c>
      <c r="B77">
        <v>5</v>
      </c>
    </row>
    <row r="78" spans="1:2" x14ac:dyDescent="0.15">
      <c r="A78">
        <v>328</v>
      </c>
      <c r="B78">
        <v>11.1</v>
      </c>
    </row>
    <row r="79" spans="1:2" x14ac:dyDescent="0.15">
      <c r="A79">
        <v>243</v>
      </c>
      <c r="B79">
        <v>5.0999999999999996</v>
      </c>
    </row>
    <row r="80" spans="1:2" x14ac:dyDescent="0.15">
      <c r="A80">
        <v>211</v>
      </c>
      <c r="B80">
        <v>3.2</v>
      </c>
    </row>
    <row r="81" spans="1:2" x14ac:dyDescent="0.15">
      <c r="A81">
        <v>174</v>
      </c>
      <c r="B81">
        <v>2.8</v>
      </c>
    </row>
    <row r="82" spans="1:2" x14ac:dyDescent="0.15">
      <c r="A82">
        <v>275</v>
      </c>
      <c r="B82">
        <v>4.0999999999999996</v>
      </c>
    </row>
    <row r="83" spans="1:2" x14ac:dyDescent="0.15">
      <c r="A83">
        <v>255</v>
      </c>
      <c r="B83">
        <v>9.8000000000000007</v>
      </c>
    </row>
    <row r="84" spans="1:2" x14ac:dyDescent="0.15">
      <c r="A84">
        <v>208</v>
      </c>
      <c r="B84">
        <v>3.9</v>
      </c>
    </row>
    <row r="85" spans="1:2" x14ac:dyDescent="0.15">
      <c r="A85">
        <v>136</v>
      </c>
      <c r="B85">
        <v>3.2</v>
      </c>
    </row>
    <row r="86" spans="1:2" x14ac:dyDescent="0.15">
      <c r="A86">
        <v>159</v>
      </c>
      <c r="B86">
        <v>3.1</v>
      </c>
    </row>
    <row r="87" spans="1:2" x14ac:dyDescent="0.15">
      <c r="A87">
        <v>103</v>
      </c>
      <c r="B87">
        <v>1.4</v>
      </c>
    </row>
    <row r="88" spans="1:2" x14ac:dyDescent="0.15">
      <c r="A88">
        <v>276</v>
      </c>
      <c r="B88">
        <v>5.0999999999999996</v>
      </c>
    </row>
    <row r="89" spans="1:2" x14ac:dyDescent="0.15">
      <c r="A89">
        <v>125</v>
      </c>
      <c r="B89">
        <v>2.9</v>
      </c>
    </row>
    <row r="90" spans="1:2" x14ac:dyDescent="0.15">
      <c r="A90">
        <v>167</v>
      </c>
      <c r="B90">
        <v>2.6</v>
      </c>
    </row>
    <row r="91" spans="1:2" x14ac:dyDescent="0.15">
      <c r="A91">
        <v>205</v>
      </c>
      <c r="B91">
        <v>4.9000000000000004</v>
      </c>
    </row>
    <row r="92" spans="1:2" x14ac:dyDescent="0.15">
      <c r="A92">
        <v>176</v>
      </c>
      <c r="B92">
        <v>2.2000000000000002</v>
      </c>
    </row>
    <row r="93" spans="1:2" x14ac:dyDescent="0.15">
      <c r="A93">
        <v>114</v>
      </c>
      <c r="B93">
        <v>2.2999999999999998</v>
      </c>
    </row>
    <row r="94" spans="1:2" x14ac:dyDescent="0.15">
      <c r="A94">
        <v>150</v>
      </c>
      <c r="B94">
        <v>2</v>
      </c>
    </row>
    <row r="95" spans="1:2" x14ac:dyDescent="0.15">
      <c r="A95">
        <v>806</v>
      </c>
      <c r="B95">
        <v>10.7</v>
      </c>
    </row>
    <row r="96" spans="1:2" x14ac:dyDescent="0.15">
      <c r="A96">
        <v>679</v>
      </c>
      <c r="B96">
        <v>6.5</v>
      </c>
    </row>
    <row r="97" spans="1:2" x14ac:dyDescent="0.15">
      <c r="A97">
        <v>755</v>
      </c>
      <c r="B97">
        <v>12.2</v>
      </c>
    </row>
    <row r="98" spans="1:2" x14ac:dyDescent="0.15">
      <c r="A98">
        <v>811</v>
      </c>
      <c r="B98">
        <v>13.6</v>
      </c>
    </row>
    <row r="99" spans="1:2" x14ac:dyDescent="0.15">
      <c r="A99">
        <v>945</v>
      </c>
      <c r="B99">
        <v>14.6</v>
      </c>
    </row>
    <row r="100" spans="1:2" x14ac:dyDescent="0.15">
      <c r="A100">
        <v>320</v>
      </c>
      <c r="B100">
        <v>8.4</v>
      </c>
    </row>
    <row r="101" spans="1:2" x14ac:dyDescent="0.15">
      <c r="A101">
        <v>815</v>
      </c>
      <c r="B101">
        <v>23.9</v>
      </c>
    </row>
    <row r="102" spans="1:2" x14ac:dyDescent="0.15">
      <c r="A102">
        <v>391</v>
      </c>
      <c r="B102">
        <v>8.1</v>
      </c>
    </row>
    <row r="103" spans="1:2" x14ac:dyDescent="0.15">
      <c r="A103">
        <v>657</v>
      </c>
      <c r="B103">
        <v>24.8</v>
      </c>
    </row>
    <row r="104" spans="1:2" x14ac:dyDescent="0.15">
      <c r="A104">
        <v>778</v>
      </c>
      <c r="B104">
        <v>11.1</v>
      </c>
    </row>
    <row r="105" spans="1:2" x14ac:dyDescent="0.15">
      <c r="A105">
        <v>707</v>
      </c>
      <c r="B105">
        <v>12.2</v>
      </c>
    </row>
    <row r="106" spans="1:2" x14ac:dyDescent="0.15">
      <c r="A106">
        <v>257</v>
      </c>
      <c r="B106">
        <v>7.3</v>
      </c>
    </row>
    <row r="107" spans="1:2" x14ac:dyDescent="0.15">
      <c r="A107">
        <v>518</v>
      </c>
      <c r="B107">
        <v>8.1999999999999993</v>
      </c>
    </row>
    <row r="108" spans="1:2" x14ac:dyDescent="0.15">
      <c r="A108">
        <v>838</v>
      </c>
      <c r="B108">
        <v>41.1</v>
      </c>
    </row>
    <row r="109" spans="1:2" x14ac:dyDescent="0.15">
      <c r="A109">
        <v>174</v>
      </c>
      <c r="B109">
        <v>5.5</v>
      </c>
    </row>
    <row r="110" spans="1:2" x14ac:dyDescent="0.15">
      <c r="A110">
        <v>205</v>
      </c>
      <c r="B110">
        <v>4.0999999999999996</v>
      </c>
    </row>
    <row r="111" spans="1:2" x14ac:dyDescent="0.15">
      <c r="A111">
        <v>885</v>
      </c>
      <c r="B111">
        <v>9.9</v>
      </c>
    </row>
    <row r="112" spans="1:2" x14ac:dyDescent="0.15">
      <c r="A112">
        <v>652</v>
      </c>
      <c r="B112">
        <v>7.8</v>
      </c>
    </row>
    <row r="113" spans="1:2" x14ac:dyDescent="0.15">
      <c r="A113">
        <v>907</v>
      </c>
      <c r="B113">
        <v>11.2</v>
      </c>
    </row>
    <row r="114" spans="1:2" x14ac:dyDescent="0.15">
      <c r="A114">
        <v>173</v>
      </c>
      <c r="B114">
        <v>5.5</v>
      </c>
    </row>
    <row r="115" spans="1:2" x14ac:dyDescent="0.15">
      <c r="A115">
        <v>190</v>
      </c>
      <c r="B115">
        <v>5.2</v>
      </c>
    </row>
    <row r="116" spans="1:2" x14ac:dyDescent="0.15">
      <c r="A116">
        <v>152</v>
      </c>
      <c r="B116">
        <v>3.8</v>
      </c>
    </row>
    <row r="117" spans="1:2" x14ac:dyDescent="0.15">
      <c r="A117">
        <v>170</v>
      </c>
      <c r="B117">
        <v>4.4000000000000004</v>
      </c>
    </row>
    <row r="118" spans="1:2" x14ac:dyDescent="0.15">
      <c r="A118">
        <v>114</v>
      </c>
      <c r="B118">
        <v>3.3</v>
      </c>
    </row>
    <row r="119" spans="1:2" x14ac:dyDescent="0.15">
      <c r="A119">
        <v>173</v>
      </c>
      <c r="B119">
        <v>4.5</v>
      </c>
    </row>
    <row r="120" spans="1:2" x14ac:dyDescent="0.15">
      <c r="A120">
        <v>169</v>
      </c>
      <c r="B120">
        <v>2.7</v>
      </c>
    </row>
    <row r="121" spans="1:2" x14ac:dyDescent="0.15">
      <c r="A121">
        <v>150</v>
      </c>
      <c r="B121">
        <v>3.1</v>
      </c>
    </row>
    <row r="122" spans="1:2" x14ac:dyDescent="0.15">
      <c r="A122">
        <v>215</v>
      </c>
      <c r="B122">
        <v>2.9</v>
      </c>
    </row>
    <row r="123" spans="1:2" x14ac:dyDescent="0.15">
      <c r="A123">
        <v>189</v>
      </c>
      <c r="B123">
        <v>2.2000000000000002</v>
      </c>
    </row>
    <row r="124" spans="1:2" x14ac:dyDescent="0.15">
      <c r="A124">
        <v>133</v>
      </c>
      <c r="B124">
        <v>4</v>
      </c>
    </row>
    <row r="125" spans="1:2" x14ac:dyDescent="0.15">
      <c r="A125">
        <v>138</v>
      </c>
      <c r="B125">
        <v>2.6</v>
      </c>
    </row>
    <row r="126" spans="1:2" x14ac:dyDescent="0.15">
      <c r="A126">
        <v>135</v>
      </c>
      <c r="B126">
        <v>3.3</v>
      </c>
    </row>
    <row r="127" spans="1:2" x14ac:dyDescent="0.15">
      <c r="A127">
        <v>177</v>
      </c>
      <c r="B127">
        <v>4.3</v>
      </c>
    </row>
    <row r="128" spans="1:2" x14ac:dyDescent="0.15">
      <c r="A128">
        <v>124</v>
      </c>
      <c r="B128">
        <v>4.8</v>
      </c>
    </row>
    <row r="129" spans="1:2" x14ac:dyDescent="0.15">
      <c r="A129">
        <v>201</v>
      </c>
      <c r="B129">
        <v>2.2000000000000002</v>
      </c>
    </row>
    <row r="130" spans="1:2" x14ac:dyDescent="0.15">
      <c r="A130">
        <v>192</v>
      </c>
      <c r="B130">
        <v>5</v>
      </c>
    </row>
    <row r="131" spans="1:2" x14ac:dyDescent="0.15">
      <c r="A131">
        <v>93</v>
      </c>
      <c r="B131">
        <v>5</v>
      </c>
    </row>
    <row r="132" spans="1:2" x14ac:dyDescent="0.15">
      <c r="A132">
        <v>73</v>
      </c>
      <c r="B132">
        <v>3.1</v>
      </c>
    </row>
    <row r="133" spans="1:2" x14ac:dyDescent="0.15">
      <c r="A133">
        <v>125</v>
      </c>
      <c r="B133">
        <v>3.8</v>
      </c>
    </row>
    <row r="134" spans="1:2" x14ac:dyDescent="0.15">
      <c r="A134">
        <v>210</v>
      </c>
      <c r="B134">
        <v>2.9</v>
      </c>
    </row>
    <row r="135" spans="1:2" x14ac:dyDescent="0.15">
      <c r="A135">
        <v>78</v>
      </c>
      <c r="B135">
        <v>2</v>
      </c>
    </row>
    <row r="136" spans="1:2" x14ac:dyDescent="0.15">
      <c r="A136">
        <v>179</v>
      </c>
      <c r="B136">
        <v>5.4</v>
      </c>
    </row>
    <row r="137" spans="1:2" x14ac:dyDescent="0.15">
      <c r="A137">
        <v>287</v>
      </c>
      <c r="B137">
        <v>2.9</v>
      </c>
    </row>
    <row r="138" spans="1:2" x14ac:dyDescent="0.15">
      <c r="A138">
        <v>255</v>
      </c>
      <c r="B138">
        <v>5.7</v>
      </c>
    </row>
    <row r="139" spans="1:2" x14ac:dyDescent="0.15">
      <c r="A139">
        <v>226</v>
      </c>
      <c r="B139">
        <v>3.6</v>
      </c>
    </row>
    <row r="140" spans="1:2" x14ac:dyDescent="0.15">
      <c r="A140">
        <v>147</v>
      </c>
      <c r="B140">
        <v>2.6</v>
      </c>
    </row>
    <row r="141" spans="1:2" x14ac:dyDescent="0.15">
      <c r="A141">
        <v>105</v>
      </c>
      <c r="B141">
        <v>2.6</v>
      </c>
    </row>
    <row r="142" spans="1:2" x14ac:dyDescent="0.15">
      <c r="A142">
        <v>130</v>
      </c>
      <c r="B142">
        <v>2</v>
      </c>
    </row>
    <row r="143" spans="1:2" x14ac:dyDescent="0.15">
      <c r="A143">
        <v>851</v>
      </c>
      <c r="B143">
        <v>46</v>
      </c>
    </row>
    <row r="144" spans="1:2" x14ac:dyDescent="0.15">
      <c r="A144">
        <v>956</v>
      </c>
      <c r="B144">
        <v>47.2</v>
      </c>
    </row>
    <row r="145" spans="1:2" x14ac:dyDescent="0.15">
      <c r="A145">
        <v>881</v>
      </c>
      <c r="B145">
        <v>26</v>
      </c>
    </row>
    <row r="146" spans="1:2" x14ac:dyDescent="0.15">
      <c r="A146">
        <v>641</v>
      </c>
      <c r="B146">
        <v>21.1</v>
      </c>
    </row>
    <row r="147" spans="1:2" x14ac:dyDescent="0.15">
      <c r="A147">
        <v>596</v>
      </c>
      <c r="B147">
        <v>22.4</v>
      </c>
    </row>
    <row r="148" spans="1:2" x14ac:dyDescent="0.15">
      <c r="A148">
        <v>751</v>
      </c>
      <c r="B148">
        <v>21.5</v>
      </c>
    </row>
    <row r="149" spans="1:2" x14ac:dyDescent="0.15">
      <c r="A149">
        <v>461</v>
      </c>
      <c r="B149">
        <v>13.1</v>
      </c>
    </row>
    <row r="150" spans="1:2" x14ac:dyDescent="0.15">
      <c r="A150">
        <v>360</v>
      </c>
      <c r="B150">
        <v>35.6</v>
      </c>
    </row>
    <row r="151" spans="1:2" x14ac:dyDescent="0.15">
      <c r="A151">
        <v>285</v>
      </c>
      <c r="B151">
        <v>20.9</v>
      </c>
    </row>
    <row r="152" spans="1:2" x14ac:dyDescent="0.15">
      <c r="A152">
        <v>832</v>
      </c>
      <c r="B152">
        <v>33</v>
      </c>
    </row>
    <row r="153" spans="1:2" x14ac:dyDescent="0.15">
      <c r="A153">
        <v>638</v>
      </c>
      <c r="B153">
        <v>20.9</v>
      </c>
    </row>
    <row r="154" spans="1:2" x14ac:dyDescent="0.15">
      <c r="A154">
        <v>209</v>
      </c>
      <c r="B154">
        <v>12.8</v>
      </c>
    </row>
    <row r="155" spans="1:2" x14ac:dyDescent="0.15">
      <c r="A155">
        <v>605</v>
      </c>
      <c r="B155">
        <v>31</v>
      </c>
    </row>
    <row r="156" spans="1:2" x14ac:dyDescent="0.15">
      <c r="A156">
        <v>162</v>
      </c>
      <c r="B156">
        <v>5.4</v>
      </c>
    </row>
    <row r="157" spans="1:2" x14ac:dyDescent="0.15">
      <c r="A157">
        <v>120</v>
      </c>
      <c r="B157">
        <v>5.2</v>
      </c>
    </row>
    <row r="158" spans="1:2" x14ac:dyDescent="0.15">
      <c r="A158">
        <v>147</v>
      </c>
      <c r="B158">
        <v>7</v>
      </c>
    </row>
    <row r="159" spans="1:2" x14ac:dyDescent="0.15">
      <c r="A159">
        <v>494</v>
      </c>
      <c r="B159">
        <v>13.3</v>
      </c>
    </row>
    <row r="160" spans="1:2" x14ac:dyDescent="0.15">
      <c r="A160">
        <v>489</v>
      </c>
      <c r="B160">
        <v>14.8</v>
      </c>
    </row>
    <row r="161" spans="1:2" x14ac:dyDescent="0.15">
      <c r="A161">
        <v>650</v>
      </c>
      <c r="B161">
        <v>18.3</v>
      </c>
    </row>
    <row r="162" spans="1:2" x14ac:dyDescent="0.15">
      <c r="A162">
        <v>448</v>
      </c>
      <c r="B162">
        <v>17</v>
      </c>
    </row>
    <row r="163" spans="1:2" x14ac:dyDescent="0.15">
      <c r="A163">
        <v>357</v>
      </c>
      <c r="B163">
        <v>5.4</v>
      </c>
    </row>
    <row r="164" spans="1:2" x14ac:dyDescent="0.15">
      <c r="A164">
        <v>342</v>
      </c>
      <c r="B164">
        <v>8.8000000000000007</v>
      </c>
    </row>
    <row r="165" spans="1:2" x14ac:dyDescent="0.15">
      <c r="A165">
        <v>317</v>
      </c>
      <c r="B165">
        <v>8.1</v>
      </c>
    </row>
    <row r="166" spans="1:2" x14ac:dyDescent="0.15">
      <c r="A166">
        <v>465</v>
      </c>
      <c r="B166">
        <v>20.5</v>
      </c>
    </row>
    <row r="167" spans="1:2" x14ac:dyDescent="0.15">
      <c r="A167">
        <v>224</v>
      </c>
      <c r="B167">
        <v>12.1</v>
      </c>
    </row>
    <row r="168" spans="1:2" x14ac:dyDescent="0.15">
      <c r="A168">
        <v>181</v>
      </c>
      <c r="B168">
        <v>10.5</v>
      </c>
    </row>
    <row r="169" spans="1:2" x14ac:dyDescent="0.15">
      <c r="A169">
        <v>157</v>
      </c>
      <c r="B169">
        <v>6.6</v>
      </c>
    </row>
    <row r="170" spans="1:2" x14ac:dyDescent="0.15">
      <c r="A170">
        <v>245</v>
      </c>
      <c r="B170">
        <v>16.8</v>
      </c>
    </row>
    <row r="171" spans="1:2" x14ac:dyDescent="0.15">
      <c r="A171">
        <v>207</v>
      </c>
      <c r="B171">
        <v>9.1</v>
      </c>
    </row>
    <row r="172" spans="1:2" x14ac:dyDescent="0.15">
      <c r="A172">
        <v>197</v>
      </c>
      <c r="B172">
        <v>12</v>
      </c>
    </row>
    <row r="173" spans="1:2" x14ac:dyDescent="0.15">
      <c r="A173">
        <v>711</v>
      </c>
      <c r="B173">
        <v>16.899999999999999</v>
      </c>
    </row>
    <row r="174" spans="1:2" x14ac:dyDescent="0.15">
      <c r="A174">
        <v>714</v>
      </c>
      <c r="B174">
        <v>26.2</v>
      </c>
    </row>
    <row r="175" spans="1:2" x14ac:dyDescent="0.15">
      <c r="A175">
        <v>548</v>
      </c>
      <c r="B175">
        <v>21.6</v>
      </c>
    </row>
    <row r="176" spans="1:2" x14ac:dyDescent="0.15">
      <c r="A176">
        <v>456</v>
      </c>
      <c r="B176">
        <v>8.9</v>
      </c>
    </row>
    <row r="177" spans="1:2" x14ac:dyDescent="0.15">
      <c r="A177">
        <v>327</v>
      </c>
      <c r="B177">
        <v>11.8</v>
      </c>
    </row>
    <row r="178" spans="1:2" x14ac:dyDescent="0.15">
      <c r="A178">
        <v>502</v>
      </c>
      <c r="B178">
        <v>13.1</v>
      </c>
    </row>
    <row r="179" spans="1:2" x14ac:dyDescent="0.15">
      <c r="A179">
        <v>723</v>
      </c>
      <c r="B179">
        <v>21.1</v>
      </c>
    </row>
    <row r="180" spans="1:2" x14ac:dyDescent="0.15">
      <c r="A180">
        <v>548</v>
      </c>
      <c r="B180">
        <v>22.5</v>
      </c>
    </row>
    <row r="181" spans="1:2" x14ac:dyDescent="0.15">
      <c r="A181">
        <v>574</v>
      </c>
      <c r="B181">
        <v>20.5</v>
      </c>
    </row>
    <row r="182" spans="1:2" x14ac:dyDescent="0.15">
      <c r="A182">
        <v>575</v>
      </c>
      <c r="B182">
        <v>17.399999999999999</v>
      </c>
    </row>
    <row r="183" spans="1:2" x14ac:dyDescent="0.15">
      <c r="A183">
        <v>367</v>
      </c>
      <c r="B183">
        <v>12.2</v>
      </c>
    </row>
    <row r="184" spans="1:2" x14ac:dyDescent="0.15">
      <c r="A184">
        <v>475</v>
      </c>
      <c r="B184">
        <v>19.100000000000001</v>
      </c>
    </row>
    <row r="185" spans="1:2" x14ac:dyDescent="0.15">
      <c r="A185">
        <v>232</v>
      </c>
      <c r="B185">
        <v>8.1</v>
      </c>
    </row>
    <row r="186" spans="1:2" x14ac:dyDescent="0.15">
      <c r="A186">
        <v>327</v>
      </c>
      <c r="B186">
        <v>12.3</v>
      </c>
    </row>
    <row r="187" spans="1:2" x14ac:dyDescent="0.15">
      <c r="A187">
        <v>455</v>
      </c>
      <c r="B187">
        <v>17.2</v>
      </c>
    </row>
    <row r="188" spans="1:2" x14ac:dyDescent="0.15">
      <c r="A188">
        <v>344</v>
      </c>
      <c r="B188">
        <v>12.2</v>
      </c>
    </row>
    <row r="189" spans="1:2" x14ac:dyDescent="0.15">
      <c r="A189">
        <v>492</v>
      </c>
      <c r="B189">
        <v>21</v>
      </c>
    </row>
    <row r="190" spans="1:2" x14ac:dyDescent="0.15">
      <c r="A190">
        <v>375</v>
      </c>
      <c r="B190">
        <v>19.899999999999999</v>
      </c>
    </row>
    <row r="191" spans="1:2" x14ac:dyDescent="0.15">
      <c r="A191">
        <v>294</v>
      </c>
      <c r="B191">
        <v>13.5</v>
      </c>
    </row>
    <row r="192" spans="1:2" x14ac:dyDescent="0.15">
      <c r="A192">
        <v>116</v>
      </c>
      <c r="B192">
        <v>4.0999999999999996</v>
      </c>
    </row>
    <row r="193" spans="1:2" x14ac:dyDescent="0.15">
      <c r="A193">
        <v>190</v>
      </c>
      <c r="B193">
        <v>10.199999999999999</v>
      </c>
    </row>
    <row r="194" spans="1:2" x14ac:dyDescent="0.15">
      <c r="A194">
        <v>424</v>
      </c>
      <c r="B194">
        <v>14.7</v>
      </c>
    </row>
    <row r="195" spans="1:2" x14ac:dyDescent="0.15">
      <c r="A195">
        <v>85</v>
      </c>
      <c r="B195">
        <v>6</v>
      </c>
    </row>
    <row r="196" spans="1:2" x14ac:dyDescent="0.15">
      <c r="A196">
        <v>351</v>
      </c>
      <c r="B196">
        <v>9.8000000000000007</v>
      </c>
    </row>
    <row r="197" spans="1:2" x14ac:dyDescent="0.15">
      <c r="A197">
        <v>352</v>
      </c>
      <c r="B197">
        <v>8.1999999999999993</v>
      </c>
    </row>
    <row r="198" spans="1:2" x14ac:dyDescent="0.15">
      <c r="A198">
        <v>333</v>
      </c>
      <c r="B198">
        <v>4.8</v>
      </c>
    </row>
    <row r="199" spans="1:2" x14ac:dyDescent="0.15">
      <c r="A199">
        <v>169</v>
      </c>
      <c r="B199">
        <v>3.8</v>
      </c>
    </row>
    <row r="200" spans="1:2" x14ac:dyDescent="0.15">
      <c r="A200">
        <v>693</v>
      </c>
      <c r="B200">
        <v>15.4</v>
      </c>
    </row>
    <row r="201" spans="1:2" x14ac:dyDescent="0.15">
      <c r="A201">
        <v>425</v>
      </c>
      <c r="B201">
        <v>15.9</v>
      </c>
    </row>
    <row r="202" spans="1:2" x14ac:dyDescent="0.15">
      <c r="A202">
        <v>52</v>
      </c>
      <c r="B202">
        <v>1.8</v>
      </c>
    </row>
    <row r="203" spans="1:2" x14ac:dyDescent="0.15">
      <c r="A203">
        <v>944</v>
      </c>
      <c r="B203">
        <v>26.9</v>
      </c>
    </row>
    <row r="204" spans="1:2" x14ac:dyDescent="0.15">
      <c r="A204">
        <v>712</v>
      </c>
      <c r="B204">
        <v>21.2</v>
      </c>
    </row>
    <row r="205" spans="1:2" x14ac:dyDescent="0.15">
      <c r="A205">
        <v>1162</v>
      </c>
      <c r="B205">
        <v>19.399999999999999</v>
      </c>
    </row>
    <row r="206" spans="1:2" x14ac:dyDescent="0.15">
      <c r="A206">
        <v>562</v>
      </c>
      <c r="B206">
        <v>15.4</v>
      </c>
    </row>
    <row r="207" spans="1:2" x14ac:dyDescent="0.15">
      <c r="A207">
        <v>752</v>
      </c>
      <c r="B207">
        <v>27.7</v>
      </c>
    </row>
    <row r="208" spans="1:2" x14ac:dyDescent="0.15">
      <c r="A208">
        <v>740</v>
      </c>
      <c r="B208">
        <v>20</v>
      </c>
    </row>
    <row r="209" spans="1:2" x14ac:dyDescent="0.15">
      <c r="A209">
        <v>447</v>
      </c>
      <c r="B209">
        <v>19.100000000000001</v>
      </c>
    </row>
    <row r="210" spans="1:2" x14ac:dyDescent="0.15">
      <c r="A210">
        <v>1115</v>
      </c>
      <c r="B210">
        <v>26.8</v>
      </c>
    </row>
    <row r="211" spans="1:2" x14ac:dyDescent="0.15">
      <c r="A211">
        <v>1078</v>
      </c>
      <c r="B211">
        <v>20.8</v>
      </c>
    </row>
    <row r="212" spans="1:2" x14ac:dyDescent="0.15">
      <c r="A212">
        <v>279</v>
      </c>
      <c r="B212">
        <v>3</v>
      </c>
    </row>
    <row r="213" spans="1:2" x14ac:dyDescent="0.15">
      <c r="A213">
        <v>550</v>
      </c>
      <c r="B213">
        <v>13.1</v>
      </c>
    </row>
    <row r="214" spans="1:2" x14ac:dyDescent="0.15">
      <c r="A214">
        <v>207</v>
      </c>
      <c r="B214">
        <v>10.1</v>
      </c>
    </row>
    <row r="215" spans="1:2" x14ac:dyDescent="0.15">
      <c r="A215">
        <v>213</v>
      </c>
      <c r="B215">
        <v>5.5</v>
      </c>
    </row>
    <row r="216" spans="1:2" x14ac:dyDescent="0.15">
      <c r="A216">
        <v>858</v>
      </c>
      <c r="B216">
        <v>25.9</v>
      </c>
    </row>
    <row r="217" spans="1:2" x14ac:dyDescent="0.15">
      <c r="A217">
        <v>485</v>
      </c>
      <c r="B217">
        <v>19.399999999999999</v>
      </c>
    </row>
    <row r="218" spans="1:2" x14ac:dyDescent="0.15">
      <c r="A218">
        <v>534</v>
      </c>
      <c r="B218">
        <v>16.5</v>
      </c>
    </row>
    <row r="219" spans="1:2" x14ac:dyDescent="0.15">
      <c r="A219">
        <v>156</v>
      </c>
      <c r="B219">
        <v>8.6</v>
      </c>
    </row>
    <row r="220" spans="1:2" x14ac:dyDescent="0.15">
      <c r="A220">
        <v>70</v>
      </c>
      <c r="B220">
        <v>3.9</v>
      </c>
    </row>
    <row r="221" spans="1:2" x14ac:dyDescent="0.15">
      <c r="A221">
        <v>182</v>
      </c>
      <c r="B221">
        <v>11.6</v>
      </c>
    </row>
    <row r="222" spans="1:2" x14ac:dyDescent="0.15">
      <c r="A222">
        <v>155</v>
      </c>
      <c r="B222">
        <v>7.4</v>
      </c>
    </row>
    <row r="223" spans="1:2" x14ac:dyDescent="0.15">
      <c r="A223">
        <v>175</v>
      </c>
      <c r="B223">
        <v>8.3000000000000007</v>
      </c>
    </row>
    <row r="224" spans="1:2" x14ac:dyDescent="0.15">
      <c r="A224">
        <v>333</v>
      </c>
      <c r="B224">
        <v>8.8000000000000007</v>
      </c>
    </row>
    <row r="225" spans="1:2" x14ac:dyDescent="0.15">
      <c r="A225">
        <v>397</v>
      </c>
      <c r="B225">
        <v>13.3</v>
      </c>
    </row>
    <row r="226" spans="1:2" x14ac:dyDescent="0.15">
      <c r="A226">
        <v>269</v>
      </c>
      <c r="B226">
        <v>16.8</v>
      </c>
    </row>
    <row r="227" spans="1:2" x14ac:dyDescent="0.15">
      <c r="A227">
        <v>179</v>
      </c>
      <c r="B227">
        <v>7.5</v>
      </c>
    </row>
    <row r="228" spans="1:2" x14ac:dyDescent="0.15">
      <c r="A228">
        <v>606</v>
      </c>
      <c r="B228">
        <v>19.899999999999999</v>
      </c>
    </row>
    <row r="229" spans="1:2" x14ac:dyDescent="0.15">
      <c r="A229">
        <v>184</v>
      </c>
      <c r="B229">
        <v>6.3</v>
      </c>
    </row>
    <row r="230" spans="1:2" x14ac:dyDescent="0.15">
      <c r="A230">
        <v>626</v>
      </c>
      <c r="B230">
        <v>18.3</v>
      </c>
    </row>
    <row r="231" spans="1:2" x14ac:dyDescent="0.15">
      <c r="A231">
        <v>222</v>
      </c>
      <c r="B231">
        <v>7.7</v>
      </c>
    </row>
    <row r="232" spans="1:2" x14ac:dyDescent="0.15">
      <c r="A232">
        <v>168</v>
      </c>
      <c r="B232">
        <v>7.7</v>
      </c>
    </row>
    <row r="233" spans="1:2" x14ac:dyDescent="0.15">
      <c r="A233">
        <v>152</v>
      </c>
      <c r="B233">
        <v>6.9</v>
      </c>
    </row>
    <row r="234" spans="1:2" x14ac:dyDescent="0.15">
      <c r="A234">
        <v>562</v>
      </c>
      <c r="B234">
        <v>26.2</v>
      </c>
    </row>
    <row r="235" spans="1:2" x14ac:dyDescent="0.15">
      <c r="A235">
        <v>97</v>
      </c>
      <c r="B235">
        <v>2.2000000000000002</v>
      </c>
    </row>
    <row r="236" spans="1:2" x14ac:dyDescent="0.15">
      <c r="A236">
        <v>188</v>
      </c>
      <c r="B236">
        <v>7.4</v>
      </c>
    </row>
    <row r="237" spans="1:2" x14ac:dyDescent="0.15">
      <c r="A237">
        <v>271</v>
      </c>
      <c r="B237">
        <v>6.7</v>
      </c>
    </row>
    <row r="238" spans="1:2" x14ac:dyDescent="0.15">
      <c r="A238">
        <v>151</v>
      </c>
      <c r="B238">
        <v>3.9</v>
      </c>
    </row>
    <row r="239" spans="1:2" x14ac:dyDescent="0.15">
      <c r="A239">
        <v>124</v>
      </c>
      <c r="B239">
        <v>4.7</v>
      </c>
    </row>
    <row r="240" spans="1:2" x14ac:dyDescent="0.15">
      <c r="A240">
        <v>146</v>
      </c>
      <c r="B240">
        <v>5.8</v>
      </c>
    </row>
    <row r="241" spans="1:2" x14ac:dyDescent="0.15">
      <c r="A241">
        <v>185</v>
      </c>
      <c r="B241">
        <v>8.6999999999999993</v>
      </c>
    </row>
    <row r="242" spans="1:2" x14ac:dyDescent="0.15">
      <c r="A242">
        <v>149</v>
      </c>
      <c r="B242">
        <v>9</v>
      </c>
    </row>
    <row r="243" spans="1:2" x14ac:dyDescent="0.15">
      <c r="A243">
        <v>611</v>
      </c>
      <c r="B243">
        <v>18.100000000000001</v>
      </c>
    </row>
    <row r="244" spans="1:2" x14ac:dyDescent="0.15">
      <c r="A244">
        <v>290</v>
      </c>
      <c r="B244">
        <v>6.8</v>
      </c>
    </row>
    <row r="245" spans="1:2" x14ac:dyDescent="0.15">
      <c r="A245">
        <v>160</v>
      </c>
      <c r="B245">
        <v>6.4</v>
      </c>
    </row>
    <row r="246" spans="1:2" x14ac:dyDescent="0.15">
      <c r="A246">
        <v>148</v>
      </c>
      <c r="B246">
        <v>6.5</v>
      </c>
    </row>
    <row r="247" spans="1:2" x14ac:dyDescent="0.15">
      <c r="A247">
        <v>240</v>
      </c>
      <c r="B247">
        <v>8.6</v>
      </c>
    </row>
    <row r="248" spans="1:2" x14ac:dyDescent="0.15">
      <c r="A248">
        <v>237</v>
      </c>
      <c r="B248">
        <v>10.5</v>
      </c>
    </row>
    <row r="249" spans="1:2" x14ac:dyDescent="0.15">
      <c r="A249">
        <v>192</v>
      </c>
      <c r="B249">
        <v>8</v>
      </c>
    </row>
    <row r="250" spans="1:2" x14ac:dyDescent="0.15">
      <c r="A250">
        <v>215</v>
      </c>
      <c r="B250">
        <v>8.5</v>
      </c>
    </row>
    <row r="251" spans="1:2" x14ac:dyDescent="0.15">
      <c r="A251">
        <v>181</v>
      </c>
      <c r="B251">
        <v>6.4</v>
      </c>
    </row>
    <row r="252" spans="1:2" x14ac:dyDescent="0.15">
      <c r="A252">
        <v>183</v>
      </c>
      <c r="B252">
        <v>7.3</v>
      </c>
    </row>
    <row r="253" spans="1:2" x14ac:dyDescent="0.15">
      <c r="A253">
        <v>617</v>
      </c>
      <c r="B253">
        <v>20.9</v>
      </c>
    </row>
    <row r="254" spans="1:2" x14ac:dyDescent="0.15">
      <c r="A254">
        <v>343</v>
      </c>
      <c r="B254">
        <v>8.9</v>
      </c>
    </row>
    <row r="255" spans="1:2" x14ac:dyDescent="0.15">
      <c r="A255">
        <v>1081</v>
      </c>
      <c r="B255">
        <v>25.2</v>
      </c>
    </row>
    <row r="256" spans="1:2" x14ac:dyDescent="0.15">
      <c r="A256">
        <v>263</v>
      </c>
      <c r="B256">
        <v>5.5</v>
      </c>
    </row>
    <row r="257" spans="1:2" x14ac:dyDescent="0.15">
      <c r="A257">
        <v>343</v>
      </c>
      <c r="B257">
        <v>11.2</v>
      </c>
    </row>
    <row r="258" spans="1:2" x14ac:dyDescent="0.15">
      <c r="A258">
        <v>960</v>
      </c>
      <c r="B258">
        <v>19.899999999999999</v>
      </c>
    </row>
    <row r="259" spans="1:2" x14ac:dyDescent="0.15">
      <c r="A259">
        <v>774</v>
      </c>
      <c r="B259">
        <v>17.5</v>
      </c>
    </row>
    <row r="260" spans="1:2" x14ac:dyDescent="0.15">
      <c r="A260">
        <v>791</v>
      </c>
      <c r="B260">
        <v>18.899999999999999</v>
      </c>
    </row>
    <row r="261" spans="1:2" x14ac:dyDescent="0.15">
      <c r="A261">
        <v>348</v>
      </c>
      <c r="B261">
        <v>10.5</v>
      </c>
    </row>
    <row r="262" spans="1:2" x14ac:dyDescent="0.15">
      <c r="A262">
        <v>811</v>
      </c>
      <c r="B262">
        <v>19.8</v>
      </c>
    </row>
    <row r="263" spans="1:2" x14ac:dyDescent="0.15">
      <c r="A263">
        <v>482</v>
      </c>
      <c r="B263">
        <v>17.399999999999999</v>
      </c>
    </row>
    <row r="264" spans="1:2" x14ac:dyDescent="0.15">
      <c r="A264">
        <v>1177</v>
      </c>
      <c r="B264">
        <v>30.2</v>
      </c>
    </row>
    <row r="265" spans="1:2" x14ac:dyDescent="0.15">
      <c r="A265">
        <v>661</v>
      </c>
      <c r="B265">
        <v>22.3</v>
      </c>
    </row>
    <row r="266" spans="1:2" x14ac:dyDescent="0.15">
      <c r="A266">
        <v>704</v>
      </c>
      <c r="B266">
        <v>22.4</v>
      </c>
    </row>
    <row r="267" spans="1:2" x14ac:dyDescent="0.15">
      <c r="A267">
        <v>399</v>
      </c>
      <c r="B267">
        <v>25.3</v>
      </c>
    </row>
    <row r="268" spans="1:2" x14ac:dyDescent="0.15">
      <c r="A268">
        <v>460</v>
      </c>
      <c r="B268">
        <v>26.6</v>
      </c>
    </row>
    <row r="269" spans="1:2" x14ac:dyDescent="0.15">
      <c r="A269">
        <v>428</v>
      </c>
      <c r="B269">
        <v>20.5</v>
      </c>
    </row>
    <row r="270" spans="1:2" x14ac:dyDescent="0.15">
      <c r="A270">
        <v>180</v>
      </c>
      <c r="B270">
        <v>8.3000000000000007</v>
      </c>
    </row>
    <row r="271" spans="1:2" x14ac:dyDescent="0.15">
      <c r="A271">
        <v>439</v>
      </c>
      <c r="B271">
        <v>16.399999999999999</v>
      </c>
    </row>
    <row r="272" spans="1:2" x14ac:dyDescent="0.15">
      <c r="A272">
        <v>189</v>
      </c>
      <c r="B272">
        <v>8</v>
      </c>
    </row>
    <row r="273" spans="1:2" x14ac:dyDescent="0.15">
      <c r="A273">
        <v>900</v>
      </c>
      <c r="B273">
        <v>44.2</v>
      </c>
    </row>
    <row r="274" spans="1:2" x14ac:dyDescent="0.15">
      <c r="A274">
        <v>256</v>
      </c>
      <c r="B274">
        <v>11.4</v>
      </c>
    </row>
    <row r="275" spans="1:2" x14ac:dyDescent="0.15">
      <c r="A275">
        <v>257</v>
      </c>
      <c r="B275">
        <v>13.2</v>
      </c>
    </row>
    <row r="276" spans="1:2" x14ac:dyDescent="0.15">
      <c r="A276">
        <v>190</v>
      </c>
      <c r="B276">
        <v>6.5</v>
      </c>
    </row>
    <row r="277" spans="1:2" x14ac:dyDescent="0.15">
      <c r="A277">
        <v>87</v>
      </c>
      <c r="B277">
        <v>2.2000000000000002</v>
      </c>
    </row>
    <row r="278" spans="1:2" x14ac:dyDescent="0.15">
      <c r="A278">
        <v>737</v>
      </c>
      <c r="B278">
        <v>21.9</v>
      </c>
    </row>
    <row r="279" spans="1:2" x14ac:dyDescent="0.15">
      <c r="A279">
        <v>911</v>
      </c>
      <c r="B279">
        <v>24.8</v>
      </c>
    </row>
    <row r="280" spans="1:2" x14ac:dyDescent="0.15">
      <c r="A280">
        <v>787</v>
      </c>
      <c r="B280">
        <v>18</v>
      </c>
    </row>
    <row r="281" spans="1:2" x14ac:dyDescent="0.15">
      <c r="A281">
        <v>537</v>
      </c>
      <c r="B281">
        <v>15.1</v>
      </c>
    </row>
    <row r="282" spans="1:2" x14ac:dyDescent="0.15">
      <c r="A282">
        <v>447</v>
      </c>
      <c r="B282">
        <v>8.6</v>
      </c>
    </row>
    <row r="283" spans="1:2" x14ac:dyDescent="0.15">
      <c r="A283">
        <v>821</v>
      </c>
      <c r="B283">
        <v>16</v>
      </c>
    </row>
    <row r="284" spans="1:2" x14ac:dyDescent="0.15">
      <c r="A284">
        <v>224</v>
      </c>
      <c r="B284">
        <v>11.2</v>
      </c>
    </row>
    <row r="285" spans="1:2" x14ac:dyDescent="0.15">
      <c r="A285">
        <v>237</v>
      </c>
      <c r="B285">
        <v>9.5</v>
      </c>
    </row>
    <row r="286" spans="1:2" x14ac:dyDescent="0.15">
      <c r="A286">
        <v>270</v>
      </c>
      <c r="B286">
        <v>14.4</v>
      </c>
    </row>
    <row r="287" spans="1:2" x14ac:dyDescent="0.15">
      <c r="A287">
        <v>771</v>
      </c>
      <c r="B287">
        <v>16.899999999999999</v>
      </c>
    </row>
    <row r="288" spans="1:2" x14ac:dyDescent="0.15">
      <c r="A288">
        <v>946</v>
      </c>
      <c r="B288">
        <v>37.9</v>
      </c>
    </row>
    <row r="289" spans="1:2" x14ac:dyDescent="0.15">
      <c r="A289">
        <v>140</v>
      </c>
      <c r="B289">
        <v>4.9000000000000004</v>
      </c>
    </row>
    <row r="290" spans="1:2" x14ac:dyDescent="0.15">
      <c r="A290">
        <v>277</v>
      </c>
      <c r="B290">
        <v>5.4</v>
      </c>
    </row>
    <row r="291" spans="1:2" x14ac:dyDescent="0.15">
      <c r="A291">
        <v>260</v>
      </c>
      <c r="B291">
        <v>7.4</v>
      </c>
    </row>
    <row r="292" spans="1:2" x14ac:dyDescent="0.15">
      <c r="A292">
        <v>214</v>
      </c>
      <c r="B292">
        <v>11.3</v>
      </c>
    </row>
    <row r="293" spans="1:2" x14ac:dyDescent="0.15">
      <c r="A293">
        <v>317</v>
      </c>
      <c r="B293">
        <v>12.7</v>
      </c>
    </row>
    <row r="294" spans="1:2" x14ac:dyDescent="0.15">
      <c r="A294">
        <v>653</v>
      </c>
      <c r="B294">
        <v>17.399999999999999</v>
      </c>
    </row>
    <row r="295" spans="1:2" x14ac:dyDescent="0.15">
      <c r="A295">
        <v>657</v>
      </c>
      <c r="B295">
        <v>19.399999999999999</v>
      </c>
    </row>
    <row r="296" spans="1:2" x14ac:dyDescent="0.15">
      <c r="A296">
        <v>550</v>
      </c>
      <c r="B296">
        <v>10</v>
      </c>
    </row>
    <row r="297" spans="1:2" x14ac:dyDescent="0.15">
      <c r="A297">
        <v>696</v>
      </c>
      <c r="B297">
        <v>23.1</v>
      </c>
    </row>
    <row r="298" spans="1:2" x14ac:dyDescent="0.15">
      <c r="A298">
        <v>941</v>
      </c>
      <c r="B298">
        <v>34.299999999999997</v>
      </c>
    </row>
    <row r="299" spans="1:2" x14ac:dyDescent="0.15">
      <c r="A299">
        <v>594</v>
      </c>
      <c r="B299">
        <v>25.8</v>
      </c>
    </row>
    <row r="300" spans="1:2" x14ac:dyDescent="0.15">
      <c r="A300">
        <v>584</v>
      </c>
      <c r="B300">
        <v>25.7</v>
      </c>
    </row>
    <row r="301" spans="1:2" x14ac:dyDescent="0.15">
      <c r="A301">
        <v>718</v>
      </c>
      <c r="B301">
        <v>29</v>
      </c>
    </row>
    <row r="302" spans="1:2" x14ac:dyDescent="0.15">
      <c r="A302">
        <v>1068</v>
      </c>
      <c r="B302">
        <v>21.8</v>
      </c>
    </row>
    <row r="303" spans="1:2" x14ac:dyDescent="0.15">
      <c r="A303">
        <v>711</v>
      </c>
      <c r="B303">
        <v>32.299999999999997</v>
      </c>
    </row>
    <row r="304" spans="1:2" x14ac:dyDescent="0.15">
      <c r="A304">
        <v>618</v>
      </c>
      <c r="B304">
        <v>20.8</v>
      </c>
    </row>
    <row r="305" spans="1:2" x14ac:dyDescent="0.15">
      <c r="A305">
        <v>612</v>
      </c>
      <c r="B305">
        <v>26</v>
      </c>
    </row>
    <row r="306" spans="1:2" x14ac:dyDescent="0.15">
      <c r="A306">
        <v>447</v>
      </c>
      <c r="B306">
        <v>10.6</v>
      </c>
    </row>
    <row r="307" spans="1:2" x14ac:dyDescent="0.15">
      <c r="A307">
        <v>599</v>
      </c>
      <c r="B307">
        <v>24.6</v>
      </c>
    </row>
    <row r="308" spans="1:2" x14ac:dyDescent="0.15">
      <c r="A308">
        <v>734</v>
      </c>
      <c r="B308">
        <v>23.8</v>
      </c>
    </row>
    <row r="309" spans="1:2" x14ac:dyDescent="0.15">
      <c r="A309">
        <v>523</v>
      </c>
      <c r="B309">
        <v>17.8</v>
      </c>
    </row>
    <row r="310" spans="1:2" x14ac:dyDescent="0.15">
      <c r="A310">
        <v>479</v>
      </c>
      <c r="B310">
        <v>14.6</v>
      </c>
    </row>
    <row r="311" spans="1:2" x14ac:dyDescent="0.15">
      <c r="A311">
        <v>436</v>
      </c>
      <c r="B311">
        <v>7.3</v>
      </c>
    </row>
    <row r="312" spans="1:2" x14ac:dyDescent="0.15">
      <c r="A312">
        <v>497</v>
      </c>
      <c r="B312">
        <v>17.3</v>
      </c>
    </row>
    <row r="313" spans="1:2" x14ac:dyDescent="0.15">
      <c r="A313">
        <v>158</v>
      </c>
      <c r="B313">
        <v>6.3</v>
      </c>
    </row>
    <row r="314" spans="1:2" x14ac:dyDescent="0.15">
      <c r="A314">
        <v>195</v>
      </c>
      <c r="B314">
        <v>10.6</v>
      </c>
    </row>
    <row r="315" spans="1:2" x14ac:dyDescent="0.15">
      <c r="A315">
        <v>263</v>
      </c>
      <c r="B315">
        <v>14.7</v>
      </c>
    </row>
    <row r="316" spans="1:2" x14ac:dyDescent="0.15">
      <c r="A316">
        <v>237</v>
      </c>
      <c r="B316">
        <v>12</v>
      </c>
    </row>
    <row r="317" spans="1:2" x14ac:dyDescent="0.15">
      <c r="A317">
        <v>168</v>
      </c>
      <c r="B317">
        <v>5.5</v>
      </c>
    </row>
    <row r="318" spans="1:2" x14ac:dyDescent="0.15">
      <c r="A318">
        <v>418</v>
      </c>
      <c r="B318">
        <v>8.8000000000000007</v>
      </c>
    </row>
    <row r="319" spans="1:2" x14ac:dyDescent="0.15">
      <c r="A319">
        <v>348</v>
      </c>
      <c r="B319">
        <v>11.3</v>
      </c>
    </row>
    <row r="320" spans="1:2" x14ac:dyDescent="0.15">
      <c r="A320">
        <v>370</v>
      </c>
      <c r="B320">
        <v>10.7</v>
      </c>
    </row>
    <row r="321" spans="1:2" x14ac:dyDescent="0.15">
      <c r="A321">
        <v>674</v>
      </c>
      <c r="B321">
        <v>25.3</v>
      </c>
    </row>
    <row r="322" spans="1:2" x14ac:dyDescent="0.15">
      <c r="A322">
        <v>520</v>
      </c>
      <c r="B322">
        <v>17.899999999999999</v>
      </c>
    </row>
    <row r="323" spans="1:2" x14ac:dyDescent="0.15">
      <c r="A323">
        <v>320</v>
      </c>
      <c r="B323">
        <v>16.7</v>
      </c>
    </row>
    <row r="324" spans="1:2" x14ac:dyDescent="0.15">
      <c r="A324">
        <v>730</v>
      </c>
      <c r="B324">
        <v>22.6</v>
      </c>
    </row>
    <row r="325" spans="1:2" x14ac:dyDescent="0.15">
      <c r="A325">
        <v>788</v>
      </c>
      <c r="B325">
        <v>26.4</v>
      </c>
    </row>
    <row r="326" spans="1:2" x14ac:dyDescent="0.15">
      <c r="A326">
        <v>533</v>
      </c>
      <c r="B326">
        <v>10.6</v>
      </c>
    </row>
    <row r="327" spans="1:2" x14ac:dyDescent="0.15">
      <c r="A327">
        <v>160</v>
      </c>
      <c r="B327">
        <v>9.5</v>
      </c>
    </row>
    <row r="328" spans="1:2" x14ac:dyDescent="0.15">
      <c r="A328">
        <v>187</v>
      </c>
      <c r="B328">
        <v>8.1999999999999993</v>
      </c>
    </row>
    <row r="329" spans="1:2" x14ac:dyDescent="0.15">
      <c r="A329">
        <v>186</v>
      </c>
      <c r="B329">
        <v>10</v>
      </c>
    </row>
    <row r="330" spans="1:2" x14ac:dyDescent="0.15">
      <c r="A330">
        <v>219</v>
      </c>
      <c r="B330">
        <v>10.9</v>
      </c>
    </row>
    <row r="331" spans="1:2" x14ac:dyDescent="0.15">
      <c r="A331">
        <v>147</v>
      </c>
      <c r="B331">
        <v>7.2</v>
      </c>
    </row>
    <row r="332" spans="1:2" x14ac:dyDescent="0.15">
      <c r="A332">
        <v>543</v>
      </c>
      <c r="B332">
        <v>17.899999999999999</v>
      </c>
    </row>
    <row r="333" spans="1:2" x14ac:dyDescent="0.15">
      <c r="A333">
        <v>593</v>
      </c>
      <c r="B333">
        <v>23.3</v>
      </c>
    </row>
    <row r="334" spans="1:2" x14ac:dyDescent="0.15">
      <c r="A334">
        <v>652</v>
      </c>
      <c r="B334">
        <v>18.3</v>
      </c>
    </row>
    <row r="335" spans="1:2" x14ac:dyDescent="0.15">
      <c r="A335">
        <v>424</v>
      </c>
      <c r="B335">
        <v>14.3</v>
      </c>
    </row>
    <row r="336" spans="1:2" x14ac:dyDescent="0.15">
      <c r="A336">
        <v>632</v>
      </c>
      <c r="B336">
        <v>24.8</v>
      </c>
    </row>
    <row r="337" spans="1:2" x14ac:dyDescent="0.15">
      <c r="A337">
        <v>736</v>
      </c>
      <c r="B337">
        <v>16.7</v>
      </c>
    </row>
    <row r="338" spans="1:2" x14ac:dyDescent="0.15">
      <c r="A338">
        <v>567</v>
      </c>
      <c r="B338">
        <v>18.600000000000001</v>
      </c>
    </row>
    <row r="339" spans="1:2" x14ac:dyDescent="0.15">
      <c r="A339">
        <v>595</v>
      </c>
      <c r="B339">
        <v>23.2</v>
      </c>
    </row>
    <row r="340" spans="1:2" x14ac:dyDescent="0.15">
      <c r="A340">
        <v>453</v>
      </c>
      <c r="B340">
        <v>21.2</v>
      </c>
    </row>
    <row r="341" spans="1:2" x14ac:dyDescent="0.15">
      <c r="A341">
        <v>103</v>
      </c>
      <c r="B341">
        <v>3.6</v>
      </c>
    </row>
    <row r="342" spans="1:2" x14ac:dyDescent="0.15">
      <c r="A342">
        <v>282</v>
      </c>
      <c r="B342">
        <v>10.8</v>
      </c>
    </row>
    <row r="343" spans="1:2" x14ac:dyDescent="0.15">
      <c r="A343">
        <v>226</v>
      </c>
      <c r="B343">
        <v>13.8</v>
      </c>
    </row>
    <row r="344" spans="1:2" x14ac:dyDescent="0.15">
      <c r="A344">
        <v>150</v>
      </c>
      <c r="B344">
        <v>8.3000000000000007</v>
      </c>
    </row>
    <row r="345" spans="1:2" x14ac:dyDescent="0.15">
      <c r="A345">
        <v>168</v>
      </c>
      <c r="B345">
        <v>6.6</v>
      </c>
    </row>
    <row r="346" spans="1:2" x14ac:dyDescent="0.15">
      <c r="A346">
        <v>227</v>
      </c>
      <c r="B346">
        <v>10.7</v>
      </c>
    </row>
    <row r="347" spans="1:2" x14ac:dyDescent="0.15">
      <c r="A347">
        <v>218</v>
      </c>
      <c r="B347">
        <v>10.199999999999999</v>
      </c>
    </row>
    <row r="348" spans="1:2" x14ac:dyDescent="0.15">
      <c r="A348">
        <v>173</v>
      </c>
      <c r="B348">
        <v>9.6</v>
      </c>
    </row>
    <row r="349" spans="1:2" x14ac:dyDescent="0.15">
      <c r="A349">
        <v>174</v>
      </c>
      <c r="B349">
        <v>7.1</v>
      </c>
    </row>
    <row r="350" spans="1:2" x14ac:dyDescent="0.15">
      <c r="A350">
        <v>218</v>
      </c>
      <c r="B350">
        <v>9.4</v>
      </c>
    </row>
    <row r="351" spans="1:2" x14ac:dyDescent="0.15">
      <c r="A351">
        <v>106</v>
      </c>
      <c r="B351">
        <v>4.3</v>
      </c>
    </row>
    <row r="352" spans="1:2" x14ac:dyDescent="0.15">
      <c r="A352">
        <v>531</v>
      </c>
      <c r="B352">
        <v>17.899999999999999</v>
      </c>
    </row>
    <row r="353" spans="1:2" x14ac:dyDescent="0.15">
      <c r="A353">
        <v>395</v>
      </c>
      <c r="B353">
        <v>44.4</v>
      </c>
    </row>
    <row r="354" spans="1:2" x14ac:dyDescent="0.15">
      <c r="A354">
        <v>409</v>
      </c>
      <c r="B354">
        <v>13.7</v>
      </c>
    </row>
    <row r="355" spans="1:2" x14ac:dyDescent="0.15">
      <c r="A355">
        <v>488</v>
      </c>
      <c r="B355">
        <v>19.3</v>
      </c>
    </row>
    <row r="356" spans="1:2" x14ac:dyDescent="0.15">
      <c r="A356">
        <v>169</v>
      </c>
      <c r="B356">
        <v>5.8</v>
      </c>
    </row>
    <row r="357" spans="1:2" x14ac:dyDescent="0.15">
      <c r="A357">
        <v>203</v>
      </c>
      <c r="B357">
        <v>4.7</v>
      </c>
    </row>
    <row r="358" spans="1:2" x14ac:dyDescent="0.15">
      <c r="A358">
        <v>266</v>
      </c>
      <c r="B358">
        <v>10.9</v>
      </c>
    </row>
    <row r="359" spans="1:2" x14ac:dyDescent="0.15">
      <c r="A359">
        <v>222</v>
      </c>
      <c r="B359">
        <v>9.4</v>
      </c>
    </row>
    <row r="360" spans="1:2" x14ac:dyDescent="0.15">
      <c r="A360">
        <v>351</v>
      </c>
      <c r="B360">
        <v>13.4</v>
      </c>
    </row>
    <row r="361" spans="1:2" x14ac:dyDescent="0.15">
      <c r="A361">
        <v>308</v>
      </c>
      <c r="B361">
        <v>12.7</v>
      </c>
    </row>
    <row r="362" spans="1:2" x14ac:dyDescent="0.15">
      <c r="A362">
        <v>253</v>
      </c>
      <c r="B362">
        <v>13.2</v>
      </c>
    </row>
    <row r="363" spans="1:2" x14ac:dyDescent="0.15">
      <c r="A363">
        <v>324</v>
      </c>
      <c r="B363">
        <v>8.6</v>
      </c>
    </row>
    <row r="364" spans="1:2" x14ac:dyDescent="0.15">
      <c r="A364">
        <v>220</v>
      </c>
      <c r="B364">
        <v>5.0999999999999996</v>
      </c>
    </row>
    <row r="365" spans="1:2" x14ac:dyDescent="0.15">
      <c r="A365">
        <v>205</v>
      </c>
      <c r="B365">
        <v>8.1999999999999993</v>
      </c>
    </row>
    <row r="366" spans="1:2" x14ac:dyDescent="0.15">
      <c r="A366">
        <v>628</v>
      </c>
      <c r="B366">
        <v>21.5</v>
      </c>
    </row>
    <row r="367" spans="1:2" x14ac:dyDescent="0.15">
      <c r="A367">
        <v>294</v>
      </c>
      <c r="B367">
        <v>8.6</v>
      </c>
    </row>
    <row r="368" spans="1:2" x14ac:dyDescent="0.15">
      <c r="A368">
        <v>325</v>
      </c>
      <c r="B368">
        <v>14.6</v>
      </c>
    </row>
    <row r="369" spans="1:2" x14ac:dyDescent="0.15">
      <c r="A369">
        <v>529</v>
      </c>
      <c r="B369">
        <v>17.5</v>
      </c>
    </row>
    <row r="370" spans="1:2" x14ac:dyDescent="0.15">
      <c r="A370">
        <v>547</v>
      </c>
      <c r="B370">
        <v>14</v>
      </c>
    </row>
    <row r="371" spans="1:2" x14ac:dyDescent="0.15">
      <c r="A371">
        <v>265</v>
      </c>
      <c r="B371">
        <v>10.3</v>
      </c>
    </row>
    <row r="372" spans="1:2" x14ac:dyDescent="0.15">
      <c r="A372">
        <v>239</v>
      </c>
      <c r="B372">
        <v>7</v>
      </c>
    </row>
    <row r="373" spans="1:2" x14ac:dyDescent="0.15">
      <c r="A373">
        <v>195</v>
      </c>
      <c r="B373">
        <v>8.4</v>
      </c>
    </row>
    <row r="374" spans="1:2" x14ac:dyDescent="0.15">
      <c r="A374">
        <v>129</v>
      </c>
      <c r="B374">
        <v>6.9</v>
      </c>
    </row>
    <row r="375" spans="1:2" x14ac:dyDescent="0.15">
      <c r="A375">
        <v>135</v>
      </c>
      <c r="B375">
        <v>5.0999999999999996</v>
      </c>
    </row>
    <row r="376" spans="1:2" x14ac:dyDescent="0.15">
      <c r="A376">
        <v>231</v>
      </c>
      <c r="B376">
        <v>12.7</v>
      </c>
    </row>
    <row r="377" spans="1:2" x14ac:dyDescent="0.15">
      <c r="A377">
        <v>162</v>
      </c>
      <c r="B377">
        <v>6.7</v>
      </c>
    </row>
    <row r="378" spans="1:2" x14ac:dyDescent="0.15">
      <c r="A378">
        <v>200</v>
      </c>
      <c r="B378">
        <v>13.3</v>
      </c>
    </row>
    <row r="379" spans="1:2" x14ac:dyDescent="0.15">
      <c r="A379">
        <v>633</v>
      </c>
      <c r="B379">
        <v>16.600000000000001</v>
      </c>
    </row>
    <row r="380" spans="1:2" x14ac:dyDescent="0.15">
      <c r="A380">
        <v>228</v>
      </c>
      <c r="B380">
        <v>9.1</v>
      </c>
    </row>
    <row r="381" spans="1:2" x14ac:dyDescent="0.15">
      <c r="A381">
        <v>568</v>
      </c>
      <c r="B381">
        <v>14.9</v>
      </c>
    </row>
    <row r="382" spans="1:2" x14ac:dyDescent="0.15">
      <c r="A382">
        <v>295</v>
      </c>
      <c r="B382">
        <v>7.5</v>
      </c>
    </row>
    <row r="383" spans="1:2" x14ac:dyDescent="0.15">
      <c r="A383">
        <v>635</v>
      </c>
      <c r="B383">
        <v>13.7</v>
      </c>
    </row>
    <row r="384" spans="1:2" x14ac:dyDescent="0.15">
      <c r="A384">
        <v>438</v>
      </c>
      <c r="B384">
        <v>15.4</v>
      </c>
    </row>
    <row r="385" spans="1:2" x14ac:dyDescent="0.15">
      <c r="A385">
        <v>213</v>
      </c>
      <c r="B385">
        <v>6.1</v>
      </c>
    </row>
    <row r="386" spans="1:2" x14ac:dyDescent="0.15">
      <c r="A386">
        <v>580</v>
      </c>
      <c r="B386">
        <v>20.399999999999999</v>
      </c>
    </row>
    <row r="387" spans="1:2" x14ac:dyDescent="0.15">
      <c r="A387">
        <v>602</v>
      </c>
      <c r="B387">
        <v>16.8</v>
      </c>
    </row>
    <row r="388" spans="1:2" x14ac:dyDescent="0.15">
      <c r="A388">
        <v>426</v>
      </c>
      <c r="B388">
        <v>11.6</v>
      </c>
    </row>
    <row r="389" spans="1:2" x14ac:dyDescent="0.15">
      <c r="A389">
        <v>216</v>
      </c>
      <c r="B389">
        <v>5.0999999999999996</v>
      </c>
    </row>
    <row r="390" spans="1:2" x14ac:dyDescent="0.15">
      <c r="A390">
        <v>313</v>
      </c>
      <c r="B390">
        <v>15.3</v>
      </c>
    </row>
    <row r="391" spans="1:2" x14ac:dyDescent="0.15">
      <c r="A391">
        <v>281</v>
      </c>
      <c r="B391">
        <v>6.2</v>
      </c>
    </row>
    <row r="392" spans="1:2" x14ac:dyDescent="0.15">
      <c r="A392">
        <v>423</v>
      </c>
      <c r="B392">
        <v>9.6</v>
      </c>
    </row>
    <row r="393" spans="1:2" x14ac:dyDescent="0.15">
      <c r="A393">
        <v>696</v>
      </c>
      <c r="B393">
        <v>15.8</v>
      </c>
    </row>
    <row r="394" spans="1:2" x14ac:dyDescent="0.15">
      <c r="A394">
        <v>695</v>
      </c>
      <c r="B394">
        <v>19.3</v>
      </c>
    </row>
    <row r="395" spans="1:2" x14ac:dyDescent="0.15">
      <c r="A395">
        <v>519</v>
      </c>
      <c r="B395">
        <v>15.1</v>
      </c>
    </row>
    <row r="396" spans="1:2" x14ac:dyDescent="0.15">
      <c r="A396">
        <v>317</v>
      </c>
      <c r="B396">
        <v>10</v>
      </c>
    </row>
    <row r="397" spans="1:2" x14ac:dyDescent="0.15">
      <c r="A397">
        <v>377</v>
      </c>
      <c r="B397">
        <v>5.6</v>
      </c>
    </row>
    <row r="398" spans="1:2" x14ac:dyDescent="0.15">
      <c r="A398">
        <v>423</v>
      </c>
      <c r="B398">
        <v>13</v>
      </c>
    </row>
    <row r="399" spans="1:2" x14ac:dyDescent="0.15">
      <c r="A399">
        <v>348</v>
      </c>
      <c r="B399">
        <v>6.2</v>
      </c>
    </row>
    <row r="400" spans="1:2" x14ac:dyDescent="0.15">
      <c r="A400">
        <v>557</v>
      </c>
      <c r="B400">
        <v>12.5</v>
      </c>
    </row>
    <row r="401" spans="1:2" x14ac:dyDescent="0.15">
      <c r="A401">
        <v>547</v>
      </c>
      <c r="B401">
        <v>15.1</v>
      </c>
    </row>
    <row r="402" spans="1:2" x14ac:dyDescent="0.15">
      <c r="A402">
        <v>477</v>
      </c>
      <c r="B402">
        <v>13.9</v>
      </c>
    </row>
    <row r="403" spans="1:2" x14ac:dyDescent="0.15">
      <c r="A403">
        <v>496</v>
      </c>
      <c r="B403">
        <v>5.5</v>
      </c>
    </row>
    <row r="404" spans="1:2" x14ac:dyDescent="0.15">
      <c r="A404">
        <v>304</v>
      </c>
      <c r="B404">
        <v>5.5</v>
      </c>
    </row>
    <row r="405" spans="1:2" x14ac:dyDescent="0.15">
      <c r="A405">
        <v>167</v>
      </c>
      <c r="B405">
        <v>4</v>
      </c>
    </row>
    <row r="406" spans="1:2" x14ac:dyDescent="0.15">
      <c r="A406">
        <v>215</v>
      </c>
      <c r="B406">
        <v>8.8000000000000007</v>
      </c>
    </row>
    <row r="407" spans="1:2" x14ac:dyDescent="0.15">
      <c r="A407">
        <v>176</v>
      </c>
      <c r="B407">
        <v>5.6</v>
      </c>
    </row>
    <row r="408" spans="1:2" x14ac:dyDescent="0.15">
      <c r="A408">
        <v>444</v>
      </c>
      <c r="B408">
        <v>9.8000000000000007</v>
      </c>
    </row>
    <row r="409" spans="1:2" x14ac:dyDescent="0.15">
      <c r="A409">
        <v>329</v>
      </c>
      <c r="B409">
        <v>11.6</v>
      </c>
    </row>
    <row r="410" spans="1:2" x14ac:dyDescent="0.15">
      <c r="A410">
        <v>213</v>
      </c>
      <c r="B410">
        <v>5.4</v>
      </c>
    </row>
    <row r="411" spans="1:2" x14ac:dyDescent="0.15">
      <c r="A411">
        <v>171</v>
      </c>
      <c r="B411">
        <v>5</v>
      </c>
    </row>
    <row r="412" spans="1:2" x14ac:dyDescent="0.15">
      <c r="A412">
        <v>132</v>
      </c>
      <c r="B412">
        <v>2.6</v>
      </c>
    </row>
    <row r="413" spans="1:2" x14ac:dyDescent="0.15">
      <c r="A413">
        <v>299</v>
      </c>
      <c r="B413">
        <v>19.2</v>
      </c>
    </row>
    <row r="414" spans="1:2" x14ac:dyDescent="0.15">
      <c r="A414">
        <v>411</v>
      </c>
      <c r="B414">
        <v>16.600000000000001</v>
      </c>
    </row>
    <row r="415" spans="1:2" x14ac:dyDescent="0.15">
      <c r="A415">
        <v>329</v>
      </c>
      <c r="B415">
        <v>17.100000000000001</v>
      </c>
    </row>
    <row r="416" spans="1:2" x14ac:dyDescent="0.15">
      <c r="A416">
        <v>295</v>
      </c>
      <c r="B416">
        <v>16.5</v>
      </c>
    </row>
    <row r="417" spans="1:2" x14ac:dyDescent="0.15">
      <c r="A417">
        <v>439</v>
      </c>
      <c r="B417">
        <v>32.700000000000003</v>
      </c>
    </row>
    <row r="418" spans="1:2" x14ac:dyDescent="0.15">
      <c r="A418">
        <v>698</v>
      </c>
      <c r="B418">
        <v>40.299999999999997</v>
      </c>
    </row>
    <row r="419" spans="1:2" x14ac:dyDescent="0.15">
      <c r="A419">
        <v>231</v>
      </c>
      <c r="B419">
        <v>6.2</v>
      </c>
    </row>
    <row r="420" spans="1:2" x14ac:dyDescent="0.15">
      <c r="A420">
        <v>340</v>
      </c>
      <c r="B420">
        <v>18.3</v>
      </c>
    </row>
    <row r="421" spans="1:2" x14ac:dyDescent="0.15">
      <c r="A421">
        <v>509</v>
      </c>
      <c r="B421">
        <v>32.9</v>
      </c>
    </row>
    <row r="422" spans="1:2" x14ac:dyDescent="0.15">
      <c r="A422">
        <v>325</v>
      </c>
      <c r="B422">
        <v>9.6</v>
      </c>
    </row>
    <row r="423" spans="1:2" x14ac:dyDescent="0.15">
      <c r="A423">
        <v>484</v>
      </c>
      <c r="B423">
        <v>26.3</v>
      </c>
    </row>
    <row r="424" spans="1:2" x14ac:dyDescent="0.15">
      <c r="A424">
        <v>457</v>
      </c>
      <c r="B424">
        <v>23.8</v>
      </c>
    </row>
    <row r="425" spans="1:2" x14ac:dyDescent="0.15">
      <c r="A425">
        <v>332</v>
      </c>
      <c r="B425">
        <v>11.4</v>
      </c>
    </row>
    <row r="426" spans="1:2" x14ac:dyDescent="0.15">
      <c r="A426">
        <v>505</v>
      </c>
      <c r="B426">
        <v>30.8</v>
      </c>
    </row>
    <row r="427" spans="1:2" x14ac:dyDescent="0.15">
      <c r="A427">
        <v>328</v>
      </c>
      <c r="B427">
        <v>18</v>
      </c>
    </row>
    <row r="428" spans="1:2" x14ac:dyDescent="0.15">
      <c r="A428">
        <v>320</v>
      </c>
      <c r="B428">
        <v>15.4</v>
      </c>
    </row>
    <row r="429" spans="1:2" x14ac:dyDescent="0.15">
      <c r="A429">
        <v>479</v>
      </c>
      <c r="B429">
        <v>13.1</v>
      </c>
    </row>
    <row r="430" spans="1:2" x14ac:dyDescent="0.15">
      <c r="A430">
        <v>466</v>
      </c>
      <c r="B430">
        <v>19.899999999999999</v>
      </c>
    </row>
    <row r="431" spans="1:2" x14ac:dyDescent="0.15">
      <c r="A431">
        <v>483</v>
      </c>
      <c r="B431">
        <v>26.7</v>
      </c>
    </row>
    <row r="432" spans="1:2" x14ac:dyDescent="0.15">
      <c r="A432">
        <v>513</v>
      </c>
      <c r="B432">
        <v>26.6</v>
      </c>
    </row>
    <row r="433" spans="1:2" x14ac:dyDescent="0.15">
      <c r="A433">
        <v>312</v>
      </c>
      <c r="B433">
        <v>18.600000000000001</v>
      </c>
    </row>
    <row r="434" spans="1:2" x14ac:dyDescent="0.15">
      <c r="A434">
        <v>403</v>
      </c>
      <c r="B434">
        <v>16.600000000000001</v>
      </c>
    </row>
    <row r="435" spans="1:2" x14ac:dyDescent="0.15">
      <c r="A435">
        <v>238</v>
      </c>
      <c r="B435">
        <v>9.3000000000000007</v>
      </c>
    </row>
    <row r="436" spans="1:2" x14ac:dyDescent="0.15">
      <c r="A436">
        <v>786</v>
      </c>
      <c r="B436">
        <v>49.6</v>
      </c>
    </row>
    <row r="437" spans="1:2" x14ac:dyDescent="0.15">
      <c r="A437">
        <v>295</v>
      </c>
      <c r="B437">
        <v>10</v>
      </c>
    </row>
    <row r="438" spans="1:2" x14ac:dyDescent="0.15">
      <c r="A438">
        <v>374</v>
      </c>
      <c r="B438">
        <v>12.1</v>
      </c>
    </row>
    <row r="439" spans="1:2" x14ac:dyDescent="0.15">
      <c r="A439">
        <v>295</v>
      </c>
      <c r="B439">
        <v>12.6</v>
      </c>
    </row>
    <row r="440" spans="1:2" x14ac:dyDescent="0.15">
      <c r="A440">
        <v>276</v>
      </c>
      <c r="B440">
        <v>10.9</v>
      </c>
    </row>
    <row r="441" spans="1:2" x14ac:dyDescent="0.15">
      <c r="A441">
        <v>319</v>
      </c>
      <c r="B441">
        <v>12.6</v>
      </c>
    </row>
    <row r="442" spans="1:2" x14ac:dyDescent="0.15">
      <c r="A442">
        <v>350</v>
      </c>
      <c r="B442">
        <v>11.3</v>
      </c>
    </row>
    <row r="443" spans="1:2" x14ac:dyDescent="0.15">
      <c r="A443">
        <v>427</v>
      </c>
      <c r="B443">
        <v>25.9</v>
      </c>
    </row>
    <row r="444" spans="1:2" x14ac:dyDescent="0.15">
      <c r="A444">
        <v>368</v>
      </c>
      <c r="B444">
        <v>16.3</v>
      </c>
    </row>
    <row r="445" spans="1:2" x14ac:dyDescent="0.15">
      <c r="A445">
        <v>440</v>
      </c>
      <c r="B445">
        <v>23.5</v>
      </c>
    </row>
    <row r="446" spans="1:2" x14ac:dyDescent="0.15">
      <c r="A446">
        <v>347</v>
      </c>
      <c r="B446">
        <v>15.3</v>
      </c>
    </row>
    <row r="447" spans="1:2" x14ac:dyDescent="0.15">
      <c r="A447">
        <v>452</v>
      </c>
      <c r="B447">
        <v>27.6</v>
      </c>
    </row>
    <row r="448" spans="1:2" x14ac:dyDescent="0.15">
      <c r="A448">
        <v>604</v>
      </c>
      <c r="B448">
        <v>28.2</v>
      </c>
    </row>
    <row r="449" spans="1:2" x14ac:dyDescent="0.15">
      <c r="A449">
        <v>355</v>
      </c>
      <c r="B449">
        <v>11.6</v>
      </c>
    </row>
    <row r="450" spans="1:2" x14ac:dyDescent="0.15">
      <c r="A450">
        <v>372</v>
      </c>
      <c r="B450">
        <v>18.5</v>
      </c>
    </row>
    <row r="451" spans="1:2" x14ac:dyDescent="0.15">
      <c r="A451">
        <v>361</v>
      </c>
      <c r="B451">
        <v>11.1</v>
      </c>
    </row>
    <row r="452" spans="1:2" x14ac:dyDescent="0.15">
      <c r="A452">
        <v>516</v>
      </c>
      <c r="B452">
        <v>35.700000000000003</v>
      </c>
    </row>
    <row r="453" spans="1:2" x14ac:dyDescent="0.15">
      <c r="A453">
        <v>387</v>
      </c>
      <c r="B453">
        <v>15</v>
      </c>
    </row>
    <row r="454" spans="1:2" x14ac:dyDescent="0.15">
      <c r="A454">
        <v>210</v>
      </c>
      <c r="B454">
        <v>9.1</v>
      </c>
    </row>
    <row r="455" spans="1:2" x14ac:dyDescent="0.15">
      <c r="A455">
        <v>265</v>
      </c>
      <c r="B455">
        <v>13.1</v>
      </c>
    </row>
    <row r="456" spans="1:2" x14ac:dyDescent="0.15">
      <c r="A456">
        <v>295</v>
      </c>
      <c r="B456">
        <v>14.2</v>
      </c>
    </row>
    <row r="457" spans="1:2" x14ac:dyDescent="0.15">
      <c r="A457">
        <v>218</v>
      </c>
      <c r="B457">
        <v>6.1</v>
      </c>
    </row>
    <row r="458" spans="1:2" x14ac:dyDescent="0.15">
      <c r="A458">
        <v>454</v>
      </c>
      <c r="B458">
        <v>24.7</v>
      </c>
    </row>
    <row r="459" spans="1:2" x14ac:dyDescent="0.15">
      <c r="A459">
        <v>576</v>
      </c>
      <c r="B459">
        <v>21.9</v>
      </c>
    </row>
    <row r="460" spans="1:2" x14ac:dyDescent="0.15">
      <c r="A460">
        <v>551</v>
      </c>
      <c r="B460">
        <v>24.3</v>
      </c>
    </row>
    <row r="461" spans="1:2" x14ac:dyDescent="0.15">
      <c r="A461">
        <v>610</v>
      </c>
      <c r="B461">
        <v>22.8</v>
      </c>
    </row>
    <row r="462" spans="1:2" x14ac:dyDescent="0.15">
      <c r="A462">
        <v>170</v>
      </c>
      <c r="B462">
        <v>7.9</v>
      </c>
    </row>
    <row r="463" spans="1:2" x14ac:dyDescent="0.15">
      <c r="A463">
        <v>81</v>
      </c>
      <c r="B463">
        <v>3.5</v>
      </c>
    </row>
    <row r="464" spans="1:2" x14ac:dyDescent="0.15">
      <c r="A464">
        <v>342</v>
      </c>
      <c r="B464">
        <v>10.1</v>
      </c>
    </row>
    <row r="465" spans="1:2" x14ac:dyDescent="0.15">
      <c r="A465">
        <v>706</v>
      </c>
      <c r="B465">
        <v>45.3</v>
      </c>
    </row>
    <row r="466" spans="1:2" x14ac:dyDescent="0.15">
      <c r="A466">
        <v>586</v>
      </c>
      <c r="B466">
        <v>36.9</v>
      </c>
    </row>
    <row r="467" spans="1:2" x14ac:dyDescent="0.15">
      <c r="A467">
        <v>679</v>
      </c>
      <c r="B467">
        <v>49.1</v>
      </c>
    </row>
    <row r="468" spans="1:2" x14ac:dyDescent="0.15">
      <c r="A468">
        <v>88</v>
      </c>
      <c r="B468">
        <v>4.7</v>
      </c>
    </row>
    <row r="469" spans="1:2" x14ac:dyDescent="0.15">
      <c r="A469">
        <v>702</v>
      </c>
      <c r="B469">
        <v>18.2</v>
      </c>
    </row>
    <row r="470" spans="1:2" x14ac:dyDescent="0.15">
      <c r="A470">
        <v>293</v>
      </c>
      <c r="B470">
        <v>5.0999999999999996</v>
      </c>
    </row>
    <row r="471" spans="1:2" x14ac:dyDescent="0.15">
      <c r="A471">
        <v>76</v>
      </c>
      <c r="B471">
        <v>2.4</v>
      </c>
    </row>
    <row r="472" spans="1:2" x14ac:dyDescent="0.15">
      <c r="A472">
        <v>767</v>
      </c>
      <c r="B472">
        <v>47</v>
      </c>
    </row>
    <row r="473" spans="1:2" x14ac:dyDescent="0.15">
      <c r="A473">
        <v>950</v>
      </c>
      <c r="B473">
        <v>45.4</v>
      </c>
    </row>
    <row r="474" spans="1:2" x14ac:dyDescent="0.15">
      <c r="A474">
        <v>668</v>
      </c>
      <c r="B474">
        <v>29.6</v>
      </c>
    </row>
    <row r="475" spans="1:2" x14ac:dyDescent="0.15">
      <c r="A475">
        <v>860</v>
      </c>
      <c r="B475">
        <v>49.1</v>
      </c>
    </row>
    <row r="476" spans="1:2" x14ac:dyDescent="0.15">
      <c r="A476">
        <v>855</v>
      </c>
      <c r="B476">
        <v>30.8</v>
      </c>
    </row>
    <row r="477" spans="1:2" x14ac:dyDescent="0.15">
      <c r="A477">
        <v>207</v>
      </c>
      <c r="B477">
        <v>9.6999999999999993</v>
      </c>
    </row>
    <row r="478" spans="1:2" x14ac:dyDescent="0.15">
      <c r="A478">
        <v>380</v>
      </c>
      <c r="B478">
        <v>14.7</v>
      </c>
    </row>
    <row r="479" spans="1:2" x14ac:dyDescent="0.15">
      <c r="A479">
        <v>1360</v>
      </c>
      <c r="B479">
        <v>29.5</v>
      </c>
    </row>
    <row r="480" spans="1:2" x14ac:dyDescent="0.15">
      <c r="A480">
        <v>1065</v>
      </c>
      <c r="B480">
        <v>30.8</v>
      </c>
    </row>
    <row r="481" spans="1:2" x14ac:dyDescent="0.15">
      <c r="A481">
        <v>912</v>
      </c>
      <c r="B481">
        <v>44.2</v>
      </c>
    </row>
    <row r="482" spans="1:2" x14ac:dyDescent="0.15">
      <c r="A482">
        <v>453</v>
      </c>
      <c r="B482">
        <v>20.7</v>
      </c>
    </row>
    <row r="483" spans="1:2" x14ac:dyDescent="0.15">
      <c r="A483">
        <v>369</v>
      </c>
      <c r="B483">
        <v>18.899999999999999</v>
      </c>
    </row>
    <row r="484" spans="1:2" x14ac:dyDescent="0.15">
      <c r="A484">
        <v>476</v>
      </c>
      <c r="B484">
        <v>38.700000000000003</v>
      </c>
    </row>
    <row r="485" spans="1:2" x14ac:dyDescent="0.15">
      <c r="A485">
        <v>470</v>
      </c>
      <c r="B485">
        <v>28.7</v>
      </c>
    </row>
    <row r="486" spans="1:2" x14ac:dyDescent="0.15">
      <c r="A486">
        <v>383</v>
      </c>
      <c r="B486">
        <v>15.4</v>
      </c>
    </row>
    <row r="487" spans="1:2" x14ac:dyDescent="0.15">
      <c r="A487">
        <v>519</v>
      </c>
      <c r="B487">
        <v>20.8</v>
      </c>
    </row>
    <row r="488" spans="1:2" x14ac:dyDescent="0.15">
      <c r="A488">
        <v>557</v>
      </c>
      <c r="B488">
        <v>23.3</v>
      </c>
    </row>
    <row r="489" spans="1:2" x14ac:dyDescent="0.15">
      <c r="A489">
        <v>161</v>
      </c>
      <c r="B489">
        <v>11.6</v>
      </c>
    </row>
    <row r="490" spans="1:2" x14ac:dyDescent="0.15">
      <c r="A490">
        <v>163</v>
      </c>
      <c r="B490">
        <v>10.8</v>
      </c>
    </row>
    <row r="491" spans="1:2" x14ac:dyDescent="0.15">
      <c r="A491">
        <v>317</v>
      </c>
      <c r="B491">
        <v>9.4</v>
      </c>
    </row>
    <row r="492" spans="1:2" x14ac:dyDescent="0.15">
      <c r="A492">
        <v>175</v>
      </c>
      <c r="B492">
        <v>7.3</v>
      </c>
    </row>
    <row r="493" spans="1:2" x14ac:dyDescent="0.15">
      <c r="A493">
        <v>94</v>
      </c>
      <c r="B493">
        <v>2.9</v>
      </c>
    </row>
    <row r="494" spans="1:2" x14ac:dyDescent="0.15">
      <c r="A494">
        <v>62</v>
      </c>
      <c r="B494">
        <v>2</v>
      </c>
    </row>
    <row r="495" spans="1:2" x14ac:dyDescent="0.15">
      <c r="A495">
        <v>205</v>
      </c>
      <c r="B495">
        <v>12.5</v>
      </c>
    </row>
    <row r="496" spans="1:2" x14ac:dyDescent="0.15">
      <c r="A496">
        <v>170</v>
      </c>
      <c r="B496">
        <v>9.6</v>
      </c>
    </row>
    <row r="497" spans="1:2" x14ac:dyDescent="0.15">
      <c r="A497">
        <v>209</v>
      </c>
      <c r="B497">
        <v>18.2</v>
      </c>
    </row>
    <row r="498" spans="1:2" x14ac:dyDescent="0.15">
      <c r="A498">
        <v>227</v>
      </c>
      <c r="B498">
        <v>13.3</v>
      </c>
    </row>
    <row r="499" spans="1:2" x14ac:dyDescent="0.15">
      <c r="A499">
        <v>160</v>
      </c>
      <c r="B499">
        <v>11.7</v>
      </c>
    </row>
    <row r="500" spans="1:2" x14ac:dyDescent="0.15">
      <c r="A500">
        <v>207</v>
      </c>
      <c r="B500">
        <v>11.2</v>
      </c>
    </row>
    <row r="501" spans="1:2" x14ac:dyDescent="0.15">
      <c r="A501">
        <v>157</v>
      </c>
      <c r="B501">
        <v>10.4</v>
      </c>
    </row>
    <row r="502" spans="1:2" x14ac:dyDescent="0.15">
      <c r="A502">
        <v>156</v>
      </c>
      <c r="B502">
        <v>8.3000000000000007</v>
      </c>
    </row>
    <row r="503" spans="1:2" x14ac:dyDescent="0.15">
      <c r="A503">
        <v>235</v>
      </c>
      <c r="B503">
        <v>15.6</v>
      </c>
    </row>
    <row r="504" spans="1:2" x14ac:dyDescent="0.15">
      <c r="A504">
        <v>141</v>
      </c>
      <c r="B504">
        <v>7.8</v>
      </c>
    </row>
    <row r="505" spans="1:2" x14ac:dyDescent="0.15">
      <c r="A505">
        <v>128</v>
      </c>
      <c r="B505">
        <v>5.3</v>
      </c>
    </row>
    <row r="506" spans="1:2" x14ac:dyDescent="0.15">
      <c r="A506">
        <v>163</v>
      </c>
      <c r="B506">
        <v>11.4</v>
      </c>
    </row>
    <row r="507" spans="1:2" x14ac:dyDescent="0.15">
      <c r="A507">
        <v>184</v>
      </c>
      <c r="B507">
        <v>11.5</v>
      </c>
    </row>
    <row r="508" spans="1:2" x14ac:dyDescent="0.15">
      <c r="A508">
        <v>772</v>
      </c>
      <c r="B508">
        <v>13.4</v>
      </c>
    </row>
    <row r="509" spans="1:2" x14ac:dyDescent="0.15">
      <c r="A509">
        <v>248</v>
      </c>
      <c r="B509">
        <v>4.3</v>
      </c>
    </row>
    <row r="510" spans="1:2" x14ac:dyDescent="0.15">
      <c r="A510">
        <v>270</v>
      </c>
      <c r="B510">
        <v>7.9</v>
      </c>
    </row>
    <row r="511" spans="1:2" x14ac:dyDescent="0.15">
      <c r="A511">
        <v>457</v>
      </c>
      <c r="B511">
        <v>14.4</v>
      </c>
    </row>
    <row r="512" spans="1:2" x14ac:dyDescent="0.15">
      <c r="A512">
        <v>339</v>
      </c>
      <c r="B512">
        <v>4.5</v>
      </c>
    </row>
    <row r="513" spans="1:2" x14ac:dyDescent="0.15">
      <c r="A513">
        <v>166</v>
      </c>
      <c r="B513">
        <v>4.5999999999999996</v>
      </c>
    </row>
    <row r="514" spans="1:2" x14ac:dyDescent="0.15">
      <c r="A514">
        <v>110</v>
      </c>
      <c r="B514">
        <v>3.1</v>
      </c>
    </row>
    <row r="515" spans="1:2" x14ac:dyDescent="0.15">
      <c r="A515">
        <v>166</v>
      </c>
      <c r="B515">
        <v>6.8</v>
      </c>
    </row>
    <row r="516" spans="1:2" x14ac:dyDescent="0.15">
      <c r="A516">
        <v>719</v>
      </c>
      <c r="B516">
        <v>29.8</v>
      </c>
    </row>
    <row r="517" spans="1:2" x14ac:dyDescent="0.15">
      <c r="A517">
        <v>822</v>
      </c>
      <c r="B517">
        <v>13.4</v>
      </c>
    </row>
    <row r="518" spans="1:2" x14ac:dyDescent="0.15">
      <c r="A518">
        <v>775</v>
      </c>
      <c r="B518">
        <v>33.299999999999997</v>
      </c>
    </row>
    <row r="519" spans="1:2" x14ac:dyDescent="0.15">
      <c r="A519">
        <v>1017</v>
      </c>
      <c r="B519">
        <v>59.7</v>
      </c>
    </row>
    <row r="520" spans="1:2" x14ac:dyDescent="0.15">
      <c r="A520">
        <v>370</v>
      </c>
      <c r="B520">
        <v>14</v>
      </c>
    </row>
    <row r="521" spans="1:2" x14ac:dyDescent="0.15">
      <c r="A521">
        <v>1141</v>
      </c>
      <c r="B521">
        <v>43.5</v>
      </c>
    </row>
    <row r="522" spans="1:2" x14ac:dyDescent="0.15">
      <c r="A522">
        <v>276</v>
      </c>
      <c r="B522">
        <v>9.4</v>
      </c>
    </row>
    <row r="523" spans="1:2" x14ac:dyDescent="0.15">
      <c r="A523">
        <v>152</v>
      </c>
      <c r="B523">
        <v>2.6</v>
      </c>
    </row>
    <row r="524" spans="1:2" x14ac:dyDescent="0.15">
      <c r="A524">
        <v>199</v>
      </c>
      <c r="B524">
        <v>11.4</v>
      </c>
    </row>
    <row r="525" spans="1:2" x14ac:dyDescent="0.15">
      <c r="A525">
        <v>943</v>
      </c>
      <c r="B525">
        <v>18.600000000000001</v>
      </c>
    </row>
    <row r="526" spans="1:2" x14ac:dyDescent="0.15">
      <c r="A526">
        <v>480</v>
      </c>
      <c r="B526">
        <v>13.9</v>
      </c>
    </row>
    <row r="527" spans="1:2" x14ac:dyDescent="0.15">
      <c r="A527">
        <v>228</v>
      </c>
      <c r="B527">
        <v>9.1</v>
      </c>
    </row>
    <row r="528" spans="1:2" x14ac:dyDescent="0.15">
      <c r="A528">
        <v>220</v>
      </c>
      <c r="B528">
        <v>7.7</v>
      </c>
    </row>
    <row r="529" spans="1:2" x14ac:dyDescent="0.15">
      <c r="A529">
        <v>247</v>
      </c>
      <c r="B529">
        <v>6.4</v>
      </c>
    </row>
    <row r="530" spans="1:2" x14ac:dyDescent="0.15">
      <c r="A530">
        <v>183</v>
      </c>
      <c r="B530">
        <v>6.2</v>
      </c>
    </row>
    <row r="531" spans="1:2" x14ac:dyDescent="0.15">
      <c r="A531">
        <v>276</v>
      </c>
      <c r="B531">
        <v>7.2</v>
      </c>
    </row>
    <row r="532" spans="1:2" x14ac:dyDescent="0.15">
      <c r="A532">
        <v>121</v>
      </c>
      <c r="B532">
        <v>3.6</v>
      </c>
    </row>
    <row r="533" spans="1:2" x14ac:dyDescent="0.15">
      <c r="A533">
        <v>167</v>
      </c>
      <c r="B533">
        <v>11</v>
      </c>
    </row>
    <row r="534" spans="1:2" x14ac:dyDescent="0.15">
      <c r="A534">
        <v>154</v>
      </c>
      <c r="B534">
        <v>8.6999999999999993</v>
      </c>
    </row>
    <row r="535" spans="1:2" x14ac:dyDescent="0.15">
      <c r="A535">
        <v>51</v>
      </c>
      <c r="B535">
        <v>2.2999999999999998</v>
      </c>
    </row>
    <row r="536" spans="1:2" x14ac:dyDescent="0.15">
      <c r="A536">
        <v>352</v>
      </c>
      <c r="B536">
        <v>14.4</v>
      </c>
    </row>
    <row r="537" spans="1:2" x14ac:dyDescent="0.15">
      <c r="A537">
        <v>913</v>
      </c>
      <c r="B537">
        <v>51.6</v>
      </c>
    </row>
    <row r="538" spans="1:2" x14ac:dyDescent="0.15">
      <c r="A538">
        <v>1007</v>
      </c>
      <c r="B538">
        <v>55.9</v>
      </c>
    </row>
    <row r="539" spans="1:2" x14ac:dyDescent="0.15">
      <c r="A539">
        <v>489</v>
      </c>
      <c r="B539">
        <v>31.2</v>
      </c>
    </row>
    <row r="540" spans="1:2" x14ac:dyDescent="0.15">
      <c r="A540">
        <v>292</v>
      </c>
      <c r="B540">
        <v>17.5</v>
      </c>
    </row>
    <row r="541" spans="1:2" x14ac:dyDescent="0.15">
      <c r="A541">
        <v>399</v>
      </c>
      <c r="B541">
        <v>20.7</v>
      </c>
    </row>
    <row r="542" spans="1:2" x14ac:dyDescent="0.15">
      <c r="A542">
        <v>358</v>
      </c>
      <c r="B542">
        <v>18.5</v>
      </c>
    </row>
    <row r="543" spans="1:2" x14ac:dyDescent="0.15">
      <c r="A543">
        <v>128</v>
      </c>
      <c r="B543">
        <v>9</v>
      </c>
    </row>
    <row r="544" spans="1:2" x14ac:dyDescent="0.15">
      <c r="A544">
        <v>162</v>
      </c>
      <c r="B544">
        <v>11</v>
      </c>
    </row>
    <row r="545" spans="1:2" x14ac:dyDescent="0.15">
      <c r="A545">
        <v>319</v>
      </c>
      <c r="B545">
        <v>25</v>
      </c>
    </row>
    <row r="546" spans="1:2" x14ac:dyDescent="0.15">
      <c r="A546">
        <v>240</v>
      </c>
      <c r="B546">
        <v>19</v>
      </c>
    </row>
    <row r="547" spans="1:2" x14ac:dyDescent="0.15">
      <c r="A547">
        <v>298</v>
      </c>
      <c r="B547">
        <v>27.5</v>
      </c>
    </row>
    <row r="548" spans="1:2" x14ac:dyDescent="0.15">
      <c r="A548">
        <v>387</v>
      </c>
      <c r="B548">
        <v>40.9</v>
      </c>
    </row>
    <row r="549" spans="1:2" x14ac:dyDescent="0.15">
      <c r="A549">
        <v>583</v>
      </c>
      <c r="B549">
        <v>54.7</v>
      </c>
    </row>
    <row r="550" spans="1:2" x14ac:dyDescent="0.15">
      <c r="A550">
        <v>706</v>
      </c>
      <c r="B550">
        <v>55.6</v>
      </c>
    </row>
    <row r="551" spans="1:2" x14ac:dyDescent="0.15">
      <c r="A551">
        <v>157</v>
      </c>
      <c r="B551">
        <v>9</v>
      </c>
    </row>
    <row r="552" spans="1:2" x14ac:dyDescent="0.15">
      <c r="A552">
        <v>181</v>
      </c>
      <c r="B552">
        <v>10.8</v>
      </c>
    </row>
    <row r="553" spans="1:2" x14ac:dyDescent="0.15">
      <c r="A553">
        <v>185</v>
      </c>
      <c r="B553">
        <v>12.1</v>
      </c>
    </row>
    <row r="554" spans="1:2" x14ac:dyDescent="0.15">
      <c r="A554">
        <v>354</v>
      </c>
      <c r="B554">
        <v>33.9</v>
      </c>
    </row>
    <row r="555" spans="1:2" x14ac:dyDescent="0.15">
      <c r="A555">
        <v>187</v>
      </c>
      <c r="B555">
        <v>18.3</v>
      </c>
    </row>
    <row r="556" spans="1:2" x14ac:dyDescent="0.15">
      <c r="A556">
        <v>114</v>
      </c>
      <c r="B556">
        <v>6.2</v>
      </c>
    </row>
    <row r="557" spans="1:2" x14ac:dyDescent="0.15">
      <c r="A557">
        <v>169</v>
      </c>
      <c r="B557">
        <v>8.4</v>
      </c>
    </row>
    <row r="558" spans="1:2" x14ac:dyDescent="0.15">
      <c r="A558">
        <v>246</v>
      </c>
      <c r="B558">
        <v>10</v>
      </c>
    </row>
    <row r="559" spans="1:2" x14ac:dyDescent="0.15">
      <c r="A559">
        <v>184</v>
      </c>
      <c r="B559">
        <v>7.1</v>
      </c>
    </row>
    <row r="560" spans="1:2" x14ac:dyDescent="0.15">
      <c r="A560">
        <v>246</v>
      </c>
      <c r="B560">
        <v>9.6</v>
      </c>
    </row>
    <row r="561" spans="1:2" x14ac:dyDescent="0.15">
      <c r="A561">
        <v>823</v>
      </c>
      <c r="B561">
        <v>32.200000000000003</v>
      </c>
    </row>
    <row r="562" spans="1:2" x14ac:dyDescent="0.15">
      <c r="A562">
        <v>1129</v>
      </c>
      <c r="B562">
        <v>59.7</v>
      </c>
    </row>
    <row r="563" spans="1:2" x14ac:dyDescent="0.15">
      <c r="A563">
        <v>682</v>
      </c>
      <c r="B563">
        <v>32.799999999999997</v>
      </c>
    </row>
    <row r="564" spans="1:2" x14ac:dyDescent="0.15">
      <c r="A564">
        <v>798</v>
      </c>
      <c r="B564">
        <v>35.6</v>
      </c>
    </row>
    <row r="565" spans="1:2" x14ac:dyDescent="0.15">
      <c r="A565">
        <v>1146</v>
      </c>
      <c r="B565">
        <v>60.6</v>
      </c>
    </row>
    <row r="566" spans="1:2" x14ac:dyDescent="0.15">
      <c r="A566">
        <v>469</v>
      </c>
      <c r="B566">
        <v>21.7</v>
      </c>
    </row>
    <row r="567" spans="1:2" x14ac:dyDescent="0.15">
      <c r="A567">
        <v>474</v>
      </c>
      <c r="B567">
        <v>13.9</v>
      </c>
    </row>
    <row r="568" spans="1:2" x14ac:dyDescent="0.15">
      <c r="A568">
        <v>751</v>
      </c>
      <c r="B568">
        <v>30.5</v>
      </c>
    </row>
    <row r="569" spans="1:2" x14ac:dyDescent="0.15">
      <c r="A569">
        <v>1060</v>
      </c>
      <c r="B569">
        <v>39.9</v>
      </c>
    </row>
    <row r="570" spans="1:2" x14ac:dyDescent="0.15">
      <c r="A570">
        <v>1031</v>
      </c>
      <c r="B570">
        <v>38.4</v>
      </c>
    </row>
    <row r="571" spans="1:2" x14ac:dyDescent="0.15">
      <c r="A571">
        <v>1008</v>
      </c>
      <c r="B571">
        <v>49.3</v>
      </c>
    </row>
    <row r="572" spans="1:2" x14ac:dyDescent="0.15">
      <c r="A572">
        <v>107</v>
      </c>
      <c r="B572">
        <v>4.4000000000000004</v>
      </c>
    </row>
    <row r="573" spans="1:2" x14ac:dyDescent="0.15">
      <c r="A573">
        <v>124</v>
      </c>
      <c r="B573">
        <v>3.1</v>
      </c>
    </row>
    <row r="574" spans="1:2" x14ac:dyDescent="0.15">
      <c r="A574">
        <v>339</v>
      </c>
      <c r="B574">
        <v>15</v>
      </c>
    </row>
    <row r="575" spans="1:2" x14ac:dyDescent="0.15">
      <c r="A575">
        <v>380</v>
      </c>
      <c r="B575">
        <v>26.9</v>
      </c>
    </row>
    <row r="576" spans="1:2" x14ac:dyDescent="0.15">
      <c r="A576">
        <v>284</v>
      </c>
      <c r="B576">
        <v>25.3</v>
      </c>
    </row>
    <row r="577" spans="1:2" x14ac:dyDescent="0.15">
      <c r="A577">
        <v>140</v>
      </c>
      <c r="B577">
        <v>5</v>
      </c>
    </row>
    <row r="578" spans="1:2" x14ac:dyDescent="0.15">
      <c r="A578">
        <v>402</v>
      </c>
      <c r="B578">
        <v>29.6</v>
      </c>
    </row>
    <row r="579" spans="1:2" x14ac:dyDescent="0.15">
      <c r="A579">
        <v>78</v>
      </c>
      <c r="B579">
        <v>4</v>
      </c>
    </row>
    <row r="580" spans="1:2" x14ac:dyDescent="0.15">
      <c r="A580">
        <v>129</v>
      </c>
      <c r="B580">
        <v>7</v>
      </c>
    </row>
    <row r="581" spans="1:2" x14ac:dyDescent="0.15">
      <c r="A581">
        <v>351</v>
      </c>
      <c r="B581">
        <v>29.9</v>
      </c>
    </row>
    <row r="582" spans="1:2" x14ac:dyDescent="0.15">
      <c r="A582">
        <v>720</v>
      </c>
      <c r="B582">
        <v>43.4</v>
      </c>
    </row>
    <row r="583" spans="1:2" x14ac:dyDescent="0.15">
      <c r="A583">
        <v>619</v>
      </c>
      <c r="B583">
        <v>28.2</v>
      </c>
    </row>
    <row r="584" spans="1:2" x14ac:dyDescent="0.15">
      <c r="A584">
        <v>537</v>
      </c>
      <c r="B584">
        <v>28.2</v>
      </c>
    </row>
    <row r="585" spans="1:2" x14ac:dyDescent="0.15">
      <c r="A585">
        <v>229</v>
      </c>
      <c r="B585">
        <v>14.8</v>
      </c>
    </row>
    <row r="586" spans="1:2" x14ac:dyDescent="0.15">
      <c r="A586">
        <v>261</v>
      </c>
      <c r="B586">
        <v>17</v>
      </c>
    </row>
    <row r="587" spans="1:2" x14ac:dyDescent="0.15">
      <c r="A587">
        <v>70</v>
      </c>
      <c r="B587">
        <v>3.3</v>
      </c>
    </row>
    <row r="588" spans="1:2" x14ac:dyDescent="0.15">
      <c r="A588">
        <v>134</v>
      </c>
      <c r="B588">
        <v>9.1</v>
      </c>
    </row>
    <row r="589" spans="1:2" x14ac:dyDescent="0.15">
      <c r="A589">
        <v>188</v>
      </c>
      <c r="B589">
        <v>14.8</v>
      </c>
    </row>
    <row r="590" spans="1:2" x14ac:dyDescent="0.15">
      <c r="A590">
        <v>165</v>
      </c>
      <c r="B590">
        <v>15.1</v>
      </c>
    </row>
    <row r="591" spans="1:2" x14ac:dyDescent="0.15">
      <c r="A591">
        <v>160</v>
      </c>
      <c r="B591">
        <v>13.6</v>
      </c>
    </row>
    <row r="592" spans="1:2" x14ac:dyDescent="0.15">
      <c r="A592">
        <v>166</v>
      </c>
      <c r="B592">
        <v>16.7</v>
      </c>
    </row>
    <row r="593" spans="1:2" x14ac:dyDescent="0.15">
      <c r="A593">
        <v>214</v>
      </c>
      <c r="B593">
        <v>19.5</v>
      </c>
    </row>
    <row r="594" spans="1:2" x14ac:dyDescent="0.15">
      <c r="A594">
        <v>145</v>
      </c>
      <c r="B594">
        <v>9.1</v>
      </c>
    </row>
    <row r="595" spans="1:2" x14ac:dyDescent="0.15">
      <c r="A595">
        <v>151</v>
      </c>
      <c r="B595">
        <v>11.4</v>
      </c>
    </row>
    <row r="596" spans="1:2" x14ac:dyDescent="0.15">
      <c r="A596">
        <v>153</v>
      </c>
      <c r="B596">
        <v>11.9</v>
      </c>
    </row>
    <row r="597" spans="1:2" x14ac:dyDescent="0.15">
      <c r="A597">
        <v>327</v>
      </c>
      <c r="B597">
        <v>21.2</v>
      </c>
    </row>
    <row r="598" spans="1:2" x14ac:dyDescent="0.15">
      <c r="A598">
        <v>497</v>
      </c>
      <c r="B598">
        <v>23.9</v>
      </c>
    </row>
    <row r="599" spans="1:2" x14ac:dyDescent="0.15">
      <c r="A599">
        <v>242</v>
      </c>
      <c r="B599">
        <v>20.399999999999999</v>
      </c>
    </row>
    <row r="600" spans="1:2" x14ac:dyDescent="0.15">
      <c r="A600">
        <v>98</v>
      </c>
      <c r="B600">
        <v>6.8</v>
      </c>
    </row>
    <row r="601" spans="1:2" x14ac:dyDescent="0.15">
      <c r="A601">
        <v>71</v>
      </c>
      <c r="B601">
        <v>7.5</v>
      </c>
    </row>
    <row r="602" spans="1:2" x14ac:dyDescent="0.15">
      <c r="A602">
        <v>254</v>
      </c>
      <c r="B602">
        <v>24</v>
      </c>
    </row>
    <row r="603" spans="1:2" x14ac:dyDescent="0.15">
      <c r="A603">
        <v>64</v>
      </c>
      <c r="B603">
        <v>3.3</v>
      </c>
    </row>
    <row r="604" spans="1:2" x14ac:dyDescent="0.15">
      <c r="A604">
        <v>447</v>
      </c>
      <c r="B604">
        <v>22</v>
      </c>
    </row>
    <row r="605" spans="1:2" x14ac:dyDescent="0.15">
      <c r="A605">
        <v>133</v>
      </c>
      <c r="B605">
        <v>10.6</v>
      </c>
    </row>
    <row r="606" spans="1:2" x14ac:dyDescent="0.15">
      <c r="A606">
        <v>112</v>
      </c>
      <c r="B606">
        <v>6.6</v>
      </c>
    </row>
    <row r="607" spans="1:2" x14ac:dyDescent="0.15">
      <c r="A607">
        <v>82</v>
      </c>
      <c r="B607">
        <v>5.3</v>
      </c>
    </row>
    <row r="608" spans="1:2" x14ac:dyDescent="0.15">
      <c r="A608">
        <v>173</v>
      </c>
      <c r="B608">
        <v>14.4</v>
      </c>
    </row>
    <row r="609" spans="1:2" x14ac:dyDescent="0.15">
      <c r="A609">
        <v>593</v>
      </c>
      <c r="B609">
        <v>17.7</v>
      </c>
    </row>
    <row r="610" spans="1:2" x14ac:dyDescent="0.15">
      <c r="A610">
        <v>152</v>
      </c>
      <c r="B610">
        <v>8.3000000000000007</v>
      </c>
    </row>
    <row r="611" spans="1:2" x14ac:dyDescent="0.15">
      <c r="A611">
        <v>503</v>
      </c>
      <c r="B611">
        <v>18.5</v>
      </c>
    </row>
    <row r="612" spans="1:2" x14ac:dyDescent="0.15">
      <c r="A612">
        <v>557</v>
      </c>
      <c r="B612">
        <v>20.6</v>
      </c>
    </row>
    <row r="613" spans="1:2" x14ac:dyDescent="0.15">
      <c r="A613">
        <v>207</v>
      </c>
      <c r="B613">
        <v>10.1</v>
      </c>
    </row>
    <row r="614" spans="1:2" x14ac:dyDescent="0.15">
      <c r="A614">
        <v>425</v>
      </c>
      <c r="B614">
        <v>13.5</v>
      </c>
    </row>
    <row r="615" spans="1:2" x14ac:dyDescent="0.15">
      <c r="A615">
        <v>335</v>
      </c>
      <c r="B615">
        <v>15.1</v>
      </c>
    </row>
    <row r="616" spans="1:2" x14ac:dyDescent="0.15">
      <c r="A616">
        <v>155</v>
      </c>
      <c r="B616">
        <v>7.2</v>
      </c>
    </row>
    <row r="617" spans="1:2" x14ac:dyDescent="0.15">
      <c r="A617">
        <v>397</v>
      </c>
      <c r="B617">
        <v>15.5</v>
      </c>
    </row>
    <row r="618" spans="1:2" x14ac:dyDescent="0.15">
      <c r="A618">
        <v>142</v>
      </c>
      <c r="B618">
        <v>10.6</v>
      </c>
    </row>
    <row r="619" spans="1:2" x14ac:dyDescent="0.15">
      <c r="A619">
        <v>431</v>
      </c>
      <c r="B619">
        <v>20.5</v>
      </c>
    </row>
    <row r="620" spans="1:2" x14ac:dyDescent="0.15">
      <c r="A620">
        <v>792</v>
      </c>
      <c r="B620">
        <v>27.7</v>
      </c>
    </row>
    <row r="621" spans="1:2" x14ac:dyDescent="0.15">
      <c r="A621">
        <v>269</v>
      </c>
      <c r="B621">
        <v>8.1</v>
      </c>
    </row>
    <row r="622" spans="1:2" x14ac:dyDescent="0.15">
      <c r="A622">
        <v>607</v>
      </c>
      <c r="B622">
        <v>26.7</v>
      </c>
    </row>
    <row r="623" spans="1:2" x14ac:dyDescent="0.15">
      <c r="A623">
        <v>379</v>
      </c>
      <c r="B623">
        <v>12.4</v>
      </c>
    </row>
    <row r="624" spans="1:2" x14ac:dyDescent="0.15">
      <c r="A624">
        <v>222</v>
      </c>
      <c r="B624">
        <v>6</v>
      </c>
    </row>
    <row r="625" spans="1:2" x14ac:dyDescent="0.15">
      <c r="A625">
        <v>314</v>
      </c>
      <c r="B625">
        <v>8.1999999999999993</v>
      </c>
    </row>
    <row r="626" spans="1:2" x14ac:dyDescent="0.15">
      <c r="A626">
        <v>667</v>
      </c>
      <c r="B626">
        <v>28.8</v>
      </c>
    </row>
    <row r="627" spans="1:2" x14ac:dyDescent="0.15">
      <c r="A627">
        <v>335</v>
      </c>
      <c r="B627">
        <v>9</v>
      </c>
    </row>
    <row r="628" spans="1:2" x14ac:dyDescent="0.15">
      <c r="A628">
        <v>401</v>
      </c>
      <c r="B628">
        <v>10</v>
      </c>
    </row>
    <row r="629" spans="1:2" x14ac:dyDescent="0.15">
      <c r="A629">
        <v>494</v>
      </c>
      <c r="B629">
        <v>15.9</v>
      </c>
    </row>
    <row r="630" spans="1:2" x14ac:dyDescent="0.15">
      <c r="A630">
        <v>364</v>
      </c>
      <c r="B630">
        <v>14</v>
      </c>
    </row>
    <row r="631" spans="1:2" x14ac:dyDescent="0.15">
      <c r="A631">
        <v>192</v>
      </c>
      <c r="B631">
        <v>7.6</v>
      </c>
    </row>
    <row r="632" spans="1:2" x14ac:dyDescent="0.15">
      <c r="A632">
        <v>470</v>
      </c>
      <c r="B632">
        <v>19.899999999999999</v>
      </c>
    </row>
    <row r="633" spans="1:2" x14ac:dyDescent="0.15">
      <c r="A633">
        <v>333</v>
      </c>
      <c r="B633">
        <v>9.3000000000000007</v>
      </c>
    </row>
    <row r="634" spans="1:2" x14ac:dyDescent="0.15">
      <c r="A634">
        <v>370</v>
      </c>
      <c r="B634">
        <v>9.3000000000000007</v>
      </c>
    </row>
    <row r="635" spans="1:2" x14ac:dyDescent="0.15">
      <c r="A635">
        <v>953</v>
      </c>
      <c r="B635">
        <v>37.9</v>
      </c>
    </row>
    <row r="636" spans="1:2" x14ac:dyDescent="0.15">
      <c r="A636">
        <v>584</v>
      </c>
      <c r="B636">
        <v>24.1</v>
      </c>
    </row>
    <row r="637" spans="1:2" x14ac:dyDescent="0.15">
      <c r="A637">
        <v>97</v>
      </c>
      <c r="B637">
        <v>5.6</v>
      </c>
    </row>
    <row r="638" spans="1:2" x14ac:dyDescent="0.15">
      <c r="A638">
        <v>196</v>
      </c>
      <c r="B638">
        <v>10.9</v>
      </c>
    </row>
    <row r="639" spans="1:2" x14ac:dyDescent="0.15">
      <c r="A639">
        <v>252</v>
      </c>
      <c r="B639">
        <v>10.6</v>
      </c>
    </row>
    <row r="640" spans="1:2" x14ac:dyDescent="0.15">
      <c r="A640">
        <v>122</v>
      </c>
      <c r="B640">
        <v>11</v>
      </c>
    </row>
    <row r="641" spans="1:2" x14ac:dyDescent="0.15">
      <c r="A641">
        <v>88</v>
      </c>
      <c r="B641">
        <v>7.1</v>
      </c>
    </row>
    <row r="642" spans="1:2" x14ac:dyDescent="0.15">
      <c r="A642">
        <v>144</v>
      </c>
      <c r="B642">
        <v>12.8</v>
      </c>
    </row>
    <row r="643" spans="1:2" x14ac:dyDescent="0.15">
      <c r="A643">
        <v>143</v>
      </c>
      <c r="B643">
        <v>12.2</v>
      </c>
    </row>
    <row r="644" spans="1:2" x14ac:dyDescent="0.15">
      <c r="A644">
        <v>102</v>
      </c>
      <c r="B644">
        <v>6.2</v>
      </c>
    </row>
    <row r="645" spans="1:2" x14ac:dyDescent="0.15">
      <c r="A645">
        <v>103</v>
      </c>
      <c r="B645">
        <v>7</v>
      </c>
    </row>
    <row r="646" spans="1:2" x14ac:dyDescent="0.15">
      <c r="A646">
        <v>95</v>
      </c>
      <c r="B646">
        <v>5.2</v>
      </c>
    </row>
    <row r="647" spans="1:2" x14ac:dyDescent="0.15">
      <c r="A647">
        <v>116</v>
      </c>
      <c r="B647">
        <v>7.3</v>
      </c>
    </row>
    <row r="648" spans="1:2" x14ac:dyDescent="0.15">
      <c r="A648">
        <v>101</v>
      </c>
      <c r="B648">
        <v>5.2</v>
      </c>
    </row>
    <row r="649" spans="1:2" x14ac:dyDescent="0.15">
      <c r="A649">
        <v>115</v>
      </c>
      <c r="B649">
        <v>8</v>
      </c>
    </row>
    <row r="650" spans="1:2" x14ac:dyDescent="0.15">
      <c r="A650">
        <v>89</v>
      </c>
      <c r="B650">
        <v>4.9000000000000004</v>
      </c>
    </row>
    <row r="651" spans="1:2" x14ac:dyDescent="0.15">
      <c r="A651">
        <v>112</v>
      </c>
      <c r="B651">
        <v>5.8</v>
      </c>
    </row>
    <row r="652" spans="1:2" x14ac:dyDescent="0.15">
      <c r="A652">
        <v>123</v>
      </c>
      <c r="B652">
        <v>9</v>
      </c>
    </row>
    <row r="653" spans="1:2" x14ac:dyDescent="0.15">
      <c r="A653">
        <v>175</v>
      </c>
      <c r="B653">
        <v>14.7</v>
      </c>
    </row>
    <row r="654" spans="1:2" x14ac:dyDescent="0.15">
      <c r="A654">
        <v>109</v>
      </c>
      <c r="B654">
        <v>6.4</v>
      </c>
    </row>
    <row r="655" spans="1:2" x14ac:dyDescent="0.15">
      <c r="A655">
        <v>107</v>
      </c>
      <c r="B655">
        <v>7.3</v>
      </c>
    </row>
    <row r="656" spans="1:2" x14ac:dyDescent="0.15">
      <c r="A656">
        <v>92</v>
      </c>
      <c r="B656">
        <v>5.5</v>
      </c>
    </row>
    <row r="657" spans="1:2" x14ac:dyDescent="0.15">
      <c r="A657">
        <v>99</v>
      </c>
      <c r="B657">
        <v>5.8</v>
      </c>
    </row>
    <row r="658" spans="1:2" x14ac:dyDescent="0.15">
      <c r="A658">
        <v>135</v>
      </c>
      <c r="B658">
        <v>9</v>
      </c>
    </row>
    <row r="659" spans="1:2" x14ac:dyDescent="0.15">
      <c r="A659">
        <v>118</v>
      </c>
      <c r="B659">
        <v>7.2</v>
      </c>
    </row>
    <row r="660" spans="1:2" x14ac:dyDescent="0.15">
      <c r="A660">
        <v>83</v>
      </c>
      <c r="B660">
        <v>3.5</v>
      </c>
    </row>
    <row r="661" spans="1:2" x14ac:dyDescent="0.15">
      <c r="A661">
        <v>61</v>
      </c>
      <c r="B661">
        <v>2.2000000000000002</v>
      </c>
    </row>
    <row r="662" spans="1:2" x14ac:dyDescent="0.15">
      <c r="A662">
        <v>87</v>
      </c>
      <c r="B662">
        <v>4.0999999999999996</v>
      </c>
    </row>
    <row r="663" spans="1:2" x14ac:dyDescent="0.15">
      <c r="A663">
        <v>115</v>
      </c>
      <c r="B663">
        <v>9.6999999999999993</v>
      </c>
    </row>
    <row r="664" spans="1:2" x14ac:dyDescent="0.15">
      <c r="A664">
        <v>57</v>
      </c>
      <c r="B664">
        <v>2.8</v>
      </c>
    </row>
    <row r="665" spans="1:2" x14ac:dyDescent="0.15">
      <c r="A665">
        <v>77</v>
      </c>
      <c r="B665">
        <v>5.4</v>
      </c>
    </row>
    <row r="666" spans="1:2" x14ac:dyDescent="0.15">
      <c r="A666">
        <v>92</v>
      </c>
      <c r="B666">
        <v>5.2</v>
      </c>
    </row>
    <row r="667" spans="1:2" x14ac:dyDescent="0.15">
      <c r="A667">
        <v>187</v>
      </c>
      <c r="B667">
        <v>8.1999999999999993</v>
      </c>
    </row>
    <row r="668" spans="1:2" x14ac:dyDescent="0.15">
      <c r="A668">
        <v>70</v>
      </c>
      <c r="B668">
        <v>5</v>
      </c>
    </row>
    <row r="669" spans="1:2" x14ac:dyDescent="0.15">
      <c r="A669">
        <v>127</v>
      </c>
      <c r="B669">
        <v>10.5</v>
      </c>
    </row>
    <row r="670" spans="1:2" x14ac:dyDescent="0.15">
      <c r="A670">
        <v>176</v>
      </c>
      <c r="B670">
        <v>13.2</v>
      </c>
    </row>
    <row r="671" spans="1:2" x14ac:dyDescent="0.15">
      <c r="A671">
        <v>214</v>
      </c>
      <c r="B671">
        <v>7.3</v>
      </c>
    </row>
    <row r="672" spans="1:2" x14ac:dyDescent="0.15">
      <c r="A672">
        <v>220</v>
      </c>
      <c r="B672">
        <v>18.3</v>
      </c>
    </row>
    <row r="673" spans="1:2" x14ac:dyDescent="0.15">
      <c r="A673">
        <v>173</v>
      </c>
      <c r="B673">
        <v>10.7</v>
      </c>
    </row>
    <row r="674" spans="1:2" x14ac:dyDescent="0.15">
      <c r="A674">
        <v>141</v>
      </c>
      <c r="B674">
        <v>9.4</v>
      </c>
    </row>
    <row r="675" spans="1:2" x14ac:dyDescent="0.15">
      <c r="A675">
        <v>251</v>
      </c>
      <c r="B675">
        <v>8.9</v>
      </c>
    </row>
    <row r="676" spans="1:2" x14ac:dyDescent="0.15">
      <c r="A676">
        <v>374</v>
      </c>
      <c r="B676">
        <v>20.5</v>
      </c>
    </row>
    <row r="677" spans="1:2" x14ac:dyDescent="0.15">
      <c r="A677">
        <v>316</v>
      </c>
      <c r="B677">
        <v>27.7</v>
      </c>
    </row>
    <row r="678" spans="1:2" x14ac:dyDescent="0.15">
      <c r="A678">
        <v>402</v>
      </c>
      <c r="B678">
        <v>38.1</v>
      </c>
    </row>
    <row r="679" spans="1:2" x14ac:dyDescent="0.15">
      <c r="A679">
        <v>317</v>
      </c>
      <c r="B679">
        <v>8.5</v>
      </c>
    </row>
    <row r="680" spans="1:2" x14ac:dyDescent="0.15">
      <c r="A680">
        <v>659</v>
      </c>
      <c r="B680">
        <v>31</v>
      </c>
    </row>
    <row r="681" spans="1:2" x14ac:dyDescent="0.15">
      <c r="A681">
        <v>570</v>
      </c>
      <c r="B681">
        <v>27.1</v>
      </c>
    </row>
    <row r="682" spans="1:2" x14ac:dyDescent="0.15">
      <c r="A682">
        <v>613</v>
      </c>
      <c r="B682">
        <v>26.6</v>
      </c>
    </row>
    <row r="683" spans="1:2" x14ac:dyDescent="0.15">
      <c r="A683">
        <v>441</v>
      </c>
      <c r="B683">
        <v>41.4</v>
      </c>
    </row>
    <row r="684" spans="1:2" x14ac:dyDescent="0.15">
      <c r="A684">
        <v>790</v>
      </c>
      <c r="B684">
        <v>26.4</v>
      </c>
    </row>
    <row r="685" spans="1:2" x14ac:dyDescent="0.15">
      <c r="A685">
        <v>582</v>
      </c>
      <c r="B685">
        <v>33.6</v>
      </c>
    </row>
    <row r="686" spans="1:2" x14ac:dyDescent="0.15">
      <c r="A686">
        <v>563</v>
      </c>
      <c r="B686">
        <v>22.8</v>
      </c>
    </row>
    <row r="687" spans="1:2" x14ac:dyDescent="0.15">
      <c r="A687">
        <v>483</v>
      </c>
      <c r="B687">
        <v>19.399999999999999</v>
      </c>
    </row>
    <row r="688" spans="1:2" x14ac:dyDescent="0.15">
      <c r="A688">
        <v>462</v>
      </c>
      <c r="B688">
        <v>17.8</v>
      </c>
    </row>
    <row r="689" spans="1:2" x14ac:dyDescent="0.15">
      <c r="A689">
        <v>554</v>
      </c>
      <c r="B689">
        <v>21.4</v>
      </c>
    </row>
    <row r="690" spans="1:2" x14ac:dyDescent="0.15">
      <c r="A690">
        <v>522</v>
      </c>
      <c r="B690">
        <v>25.3</v>
      </c>
    </row>
    <row r="691" spans="1:2" x14ac:dyDescent="0.15">
      <c r="A691">
        <v>463</v>
      </c>
      <c r="B691">
        <v>15.9</v>
      </c>
    </row>
    <row r="692" spans="1:2" x14ac:dyDescent="0.15">
      <c r="A692">
        <v>399</v>
      </c>
      <c r="B692">
        <v>20.9</v>
      </c>
    </row>
    <row r="693" spans="1:2" x14ac:dyDescent="0.15">
      <c r="A693">
        <v>581</v>
      </c>
      <c r="B693">
        <v>21.9</v>
      </c>
    </row>
    <row r="694" spans="1:2" x14ac:dyDescent="0.15">
      <c r="A694">
        <v>593</v>
      </c>
      <c r="B694">
        <v>23.1</v>
      </c>
    </row>
    <row r="695" spans="1:2" x14ac:dyDescent="0.15">
      <c r="A695">
        <v>433</v>
      </c>
      <c r="B695">
        <v>15.2</v>
      </c>
    </row>
    <row r="696" spans="1:2" x14ac:dyDescent="0.15">
      <c r="A696">
        <v>318</v>
      </c>
      <c r="B696">
        <v>13.5</v>
      </c>
    </row>
    <row r="697" spans="1:2" x14ac:dyDescent="0.15">
      <c r="A697">
        <v>534</v>
      </c>
      <c r="B697">
        <v>25.3</v>
      </c>
    </row>
    <row r="698" spans="1:2" x14ac:dyDescent="0.15">
      <c r="A698">
        <v>455</v>
      </c>
      <c r="B698">
        <v>16</v>
      </c>
    </row>
    <row r="699" spans="1:2" x14ac:dyDescent="0.15">
      <c r="A699">
        <v>504</v>
      </c>
      <c r="B699">
        <v>15.7</v>
      </c>
    </row>
    <row r="700" spans="1:2" x14ac:dyDescent="0.15">
      <c r="A700">
        <v>437</v>
      </c>
      <c r="B700">
        <v>16.5</v>
      </c>
    </row>
    <row r="701" spans="1:2" x14ac:dyDescent="0.15">
      <c r="A701">
        <v>495</v>
      </c>
      <c r="B701">
        <v>37.200000000000003</v>
      </c>
    </row>
    <row r="702" spans="1:2" x14ac:dyDescent="0.15">
      <c r="A702">
        <v>431</v>
      </c>
      <c r="B702">
        <v>16</v>
      </c>
    </row>
    <row r="703" spans="1:2" x14ac:dyDescent="0.15">
      <c r="A703">
        <v>311</v>
      </c>
      <c r="B703">
        <v>15.9</v>
      </c>
    </row>
    <row r="704" spans="1:2" x14ac:dyDescent="0.15">
      <c r="A704">
        <v>179</v>
      </c>
      <c r="B704">
        <v>10.199999999999999</v>
      </c>
    </row>
    <row r="705" spans="1:2" x14ac:dyDescent="0.15">
      <c r="A705">
        <v>227</v>
      </c>
      <c r="B705">
        <v>17.2</v>
      </c>
    </row>
    <row r="706" spans="1:2" x14ac:dyDescent="0.15">
      <c r="A706">
        <v>283</v>
      </c>
      <c r="B706">
        <v>8.4</v>
      </c>
    </row>
    <row r="707" spans="1:2" x14ac:dyDescent="0.15">
      <c r="A707">
        <v>370</v>
      </c>
      <c r="B707">
        <v>18.7</v>
      </c>
    </row>
    <row r="708" spans="1:2" x14ac:dyDescent="0.15">
      <c r="A708">
        <v>470</v>
      </c>
      <c r="B708">
        <v>21.4</v>
      </c>
    </row>
    <row r="709" spans="1:2" x14ac:dyDescent="0.15">
      <c r="A709">
        <v>395</v>
      </c>
      <c r="B709">
        <v>13.2</v>
      </c>
    </row>
    <row r="710" spans="1:2" x14ac:dyDescent="0.15">
      <c r="A710">
        <v>404</v>
      </c>
      <c r="B710">
        <v>12.5</v>
      </c>
    </row>
    <row r="711" spans="1:2" x14ac:dyDescent="0.15">
      <c r="A711">
        <v>187</v>
      </c>
      <c r="B711">
        <v>13.8</v>
      </c>
    </row>
    <row r="712" spans="1:2" x14ac:dyDescent="0.15">
      <c r="A712">
        <v>120</v>
      </c>
      <c r="B712">
        <v>7.2</v>
      </c>
    </row>
    <row r="713" spans="1:2" x14ac:dyDescent="0.15">
      <c r="A713">
        <v>128</v>
      </c>
      <c r="B713">
        <v>7.3</v>
      </c>
    </row>
    <row r="714" spans="1:2" x14ac:dyDescent="0.15">
      <c r="A714">
        <v>91</v>
      </c>
      <c r="B714">
        <v>6.1</v>
      </c>
    </row>
    <row r="715" spans="1:2" x14ac:dyDescent="0.15">
      <c r="A715">
        <v>131</v>
      </c>
      <c r="B715">
        <v>8</v>
      </c>
    </row>
    <row r="716" spans="1:2" x14ac:dyDescent="0.15">
      <c r="A716">
        <v>117</v>
      </c>
      <c r="B716">
        <v>8.1</v>
      </c>
    </row>
    <row r="717" spans="1:2" x14ac:dyDescent="0.15">
      <c r="A717">
        <v>359</v>
      </c>
      <c r="B717">
        <v>16.8</v>
      </c>
    </row>
    <row r="718" spans="1:2" x14ac:dyDescent="0.15">
      <c r="A718">
        <v>234</v>
      </c>
      <c r="B718">
        <v>11.1</v>
      </c>
    </row>
    <row r="719" spans="1:2" x14ac:dyDescent="0.15">
      <c r="A719">
        <v>223</v>
      </c>
      <c r="B719">
        <v>8.1999999999999993</v>
      </c>
    </row>
    <row r="720" spans="1:2" x14ac:dyDescent="0.15">
      <c r="A720">
        <v>299</v>
      </c>
      <c r="B720">
        <v>9.4</v>
      </c>
    </row>
    <row r="721" spans="1:2" x14ac:dyDescent="0.15">
      <c r="A721">
        <v>388</v>
      </c>
      <c r="B721">
        <v>20.7</v>
      </c>
    </row>
    <row r="722" spans="1:2" x14ac:dyDescent="0.15">
      <c r="A722">
        <v>164</v>
      </c>
      <c r="B722">
        <v>9.1</v>
      </c>
    </row>
    <row r="723" spans="1:2" x14ac:dyDescent="0.15">
      <c r="A723">
        <v>184</v>
      </c>
      <c r="B723">
        <v>10.6</v>
      </c>
    </row>
    <row r="724" spans="1:2" x14ac:dyDescent="0.15">
      <c r="A724">
        <v>184</v>
      </c>
      <c r="B724">
        <v>12.9</v>
      </c>
    </row>
    <row r="725" spans="1:2" x14ac:dyDescent="0.15">
      <c r="A725">
        <v>202</v>
      </c>
      <c r="B725">
        <v>12.1</v>
      </c>
    </row>
    <row r="726" spans="1:2" x14ac:dyDescent="0.15">
      <c r="A726">
        <v>111</v>
      </c>
      <c r="B726">
        <v>4.2</v>
      </c>
    </row>
    <row r="727" spans="1:2" x14ac:dyDescent="0.15">
      <c r="A727">
        <v>148</v>
      </c>
      <c r="B727">
        <v>8.6999999999999993</v>
      </c>
    </row>
    <row r="728" spans="1:2" x14ac:dyDescent="0.15">
      <c r="A728">
        <v>223</v>
      </c>
      <c r="B728">
        <v>11.6</v>
      </c>
    </row>
    <row r="729" spans="1:2" x14ac:dyDescent="0.15">
      <c r="A729">
        <v>107</v>
      </c>
      <c r="B729">
        <v>4</v>
      </c>
    </row>
    <row r="730" spans="1:2" x14ac:dyDescent="0.15">
      <c r="A730">
        <v>197</v>
      </c>
      <c r="B730">
        <v>11.2</v>
      </c>
    </row>
    <row r="731" spans="1:2" x14ac:dyDescent="0.15">
      <c r="A731">
        <v>169</v>
      </c>
      <c r="B731">
        <v>7.8</v>
      </c>
    </row>
    <row r="732" spans="1:2" x14ac:dyDescent="0.15">
      <c r="A732">
        <v>140</v>
      </c>
      <c r="B732">
        <v>6.9</v>
      </c>
    </row>
    <row r="733" spans="1:2" x14ac:dyDescent="0.15">
      <c r="A733">
        <v>181</v>
      </c>
      <c r="B733">
        <v>10</v>
      </c>
    </row>
    <row r="734" spans="1:2" x14ac:dyDescent="0.15">
      <c r="A734">
        <v>334</v>
      </c>
      <c r="B734">
        <v>13.5</v>
      </c>
    </row>
    <row r="735" spans="1:2" x14ac:dyDescent="0.15">
      <c r="A735">
        <v>219</v>
      </c>
      <c r="B735">
        <v>8</v>
      </c>
    </row>
    <row r="736" spans="1:2" x14ac:dyDescent="0.15">
      <c r="A736">
        <v>135</v>
      </c>
      <c r="B736">
        <v>6.3</v>
      </c>
    </row>
    <row r="737" spans="1:2" x14ac:dyDescent="0.15">
      <c r="A737">
        <v>87</v>
      </c>
      <c r="B737">
        <v>2.8</v>
      </c>
    </row>
    <row r="738" spans="1:2" x14ac:dyDescent="0.15">
      <c r="A738">
        <v>115</v>
      </c>
      <c r="B738">
        <v>7.3</v>
      </c>
    </row>
    <row r="739" spans="1:2" x14ac:dyDescent="0.15">
      <c r="A739">
        <v>90</v>
      </c>
      <c r="B739">
        <v>3.6</v>
      </c>
    </row>
    <row r="740" spans="1:2" x14ac:dyDescent="0.15">
      <c r="A740">
        <v>248</v>
      </c>
      <c r="B740">
        <v>4.4000000000000004</v>
      </c>
    </row>
    <row r="741" spans="1:2" x14ac:dyDescent="0.15">
      <c r="A741">
        <v>344</v>
      </c>
      <c r="B741">
        <v>10.4</v>
      </c>
    </row>
    <row r="742" spans="1:2" x14ac:dyDescent="0.15">
      <c r="A742">
        <v>519</v>
      </c>
      <c r="B742">
        <v>18</v>
      </c>
    </row>
    <row r="743" spans="1:2" x14ac:dyDescent="0.15">
      <c r="A743">
        <v>444</v>
      </c>
      <c r="B743">
        <v>13</v>
      </c>
    </row>
    <row r="744" spans="1:2" x14ac:dyDescent="0.15">
      <c r="A744">
        <v>306</v>
      </c>
      <c r="B744">
        <v>7.2</v>
      </c>
    </row>
    <row r="745" spans="1:2" x14ac:dyDescent="0.15">
      <c r="A745">
        <v>485</v>
      </c>
      <c r="B745">
        <v>16.5</v>
      </c>
    </row>
    <row r="746" spans="1:2" x14ac:dyDescent="0.15">
      <c r="A746">
        <v>444</v>
      </c>
      <c r="B746">
        <v>14.9</v>
      </c>
    </row>
    <row r="747" spans="1:2" x14ac:dyDescent="0.15">
      <c r="A747">
        <v>494</v>
      </c>
      <c r="B747">
        <v>22.7</v>
      </c>
    </row>
    <row r="748" spans="1:2" x14ac:dyDescent="0.15">
      <c r="A748">
        <v>233</v>
      </c>
      <c r="B748">
        <v>7.7</v>
      </c>
    </row>
    <row r="749" spans="1:2" x14ac:dyDescent="0.15">
      <c r="A749">
        <v>312</v>
      </c>
      <c r="B749">
        <v>14.6</v>
      </c>
    </row>
    <row r="750" spans="1:2" x14ac:dyDescent="0.15">
      <c r="A750">
        <v>568</v>
      </c>
      <c r="B750">
        <v>12.7</v>
      </c>
    </row>
    <row r="751" spans="1:2" x14ac:dyDescent="0.15">
      <c r="A751">
        <v>337</v>
      </c>
      <c r="B751">
        <v>9.8000000000000007</v>
      </c>
    </row>
    <row r="752" spans="1:2" x14ac:dyDescent="0.15">
      <c r="A752">
        <v>382</v>
      </c>
      <c r="B752">
        <v>9.8000000000000007</v>
      </c>
    </row>
    <row r="753" spans="1:2" x14ac:dyDescent="0.15">
      <c r="A753">
        <v>251</v>
      </c>
      <c r="B753">
        <v>4.7</v>
      </c>
    </row>
    <row r="754" spans="1:2" x14ac:dyDescent="0.15">
      <c r="A754">
        <v>504</v>
      </c>
      <c r="B754">
        <v>16.3</v>
      </c>
    </row>
    <row r="755" spans="1:2" x14ac:dyDescent="0.15">
      <c r="A755">
        <v>505</v>
      </c>
      <c r="B755">
        <v>13.6</v>
      </c>
    </row>
    <row r="756" spans="1:2" x14ac:dyDescent="0.15">
      <c r="A756">
        <v>433</v>
      </c>
      <c r="B756">
        <v>13.7</v>
      </c>
    </row>
    <row r="757" spans="1:2" x14ac:dyDescent="0.15">
      <c r="A757">
        <v>498</v>
      </c>
      <c r="B757">
        <v>19.3</v>
      </c>
    </row>
    <row r="758" spans="1:2" x14ac:dyDescent="0.15">
      <c r="A758">
        <v>377</v>
      </c>
      <c r="B758">
        <v>9.8000000000000007</v>
      </c>
    </row>
    <row r="759" spans="1:2" x14ac:dyDescent="0.15">
      <c r="A759">
        <v>276</v>
      </c>
      <c r="B759">
        <v>9.4</v>
      </c>
    </row>
    <row r="760" spans="1:2" x14ac:dyDescent="0.15">
      <c r="A760">
        <v>370</v>
      </c>
      <c r="B760">
        <v>8.9</v>
      </c>
    </row>
    <row r="761" spans="1:2" x14ac:dyDescent="0.15">
      <c r="A761">
        <v>264</v>
      </c>
      <c r="B761">
        <v>1.3</v>
      </c>
    </row>
    <row r="762" spans="1:2" x14ac:dyDescent="0.15">
      <c r="A762">
        <v>188</v>
      </c>
      <c r="B762">
        <v>4.8</v>
      </c>
    </row>
    <row r="763" spans="1:2" x14ac:dyDescent="0.15">
      <c r="A763">
        <v>445</v>
      </c>
      <c r="B763">
        <v>15.7</v>
      </c>
    </row>
    <row r="764" spans="1:2" x14ac:dyDescent="0.15">
      <c r="A764">
        <v>435</v>
      </c>
      <c r="B764">
        <v>23.7</v>
      </c>
    </row>
    <row r="765" spans="1:2" x14ac:dyDescent="0.15">
      <c r="A765">
        <v>487</v>
      </c>
      <c r="B765">
        <v>19.3</v>
      </c>
    </row>
    <row r="766" spans="1:2" x14ac:dyDescent="0.15">
      <c r="A766">
        <v>609</v>
      </c>
      <c r="B766">
        <v>23.5</v>
      </c>
    </row>
    <row r="767" spans="1:2" x14ac:dyDescent="0.15">
      <c r="A767">
        <v>402</v>
      </c>
      <c r="B767">
        <v>15.3</v>
      </c>
    </row>
    <row r="768" spans="1:2" x14ac:dyDescent="0.15">
      <c r="A768">
        <v>318</v>
      </c>
      <c r="B768">
        <v>10.8</v>
      </c>
    </row>
    <row r="769" spans="1:2" x14ac:dyDescent="0.15">
      <c r="A769">
        <v>527</v>
      </c>
      <c r="B769">
        <v>20</v>
      </c>
    </row>
    <row r="770" spans="1:2" x14ac:dyDescent="0.15">
      <c r="A770">
        <v>373</v>
      </c>
      <c r="B770">
        <v>14.3</v>
      </c>
    </row>
    <row r="771" spans="1:2" x14ac:dyDescent="0.15">
      <c r="A771">
        <v>430</v>
      </c>
      <c r="B771">
        <v>16.600000000000001</v>
      </c>
    </row>
    <row r="772" spans="1:2" x14ac:dyDescent="0.15">
      <c r="A772">
        <v>525</v>
      </c>
      <c r="B772">
        <v>20.6</v>
      </c>
    </row>
    <row r="773" spans="1:2" x14ac:dyDescent="0.15">
      <c r="A773">
        <v>358</v>
      </c>
      <c r="B773">
        <v>13.7</v>
      </c>
    </row>
    <row r="774" spans="1:2" x14ac:dyDescent="0.15">
      <c r="A774">
        <v>401</v>
      </c>
      <c r="B774">
        <v>13.1</v>
      </c>
    </row>
    <row r="775" spans="1:2" x14ac:dyDescent="0.15">
      <c r="A775">
        <v>515</v>
      </c>
      <c r="B775">
        <v>21.1</v>
      </c>
    </row>
    <row r="776" spans="1:2" x14ac:dyDescent="0.15">
      <c r="A776">
        <v>336</v>
      </c>
      <c r="B776">
        <v>13.8</v>
      </c>
    </row>
    <row r="777" spans="1:2" x14ac:dyDescent="0.15">
      <c r="A777">
        <v>505</v>
      </c>
      <c r="B777">
        <v>19</v>
      </c>
    </row>
    <row r="778" spans="1:2" x14ac:dyDescent="0.15">
      <c r="A778">
        <v>416</v>
      </c>
      <c r="B778">
        <v>16.5</v>
      </c>
    </row>
    <row r="779" spans="1:2" x14ac:dyDescent="0.15">
      <c r="A779">
        <v>455</v>
      </c>
      <c r="B779">
        <v>19.100000000000001</v>
      </c>
    </row>
    <row r="780" spans="1:2" x14ac:dyDescent="0.15">
      <c r="A780">
        <v>159</v>
      </c>
      <c r="B780">
        <v>6.5</v>
      </c>
    </row>
    <row r="781" spans="1:2" x14ac:dyDescent="0.15">
      <c r="A781">
        <v>496</v>
      </c>
      <c r="B781">
        <v>16.899999999999999</v>
      </c>
    </row>
    <row r="782" spans="1:2" x14ac:dyDescent="0.15">
      <c r="A782">
        <v>368</v>
      </c>
      <c r="B782">
        <v>18.399999999999999</v>
      </c>
    </row>
    <row r="783" spans="1:2" x14ac:dyDescent="0.15">
      <c r="A783">
        <v>436</v>
      </c>
      <c r="B783">
        <v>12.9</v>
      </c>
    </row>
    <row r="784" spans="1:2" x14ac:dyDescent="0.15">
      <c r="A784">
        <v>406</v>
      </c>
      <c r="B784">
        <v>17.3</v>
      </c>
    </row>
    <row r="785" spans="1:2" x14ac:dyDescent="0.15">
      <c r="A785">
        <v>321</v>
      </c>
      <c r="B785">
        <v>14.1</v>
      </c>
    </row>
    <row r="786" spans="1:2" x14ac:dyDescent="0.15">
      <c r="A786">
        <v>336</v>
      </c>
      <c r="B786">
        <v>10</v>
      </c>
    </row>
    <row r="787" spans="1:2" x14ac:dyDescent="0.15">
      <c r="A787">
        <v>386</v>
      </c>
      <c r="B787">
        <v>7.9</v>
      </c>
    </row>
    <row r="788" spans="1:2" x14ac:dyDescent="0.15">
      <c r="A788">
        <v>605</v>
      </c>
      <c r="B788">
        <v>21.8</v>
      </c>
    </row>
    <row r="789" spans="1:2" x14ac:dyDescent="0.15">
      <c r="A789">
        <v>271</v>
      </c>
      <c r="B789">
        <v>5.8</v>
      </c>
    </row>
    <row r="790" spans="1:2" x14ac:dyDescent="0.15">
      <c r="A790">
        <v>358</v>
      </c>
      <c r="B790">
        <v>18.2</v>
      </c>
    </row>
    <row r="791" spans="1:2" x14ac:dyDescent="0.15">
      <c r="A791">
        <v>378</v>
      </c>
      <c r="B791">
        <v>10.7</v>
      </c>
    </row>
    <row r="792" spans="1:2" x14ac:dyDescent="0.15">
      <c r="A792">
        <v>390</v>
      </c>
      <c r="B792">
        <v>12.7</v>
      </c>
    </row>
    <row r="793" spans="1:2" x14ac:dyDescent="0.15">
      <c r="A793">
        <v>478</v>
      </c>
      <c r="B793">
        <v>13.2</v>
      </c>
    </row>
    <row r="794" spans="1:2" x14ac:dyDescent="0.15">
      <c r="A794">
        <v>352</v>
      </c>
      <c r="B794">
        <v>8.9</v>
      </c>
    </row>
    <row r="795" spans="1:2" x14ac:dyDescent="0.15">
      <c r="A795">
        <v>440</v>
      </c>
      <c r="B795">
        <v>13.6</v>
      </c>
    </row>
    <row r="796" spans="1:2" x14ac:dyDescent="0.15">
      <c r="A796">
        <v>382</v>
      </c>
      <c r="B796">
        <v>11.3</v>
      </c>
    </row>
    <row r="797" spans="1:2" x14ac:dyDescent="0.15">
      <c r="A797">
        <v>522</v>
      </c>
      <c r="B797">
        <v>14.8</v>
      </c>
    </row>
    <row r="798" spans="1:2" x14ac:dyDescent="0.15">
      <c r="A798">
        <v>374</v>
      </c>
      <c r="B798">
        <v>11.5</v>
      </c>
    </row>
    <row r="799" spans="1:2" x14ac:dyDescent="0.15">
      <c r="A799">
        <v>394</v>
      </c>
      <c r="B799">
        <v>16.5</v>
      </c>
    </row>
    <row r="800" spans="1:2" x14ac:dyDescent="0.15">
      <c r="A800">
        <v>280</v>
      </c>
      <c r="B800">
        <v>7.3</v>
      </c>
    </row>
    <row r="801" spans="1:2" x14ac:dyDescent="0.15">
      <c r="A801">
        <v>413</v>
      </c>
      <c r="B801">
        <v>12.1</v>
      </c>
    </row>
    <row r="802" spans="1:2" x14ac:dyDescent="0.15">
      <c r="A802">
        <v>484</v>
      </c>
      <c r="B802">
        <v>13.3</v>
      </c>
    </row>
    <row r="803" spans="1:2" x14ac:dyDescent="0.15">
      <c r="A803">
        <v>245</v>
      </c>
      <c r="B803">
        <v>4.0999999999999996</v>
      </c>
    </row>
    <row r="804" spans="1:2" x14ac:dyDescent="0.15">
      <c r="A804">
        <v>438</v>
      </c>
      <c r="B804">
        <v>15.4</v>
      </c>
    </row>
    <row r="805" spans="1:2" x14ac:dyDescent="0.15">
      <c r="A805">
        <v>287</v>
      </c>
      <c r="B805">
        <v>8.6999999999999993</v>
      </c>
    </row>
    <row r="806" spans="1:2" x14ac:dyDescent="0.15">
      <c r="A806">
        <v>410</v>
      </c>
      <c r="B806">
        <v>11.2</v>
      </c>
    </row>
    <row r="807" spans="1:2" x14ac:dyDescent="0.15">
      <c r="A807">
        <v>627</v>
      </c>
      <c r="B807">
        <v>17</v>
      </c>
    </row>
    <row r="808" spans="1:2" x14ac:dyDescent="0.15">
      <c r="A808">
        <v>349</v>
      </c>
      <c r="B808">
        <v>9.1</v>
      </c>
    </row>
    <row r="809" spans="1:2" x14ac:dyDescent="0.15">
      <c r="A809">
        <v>464</v>
      </c>
      <c r="B809">
        <v>11</v>
      </c>
    </row>
    <row r="810" spans="1:2" x14ac:dyDescent="0.15">
      <c r="A810">
        <v>560</v>
      </c>
      <c r="B810">
        <v>16.600000000000001</v>
      </c>
    </row>
    <row r="811" spans="1:2" x14ac:dyDescent="0.15">
      <c r="A811">
        <v>517</v>
      </c>
      <c r="B811">
        <v>16.2</v>
      </c>
    </row>
    <row r="812" spans="1:2" x14ac:dyDescent="0.15">
      <c r="A812">
        <v>511</v>
      </c>
      <c r="B812">
        <v>13.2</v>
      </c>
    </row>
    <row r="813" spans="1:2" x14ac:dyDescent="0.15">
      <c r="A813">
        <v>484</v>
      </c>
      <c r="B813">
        <v>15.5</v>
      </c>
    </row>
    <row r="814" spans="1:2" x14ac:dyDescent="0.15">
      <c r="A814">
        <v>397</v>
      </c>
      <c r="B814">
        <v>12.6</v>
      </c>
    </row>
    <row r="815" spans="1:2" x14ac:dyDescent="0.15">
      <c r="A815">
        <v>447</v>
      </c>
      <c r="B815">
        <v>10.9</v>
      </c>
    </row>
    <row r="816" spans="1:2" x14ac:dyDescent="0.15">
      <c r="A816">
        <v>529</v>
      </c>
      <c r="B816">
        <v>17.399999999999999</v>
      </c>
    </row>
    <row r="817" spans="1:2" x14ac:dyDescent="0.15">
      <c r="A817">
        <v>485</v>
      </c>
      <c r="B817">
        <v>10.4</v>
      </c>
    </row>
    <row r="818" spans="1:2" x14ac:dyDescent="0.15">
      <c r="A818">
        <v>605</v>
      </c>
      <c r="B818">
        <v>19.2</v>
      </c>
    </row>
    <row r="819" spans="1:2" x14ac:dyDescent="0.15">
      <c r="A819">
        <v>310</v>
      </c>
      <c r="B819">
        <v>3.1</v>
      </c>
    </row>
    <row r="820" spans="1:2" x14ac:dyDescent="0.15">
      <c r="A820">
        <v>195</v>
      </c>
      <c r="B820">
        <v>7.2</v>
      </c>
    </row>
    <row r="821" spans="1:2" x14ac:dyDescent="0.15">
      <c r="A821">
        <v>335</v>
      </c>
      <c r="B821">
        <v>17</v>
      </c>
    </row>
    <row r="822" spans="1:2" x14ac:dyDescent="0.15">
      <c r="A822">
        <v>214</v>
      </c>
      <c r="B822">
        <v>8.9</v>
      </c>
    </row>
    <row r="823" spans="1:2" x14ac:dyDescent="0.15">
      <c r="A823">
        <v>176</v>
      </c>
      <c r="B823">
        <v>3.8</v>
      </c>
    </row>
    <row r="824" spans="1:2" x14ac:dyDescent="0.15">
      <c r="A824">
        <v>263</v>
      </c>
      <c r="B824">
        <v>13.7</v>
      </c>
    </row>
    <row r="825" spans="1:2" x14ac:dyDescent="0.15">
      <c r="A825">
        <v>458</v>
      </c>
      <c r="B825">
        <v>20.7</v>
      </c>
    </row>
    <row r="826" spans="1:2" x14ac:dyDescent="0.15">
      <c r="A826">
        <v>101</v>
      </c>
      <c r="B826">
        <v>5.0999999999999996</v>
      </c>
    </row>
    <row r="827" spans="1:2" x14ac:dyDescent="0.15">
      <c r="A827">
        <v>537</v>
      </c>
      <c r="B827">
        <v>34</v>
      </c>
    </row>
    <row r="828" spans="1:2" x14ac:dyDescent="0.15">
      <c r="A828">
        <v>533</v>
      </c>
      <c r="B828">
        <v>35.799999999999997</v>
      </c>
    </row>
    <row r="829" spans="1:2" x14ac:dyDescent="0.15">
      <c r="A829">
        <v>292</v>
      </c>
      <c r="B829">
        <v>3.3</v>
      </c>
    </row>
    <row r="830" spans="1:2" x14ac:dyDescent="0.15">
      <c r="A830">
        <v>290</v>
      </c>
      <c r="B830">
        <v>3.6</v>
      </c>
    </row>
    <row r="831" spans="1:2" x14ac:dyDescent="0.15">
      <c r="A831">
        <v>311</v>
      </c>
      <c r="B831">
        <v>3.6</v>
      </c>
    </row>
    <row r="832" spans="1:2" x14ac:dyDescent="0.15">
      <c r="A832">
        <v>175</v>
      </c>
      <c r="B832">
        <v>5.3</v>
      </c>
    </row>
    <row r="833" spans="1:2" x14ac:dyDescent="0.15">
      <c r="A833">
        <v>195</v>
      </c>
      <c r="B833">
        <v>11.4</v>
      </c>
    </row>
    <row r="834" spans="1:2" x14ac:dyDescent="0.15">
      <c r="A834">
        <v>123</v>
      </c>
      <c r="B834">
        <v>5.8</v>
      </c>
    </row>
    <row r="835" spans="1:2" x14ac:dyDescent="0.15">
      <c r="A835">
        <v>86</v>
      </c>
      <c r="B835">
        <v>2.5</v>
      </c>
    </row>
    <row r="836" spans="1:2" x14ac:dyDescent="0.15">
      <c r="A836">
        <v>125</v>
      </c>
      <c r="B836">
        <v>7.3</v>
      </c>
    </row>
    <row r="837" spans="1:2" x14ac:dyDescent="0.15">
      <c r="A837">
        <v>97</v>
      </c>
      <c r="B837">
        <v>4.8</v>
      </c>
    </row>
    <row r="838" spans="1:2" x14ac:dyDescent="0.15">
      <c r="A838">
        <v>853</v>
      </c>
      <c r="B838">
        <v>23.5</v>
      </c>
    </row>
    <row r="839" spans="1:2" x14ac:dyDescent="0.15">
      <c r="A839">
        <v>117</v>
      </c>
      <c r="B839">
        <v>2.5</v>
      </c>
    </row>
    <row r="840" spans="1:2" x14ac:dyDescent="0.15">
      <c r="A840">
        <v>91</v>
      </c>
      <c r="B840">
        <v>4.0999999999999996</v>
      </c>
    </row>
    <row r="841" spans="1:2" x14ac:dyDescent="0.15">
      <c r="A841">
        <v>326</v>
      </c>
      <c r="B841">
        <v>17.3</v>
      </c>
    </row>
    <row r="842" spans="1:2" x14ac:dyDescent="0.15">
      <c r="A842">
        <v>177</v>
      </c>
      <c r="B842">
        <v>5.5</v>
      </c>
    </row>
    <row r="843" spans="1:2" x14ac:dyDescent="0.15">
      <c r="A843">
        <v>297</v>
      </c>
      <c r="B843">
        <v>11.1</v>
      </c>
    </row>
    <row r="844" spans="1:2" x14ac:dyDescent="0.15">
      <c r="A844">
        <v>183</v>
      </c>
      <c r="B844">
        <v>11.1</v>
      </c>
    </row>
    <row r="845" spans="1:2" x14ac:dyDescent="0.15">
      <c r="A845">
        <v>192</v>
      </c>
      <c r="B845">
        <v>4.5</v>
      </c>
    </row>
    <row r="846" spans="1:2" x14ac:dyDescent="0.15">
      <c r="A846">
        <v>105</v>
      </c>
      <c r="B846">
        <v>5.4</v>
      </c>
    </row>
    <row r="847" spans="1:2" x14ac:dyDescent="0.15">
      <c r="A847">
        <v>165</v>
      </c>
      <c r="B847">
        <v>5</v>
      </c>
    </row>
    <row r="848" spans="1:2" x14ac:dyDescent="0.15">
      <c r="A848">
        <v>234</v>
      </c>
      <c r="B848">
        <v>10.199999999999999</v>
      </c>
    </row>
    <row r="849" spans="1:2" x14ac:dyDescent="0.15">
      <c r="A849">
        <v>606</v>
      </c>
      <c r="B849">
        <v>38</v>
      </c>
    </row>
    <row r="850" spans="1:2" x14ac:dyDescent="0.15">
      <c r="A850">
        <v>629</v>
      </c>
      <c r="B850">
        <v>40.200000000000003</v>
      </c>
    </row>
    <row r="851" spans="1:2" x14ac:dyDescent="0.15">
      <c r="A851">
        <v>156</v>
      </c>
      <c r="B851">
        <v>9.6999999999999993</v>
      </c>
    </row>
    <row r="852" spans="1:2" x14ac:dyDescent="0.15">
      <c r="A852">
        <v>154</v>
      </c>
      <c r="B852">
        <v>3.8</v>
      </c>
    </row>
    <row r="853" spans="1:2" x14ac:dyDescent="0.15">
      <c r="A853">
        <v>261</v>
      </c>
      <c r="B853">
        <v>12.4</v>
      </c>
    </row>
    <row r="854" spans="1:2" x14ac:dyDescent="0.15">
      <c r="A854">
        <v>116</v>
      </c>
      <c r="B854">
        <v>4.0999999999999996</v>
      </c>
    </row>
    <row r="855" spans="1:2" x14ac:dyDescent="0.15">
      <c r="A855">
        <v>397</v>
      </c>
      <c r="B855">
        <v>19.100000000000001</v>
      </c>
    </row>
    <row r="856" spans="1:2" x14ac:dyDescent="0.15">
      <c r="A856">
        <v>812</v>
      </c>
      <c r="B856">
        <v>41.4</v>
      </c>
    </row>
    <row r="857" spans="1:2" x14ac:dyDescent="0.15">
      <c r="A857">
        <v>876</v>
      </c>
      <c r="B857">
        <v>69.5</v>
      </c>
    </row>
    <row r="858" spans="1:2" x14ac:dyDescent="0.15">
      <c r="A858">
        <v>713</v>
      </c>
      <c r="B858">
        <v>49.2</v>
      </c>
    </row>
    <row r="859" spans="1:2" x14ac:dyDescent="0.15">
      <c r="A859">
        <v>133</v>
      </c>
      <c r="B859">
        <v>6.3</v>
      </c>
    </row>
    <row r="860" spans="1:2" x14ac:dyDescent="0.15">
      <c r="A860">
        <v>96</v>
      </c>
      <c r="B860">
        <v>2.9</v>
      </c>
    </row>
    <row r="861" spans="1:2" x14ac:dyDescent="0.15">
      <c r="A861">
        <v>118</v>
      </c>
      <c r="B861">
        <v>4.7</v>
      </c>
    </row>
    <row r="862" spans="1:2" x14ac:dyDescent="0.15">
      <c r="A862">
        <v>188</v>
      </c>
      <c r="B862">
        <v>9.3000000000000007</v>
      </c>
    </row>
    <row r="863" spans="1:2" x14ac:dyDescent="0.15">
      <c r="A863">
        <v>524</v>
      </c>
      <c r="B863">
        <v>20.8</v>
      </c>
    </row>
    <row r="864" spans="1:2" x14ac:dyDescent="0.15">
      <c r="A864">
        <v>82</v>
      </c>
      <c r="B864">
        <v>4.3</v>
      </c>
    </row>
    <row r="865" spans="1:2" x14ac:dyDescent="0.15">
      <c r="A865">
        <v>101</v>
      </c>
      <c r="B865">
        <v>3.9</v>
      </c>
    </row>
    <row r="866" spans="1:2" x14ac:dyDescent="0.15">
      <c r="A866">
        <v>357</v>
      </c>
      <c r="B866">
        <v>22.6</v>
      </c>
    </row>
    <row r="867" spans="1:2" x14ac:dyDescent="0.15">
      <c r="A867">
        <v>168</v>
      </c>
      <c r="B867">
        <v>15.8</v>
      </c>
    </row>
    <row r="868" spans="1:2" x14ac:dyDescent="0.15">
      <c r="A868">
        <v>160</v>
      </c>
      <c r="B868">
        <v>8.6999999999999993</v>
      </c>
    </row>
    <row r="869" spans="1:2" x14ac:dyDescent="0.15">
      <c r="A869">
        <v>307</v>
      </c>
      <c r="B869">
        <v>9.4</v>
      </c>
    </row>
    <row r="870" spans="1:2" x14ac:dyDescent="0.15">
      <c r="A870">
        <v>712</v>
      </c>
      <c r="B870">
        <v>40.4</v>
      </c>
    </row>
    <row r="871" spans="1:2" x14ac:dyDescent="0.15">
      <c r="A871">
        <v>443</v>
      </c>
      <c r="B871">
        <v>17</v>
      </c>
    </row>
    <row r="872" spans="1:2" x14ac:dyDescent="0.15">
      <c r="A872">
        <v>499</v>
      </c>
      <c r="B872">
        <v>32.1</v>
      </c>
    </row>
    <row r="873" spans="1:2" x14ac:dyDescent="0.15">
      <c r="A873">
        <v>479</v>
      </c>
      <c r="B873">
        <v>15.5</v>
      </c>
    </row>
    <row r="874" spans="1:2" x14ac:dyDescent="0.15">
      <c r="A874">
        <v>119</v>
      </c>
      <c r="B874">
        <v>3.1</v>
      </c>
    </row>
    <row r="875" spans="1:2" x14ac:dyDescent="0.15">
      <c r="A875">
        <v>201</v>
      </c>
      <c r="B875">
        <v>12.8</v>
      </c>
    </row>
    <row r="876" spans="1:2" x14ac:dyDescent="0.15">
      <c r="A876">
        <v>272</v>
      </c>
      <c r="B876">
        <v>28.8</v>
      </c>
    </row>
    <row r="877" spans="1:2" x14ac:dyDescent="0.15">
      <c r="A877">
        <v>129</v>
      </c>
      <c r="B877">
        <v>5.3</v>
      </c>
    </row>
    <row r="878" spans="1:2" x14ac:dyDescent="0.15">
      <c r="A878">
        <v>88</v>
      </c>
      <c r="B878">
        <v>2.6</v>
      </c>
    </row>
    <row r="879" spans="1:2" x14ac:dyDescent="0.15">
      <c r="A879">
        <v>175</v>
      </c>
      <c r="B879">
        <v>11</v>
      </c>
    </row>
    <row r="880" spans="1:2" x14ac:dyDescent="0.15">
      <c r="A880">
        <v>208</v>
      </c>
      <c r="B880">
        <v>11.2</v>
      </c>
    </row>
    <row r="881" spans="1:2" x14ac:dyDescent="0.15">
      <c r="A881">
        <v>63</v>
      </c>
      <c r="B881">
        <v>3.5</v>
      </c>
    </row>
    <row r="882" spans="1:2" x14ac:dyDescent="0.15">
      <c r="A882">
        <v>60</v>
      </c>
      <c r="B882">
        <v>3.3</v>
      </c>
    </row>
    <row r="883" spans="1:2" x14ac:dyDescent="0.15">
      <c r="A883">
        <v>85</v>
      </c>
      <c r="B883">
        <v>5</v>
      </c>
    </row>
    <row r="884" spans="1:2" x14ac:dyDescent="0.15">
      <c r="A884">
        <v>64</v>
      </c>
      <c r="B884">
        <v>2.7</v>
      </c>
    </row>
    <row r="885" spans="1:2" x14ac:dyDescent="0.15">
      <c r="A885">
        <v>73</v>
      </c>
      <c r="B885">
        <v>2.2999999999999998</v>
      </c>
    </row>
    <row r="886" spans="1:2" x14ac:dyDescent="0.15">
      <c r="A886">
        <v>91</v>
      </c>
      <c r="B886">
        <v>4</v>
      </c>
    </row>
    <row r="887" spans="1:2" x14ac:dyDescent="0.15">
      <c r="A887">
        <v>71</v>
      </c>
      <c r="B887">
        <v>4.4000000000000004</v>
      </c>
    </row>
    <row r="888" spans="1:2" x14ac:dyDescent="0.15">
      <c r="A888">
        <v>84</v>
      </c>
      <c r="B888">
        <v>2.6</v>
      </c>
    </row>
    <row r="889" spans="1:2" x14ac:dyDescent="0.15">
      <c r="A889">
        <v>137</v>
      </c>
      <c r="B889">
        <v>5.6</v>
      </c>
    </row>
    <row r="890" spans="1:2" x14ac:dyDescent="0.15">
      <c r="A890">
        <v>243</v>
      </c>
      <c r="B890">
        <v>17.8</v>
      </c>
    </row>
    <row r="891" spans="1:2" x14ac:dyDescent="0.15">
      <c r="A891">
        <v>165</v>
      </c>
      <c r="B891">
        <v>9.5</v>
      </c>
    </row>
    <row r="892" spans="1:2" x14ac:dyDescent="0.15">
      <c r="A892">
        <v>142</v>
      </c>
      <c r="B892">
        <v>5.8</v>
      </c>
    </row>
    <row r="893" spans="1:2" x14ac:dyDescent="0.15">
      <c r="A893">
        <v>138</v>
      </c>
      <c r="B893">
        <v>3.8</v>
      </c>
    </row>
    <row r="894" spans="1:2" x14ac:dyDescent="0.15">
      <c r="A894">
        <v>116</v>
      </c>
      <c r="B894">
        <v>4.7</v>
      </c>
    </row>
    <row r="895" spans="1:2" x14ac:dyDescent="0.15">
      <c r="A895">
        <v>194</v>
      </c>
      <c r="B895">
        <v>8.3000000000000007</v>
      </c>
    </row>
    <row r="896" spans="1:2" x14ac:dyDescent="0.15">
      <c r="A896">
        <v>114</v>
      </c>
      <c r="B896">
        <v>4.5</v>
      </c>
    </row>
    <row r="897" spans="1:2" x14ac:dyDescent="0.15">
      <c r="A897">
        <v>127</v>
      </c>
      <c r="B897">
        <v>3.5</v>
      </c>
    </row>
    <row r="898" spans="1:2" x14ac:dyDescent="0.15">
      <c r="A898">
        <v>244</v>
      </c>
      <c r="B898">
        <v>13.9</v>
      </c>
    </row>
    <row r="899" spans="1:2" x14ac:dyDescent="0.15">
      <c r="A899">
        <v>165</v>
      </c>
      <c r="B899">
        <v>6.4</v>
      </c>
    </row>
    <row r="900" spans="1:2" x14ac:dyDescent="0.15">
      <c r="A900">
        <v>105</v>
      </c>
      <c r="B900">
        <v>3.4</v>
      </c>
    </row>
    <row r="901" spans="1:2" x14ac:dyDescent="0.15">
      <c r="A901">
        <v>369</v>
      </c>
      <c r="B901">
        <v>46.9</v>
      </c>
    </row>
    <row r="902" spans="1:2" x14ac:dyDescent="0.15">
      <c r="A902">
        <v>390</v>
      </c>
      <c r="B902">
        <v>20.9</v>
      </c>
    </row>
    <row r="903" spans="1:2" x14ac:dyDescent="0.15">
      <c r="A903">
        <v>157</v>
      </c>
      <c r="B903">
        <v>13.3</v>
      </c>
    </row>
    <row r="904" spans="1:2" x14ac:dyDescent="0.15">
      <c r="A904">
        <v>156</v>
      </c>
      <c r="B904">
        <v>11.1</v>
      </c>
    </row>
    <row r="905" spans="1:2" x14ac:dyDescent="0.15">
      <c r="A905">
        <v>186</v>
      </c>
      <c r="B905">
        <v>15.4</v>
      </c>
    </row>
    <row r="906" spans="1:2" x14ac:dyDescent="0.15">
      <c r="A906">
        <v>96</v>
      </c>
      <c r="B906">
        <v>5.5</v>
      </c>
    </row>
    <row r="907" spans="1:2" x14ac:dyDescent="0.15">
      <c r="A907">
        <v>154</v>
      </c>
      <c r="B907">
        <v>8.3000000000000007</v>
      </c>
    </row>
    <row r="908" spans="1:2" x14ac:dyDescent="0.15">
      <c r="A908">
        <v>144</v>
      </c>
      <c r="B908">
        <v>5.3</v>
      </c>
    </row>
    <row r="909" spans="1:2" x14ac:dyDescent="0.15">
      <c r="A909">
        <v>167</v>
      </c>
      <c r="B909">
        <v>6.3</v>
      </c>
    </row>
    <row r="910" spans="1:2" x14ac:dyDescent="0.15">
      <c r="A910">
        <v>176</v>
      </c>
      <c r="B910">
        <v>6.9</v>
      </c>
    </row>
    <row r="911" spans="1:2" x14ac:dyDescent="0.15">
      <c r="A911">
        <v>171</v>
      </c>
      <c r="B911">
        <v>8.6</v>
      </c>
    </row>
    <row r="912" spans="1:2" x14ac:dyDescent="0.15">
      <c r="A912">
        <v>252</v>
      </c>
      <c r="B912">
        <v>20.100000000000001</v>
      </c>
    </row>
    <row r="913" spans="1:2" x14ac:dyDescent="0.15">
      <c r="A913">
        <v>124</v>
      </c>
      <c r="B913">
        <v>5</v>
      </c>
    </row>
    <row r="914" spans="1:2" x14ac:dyDescent="0.15">
      <c r="A914">
        <v>189</v>
      </c>
      <c r="B914">
        <v>7.9</v>
      </c>
    </row>
    <row r="915" spans="1:2" x14ac:dyDescent="0.15">
      <c r="A915">
        <v>172</v>
      </c>
      <c r="B915">
        <v>7</v>
      </c>
    </row>
    <row r="916" spans="1:2" x14ac:dyDescent="0.15">
      <c r="A916">
        <v>124</v>
      </c>
      <c r="B916">
        <v>9.1999999999999993</v>
      </c>
    </row>
    <row r="917" spans="1:2" x14ac:dyDescent="0.15">
      <c r="A917">
        <v>57</v>
      </c>
      <c r="B917">
        <v>3.6</v>
      </c>
    </row>
    <row r="918" spans="1:2" x14ac:dyDescent="0.15">
      <c r="A918">
        <v>262</v>
      </c>
      <c r="B918">
        <v>13.4</v>
      </c>
    </row>
    <row r="919" spans="1:2" x14ac:dyDescent="0.15">
      <c r="A919">
        <v>89</v>
      </c>
      <c r="B919">
        <v>3.5</v>
      </c>
    </row>
    <row r="920" spans="1:2" x14ac:dyDescent="0.15">
      <c r="A920">
        <v>117</v>
      </c>
      <c r="B920">
        <v>4.7</v>
      </c>
    </row>
    <row r="921" spans="1:2" x14ac:dyDescent="0.15">
      <c r="A921">
        <v>198</v>
      </c>
      <c r="B921">
        <v>10</v>
      </c>
    </row>
    <row r="922" spans="1:2" x14ac:dyDescent="0.15">
      <c r="A922">
        <v>62</v>
      </c>
      <c r="B922">
        <v>2.8</v>
      </c>
    </row>
    <row r="923" spans="1:2" x14ac:dyDescent="0.15">
      <c r="A923">
        <v>135</v>
      </c>
      <c r="B923">
        <v>7.8</v>
      </c>
    </row>
    <row r="924" spans="1:2" x14ac:dyDescent="0.15">
      <c r="A924">
        <v>170</v>
      </c>
      <c r="B924">
        <v>6.1</v>
      </c>
    </row>
    <row r="925" spans="1:2" x14ac:dyDescent="0.15">
      <c r="A925">
        <v>292</v>
      </c>
      <c r="B925">
        <v>10.199999999999999</v>
      </c>
    </row>
    <row r="926" spans="1:2" x14ac:dyDescent="0.15">
      <c r="A926">
        <v>173</v>
      </c>
      <c r="B926">
        <v>6.9</v>
      </c>
    </row>
    <row r="927" spans="1:2" x14ac:dyDescent="0.15">
      <c r="A927">
        <v>157</v>
      </c>
      <c r="B927">
        <v>6.7</v>
      </c>
    </row>
    <row r="928" spans="1:2" x14ac:dyDescent="0.15">
      <c r="A928">
        <v>98</v>
      </c>
      <c r="B928">
        <v>4.3</v>
      </c>
    </row>
    <row r="929" spans="1:2" x14ac:dyDescent="0.15">
      <c r="A929">
        <v>120</v>
      </c>
      <c r="B929">
        <v>7.3</v>
      </c>
    </row>
    <row r="930" spans="1:2" x14ac:dyDescent="0.15">
      <c r="A930">
        <v>288</v>
      </c>
      <c r="B930">
        <v>18.5</v>
      </c>
    </row>
    <row r="931" spans="1:2" x14ac:dyDescent="0.15">
      <c r="A931">
        <v>416</v>
      </c>
      <c r="B931">
        <v>22.5</v>
      </c>
    </row>
    <row r="932" spans="1:2" x14ac:dyDescent="0.15">
      <c r="A932">
        <v>130</v>
      </c>
      <c r="B932">
        <v>8.8000000000000007</v>
      </c>
    </row>
    <row r="933" spans="1:2" x14ac:dyDescent="0.15">
      <c r="A933">
        <v>126</v>
      </c>
      <c r="B933">
        <v>6.1</v>
      </c>
    </row>
    <row r="934" spans="1:2" x14ac:dyDescent="0.15">
      <c r="A934">
        <v>177</v>
      </c>
      <c r="B934">
        <v>6.3</v>
      </c>
    </row>
    <row r="935" spans="1:2" x14ac:dyDescent="0.15">
      <c r="A935">
        <v>181</v>
      </c>
      <c r="B935">
        <v>6.4</v>
      </c>
    </row>
    <row r="936" spans="1:2" x14ac:dyDescent="0.15">
      <c r="A936">
        <v>187</v>
      </c>
      <c r="B936">
        <v>8.5</v>
      </c>
    </row>
    <row r="937" spans="1:2" x14ac:dyDescent="0.15">
      <c r="A937">
        <v>144</v>
      </c>
      <c r="B937">
        <v>5.6</v>
      </c>
    </row>
    <row r="938" spans="1:2" x14ac:dyDescent="0.15">
      <c r="A938">
        <v>789</v>
      </c>
      <c r="B938">
        <v>32.799999999999997</v>
      </c>
    </row>
    <row r="939" spans="1:2" x14ac:dyDescent="0.15">
      <c r="A939">
        <v>474</v>
      </c>
      <c r="B939">
        <v>21.7</v>
      </c>
    </row>
    <row r="940" spans="1:2" x14ac:dyDescent="0.15">
      <c r="A940">
        <v>351</v>
      </c>
      <c r="B940">
        <v>7.6</v>
      </c>
    </row>
    <row r="941" spans="1:2" x14ac:dyDescent="0.15">
      <c r="A941">
        <v>564</v>
      </c>
      <c r="B941">
        <v>26.3</v>
      </c>
    </row>
    <row r="942" spans="1:2" x14ac:dyDescent="0.15">
      <c r="A942">
        <v>219</v>
      </c>
      <c r="B942">
        <v>12.2</v>
      </c>
    </row>
    <row r="943" spans="1:2" x14ac:dyDescent="0.15">
      <c r="A943">
        <v>469</v>
      </c>
      <c r="B943">
        <v>22.6</v>
      </c>
    </row>
    <row r="944" spans="1:2" x14ac:dyDescent="0.15">
      <c r="A944">
        <v>709</v>
      </c>
      <c r="B944">
        <v>36.799999999999997</v>
      </c>
    </row>
    <row r="945" spans="1:2" x14ac:dyDescent="0.15">
      <c r="A945">
        <v>683</v>
      </c>
      <c r="B945">
        <v>38.1</v>
      </c>
    </row>
    <row r="946" spans="1:2" x14ac:dyDescent="0.15">
      <c r="A946">
        <v>196</v>
      </c>
      <c r="B946">
        <v>12.4</v>
      </c>
    </row>
    <row r="947" spans="1:2" x14ac:dyDescent="0.15">
      <c r="A947">
        <v>113</v>
      </c>
      <c r="B947">
        <v>4.2</v>
      </c>
    </row>
    <row r="948" spans="1:2" x14ac:dyDescent="0.15">
      <c r="A948">
        <v>335</v>
      </c>
      <c r="B948">
        <v>16.2</v>
      </c>
    </row>
    <row r="949" spans="1:2" x14ac:dyDescent="0.15">
      <c r="A949">
        <v>245</v>
      </c>
      <c r="B949">
        <v>17.100000000000001</v>
      </c>
    </row>
    <row r="950" spans="1:2" x14ac:dyDescent="0.15">
      <c r="A950">
        <v>239</v>
      </c>
      <c r="B950">
        <v>14.1</v>
      </c>
    </row>
    <row r="951" spans="1:2" x14ac:dyDescent="0.15">
      <c r="A951">
        <v>788</v>
      </c>
      <c r="B951">
        <v>31.4</v>
      </c>
    </row>
    <row r="952" spans="1:2" x14ac:dyDescent="0.15">
      <c r="A952">
        <v>427</v>
      </c>
      <c r="B952">
        <v>20.5</v>
      </c>
    </row>
    <row r="953" spans="1:2" x14ac:dyDescent="0.15">
      <c r="A953">
        <v>275</v>
      </c>
      <c r="B953">
        <v>17.3</v>
      </c>
    </row>
    <row r="954" spans="1:2" x14ac:dyDescent="0.15">
      <c r="A954">
        <v>345</v>
      </c>
      <c r="B954">
        <v>15.5</v>
      </c>
    </row>
    <row r="955" spans="1:2" x14ac:dyDescent="0.15">
      <c r="A955">
        <v>573</v>
      </c>
      <c r="B955">
        <v>30.2</v>
      </c>
    </row>
    <row r="956" spans="1:2" x14ac:dyDescent="0.15">
      <c r="A956">
        <v>395</v>
      </c>
      <c r="B956">
        <v>14</v>
      </c>
    </row>
    <row r="957" spans="1:2" x14ac:dyDescent="0.15">
      <c r="A957">
        <v>295</v>
      </c>
      <c r="B957">
        <v>12.6</v>
      </c>
    </row>
    <row r="958" spans="1:2" x14ac:dyDescent="0.15">
      <c r="A958">
        <v>635</v>
      </c>
      <c r="B958">
        <v>39.299999999999997</v>
      </c>
    </row>
    <row r="959" spans="1:2" x14ac:dyDescent="0.15">
      <c r="A959">
        <v>188</v>
      </c>
      <c r="B959">
        <v>7.8</v>
      </c>
    </row>
    <row r="960" spans="1:2" x14ac:dyDescent="0.15">
      <c r="A960">
        <v>420</v>
      </c>
      <c r="B960">
        <v>18.600000000000001</v>
      </c>
    </row>
    <row r="961" spans="1:2" x14ac:dyDescent="0.15">
      <c r="A961">
        <v>312</v>
      </c>
      <c r="B961">
        <v>13.3</v>
      </c>
    </row>
    <row r="962" spans="1:2" x14ac:dyDescent="0.15">
      <c r="A962">
        <v>402</v>
      </c>
      <c r="B962">
        <v>19.899999999999999</v>
      </c>
    </row>
    <row r="963" spans="1:2" x14ac:dyDescent="0.15">
      <c r="A963">
        <v>225</v>
      </c>
      <c r="B963">
        <v>12.2</v>
      </c>
    </row>
    <row r="964" spans="1:2" x14ac:dyDescent="0.15">
      <c r="A964">
        <v>305</v>
      </c>
      <c r="B964">
        <v>15.7</v>
      </c>
    </row>
    <row r="965" spans="1:2" x14ac:dyDescent="0.15">
      <c r="A965">
        <v>405</v>
      </c>
      <c r="B965">
        <v>9</v>
      </c>
    </row>
    <row r="966" spans="1:2" x14ac:dyDescent="0.15">
      <c r="A966">
        <v>763</v>
      </c>
      <c r="B966">
        <v>39.4</v>
      </c>
    </row>
    <row r="967" spans="1:2" x14ac:dyDescent="0.15">
      <c r="A967">
        <v>405</v>
      </c>
      <c r="B967">
        <v>16.2</v>
      </c>
    </row>
    <row r="968" spans="1:2" x14ac:dyDescent="0.15">
      <c r="A968">
        <v>580</v>
      </c>
      <c r="B968">
        <v>29.8</v>
      </c>
    </row>
    <row r="969" spans="1:2" x14ac:dyDescent="0.15">
      <c r="A969">
        <v>418</v>
      </c>
      <c r="B969">
        <v>17.600000000000001</v>
      </c>
    </row>
    <row r="970" spans="1:2" x14ac:dyDescent="0.15">
      <c r="A970">
        <v>630</v>
      </c>
      <c r="B970">
        <v>28.6</v>
      </c>
    </row>
    <row r="971" spans="1:2" x14ac:dyDescent="0.15">
      <c r="A971">
        <v>702</v>
      </c>
      <c r="B971">
        <v>37.4</v>
      </c>
    </row>
    <row r="972" spans="1:2" x14ac:dyDescent="0.15">
      <c r="A972">
        <v>541</v>
      </c>
      <c r="B972">
        <v>29.3</v>
      </c>
    </row>
    <row r="973" spans="1:2" x14ac:dyDescent="0.15">
      <c r="A973">
        <v>435</v>
      </c>
      <c r="B973">
        <v>12.1</v>
      </c>
    </row>
    <row r="974" spans="1:2" x14ac:dyDescent="0.15">
      <c r="A974">
        <v>397</v>
      </c>
      <c r="B974">
        <v>15.8</v>
      </c>
    </row>
    <row r="975" spans="1:2" x14ac:dyDescent="0.15">
      <c r="A975">
        <v>329</v>
      </c>
      <c r="B975">
        <v>13.1</v>
      </c>
    </row>
    <row r="976" spans="1:2" x14ac:dyDescent="0.15">
      <c r="A976">
        <v>397</v>
      </c>
      <c r="B976">
        <v>14.4</v>
      </c>
    </row>
    <row r="977" spans="1:2" x14ac:dyDescent="0.15">
      <c r="A977">
        <v>190</v>
      </c>
      <c r="B977">
        <v>5.9</v>
      </c>
    </row>
    <row r="978" spans="1:2" x14ac:dyDescent="0.15">
      <c r="A978">
        <v>550</v>
      </c>
      <c r="B978">
        <v>34.6</v>
      </c>
    </row>
    <row r="979" spans="1:2" x14ac:dyDescent="0.15">
      <c r="A979">
        <v>291</v>
      </c>
      <c r="B979">
        <v>12.5</v>
      </c>
    </row>
    <row r="980" spans="1:2" x14ac:dyDescent="0.15">
      <c r="A980">
        <v>602</v>
      </c>
      <c r="B980">
        <v>30.9</v>
      </c>
    </row>
    <row r="981" spans="1:2" x14ac:dyDescent="0.15">
      <c r="A981">
        <v>225</v>
      </c>
      <c r="B981">
        <v>10.4</v>
      </c>
    </row>
    <row r="982" spans="1:2" x14ac:dyDescent="0.15">
      <c r="A982">
        <v>726</v>
      </c>
      <c r="B982">
        <v>34.4</v>
      </c>
    </row>
    <row r="983" spans="1:2" x14ac:dyDescent="0.15">
      <c r="A983">
        <v>272</v>
      </c>
      <c r="B983">
        <v>7.3</v>
      </c>
    </row>
    <row r="984" spans="1:2" x14ac:dyDescent="0.15">
      <c r="A984">
        <v>369</v>
      </c>
      <c r="B984">
        <v>18.100000000000001</v>
      </c>
    </row>
    <row r="985" spans="1:2" x14ac:dyDescent="0.15">
      <c r="A985">
        <v>864</v>
      </c>
      <c r="B985">
        <v>31.6</v>
      </c>
    </row>
    <row r="986" spans="1:2" x14ac:dyDescent="0.15">
      <c r="A986">
        <v>448</v>
      </c>
      <c r="B986">
        <v>20</v>
      </c>
    </row>
    <row r="987" spans="1:2" x14ac:dyDescent="0.15">
      <c r="A987">
        <v>366</v>
      </c>
      <c r="B987">
        <v>16.3</v>
      </c>
    </row>
    <row r="988" spans="1:2" x14ac:dyDescent="0.15">
      <c r="A988">
        <v>296</v>
      </c>
      <c r="B988">
        <v>13.4</v>
      </c>
    </row>
    <row r="989" spans="1:2" x14ac:dyDescent="0.15">
      <c r="A989">
        <v>328</v>
      </c>
      <c r="B989">
        <v>14.8</v>
      </c>
    </row>
    <row r="990" spans="1:2" x14ac:dyDescent="0.15">
      <c r="A990">
        <v>331</v>
      </c>
      <c r="B990">
        <v>12</v>
      </c>
    </row>
    <row r="991" spans="1:2" x14ac:dyDescent="0.15">
      <c r="A991">
        <v>416</v>
      </c>
      <c r="B991">
        <v>15.3</v>
      </c>
    </row>
    <row r="992" spans="1:2" x14ac:dyDescent="0.15">
      <c r="A992">
        <v>545</v>
      </c>
      <c r="B992">
        <v>23.3</v>
      </c>
    </row>
    <row r="993" spans="1:2" x14ac:dyDescent="0.15">
      <c r="A993">
        <v>908</v>
      </c>
      <c r="B993">
        <v>35.5</v>
      </c>
    </row>
    <row r="994" spans="1:2" x14ac:dyDescent="0.15">
      <c r="A994">
        <v>378</v>
      </c>
      <c r="B994">
        <v>19.899999999999999</v>
      </c>
    </row>
    <row r="995" spans="1:2" x14ac:dyDescent="0.15">
      <c r="A995">
        <v>687</v>
      </c>
      <c r="B995">
        <v>26.5</v>
      </c>
    </row>
    <row r="996" spans="1:2" x14ac:dyDescent="0.15">
      <c r="A996">
        <v>419</v>
      </c>
      <c r="B996">
        <v>17.600000000000001</v>
      </c>
    </row>
    <row r="997" spans="1:2" x14ac:dyDescent="0.15">
      <c r="A997">
        <v>136</v>
      </c>
      <c r="B997">
        <v>3</v>
      </c>
    </row>
    <row r="998" spans="1:2" x14ac:dyDescent="0.15">
      <c r="A998">
        <v>595</v>
      </c>
      <c r="B998">
        <v>34.299999999999997</v>
      </c>
    </row>
    <row r="999" spans="1:2" x14ac:dyDescent="0.15">
      <c r="A999">
        <v>325</v>
      </c>
      <c r="B999">
        <v>18.600000000000001</v>
      </c>
    </row>
    <row r="1000" spans="1:2" x14ac:dyDescent="0.15">
      <c r="A1000">
        <v>424</v>
      </c>
      <c r="B1000">
        <v>19.100000000000001</v>
      </c>
    </row>
    <row r="1001" spans="1:2" x14ac:dyDescent="0.15">
      <c r="A1001">
        <v>556</v>
      </c>
      <c r="B1001">
        <v>38</v>
      </c>
    </row>
    <row r="1002" spans="1:2" x14ac:dyDescent="0.15">
      <c r="A1002">
        <v>616</v>
      </c>
      <c r="B1002">
        <v>32</v>
      </c>
    </row>
    <row r="1003" spans="1:2" x14ac:dyDescent="0.15">
      <c r="A1003">
        <v>578</v>
      </c>
      <c r="B1003">
        <v>27.7</v>
      </c>
    </row>
    <row r="1004" spans="1:2" x14ac:dyDescent="0.15">
      <c r="A1004">
        <v>314</v>
      </c>
      <c r="B1004">
        <v>15.6</v>
      </c>
    </row>
    <row r="1005" spans="1:2" x14ac:dyDescent="0.15">
      <c r="A1005">
        <v>466</v>
      </c>
      <c r="B1005">
        <v>30.1</v>
      </c>
    </row>
    <row r="1006" spans="1:2" x14ac:dyDescent="0.15">
      <c r="A1006">
        <v>341</v>
      </c>
      <c r="B1006">
        <v>19.2</v>
      </c>
    </row>
    <row r="1007" spans="1:2" x14ac:dyDescent="0.15">
      <c r="A1007">
        <v>260</v>
      </c>
      <c r="B1007">
        <v>14.5</v>
      </c>
    </row>
    <row r="1008" spans="1:2" x14ac:dyDescent="0.15">
      <c r="A1008">
        <v>790</v>
      </c>
      <c r="B1008">
        <v>41.2</v>
      </c>
    </row>
    <row r="1009" spans="1:2" x14ac:dyDescent="0.15">
      <c r="A1009">
        <v>956</v>
      </c>
      <c r="B1009">
        <v>39.5</v>
      </c>
    </row>
    <row r="1010" spans="1:2" x14ac:dyDescent="0.15">
      <c r="A1010">
        <v>413</v>
      </c>
      <c r="B1010">
        <v>19.8</v>
      </c>
    </row>
    <row r="1011" spans="1:2" x14ac:dyDescent="0.15">
      <c r="A1011">
        <v>309</v>
      </c>
      <c r="B1011">
        <v>13</v>
      </c>
    </row>
    <row r="1012" spans="1:2" x14ac:dyDescent="0.15">
      <c r="A1012">
        <v>651</v>
      </c>
      <c r="B1012">
        <v>26.3</v>
      </c>
    </row>
    <row r="1013" spans="1:2" x14ac:dyDescent="0.15">
      <c r="A1013">
        <v>240</v>
      </c>
      <c r="B1013">
        <v>8.4</v>
      </c>
    </row>
    <row r="1014" spans="1:2" x14ac:dyDescent="0.15">
      <c r="A1014">
        <v>427</v>
      </c>
      <c r="B1014">
        <v>29.2</v>
      </c>
    </row>
    <row r="1015" spans="1:2" x14ac:dyDescent="0.15">
      <c r="A1015">
        <v>454</v>
      </c>
      <c r="B1015">
        <v>30.9</v>
      </c>
    </row>
    <row r="1016" spans="1:2" x14ac:dyDescent="0.15">
      <c r="A1016">
        <v>446</v>
      </c>
      <c r="B1016">
        <v>30.7</v>
      </c>
    </row>
    <row r="1017" spans="1:2" x14ac:dyDescent="0.15">
      <c r="A1017">
        <v>971</v>
      </c>
      <c r="B1017">
        <v>28.8</v>
      </c>
    </row>
    <row r="1018" spans="1:2" x14ac:dyDescent="0.15">
      <c r="A1018">
        <v>123</v>
      </c>
      <c r="B1018">
        <v>7.4</v>
      </c>
    </row>
    <row r="1019" spans="1:2" x14ac:dyDescent="0.15">
      <c r="A1019">
        <v>197</v>
      </c>
      <c r="B1019">
        <v>10</v>
      </c>
    </row>
    <row r="1020" spans="1:2" x14ac:dyDescent="0.15">
      <c r="A1020">
        <v>512</v>
      </c>
      <c r="B1020">
        <v>28.9</v>
      </c>
    </row>
    <row r="1021" spans="1:2" x14ac:dyDescent="0.15">
      <c r="A1021">
        <v>708</v>
      </c>
      <c r="B1021">
        <v>40.799999999999997</v>
      </c>
    </row>
    <row r="1022" spans="1:2" x14ac:dyDescent="0.15">
      <c r="A1022">
        <v>328</v>
      </c>
      <c r="B1022">
        <v>14.7</v>
      </c>
    </row>
    <row r="1023" spans="1:2" x14ac:dyDescent="0.15">
      <c r="A1023">
        <v>436</v>
      </c>
      <c r="B1023">
        <v>23.4</v>
      </c>
    </row>
    <row r="1024" spans="1:2" x14ac:dyDescent="0.15">
      <c r="A1024">
        <v>449</v>
      </c>
      <c r="B1024">
        <v>19.100000000000001</v>
      </c>
    </row>
    <row r="1025" spans="1:2" x14ac:dyDescent="0.15">
      <c r="A1025">
        <v>408</v>
      </c>
      <c r="B1025">
        <v>16.600000000000001</v>
      </c>
    </row>
    <row r="1026" spans="1:2" x14ac:dyDescent="0.15">
      <c r="A1026">
        <v>385</v>
      </c>
      <c r="B1026">
        <v>8.1</v>
      </c>
    </row>
    <row r="1027" spans="1:2" x14ac:dyDescent="0.15">
      <c r="A1027">
        <v>387</v>
      </c>
      <c r="B1027">
        <v>12.6</v>
      </c>
    </row>
    <row r="1028" spans="1:2" x14ac:dyDescent="0.15">
      <c r="A1028">
        <v>355</v>
      </c>
      <c r="B1028">
        <v>15.3</v>
      </c>
    </row>
    <row r="1029" spans="1:2" x14ac:dyDescent="0.15">
      <c r="A1029">
        <v>105</v>
      </c>
      <c r="B1029">
        <v>4.5</v>
      </c>
    </row>
    <row r="1030" spans="1:2" x14ac:dyDescent="0.15">
      <c r="A1030">
        <v>307</v>
      </c>
      <c r="B1030">
        <v>9.1</v>
      </c>
    </row>
    <row r="1031" spans="1:2" x14ac:dyDescent="0.15">
      <c r="A1031">
        <v>188</v>
      </c>
      <c r="B1031">
        <v>13</v>
      </c>
    </row>
    <row r="1032" spans="1:2" x14ac:dyDescent="0.15">
      <c r="A1032">
        <v>311</v>
      </c>
      <c r="B1032">
        <v>16.5</v>
      </c>
    </row>
    <row r="1033" spans="1:2" x14ac:dyDescent="0.15">
      <c r="A1033">
        <v>351</v>
      </c>
      <c r="B1033">
        <v>16.2</v>
      </c>
    </row>
    <row r="1034" spans="1:2" x14ac:dyDescent="0.15">
      <c r="A1034">
        <v>212</v>
      </c>
      <c r="B1034">
        <v>13.6</v>
      </c>
    </row>
    <row r="1035" spans="1:2" x14ac:dyDescent="0.15">
      <c r="A1035">
        <v>129</v>
      </c>
      <c r="B1035">
        <v>6.6</v>
      </c>
    </row>
    <row r="1036" spans="1:2" x14ac:dyDescent="0.15">
      <c r="A1036">
        <v>620</v>
      </c>
      <c r="B1036">
        <v>26.7</v>
      </c>
    </row>
    <row r="1037" spans="1:2" x14ac:dyDescent="0.15">
      <c r="A1037">
        <v>677</v>
      </c>
      <c r="B1037">
        <v>38.5</v>
      </c>
    </row>
    <row r="1038" spans="1:2" x14ac:dyDescent="0.15">
      <c r="A1038">
        <v>133</v>
      </c>
      <c r="B1038">
        <v>7.4</v>
      </c>
    </row>
    <row r="1039" spans="1:2" x14ac:dyDescent="0.15">
      <c r="A1039">
        <v>76</v>
      </c>
      <c r="B1039">
        <v>5.7</v>
      </c>
    </row>
    <row r="1040" spans="1:2" x14ac:dyDescent="0.15">
      <c r="A1040">
        <v>176</v>
      </c>
      <c r="B1040">
        <v>9.9</v>
      </c>
    </row>
    <row r="1041" spans="1:2" x14ac:dyDescent="0.15">
      <c r="A1041">
        <v>247</v>
      </c>
      <c r="B1041">
        <v>15.7</v>
      </c>
    </row>
    <row r="1042" spans="1:2" x14ac:dyDescent="0.15">
      <c r="A1042">
        <v>223</v>
      </c>
      <c r="B1042">
        <v>8.4</v>
      </c>
    </row>
    <row r="1043" spans="1:2" x14ac:dyDescent="0.15">
      <c r="A1043">
        <v>387</v>
      </c>
      <c r="B1043">
        <v>19.399999999999999</v>
      </c>
    </row>
    <row r="1044" spans="1:2" x14ac:dyDescent="0.15">
      <c r="A1044">
        <v>379</v>
      </c>
      <c r="B1044">
        <v>20.2</v>
      </c>
    </row>
    <row r="1045" spans="1:2" x14ac:dyDescent="0.15">
      <c r="A1045">
        <v>665</v>
      </c>
      <c r="B1045">
        <v>35.700000000000003</v>
      </c>
    </row>
    <row r="1046" spans="1:2" x14ac:dyDescent="0.15">
      <c r="A1046">
        <v>224</v>
      </c>
      <c r="B1046">
        <v>14.1</v>
      </c>
    </row>
    <row r="1047" spans="1:2" x14ac:dyDescent="0.15">
      <c r="A1047">
        <v>392</v>
      </c>
      <c r="B1047">
        <v>20.2</v>
      </c>
    </row>
    <row r="1048" spans="1:2" x14ac:dyDescent="0.15">
      <c r="A1048">
        <v>250</v>
      </c>
      <c r="B1048">
        <v>12.6</v>
      </c>
    </row>
    <row r="1049" spans="1:2" x14ac:dyDescent="0.15">
      <c r="A1049">
        <v>221</v>
      </c>
      <c r="B1049">
        <v>12</v>
      </c>
    </row>
    <row r="1050" spans="1:2" x14ac:dyDescent="0.15">
      <c r="A1050">
        <v>239</v>
      </c>
      <c r="B1050">
        <v>10.4</v>
      </c>
    </row>
    <row r="1051" spans="1:2" x14ac:dyDescent="0.15">
      <c r="A1051">
        <v>423</v>
      </c>
      <c r="B1051">
        <v>20.2</v>
      </c>
    </row>
    <row r="1052" spans="1:2" x14ac:dyDescent="0.15">
      <c r="A1052">
        <v>217</v>
      </c>
      <c r="B1052">
        <v>10.9</v>
      </c>
    </row>
    <row r="1053" spans="1:2" x14ac:dyDescent="0.15">
      <c r="A1053">
        <v>89</v>
      </c>
      <c r="B1053">
        <v>4.3</v>
      </c>
    </row>
    <row r="1054" spans="1:2" x14ac:dyDescent="0.15">
      <c r="A1054">
        <v>104</v>
      </c>
      <c r="B1054">
        <v>5.8</v>
      </c>
    </row>
    <row r="1055" spans="1:2" x14ac:dyDescent="0.15">
      <c r="A1055">
        <v>342</v>
      </c>
      <c r="B1055">
        <v>19.100000000000001</v>
      </c>
    </row>
    <row r="1056" spans="1:2" x14ac:dyDescent="0.15">
      <c r="A1056">
        <v>361</v>
      </c>
      <c r="B1056">
        <v>12.3</v>
      </c>
    </row>
    <row r="1057" spans="1:2" x14ac:dyDescent="0.15">
      <c r="A1057">
        <v>256</v>
      </c>
      <c r="B1057">
        <v>6.6</v>
      </c>
    </row>
    <row r="1058" spans="1:2" x14ac:dyDescent="0.15">
      <c r="A1058">
        <v>643</v>
      </c>
      <c r="B1058">
        <v>31</v>
      </c>
    </row>
    <row r="1059" spans="1:2" x14ac:dyDescent="0.15">
      <c r="A1059">
        <v>433</v>
      </c>
      <c r="B1059">
        <v>21.1</v>
      </c>
    </row>
    <row r="1060" spans="1:2" x14ac:dyDescent="0.15">
      <c r="A1060">
        <v>492</v>
      </c>
      <c r="B1060">
        <v>24.3</v>
      </c>
    </row>
    <row r="1061" spans="1:2" x14ac:dyDescent="0.15">
      <c r="A1061">
        <v>526</v>
      </c>
      <c r="B1061">
        <v>25.3</v>
      </c>
    </row>
    <row r="1062" spans="1:2" x14ac:dyDescent="0.15">
      <c r="A1062">
        <v>479</v>
      </c>
      <c r="B1062">
        <v>19.600000000000001</v>
      </c>
    </row>
    <row r="1063" spans="1:2" x14ac:dyDescent="0.15">
      <c r="A1063">
        <v>233</v>
      </c>
      <c r="B1063">
        <v>12.4</v>
      </c>
    </row>
    <row r="1064" spans="1:2" x14ac:dyDescent="0.15">
      <c r="A1064">
        <v>464</v>
      </c>
      <c r="B1064">
        <v>21.3</v>
      </c>
    </row>
    <row r="1065" spans="1:2" x14ac:dyDescent="0.15">
      <c r="A1065">
        <v>459</v>
      </c>
      <c r="B1065">
        <v>14.2</v>
      </c>
    </row>
    <row r="1066" spans="1:2" x14ac:dyDescent="0.15">
      <c r="A1066">
        <v>639</v>
      </c>
      <c r="B1066">
        <v>33.6</v>
      </c>
    </row>
    <row r="1067" spans="1:2" x14ac:dyDescent="0.15">
      <c r="A1067">
        <v>691</v>
      </c>
      <c r="B1067">
        <v>28.6</v>
      </c>
    </row>
    <row r="1068" spans="1:2" x14ac:dyDescent="0.15">
      <c r="A1068">
        <v>872</v>
      </c>
      <c r="B1068">
        <v>48.7</v>
      </c>
    </row>
    <row r="1069" spans="1:2" x14ac:dyDescent="0.15">
      <c r="A1069">
        <v>277</v>
      </c>
      <c r="B1069">
        <v>19.3</v>
      </c>
    </row>
    <row r="1070" spans="1:2" x14ac:dyDescent="0.15">
      <c r="A1070">
        <v>152</v>
      </c>
      <c r="B1070">
        <v>6.3</v>
      </c>
    </row>
    <row r="1071" spans="1:2" x14ac:dyDescent="0.15">
      <c r="A1071">
        <v>81</v>
      </c>
      <c r="B1071">
        <v>6.3</v>
      </c>
    </row>
    <row r="1072" spans="1:2" x14ac:dyDescent="0.15">
      <c r="A1072">
        <v>908</v>
      </c>
      <c r="B1072">
        <v>35.9</v>
      </c>
    </row>
    <row r="1073" spans="1:2" x14ac:dyDescent="0.15">
      <c r="A1073">
        <v>466</v>
      </c>
      <c r="B1073">
        <v>12.1</v>
      </c>
    </row>
    <row r="1074" spans="1:2" x14ac:dyDescent="0.15">
      <c r="A1074">
        <v>214</v>
      </c>
      <c r="B1074">
        <v>8.8000000000000007</v>
      </c>
    </row>
    <row r="1075" spans="1:2" x14ac:dyDescent="0.15">
      <c r="A1075">
        <v>251</v>
      </c>
      <c r="B1075">
        <v>7.1</v>
      </c>
    </row>
    <row r="1076" spans="1:2" x14ac:dyDescent="0.15">
      <c r="A1076">
        <v>142</v>
      </c>
      <c r="B1076">
        <v>5.2</v>
      </c>
    </row>
    <row r="1077" spans="1:2" x14ac:dyDescent="0.15">
      <c r="A1077">
        <v>121</v>
      </c>
      <c r="B1077">
        <v>4.8</v>
      </c>
    </row>
    <row r="1078" spans="1:2" x14ac:dyDescent="0.15">
      <c r="A1078">
        <v>82</v>
      </c>
      <c r="B1078">
        <v>2.2000000000000002</v>
      </c>
    </row>
    <row r="1079" spans="1:2" x14ac:dyDescent="0.15">
      <c r="A1079">
        <v>259</v>
      </c>
      <c r="B1079">
        <v>8.6999999999999993</v>
      </c>
    </row>
    <row r="1080" spans="1:2" x14ac:dyDescent="0.15">
      <c r="A1080">
        <v>105</v>
      </c>
      <c r="B1080">
        <v>3.2</v>
      </c>
    </row>
    <row r="1081" spans="1:2" x14ac:dyDescent="0.15">
      <c r="A1081">
        <v>295</v>
      </c>
      <c r="B1081">
        <v>12.1</v>
      </c>
    </row>
    <row r="1082" spans="1:2" x14ac:dyDescent="0.15">
      <c r="A1082">
        <v>174</v>
      </c>
      <c r="B1082">
        <v>5.0999999999999996</v>
      </c>
    </row>
    <row r="1083" spans="1:2" x14ac:dyDescent="0.15">
      <c r="A1083">
        <v>233</v>
      </c>
      <c r="B1083">
        <v>11.7</v>
      </c>
    </row>
    <row r="1084" spans="1:2" x14ac:dyDescent="0.15">
      <c r="A1084">
        <v>215</v>
      </c>
      <c r="B1084">
        <v>8.1</v>
      </c>
    </row>
    <row r="1085" spans="1:2" x14ac:dyDescent="0.15">
      <c r="A1085">
        <v>77</v>
      </c>
      <c r="B1085">
        <v>2.9</v>
      </c>
    </row>
    <row r="1086" spans="1:2" x14ac:dyDescent="0.15">
      <c r="A1086">
        <v>334</v>
      </c>
      <c r="B1086">
        <v>17.7</v>
      </c>
    </row>
    <row r="1087" spans="1:2" x14ac:dyDescent="0.15">
      <c r="A1087">
        <v>192</v>
      </c>
      <c r="B1087">
        <v>6.7</v>
      </c>
    </row>
    <row r="1088" spans="1:2" x14ac:dyDescent="0.15">
      <c r="A1088">
        <v>67</v>
      </c>
      <c r="B1088">
        <v>3.8</v>
      </c>
    </row>
    <row r="1089" spans="1:2" x14ac:dyDescent="0.15">
      <c r="A1089">
        <v>197</v>
      </c>
      <c r="B1089">
        <v>6.3</v>
      </c>
    </row>
    <row r="1090" spans="1:2" x14ac:dyDescent="0.15">
      <c r="A1090">
        <v>86</v>
      </c>
      <c r="B1090">
        <v>4.5</v>
      </c>
    </row>
    <row r="1091" spans="1:2" x14ac:dyDescent="0.15">
      <c r="A1091">
        <v>87</v>
      </c>
      <c r="B1091">
        <v>3.6</v>
      </c>
    </row>
    <row r="1092" spans="1:2" x14ac:dyDescent="0.15">
      <c r="A1092">
        <v>211</v>
      </c>
      <c r="B1092">
        <v>6.9</v>
      </c>
    </row>
    <row r="1093" spans="1:2" x14ac:dyDescent="0.15">
      <c r="A1093">
        <v>489</v>
      </c>
      <c r="B1093">
        <v>23.3</v>
      </c>
    </row>
    <row r="1094" spans="1:2" x14ac:dyDescent="0.15">
      <c r="A1094">
        <v>127</v>
      </c>
      <c r="B1094">
        <v>3.7</v>
      </c>
    </row>
    <row r="1095" spans="1:2" x14ac:dyDescent="0.15">
      <c r="A1095">
        <v>90</v>
      </c>
      <c r="B1095">
        <v>2.8</v>
      </c>
    </row>
    <row r="1096" spans="1:2" x14ac:dyDescent="0.15">
      <c r="A1096">
        <v>190</v>
      </c>
      <c r="B1096">
        <v>7.7</v>
      </c>
    </row>
    <row r="1097" spans="1:2" x14ac:dyDescent="0.15">
      <c r="A1097">
        <v>141</v>
      </c>
      <c r="B1097">
        <v>5.6</v>
      </c>
    </row>
    <row r="1098" spans="1:2" x14ac:dyDescent="0.15">
      <c r="A1098">
        <v>349</v>
      </c>
      <c r="B1098">
        <v>12.9</v>
      </c>
    </row>
    <row r="1099" spans="1:2" x14ac:dyDescent="0.15">
      <c r="A1099">
        <v>261</v>
      </c>
      <c r="B1099">
        <v>10</v>
      </c>
    </row>
    <row r="1100" spans="1:2" x14ac:dyDescent="0.15">
      <c r="A1100">
        <v>616</v>
      </c>
      <c r="B1100">
        <v>5.4</v>
      </c>
    </row>
    <row r="1101" spans="1:2" x14ac:dyDescent="0.15">
      <c r="A1101">
        <v>763</v>
      </c>
      <c r="B1101">
        <v>12</v>
      </c>
    </row>
    <row r="1102" spans="1:2" x14ac:dyDescent="0.15">
      <c r="A1102">
        <v>567</v>
      </c>
      <c r="B1102">
        <v>7.4</v>
      </c>
    </row>
    <row r="1103" spans="1:2" x14ac:dyDescent="0.15">
      <c r="A1103">
        <v>773</v>
      </c>
      <c r="B1103">
        <v>9.8000000000000007</v>
      </c>
    </row>
    <row r="1104" spans="1:2" x14ac:dyDescent="0.15">
      <c r="A1104">
        <v>452</v>
      </c>
      <c r="B1104">
        <v>6.2</v>
      </c>
    </row>
    <row r="1105" spans="1:2" x14ac:dyDescent="0.15">
      <c r="A1105">
        <v>610</v>
      </c>
      <c r="B1105">
        <v>9.5</v>
      </c>
    </row>
    <row r="1106" spans="1:2" x14ac:dyDescent="0.15">
      <c r="A1106">
        <v>670</v>
      </c>
      <c r="B1106">
        <v>8.6</v>
      </c>
    </row>
    <row r="1107" spans="1:2" x14ac:dyDescent="0.15">
      <c r="A1107">
        <v>629</v>
      </c>
      <c r="B1107">
        <v>8.6999999999999993</v>
      </c>
    </row>
    <row r="1108" spans="1:2" x14ac:dyDescent="0.15">
      <c r="A1108">
        <v>308</v>
      </c>
      <c r="B1108">
        <v>3.5</v>
      </c>
    </row>
    <row r="1109" spans="1:2" x14ac:dyDescent="0.15">
      <c r="A1109">
        <v>674</v>
      </c>
      <c r="B1109">
        <v>12.5</v>
      </c>
    </row>
    <row r="1110" spans="1:2" x14ac:dyDescent="0.15">
      <c r="A1110">
        <v>512</v>
      </c>
      <c r="B1110">
        <v>7.6</v>
      </c>
    </row>
    <row r="1111" spans="1:2" x14ac:dyDescent="0.15">
      <c r="A1111">
        <v>525</v>
      </c>
      <c r="B1111">
        <v>8.6</v>
      </c>
    </row>
    <row r="1112" spans="1:2" x14ac:dyDescent="0.15">
      <c r="A1112">
        <v>592</v>
      </c>
      <c r="B1112">
        <v>7.3</v>
      </c>
    </row>
    <row r="1113" spans="1:2" x14ac:dyDescent="0.15">
      <c r="A1113">
        <v>468</v>
      </c>
      <c r="B1113">
        <v>9.8000000000000007</v>
      </c>
    </row>
    <row r="1114" spans="1:2" x14ac:dyDescent="0.15">
      <c r="A1114">
        <v>496</v>
      </c>
      <c r="B1114">
        <v>8.6999999999999993</v>
      </c>
    </row>
    <row r="1115" spans="1:2" x14ac:dyDescent="0.15">
      <c r="A1115">
        <v>319</v>
      </c>
      <c r="B1115">
        <v>4</v>
      </c>
    </row>
    <row r="1116" spans="1:2" x14ac:dyDescent="0.15">
      <c r="A1116">
        <v>414</v>
      </c>
      <c r="B1116">
        <v>13.7</v>
      </c>
    </row>
    <row r="1117" spans="1:2" x14ac:dyDescent="0.15">
      <c r="A1117">
        <v>841</v>
      </c>
      <c r="B1117">
        <v>29.2</v>
      </c>
    </row>
    <row r="1118" spans="1:2" x14ac:dyDescent="0.15">
      <c r="A1118">
        <v>634</v>
      </c>
      <c r="B1118">
        <v>10.6</v>
      </c>
    </row>
    <row r="1119" spans="1:2" x14ac:dyDescent="0.15">
      <c r="A1119">
        <v>675</v>
      </c>
      <c r="B1119">
        <v>22.2</v>
      </c>
    </row>
    <row r="1120" spans="1:2" x14ac:dyDescent="0.15">
      <c r="A1120">
        <v>770</v>
      </c>
      <c r="B1120">
        <v>7.2</v>
      </c>
    </row>
    <row r="1121" spans="1:2" x14ac:dyDescent="0.15">
      <c r="A1121">
        <v>448</v>
      </c>
      <c r="B1121">
        <v>5.4</v>
      </c>
    </row>
    <row r="1122" spans="1:2" x14ac:dyDescent="0.15">
      <c r="A1122">
        <v>401</v>
      </c>
      <c r="B1122">
        <v>8</v>
      </c>
    </row>
    <row r="1123" spans="1:2" x14ac:dyDescent="0.15">
      <c r="A1123">
        <v>796</v>
      </c>
      <c r="B1123">
        <v>16.600000000000001</v>
      </c>
    </row>
    <row r="1124" spans="1:2" x14ac:dyDescent="0.15">
      <c r="A1124">
        <v>312</v>
      </c>
      <c r="B1124">
        <v>4</v>
      </c>
    </row>
    <row r="1125" spans="1:2" x14ac:dyDescent="0.15">
      <c r="A1125">
        <v>595</v>
      </c>
      <c r="B1125">
        <v>14.6</v>
      </c>
    </row>
    <row r="1126" spans="1:2" x14ac:dyDescent="0.15">
      <c r="A1126">
        <v>638</v>
      </c>
      <c r="B1126">
        <v>16.8</v>
      </c>
    </row>
    <row r="1127" spans="1:2" x14ac:dyDescent="0.15">
      <c r="A1127">
        <v>61</v>
      </c>
      <c r="B1127">
        <v>3</v>
      </c>
    </row>
    <row r="1128" spans="1:2" x14ac:dyDescent="0.15">
      <c r="A1128">
        <v>91</v>
      </c>
      <c r="B1128">
        <v>4.7</v>
      </c>
    </row>
    <row r="1129" spans="1:2" x14ac:dyDescent="0.15">
      <c r="A1129">
        <v>154</v>
      </c>
      <c r="B1129">
        <v>9.9</v>
      </c>
    </row>
    <row r="1130" spans="1:2" x14ac:dyDescent="0.15">
      <c r="A1130">
        <v>94</v>
      </c>
      <c r="B1130">
        <v>4.8</v>
      </c>
    </row>
    <row r="1131" spans="1:2" x14ac:dyDescent="0.15">
      <c r="A1131">
        <v>851</v>
      </c>
      <c r="B1131">
        <v>20.6</v>
      </c>
    </row>
    <row r="1132" spans="1:2" x14ac:dyDescent="0.15">
      <c r="A1132">
        <v>193</v>
      </c>
      <c r="B1132">
        <v>6.7</v>
      </c>
    </row>
    <row r="1133" spans="1:2" x14ac:dyDescent="0.15">
      <c r="A1133">
        <v>195</v>
      </c>
      <c r="B1133">
        <v>8.3000000000000007</v>
      </c>
    </row>
    <row r="1134" spans="1:2" x14ac:dyDescent="0.15">
      <c r="A1134">
        <v>179</v>
      </c>
      <c r="B1134">
        <v>8.3000000000000007</v>
      </c>
    </row>
    <row r="1135" spans="1:2" x14ac:dyDescent="0.15">
      <c r="A1135">
        <v>123</v>
      </c>
      <c r="B1135">
        <v>5.3</v>
      </c>
    </row>
    <row r="1136" spans="1:2" x14ac:dyDescent="0.15">
      <c r="A1136">
        <v>960</v>
      </c>
      <c r="B1136">
        <v>19.399999999999999</v>
      </c>
    </row>
    <row r="1137" spans="1:2" x14ac:dyDescent="0.15">
      <c r="A1137">
        <v>286</v>
      </c>
      <c r="B1137">
        <v>7.2</v>
      </c>
    </row>
    <row r="1138" spans="1:2" x14ac:dyDescent="0.15">
      <c r="A1138">
        <v>711</v>
      </c>
      <c r="B1138">
        <v>20.9</v>
      </c>
    </row>
    <row r="1139" spans="1:2" x14ac:dyDescent="0.15">
      <c r="A1139">
        <v>104</v>
      </c>
      <c r="B1139">
        <v>3.4</v>
      </c>
    </row>
    <row r="1140" spans="1:2" x14ac:dyDescent="0.15">
      <c r="A1140">
        <v>62</v>
      </c>
      <c r="B1140">
        <v>3.5</v>
      </c>
    </row>
    <row r="1141" spans="1:2" x14ac:dyDescent="0.15">
      <c r="A1141">
        <v>173</v>
      </c>
      <c r="B1141">
        <v>2.7</v>
      </c>
    </row>
    <row r="1142" spans="1:2" x14ac:dyDescent="0.15">
      <c r="A1142">
        <v>173</v>
      </c>
      <c r="B1142">
        <v>3</v>
      </c>
    </row>
    <row r="1143" spans="1:2" x14ac:dyDescent="0.15">
      <c r="A1143">
        <v>181</v>
      </c>
      <c r="B1143">
        <v>4.7</v>
      </c>
    </row>
    <row r="1144" spans="1:2" x14ac:dyDescent="0.15">
      <c r="A1144">
        <v>175</v>
      </c>
      <c r="B1144">
        <v>5</v>
      </c>
    </row>
    <row r="1145" spans="1:2" x14ac:dyDescent="0.15">
      <c r="A1145">
        <v>185</v>
      </c>
      <c r="B1145">
        <v>5.9</v>
      </c>
    </row>
    <row r="1146" spans="1:2" x14ac:dyDescent="0.15">
      <c r="A1146">
        <v>175</v>
      </c>
      <c r="B1146">
        <v>4.9000000000000004</v>
      </c>
    </row>
    <row r="1147" spans="1:2" x14ac:dyDescent="0.15">
      <c r="A1147">
        <v>295</v>
      </c>
      <c r="B1147">
        <v>9.4</v>
      </c>
    </row>
    <row r="1148" spans="1:2" x14ac:dyDescent="0.15">
      <c r="A1148">
        <v>206</v>
      </c>
      <c r="B1148">
        <v>6.2</v>
      </c>
    </row>
    <row r="1149" spans="1:2" x14ac:dyDescent="0.15">
      <c r="A1149">
        <v>84</v>
      </c>
      <c r="B1149">
        <v>3.4</v>
      </c>
    </row>
    <row r="1150" spans="1:2" x14ac:dyDescent="0.15">
      <c r="A1150">
        <v>230</v>
      </c>
      <c r="B1150">
        <v>5.4</v>
      </c>
    </row>
    <row r="1151" spans="1:2" x14ac:dyDescent="0.15">
      <c r="A1151">
        <v>191</v>
      </c>
      <c r="B1151">
        <v>4.9000000000000004</v>
      </c>
    </row>
    <row r="1152" spans="1:2" x14ac:dyDescent="0.15">
      <c r="A1152">
        <v>143</v>
      </c>
      <c r="B1152">
        <v>2.2000000000000002</v>
      </c>
    </row>
    <row r="1153" spans="1:2" x14ac:dyDescent="0.15">
      <c r="A1153">
        <v>108</v>
      </c>
      <c r="B1153">
        <v>3.8</v>
      </c>
    </row>
    <row r="1154" spans="1:2" x14ac:dyDescent="0.15">
      <c r="A1154">
        <v>83</v>
      </c>
      <c r="B1154">
        <v>3.4</v>
      </c>
    </row>
    <row r="1155" spans="1:2" x14ac:dyDescent="0.15">
      <c r="A1155">
        <v>85</v>
      </c>
      <c r="B1155">
        <v>4.0999999999999996</v>
      </c>
    </row>
    <row r="1156" spans="1:2" x14ac:dyDescent="0.15">
      <c r="A1156">
        <v>201</v>
      </c>
      <c r="B1156">
        <v>4</v>
      </c>
    </row>
    <row r="1157" spans="1:2" x14ac:dyDescent="0.15">
      <c r="A1157">
        <v>226</v>
      </c>
      <c r="B1157">
        <v>2.2000000000000002</v>
      </c>
    </row>
    <row r="1158" spans="1:2" x14ac:dyDescent="0.15">
      <c r="A1158">
        <v>61</v>
      </c>
      <c r="B1158">
        <v>3.1</v>
      </c>
    </row>
    <row r="1159" spans="1:2" x14ac:dyDescent="0.15">
      <c r="A1159">
        <v>278</v>
      </c>
      <c r="B1159">
        <v>16</v>
      </c>
    </row>
    <row r="1160" spans="1:2" x14ac:dyDescent="0.15">
      <c r="A1160">
        <v>146</v>
      </c>
      <c r="B1160">
        <v>2.9</v>
      </c>
    </row>
    <row r="1161" spans="1:2" x14ac:dyDescent="0.15">
      <c r="A1161">
        <v>84</v>
      </c>
      <c r="B1161">
        <v>3.2</v>
      </c>
    </row>
    <row r="1162" spans="1:2" x14ac:dyDescent="0.15">
      <c r="A1162">
        <v>74</v>
      </c>
      <c r="B1162">
        <v>1.3</v>
      </c>
    </row>
    <row r="1163" spans="1:2" x14ac:dyDescent="0.15">
      <c r="A1163">
        <v>580</v>
      </c>
      <c r="B1163">
        <v>13.1</v>
      </c>
    </row>
    <row r="1164" spans="1:2" x14ac:dyDescent="0.15">
      <c r="A1164">
        <v>534</v>
      </c>
      <c r="B1164">
        <v>9.6999999999999993</v>
      </c>
    </row>
    <row r="1165" spans="1:2" x14ac:dyDescent="0.15">
      <c r="A1165">
        <v>612</v>
      </c>
      <c r="B1165">
        <v>11.6</v>
      </c>
    </row>
    <row r="1166" spans="1:2" x14ac:dyDescent="0.15">
      <c r="A1166">
        <v>626</v>
      </c>
      <c r="B1166">
        <v>12.1</v>
      </c>
    </row>
    <row r="1167" spans="1:2" x14ac:dyDescent="0.15">
      <c r="A1167">
        <v>462</v>
      </c>
      <c r="B1167">
        <v>16.8</v>
      </c>
    </row>
    <row r="1168" spans="1:2" x14ac:dyDescent="0.15">
      <c r="A1168">
        <v>254</v>
      </c>
      <c r="B1168">
        <v>9.5</v>
      </c>
    </row>
    <row r="1169" spans="1:2" x14ac:dyDescent="0.15">
      <c r="A1169">
        <v>482</v>
      </c>
      <c r="B1169">
        <v>22</v>
      </c>
    </row>
    <row r="1170" spans="1:2" x14ac:dyDescent="0.15">
      <c r="A1170">
        <v>517</v>
      </c>
      <c r="B1170">
        <v>26.1</v>
      </c>
    </row>
    <row r="1171" spans="1:2" x14ac:dyDescent="0.15">
      <c r="A1171">
        <v>194</v>
      </c>
      <c r="B1171">
        <v>5.9</v>
      </c>
    </row>
    <row r="1172" spans="1:2" x14ac:dyDescent="0.15">
      <c r="A1172">
        <v>668</v>
      </c>
      <c r="B1172">
        <v>22.3</v>
      </c>
    </row>
    <row r="1173" spans="1:2" x14ac:dyDescent="0.15">
      <c r="A1173">
        <v>127</v>
      </c>
      <c r="B1173">
        <v>5.6</v>
      </c>
    </row>
    <row r="1174" spans="1:2" x14ac:dyDescent="0.15">
      <c r="A1174">
        <v>439</v>
      </c>
      <c r="B1174">
        <v>20.100000000000001</v>
      </c>
    </row>
    <row r="1175" spans="1:2" x14ac:dyDescent="0.15">
      <c r="A1175">
        <v>574</v>
      </c>
      <c r="B1175">
        <v>28.1</v>
      </c>
    </row>
    <row r="1176" spans="1:2" x14ac:dyDescent="0.15">
      <c r="A1176">
        <v>218</v>
      </c>
      <c r="B1176">
        <v>10.6</v>
      </c>
    </row>
    <row r="1177" spans="1:2" x14ac:dyDescent="0.15">
      <c r="A1177">
        <v>422</v>
      </c>
      <c r="B1177">
        <v>19</v>
      </c>
    </row>
    <row r="1178" spans="1:2" x14ac:dyDescent="0.15">
      <c r="A1178">
        <v>506</v>
      </c>
      <c r="B1178">
        <v>22.7</v>
      </c>
    </row>
    <row r="1179" spans="1:2" x14ac:dyDescent="0.15">
      <c r="A1179">
        <v>800</v>
      </c>
      <c r="B1179">
        <v>32.200000000000003</v>
      </c>
    </row>
    <row r="1180" spans="1:2" x14ac:dyDescent="0.15">
      <c r="A1180">
        <v>573</v>
      </c>
      <c r="B1180">
        <v>34.200000000000003</v>
      </c>
    </row>
    <row r="1181" spans="1:2" x14ac:dyDescent="0.15">
      <c r="A1181">
        <v>322</v>
      </c>
      <c r="B1181">
        <v>6.9</v>
      </c>
    </row>
    <row r="1182" spans="1:2" x14ac:dyDescent="0.15">
      <c r="A1182">
        <v>286</v>
      </c>
      <c r="B1182">
        <v>7.8</v>
      </c>
    </row>
    <row r="1183" spans="1:2" x14ac:dyDescent="0.15">
      <c r="A1183">
        <v>389</v>
      </c>
      <c r="B1183">
        <v>9.9</v>
      </c>
    </row>
    <row r="1184" spans="1:2" x14ac:dyDescent="0.15">
      <c r="A1184">
        <v>696</v>
      </c>
      <c r="B1184">
        <v>33.1</v>
      </c>
    </row>
    <row r="1185" spans="1:2" x14ac:dyDescent="0.15">
      <c r="A1185">
        <v>322</v>
      </c>
      <c r="B1185">
        <v>23.9</v>
      </c>
    </row>
    <row r="1186" spans="1:2" x14ac:dyDescent="0.15">
      <c r="A1186">
        <v>335</v>
      </c>
      <c r="B1186">
        <v>9.1</v>
      </c>
    </row>
    <row r="1187" spans="1:2" x14ac:dyDescent="0.15">
      <c r="A1187">
        <v>235</v>
      </c>
      <c r="B1187">
        <v>11.1</v>
      </c>
    </row>
    <row r="1188" spans="1:2" x14ac:dyDescent="0.15">
      <c r="A1188">
        <v>612</v>
      </c>
      <c r="B1188">
        <v>41.8</v>
      </c>
    </row>
    <row r="1189" spans="1:2" x14ac:dyDescent="0.15">
      <c r="A1189">
        <v>303</v>
      </c>
      <c r="B1189">
        <v>23.1</v>
      </c>
    </row>
    <row r="1190" spans="1:2" x14ac:dyDescent="0.15">
      <c r="A1190">
        <v>465</v>
      </c>
      <c r="B1190">
        <v>28.9</v>
      </c>
    </row>
    <row r="1191" spans="1:2" x14ac:dyDescent="0.15">
      <c r="A1191">
        <v>604</v>
      </c>
      <c r="B1191">
        <v>40.4</v>
      </c>
    </row>
    <row r="1192" spans="1:2" x14ac:dyDescent="0.15">
      <c r="A1192">
        <v>372</v>
      </c>
      <c r="B1192">
        <v>15.7</v>
      </c>
    </row>
    <row r="1193" spans="1:2" x14ac:dyDescent="0.15">
      <c r="A1193">
        <v>693</v>
      </c>
      <c r="B1193">
        <v>39.6</v>
      </c>
    </row>
    <row r="1194" spans="1:2" x14ac:dyDescent="0.15">
      <c r="A1194">
        <v>413</v>
      </c>
      <c r="B1194">
        <v>30.4</v>
      </c>
    </row>
    <row r="1195" spans="1:2" x14ac:dyDescent="0.15">
      <c r="A1195">
        <v>437</v>
      </c>
      <c r="B1195">
        <v>27.8</v>
      </c>
    </row>
    <row r="1196" spans="1:2" x14ac:dyDescent="0.15">
      <c r="A1196">
        <v>330</v>
      </c>
      <c r="B1196">
        <v>20</v>
      </c>
    </row>
    <row r="1197" spans="1:2" x14ac:dyDescent="0.15">
      <c r="A1197">
        <v>749</v>
      </c>
      <c r="B1197">
        <v>46.7</v>
      </c>
    </row>
    <row r="1198" spans="1:2" x14ac:dyDescent="0.15">
      <c r="A1198">
        <v>458</v>
      </c>
      <c r="B1198">
        <v>24.5</v>
      </c>
    </row>
    <row r="1199" spans="1:2" x14ac:dyDescent="0.15">
      <c r="A1199">
        <v>561</v>
      </c>
      <c r="B1199">
        <v>40.700000000000003</v>
      </c>
    </row>
    <row r="1200" spans="1:2" x14ac:dyDescent="0.15">
      <c r="A1200">
        <v>479</v>
      </c>
      <c r="B1200">
        <v>34.5</v>
      </c>
    </row>
    <row r="1201" spans="1:2" x14ac:dyDescent="0.15">
      <c r="A1201">
        <v>567</v>
      </c>
      <c r="B1201">
        <v>45.8</v>
      </c>
    </row>
    <row r="1202" spans="1:2" x14ac:dyDescent="0.15">
      <c r="A1202">
        <v>422</v>
      </c>
      <c r="B1202">
        <v>27.9</v>
      </c>
    </row>
    <row r="1203" spans="1:2" x14ac:dyDescent="0.15">
      <c r="A1203">
        <v>632</v>
      </c>
      <c r="B1203">
        <v>52.5</v>
      </c>
    </row>
    <row r="1204" spans="1:2" x14ac:dyDescent="0.15">
      <c r="A1204">
        <v>276</v>
      </c>
      <c r="B1204">
        <v>20.399999999999999</v>
      </c>
    </row>
    <row r="1205" spans="1:2" x14ac:dyDescent="0.15">
      <c r="A1205">
        <v>224</v>
      </c>
      <c r="B1205">
        <v>16.399999999999999</v>
      </c>
    </row>
    <row r="1206" spans="1:2" x14ac:dyDescent="0.15">
      <c r="A1206">
        <v>348</v>
      </c>
      <c r="B1206">
        <v>28.6</v>
      </c>
    </row>
    <row r="1207" spans="1:2" x14ac:dyDescent="0.15">
      <c r="A1207">
        <v>332</v>
      </c>
      <c r="B1207">
        <v>25</v>
      </c>
    </row>
    <row r="1208" spans="1:2" x14ac:dyDescent="0.15">
      <c r="A1208">
        <v>259</v>
      </c>
      <c r="B1208">
        <v>24</v>
      </c>
    </row>
    <row r="1209" spans="1:2" x14ac:dyDescent="0.15">
      <c r="A1209">
        <v>407</v>
      </c>
      <c r="B1209">
        <v>32.700000000000003</v>
      </c>
    </row>
    <row r="1210" spans="1:2" x14ac:dyDescent="0.15">
      <c r="A1210">
        <v>171</v>
      </c>
      <c r="B1210">
        <v>12.8</v>
      </c>
    </row>
    <row r="1211" spans="1:2" x14ac:dyDescent="0.15">
      <c r="A1211">
        <v>658</v>
      </c>
      <c r="B1211">
        <v>49.7</v>
      </c>
    </row>
    <row r="1212" spans="1:2" x14ac:dyDescent="0.15">
      <c r="A1212">
        <v>495</v>
      </c>
      <c r="B1212">
        <v>38.700000000000003</v>
      </c>
    </row>
    <row r="1213" spans="1:2" x14ac:dyDescent="0.15">
      <c r="A1213">
        <v>231</v>
      </c>
      <c r="B1213">
        <v>15.1</v>
      </c>
    </row>
    <row r="1214" spans="1:2" x14ac:dyDescent="0.15">
      <c r="A1214">
        <v>274</v>
      </c>
      <c r="B1214">
        <v>19.2</v>
      </c>
    </row>
    <row r="1215" spans="1:2" x14ac:dyDescent="0.15">
      <c r="A1215">
        <v>366</v>
      </c>
      <c r="B1215">
        <v>27.3</v>
      </c>
    </row>
    <row r="1216" spans="1:2" x14ac:dyDescent="0.15">
      <c r="A1216">
        <v>402</v>
      </c>
      <c r="B1216">
        <v>28.7</v>
      </c>
    </row>
    <row r="1217" spans="1:2" x14ac:dyDescent="0.15">
      <c r="A1217">
        <v>455</v>
      </c>
      <c r="B1217">
        <v>35.4</v>
      </c>
    </row>
    <row r="1218" spans="1:2" x14ac:dyDescent="0.15">
      <c r="A1218">
        <v>204</v>
      </c>
      <c r="B1218">
        <v>9.3000000000000007</v>
      </c>
    </row>
    <row r="1219" spans="1:2" x14ac:dyDescent="0.15">
      <c r="A1219">
        <v>371</v>
      </c>
      <c r="B1219">
        <v>24.6</v>
      </c>
    </row>
    <row r="1220" spans="1:2" x14ac:dyDescent="0.15">
      <c r="A1220">
        <v>301</v>
      </c>
      <c r="B1220">
        <v>16.3</v>
      </c>
    </row>
    <row r="1221" spans="1:2" x14ac:dyDescent="0.15">
      <c r="A1221">
        <v>363</v>
      </c>
      <c r="B1221">
        <v>18.399999999999999</v>
      </c>
    </row>
    <row r="1222" spans="1:2" x14ac:dyDescent="0.15">
      <c r="A1222">
        <v>510</v>
      </c>
      <c r="B1222">
        <v>27.5</v>
      </c>
    </row>
    <row r="1223" spans="1:2" x14ac:dyDescent="0.15">
      <c r="A1223">
        <v>217</v>
      </c>
      <c r="B1223">
        <v>11.8</v>
      </c>
    </row>
    <row r="1224" spans="1:2" x14ac:dyDescent="0.15">
      <c r="A1224">
        <v>800</v>
      </c>
      <c r="B1224">
        <v>60.1</v>
      </c>
    </row>
    <row r="1225" spans="1:2" x14ac:dyDescent="0.15">
      <c r="A1225">
        <v>271</v>
      </c>
      <c r="B1225">
        <v>18.5</v>
      </c>
    </row>
    <row r="1226" spans="1:2" x14ac:dyDescent="0.15">
      <c r="A1226">
        <v>236</v>
      </c>
      <c r="B1226">
        <v>9.6</v>
      </c>
    </row>
    <row r="1227" spans="1:2" x14ac:dyDescent="0.15">
      <c r="A1227">
        <v>362</v>
      </c>
      <c r="B1227">
        <v>25</v>
      </c>
    </row>
    <row r="1228" spans="1:2" x14ac:dyDescent="0.15">
      <c r="A1228">
        <v>527</v>
      </c>
      <c r="B1228">
        <v>37.700000000000003</v>
      </c>
    </row>
    <row r="1229" spans="1:2" x14ac:dyDescent="0.15">
      <c r="A1229">
        <v>592</v>
      </c>
      <c r="B1229">
        <v>38.9</v>
      </c>
    </row>
    <row r="1230" spans="1:2" x14ac:dyDescent="0.15">
      <c r="A1230">
        <v>178</v>
      </c>
      <c r="B1230">
        <v>13.6</v>
      </c>
    </row>
    <row r="1231" spans="1:2" x14ac:dyDescent="0.15">
      <c r="A1231">
        <v>637</v>
      </c>
      <c r="B1231">
        <v>41.3</v>
      </c>
    </row>
    <row r="1232" spans="1:2" x14ac:dyDescent="0.15">
      <c r="A1232">
        <v>233</v>
      </c>
      <c r="B1232">
        <v>15.5</v>
      </c>
    </row>
    <row r="1233" spans="1:2" x14ac:dyDescent="0.15">
      <c r="A1233">
        <v>243</v>
      </c>
      <c r="B1233">
        <v>19.3</v>
      </c>
    </row>
    <row r="1234" spans="1:2" x14ac:dyDescent="0.15">
      <c r="A1234">
        <v>276</v>
      </c>
      <c r="B1234">
        <v>29.6</v>
      </c>
    </row>
    <row r="1235" spans="1:2" x14ac:dyDescent="0.15">
      <c r="A1235">
        <v>436</v>
      </c>
      <c r="B1235">
        <v>35.200000000000003</v>
      </c>
    </row>
    <row r="1236" spans="1:2" x14ac:dyDescent="0.15">
      <c r="A1236">
        <v>480</v>
      </c>
      <c r="B1236">
        <v>34.1</v>
      </c>
    </row>
    <row r="1237" spans="1:2" x14ac:dyDescent="0.15">
      <c r="A1237">
        <v>379</v>
      </c>
      <c r="B1237">
        <v>10.199999999999999</v>
      </c>
    </row>
    <row r="1238" spans="1:2" x14ac:dyDescent="0.15">
      <c r="A1238">
        <v>300</v>
      </c>
      <c r="B1238">
        <v>22</v>
      </c>
    </row>
    <row r="1239" spans="1:2" x14ac:dyDescent="0.15">
      <c r="A1239">
        <v>315</v>
      </c>
      <c r="B1239">
        <v>15.6</v>
      </c>
    </row>
    <row r="1240" spans="1:2" x14ac:dyDescent="0.15">
      <c r="A1240">
        <v>461</v>
      </c>
      <c r="B1240">
        <v>37.4</v>
      </c>
    </row>
    <row r="1241" spans="1:2" x14ac:dyDescent="0.15">
      <c r="A1241">
        <v>531</v>
      </c>
      <c r="B1241">
        <v>31.1</v>
      </c>
    </row>
    <row r="1242" spans="1:2" x14ac:dyDescent="0.15">
      <c r="A1242">
        <v>302</v>
      </c>
      <c r="B1242">
        <v>17.5</v>
      </c>
    </row>
    <row r="1243" spans="1:2" x14ac:dyDescent="0.15">
      <c r="A1243">
        <v>448</v>
      </c>
      <c r="B1243">
        <v>27.4</v>
      </c>
    </row>
    <row r="1244" spans="1:2" x14ac:dyDescent="0.15">
      <c r="A1244">
        <v>336</v>
      </c>
      <c r="B1244">
        <v>27.2</v>
      </c>
    </row>
    <row r="1245" spans="1:2" x14ac:dyDescent="0.15">
      <c r="A1245">
        <v>356</v>
      </c>
      <c r="B1245">
        <v>24.9</v>
      </c>
    </row>
    <row r="1246" spans="1:2" x14ac:dyDescent="0.15">
      <c r="A1246">
        <v>326</v>
      </c>
      <c r="B1246">
        <v>21.7</v>
      </c>
    </row>
    <row r="1247" spans="1:2" x14ac:dyDescent="0.15">
      <c r="A1247">
        <v>314</v>
      </c>
      <c r="B1247">
        <v>13.9</v>
      </c>
    </row>
    <row r="1248" spans="1:2" x14ac:dyDescent="0.15">
      <c r="A1248">
        <v>614</v>
      </c>
      <c r="B1248">
        <v>37.1</v>
      </c>
    </row>
    <row r="1249" spans="1:2" x14ac:dyDescent="0.15">
      <c r="A1249">
        <v>439</v>
      </c>
      <c r="B1249">
        <v>34.4</v>
      </c>
    </row>
    <row r="1250" spans="1:2" x14ac:dyDescent="0.15">
      <c r="A1250">
        <v>585</v>
      </c>
      <c r="B1250">
        <v>40.5</v>
      </c>
    </row>
    <row r="1251" spans="1:2" x14ac:dyDescent="0.15">
      <c r="A1251">
        <v>568</v>
      </c>
      <c r="B1251">
        <v>39.5</v>
      </c>
    </row>
    <row r="1252" spans="1:2" x14ac:dyDescent="0.15">
      <c r="A1252">
        <v>159</v>
      </c>
      <c r="B1252">
        <v>15.8</v>
      </c>
    </row>
    <row r="1253" spans="1:2" x14ac:dyDescent="0.15">
      <c r="A1253">
        <v>159</v>
      </c>
      <c r="B1253">
        <v>13.4</v>
      </c>
    </row>
    <row r="1254" spans="1:2" x14ac:dyDescent="0.15">
      <c r="A1254">
        <v>236</v>
      </c>
      <c r="B1254">
        <v>12.6</v>
      </c>
    </row>
    <row r="1255" spans="1:2" x14ac:dyDescent="0.15">
      <c r="A1255">
        <v>342</v>
      </c>
      <c r="B1255">
        <v>21</v>
      </c>
    </row>
    <row r="1256" spans="1:2" x14ac:dyDescent="0.15">
      <c r="A1256">
        <v>528</v>
      </c>
      <c r="B1256">
        <v>32.1</v>
      </c>
    </row>
    <row r="1257" spans="1:2" x14ac:dyDescent="0.15">
      <c r="A1257">
        <v>484</v>
      </c>
      <c r="B1257">
        <v>36.299999999999997</v>
      </c>
    </row>
    <row r="1258" spans="1:2" x14ac:dyDescent="0.15">
      <c r="A1258">
        <v>349</v>
      </c>
      <c r="B1258">
        <v>26.7</v>
      </c>
    </row>
    <row r="1259" spans="1:2" x14ac:dyDescent="0.15">
      <c r="A1259">
        <v>419</v>
      </c>
      <c r="B1259">
        <v>34.200000000000003</v>
      </c>
    </row>
    <row r="1260" spans="1:2" x14ac:dyDescent="0.15">
      <c r="A1260">
        <v>720</v>
      </c>
      <c r="B1260">
        <v>57.6</v>
      </c>
    </row>
    <row r="1261" spans="1:2" x14ac:dyDescent="0.15">
      <c r="A1261">
        <v>419</v>
      </c>
      <c r="B1261">
        <v>39.299999999999997</v>
      </c>
    </row>
    <row r="1262" spans="1:2" x14ac:dyDescent="0.15">
      <c r="A1262">
        <v>187</v>
      </c>
      <c r="B1262">
        <v>13.3</v>
      </c>
    </row>
    <row r="1263" spans="1:2" x14ac:dyDescent="0.15">
      <c r="A1263">
        <v>454</v>
      </c>
      <c r="B1263">
        <v>31.9</v>
      </c>
    </row>
    <row r="1264" spans="1:2" x14ac:dyDescent="0.15">
      <c r="A1264">
        <v>304</v>
      </c>
      <c r="B1264">
        <v>18.2</v>
      </c>
    </row>
    <row r="1265" spans="1:2" x14ac:dyDescent="0.15">
      <c r="A1265">
        <v>298</v>
      </c>
      <c r="B1265">
        <v>24.2</v>
      </c>
    </row>
    <row r="1266" spans="1:2" x14ac:dyDescent="0.15">
      <c r="A1266">
        <v>332</v>
      </c>
      <c r="B1266">
        <v>17.5</v>
      </c>
    </row>
    <row r="1267" spans="1:2" x14ac:dyDescent="0.15">
      <c r="A1267">
        <v>177</v>
      </c>
      <c r="B1267">
        <v>4.9000000000000004</v>
      </c>
    </row>
    <row r="1268" spans="1:2" x14ac:dyDescent="0.15">
      <c r="A1268">
        <v>491</v>
      </c>
      <c r="B1268">
        <v>31</v>
      </c>
    </row>
    <row r="1269" spans="1:2" x14ac:dyDescent="0.15">
      <c r="A1269">
        <v>343</v>
      </c>
      <c r="B1269">
        <v>22.5</v>
      </c>
    </row>
    <row r="1270" spans="1:2" x14ac:dyDescent="0.15">
      <c r="A1270">
        <v>346</v>
      </c>
      <c r="B1270">
        <v>23.4</v>
      </c>
    </row>
    <row r="1271" spans="1:2" x14ac:dyDescent="0.15">
      <c r="A1271">
        <v>230</v>
      </c>
      <c r="B1271">
        <v>11.3</v>
      </c>
    </row>
    <row r="1272" spans="1:2" x14ac:dyDescent="0.15">
      <c r="A1272">
        <v>266</v>
      </c>
      <c r="B1272">
        <v>17.8</v>
      </c>
    </row>
    <row r="1273" spans="1:2" x14ac:dyDescent="0.15">
      <c r="A1273">
        <v>307</v>
      </c>
      <c r="B1273">
        <v>11.7</v>
      </c>
    </row>
    <row r="1274" spans="1:2" x14ac:dyDescent="0.15">
      <c r="A1274">
        <v>327</v>
      </c>
      <c r="B1274">
        <v>22</v>
      </c>
    </row>
    <row r="1275" spans="1:2" x14ac:dyDescent="0.15">
      <c r="A1275">
        <v>332</v>
      </c>
      <c r="B1275">
        <v>16.2</v>
      </c>
    </row>
    <row r="1276" spans="1:2" x14ac:dyDescent="0.15">
      <c r="A1276">
        <v>279</v>
      </c>
      <c r="B1276">
        <v>12.8</v>
      </c>
    </row>
    <row r="1277" spans="1:2" x14ac:dyDescent="0.15">
      <c r="A1277">
        <v>251</v>
      </c>
      <c r="B1277">
        <v>13.5</v>
      </c>
    </row>
    <row r="1278" spans="1:2" x14ac:dyDescent="0.15">
      <c r="A1278">
        <v>228</v>
      </c>
      <c r="B1278">
        <v>14.4</v>
      </c>
    </row>
    <row r="1279" spans="1:2" x14ac:dyDescent="0.15">
      <c r="A1279">
        <v>494</v>
      </c>
      <c r="B1279">
        <v>38.700000000000003</v>
      </c>
    </row>
    <row r="1280" spans="1:2" x14ac:dyDescent="0.15">
      <c r="A1280">
        <v>462</v>
      </c>
      <c r="B1280">
        <v>24.9</v>
      </c>
    </row>
    <row r="1281" spans="1:2" x14ac:dyDescent="0.15">
      <c r="A1281">
        <v>621</v>
      </c>
      <c r="B1281">
        <v>42.1</v>
      </c>
    </row>
    <row r="1282" spans="1:2" x14ac:dyDescent="0.15">
      <c r="A1282">
        <v>338</v>
      </c>
      <c r="B1282">
        <v>23.6</v>
      </c>
    </row>
    <row r="1283" spans="1:2" x14ac:dyDescent="0.15">
      <c r="A1283">
        <v>278</v>
      </c>
      <c r="B1283">
        <v>27.6</v>
      </c>
    </row>
    <row r="1284" spans="1:2" x14ac:dyDescent="0.15">
      <c r="A1284">
        <v>358</v>
      </c>
      <c r="B1284">
        <v>26.7</v>
      </c>
    </row>
    <row r="1285" spans="1:2" x14ac:dyDescent="0.15">
      <c r="A1285">
        <v>381</v>
      </c>
      <c r="B1285">
        <v>33.200000000000003</v>
      </c>
    </row>
    <row r="1286" spans="1:2" x14ac:dyDescent="0.15">
      <c r="A1286">
        <v>399</v>
      </c>
      <c r="B1286">
        <v>33.6</v>
      </c>
    </row>
    <row r="1287" spans="1:2" x14ac:dyDescent="0.15">
      <c r="A1287">
        <v>306</v>
      </c>
      <c r="B1287">
        <v>12.2</v>
      </c>
    </row>
    <row r="1288" spans="1:2" x14ac:dyDescent="0.15">
      <c r="A1288">
        <v>88</v>
      </c>
      <c r="B1288">
        <v>1.1000000000000001</v>
      </c>
    </row>
    <row r="1289" spans="1:2" x14ac:dyDescent="0.15">
      <c r="A1289">
        <v>1142</v>
      </c>
      <c r="B1289">
        <v>26.3</v>
      </c>
    </row>
    <row r="1290" spans="1:2" x14ac:dyDescent="0.15">
      <c r="A1290">
        <v>1014</v>
      </c>
      <c r="B1290">
        <v>8.6999999999999993</v>
      </c>
    </row>
    <row r="1291" spans="1:2" x14ac:dyDescent="0.15">
      <c r="A1291">
        <v>119</v>
      </c>
      <c r="B1291">
        <v>1.1000000000000001</v>
      </c>
    </row>
    <row r="1292" spans="1:2" x14ac:dyDescent="0.15">
      <c r="A1292">
        <v>85</v>
      </c>
      <c r="B1292">
        <v>1.7</v>
      </c>
    </row>
    <row r="1293" spans="1:2" x14ac:dyDescent="0.15">
      <c r="A1293">
        <v>73</v>
      </c>
      <c r="B1293">
        <v>1.2</v>
      </c>
    </row>
    <row r="1294" spans="1:2" x14ac:dyDescent="0.15">
      <c r="A1294">
        <v>103</v>
      </c>
      <c r="B1294">
        <v>1.4</v>
      </c>
    </row>
    <row r="1295" spans="1:2" x14ac:dyDescent="0.15">
      <c r="A1295">
        <v>576</v>
      </c>
      <c r="B1295">
        <v>15.5</v>
      </c>
    </row>
    <row r="1296" spans="1:2" x14ac:dyDescent="0.15">
      <c r="A1296">
        <v>749</v>
      </c>
      <c r="B1296">
        <v>20.6</v>
      </c>
    </row>
    <row r="1297" spans="1:2" x14ac:dyDescent="0.15">
      <c r="A1297">
        <v>92</v>
      </c>
      <c r="B1297">
        <v>2</v>
      </c>
    </row>
    <row r="1298" spans="1:2" x14ac:dyDescent="0.15">
      <c r="A1298">
        <v>433</v>
      </c>
      <c r="B1298">
        <v>2.6</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620"/>
  <sheetViews>
    <sheetView workbookViewId="0">
      <selection activeCell="C2" sqref="C2:C620"/>
    </sheetView>
  </sheetViews>
  <sheetFormatPr defaultRowHeight="13.5" x14ac:dyDescent="0.15"/>
  <cols>
    <col min="1" max="1" width="18.875" customWidth="1"/>
    <col min="2" max="2" width="17.625" customWidth="1"/>
    <col min="3" max="3" width="19.125" customWidth="1"/>
    <col min="13" max="13" width="22.125" customWidth="1"/>
  </cols>
  <sheetData>
    <row r="1" spans="1:40" x14ac:dyDescent="0.15">
      <c r="A1" t="s">
        <v>237</v>
      </c>
      <c r="B1" t="s">
        <v>236</v>
      </c>
      <c r="C1" t="s">
        <v>235</v>
      </c>
      <c r="D1" t="s">
        <v>234</v>
      </c>
      <c r="E1" t="s">
        <v>863</v>
      </c>
      <c r="F1" t="s">
        <v>233</v>
      </c>
      <c r="J1" t="s">
        <v>864</v>
      </c>
      <c r="K1" t="s">
        <v>865</v>
      </c>
      <c r="L1" t="s">
        <v>863</v>
      </c>
      <c r="N1" t="s">
        <v>232</v>
      </c>
      <c r="O1" t="s">
        <v>231</v>
      </c>
      <c r="P1" t="s">
        <v>224</v>
      </c>
      <c r="R1" t="s">
        <v>66</v>
      </c>
      <c r="S1" t="s">
        <v>67</v>
      </c>
      <c r="T1" t="s">
        <v>224</v>
      </c>
      <c r="X1" t="s">
        <v>232</v>
      </c>
      <c r="Y1" t="s">
        <v>231</v>
      </c>
      <c r="AD1" t="s">
        <v>230</v>
      </c>
      <c r="AF1" t="s">
        <v>229</v>
      </c>
      <c r="AG1" t="s">
        <v>228</v>
      </c>
      <c r="AH1" t="s">
        <v>227</v>
      </c>
      <c r="AI1" t="s">
        <v>226</v>
      </c>
      <c r="AJ1" t="s">
        <v>225</v>
      </c>
      <c r="AL1" t="s">
        <v>66</v>
      </c>
      <c r="AM1" t="s">
        <v>67</v>
      </c>
      <c r="AN1" t="s">
        <v>224</v>
      </c>
    </row>
    <row r="2" spans="1:40" x14ac:dyDescent="0.15">
      <c r="B2">
        <v>2.68</v>
      </c>
      <c r="C2">
        <f t="shared" ref="C2:C65" si="0">B2*1000</f>
        <v>2680</v>
      </c>
      <c r="D2">
        <v>110</v>
      </c>
      <c r="E2">
        <f>D2/C2</f>
        <v>4.1044776119402986E-2</v>
      </c>
      <c r="F2" t="s">
        <v>178</v>
      </c>
      <c r="I2" s="86" t="s">
        <v>850</v>
      </c>
      <c r="J2" s="86">
        <f>MAX(C:C)</f>
        <v>42000</v>
      </c>
      <c r="K2" s="86">
        <f t="shared" ref="K2:L2" si="1">MAX(D:D)</f>
        <v>2364.8608399999998</v>
      </c>
      <c r="L2" s="86">
        <f t="shared" si="1"/>
        <v>0.33455210237659966</v>
      </c>
      <c r="M2" t="s">
        <v>311</v>
      </c>
      <c r="N2">
        <v>2782</v>
      </c>
      <c r="O2">
        <v>130</v>
      </c>
      <c r="P2">
        <f t="shared" ref="P2:P17" si="2">O2/N2</f>
        <v>4.6728971962616821E-2</v>
      </c>
      <c r="Q2" t="s">
        <v>220</v>
      </c>
      <c r="R2">
        <f>AVERAGE(N:N)</f>
        <v>3693.875</v>
      </c>
      <c r="S2">
        <f>AVERAGE(O:O)</f>
        <v>195.25</v>
      </c>
      <c r="T2">
        <f>AVERAGE(P:P)</f>
        <v>5.3228233365953774E-2</v>
      </c>
      <c r="W2" t="s">
        <v>223</v>
      </c>
      <c r="X2">
        <v>0.45799999999999996</v>
      </c>
      <c r="Y2">
        <v>4.7500000000000001E-2</v>
      </c>
      <c r="AA2" t="s">
        <v>222</v>
      </c>
      <c r="AF2">
        <v>1</v>
      </c>
      <c r="AG2" t="s">
        <v>221</v>
      </c>
      <c r="AH2">
        <v>570</v>
      </c>
      <c r="AI2">
        <v>60</v>
      </c>
      <c r="AJ2">
        <v>0.105</v>
      </c>
      <c r="AK2" t="s">
        <v>220</v>
      </c>
      <c r="AL2" t="e">
        <f>AVERAGE(AG:AG)</f>
        <v>#DIV/0!</v>
      </c>
      <c r="AM2">
        <f>AVERAGE(AH:AH)</f>
        <v>686.37931034482756</v>
      </c>
      <c r="AN2">
        <f>AVERAGE(AI:AI)</f>
        <v>90.847457627118644</v>
      </c>
    </row>
    <row r="3" spans="1:40" x14ac:dyDescent="0.15">
      <c r="B3">
        <v>2.5</v>
      </c>
      <c r="C3">
        <f t="shared" si="0"/>
        <v>2500</v>
      </c>
      <c r="D3">
        <v>35</v>
      </c>
      <c r="E3">
        <f t="shared" ref="E3:E66" si="3">D3/C3</f>
        <v>1.4E-2</v>
      </c>
      <c r="F3" t="s">
        <v>172</v>
      </c>
      <c r="I3" s="86" t="s">
        <v>851</v>
      </c>
      <c r="J3" s="86">
        <f>MIN(C:C)</f>
        <v>142</v>
      </c>
      <c r="K3" s="86">
        <f t="shared" ref="K3:L3" si="4">MIN(D:D)</f>
        <v>1.8</v>
      </c>
      <c r="L3" s="86">
        <f t="shared" si="4"/>
        <v>6.2500000000000003E-3</v>
      </c>
      <c r="M3" t="s">
        <v>310</v>
      </c>
      <c r="N3">
        <v>3050</v>
      </c>
      <c r="O3">
        <v>127</v>
      </c>
      <c r="P3">
        <f t="shared" si="2"/>
        <v>4.1639344262295083E-2</v>
      </c>
      <c r="Q3" t="s">
        <v>217</v>
      </c>
      <c r="R3">
        <f>MAX(N:N)</f>
        <v>6200</v>
      </c>
      <c r="S3">
        <f>MAX(O:O)</f>
        <v>380</v>
      </c>
      <c r="T3">
        <f>MAX(P:P)</f>
        <v>8.2608695652173908E-2</v>
      </c>
      <c r="W3" t="s">
        <v>219</v>
      </c>
      <c r="X3">
        <v>0.6</v>
      </c>
      <c r="Y3">
        <v>6.4000000000000001E-2</v>
      </c>
      <c r="AF3">
        <v>2</v>
      </c>
      <c r="AG3" t="s">
        <v>218</v>
      </c>
      <c r="AH3">
        <v>541.5</v>
      </c>
      <c r="AI3">
        <v>80</v>
      </c>
      <c r="AJ3">
        <v>0.14799999999999999</v>
      </c>
      <c r="AK3" t="s">
        <v>217</v>
      </c>
      <c r="AL3">
        <f>MAX(AG:AG)</f>
        <v>0</v>
      </c>
      <c r="AM3">
        <f>MAX(AH:AH)</f>
        <v>2842.5</v>
      </c>
      <c r="AN3">
        <f>MAX(AI:AI)</f>
        <v>240</v>
      </c>
    </row>
    <row r="4" spans="1:40" x14ac:dyDescent="0.15">
      <c r="B4">
        <v>5</v>
      </c>
      <c r="C4">
        <f t="shared" si="0"/>
        <v>5000</v>
      </c>
      <c r="D4">
        <v>222</v>
      </c>
      <c r="E4">
        <f t="shared" si="3"/>
        <v>4.4400000000000002E-2</v>
      </c>
      <c r="F4" t="s">
        <v>212</v>
      </c>
      <c r="I4" s="86" t="s">
        <v>852</v>
      </c>
      <c r="J4" s="86">
        <f>AVERAGE(C:C)</f>
        <v>3025.9361873990306</v>
      </c>
      <c r="K4" s="86">
        <f t="shared" ref="K4:L4" si="5">AVERAGE(D:D)</f>
        <v>188.46837118245557</v>
      </c>
      <c r="L4" s="86">
        <f t="shared" si="5"/>
        <v>6.680499996808173E-2</v>
      </c>
      <c r="N4">
        <v>1880</v>
      </c>
      <c r="O4">
        <v>119</v>
      </c>
      <c r="P4">
        <f t="shared" si="2"/>
        <v>6.3297872340425526E-2</v>
      </c>
      <c r="Q4" t="s">
        <v>215</v>
      </c>
      <c r="R4">
        <f>MIN(N:N)</f>
        <v>1880</v>
      </c>
      <c r="S4">
        <f>MIN(O:O)</f>
        <v>52</v>
      </c>
      <c r="T4">
        <f>MIN(P:P)</f>
        <v>2.5742574257425741E-2</v>
      </c>
      <c r="X4">
        <v>0.45</v>
      </c>
      <c r="Y4">
        <v>6.9000000000000006E-2</v>
      </c>
      <c r="AF4">
        <v>3</v>
      </c>
      <c r="AG4" t="s">
        <v>216</v>
      </c>
      <c r="AH4">
        <v>560</v>
      </c>
      <c r="AI4">
        <v>100</v>
      </c>
      <c r="AJ4">
        <v>0.17899999999999999</v>
      </c>
      <c r="AK4" t="s">
        <v>215</v>
      </c>
      <c r="AL4">
        <f>MIN(AG:AG)</f>
        <v>0</v>
      </c>
      <c r="AM4">
        <f>MIN(AH:AH)</f>
        <v>0</v>
      </c>
      <c r="AN4">
        <f>MIN(AI:AI)</f>
        <v>20</v>
      </c>
    </row>
    <row r="5" spans="1:40" x14ac:dyDescent="0.15">
      <c r="B5">
        <v>1.1399999999999999</v>
      </c>
      <c r="C5">
        <f t="shared" si="0"/>
        <v>1140</v>
      </c>
      <c r="D5">
        <v>80</v>
      </c>
      <c r="E5">
        <f t="shared" si="3"/>
        <v>7.0175438596491224E-2</v>
      </c>
      <c r="F5" t="s">
        <v>178</v>
      </c>
      <c r="N5">
        <v>2540</v>
      </c>
      <c r="O5">
        <v>138</v>
      </c>
      <c r="P5">
        <f t="shared" si="2"/>
        <v>5.4330708661417322E-2</v>
      </c>
      <c r="Q5" t="s">
        <v>213</v>
      </c>
      <c r="R5">
        <f>MEDIAN(N:N)</f>
        <v>3300</v>
      </c>
      <c r="S5">
        <f>MEDIAN(O:O)</f>
        <v>181.5</v>
      </c>
      <c r="T5">
        <f>MEDIAN(P:P)</f>
        <v>5.1004329004329003E-2</v>
      </c>
      <c r="X5">
        <v>0.1</v>
      </c>
      <c r="Y5">
        <v>3.4500000000000003E-2</v>
      </c>
      <c r="AF5">
        <v>4</v>
      </c>
      <c r="AG5" t="s">
        <v>214</v>
      </c>
      <c r="AH5">
        <v>263.5</v>
      </c>
      <c r="AI5">
        <v>20</v>
      </c>
      <c r="AJ5">
        <v>7.5999999999999998E-2</v>
      </c>
      <c r="AK5" t="s">
        <v>213</v>
      </c>
      <c r="AL5" t="e">
        <f>MEDIAN(AG:AG)</f>
        <v>#NUM!</v>
      </c>
      <c r="AM5">
        <f>MEDIAN(AH:AH)</f>
        <v>562</v>
      </c>
      <c r="AN5">
        <f>MEDIAN(AI:AI)</f>
        <v>80</v>
      </c>
    </row>
    <row r="6" spans="1:40" x14ac:dyDescent="0.15">
      <c r="B6">
        <v>2</v>
      </c>
      <c r="C6">
        <f t="shared" si="0"/>
        <v>2000</v>
      </c>
      <c r="D6">
        <v>80</v>
      </c>
      <c r="E6">
        <f t="shared" si="3"/>
        <v>0.04</v>
      </c>
      <c r="F6" t="s">
        <v>212</v>
      </c>
      <c r="N6">
        <v>3300</v>
      </c>
      <c r="O6">
        <v>142</v>
      </c>
      <c r="P6">
        <f t="shared" si="2"/>
        <v>4.303030303030303E-2</v>
      </c>
      <c r="Q6" t="s">
        <v>210</v>
      </c>
      <c r="R6">
        <f>STDEV(N:N)</f>
        <v>1385.89859537654</v>
      </c>
      <c r="S6">
        <f>STDEV(O:O)</f>
        <v>83.220590400853723</v>
      </c>
      <c r="T6">
        <f>STDEV(P:P)</f>
        <v>1.4453730443553515E-2</v>
      </c>
      <c r="X6">
        <v>0.13500000000000001</v>
      </c>
      <c r="Y6">
        <v>0.04</v>
      </c>
      <c r="AF6">
        <v>5</v>
      </c>
      <c r="AG6" t="s">
        <v>211</v>
      </c>
      <c r="AH6">
        <v>464.5</v>
      </c>
      <c r="AI6">
        <v>60</v>
      </c>
      <c r="AJ6">
        <v>0.129</v>
      </c>
      <c r="AK6" t="s">
        <v>210</v>
      </c>
      <c r="AL6" t="e">
        <f>STDEV(AG:AG)</f>
        <v>#DIV/0!</v>
      </c>
      <c r="AM6">
        <f>STDEV(AH:AH)</f>
        <v>440.09975255163147</v>
      </c>
      <c r="AN6">
        <f>STDEV(AI:AI)</f>
        <v>55.251404587957211</v>
      </c>
    </row>
    <row r="7" spans="1:40" x14ac:dyDescent="0.15">
      <c r="B7">
        <v>2</v>
      </c>
      <c r="C7">
        <f t="shared" si="0"/>
        <v>2000</v>
      </c>
      <c r="D7">
        <v>120</v>
      </c>
      <c r="E7">
        <f t="shared" si="3"/>
        <v>0.06</v>
      </c>
      <c r="F7" t="s">
        <v>209</v>
      </c>
      <c r="N7">
        <v>4980</v>
      </c>
      <c r="O7">
        <v>280</v>
      </c>
      <c r="P7">
        <f t="shared" si="2"/>
        <v>5.6224899598393573E-2</v>
      </c>
      <c r="X7">
        <v>0.2</v>
      </c>
      <c r="Y7">
        <v>4.8499999999999995E-2</v>
      </c>
      <c r="AF7">
        <v>6</v>
      </c>
      <c r="AG7" t="s">
        <v>208</v>
      </c>
      <c r="AH7">
        <v>1000.5</v>
      </c>
      <c r="AI7">
        <v>140</v>
      </c>
      <c r="AJ7">
        <v>0.14000000000000001</v>
      </c>
    </row>
    <row r="8" spans="1:40" x14ac:dyDescent="0.15">
      <c r="B8">
        <v>2.06</v>
      </c>
      <c r="C8">
        <f t="shared" si="0"/>
        <v>2060</v>
      </c>
      <c r="D8">
        <v>130</v>
      </c>
      <c r="E8">
        <f t="shared" si="3"/>
        <v>6.3106796116504854E-2</v>
      </c>
      <c r="F8" t="s">
        <v>160</v>
      </c>
      <c r="N8">
        <v>4600</v>
      </c>
      <c r="O8">
        <v>380</v>
      </c>
      <c r="P8">
        <f t="shared" si="2"/>
        <v>8.2608695652173908E-2</v>
      </c>
      <c r="X8">
        <v>0.31</v>
      </c>
      <c r="Y8">
        <v>0.06</v>
      </c>
      <c r="AF8">
        <v>7</v>
      </c>
      <c r="AG8" t="s">
        <v>207</v>
      </c>
      <c r="AH8">
        <v>281</v>
      </c>
      <c r="AI8">
        <v>20</v>
      </c>
      <c r="AJ8">
        <v>7.0999999999999994E-2</v>
      </c>
    </row>
    <row r="9" spans="1:40" x14ac:dyDescent="0.15">
      <c r="B9">
        <v>2.5</v>
      </c>
      <c r="C9">
        <f t="shared" si="0"/>
        <v>2500</v>
      </c>
      <c r="D9">
        <v>80</v>
      </c>
      <c r="E9">
        <f t="shared" si="3"/>
        <v>3.2000000000000001E-2</v>
      </c>
      <c r="F9" t="s">
        <v>206</v>
      </c>
      <c r="N9">
        <v>6200</v>
      </c>
      <c r="O9">
        <v>291</v>
      </c>
      <c r="P9">
        <f t="shared" si="2"/>
        <v>4.6935483870967742E-2</v>
      </c>
      <c r="X9">
        <v>0.36799999999999999</v>
      </c>
      <c r="Y9">
        <v>7.0000000000000007E-2</v>
      </c>
      <c r="AF9">
        <v>8</v>
      </c>
      <c r="AG9" t="s">
        <v>205</v>
      </c>
      <c r="AH9">
        <v>584.5</v>
      </c>
      <c r="AI9">
        <v>60</v>
      </c>
      <c r="AJ9">
        <v>0.10299999999999999</v>
      </c>
    </row>
    <row r="10" spans="1:40" x14ac:dyDescent="0.15">
      <c r="B10">
        <v>1.9</v>
      </c>
      <c r="C10">
        <f t="shared" si="0"/>
        <v>1900</v>
      </c>
      <c r="D10">
        <v>160</v>
      </c>
      <c r="E10">
        <f t="shared" si="3"/>
        <v>8.4210526315789472E-2</v>
      </c>
      <c r="F10" t="s">
        <v>158</v>
      </c>
      <c r="N10">
        <v>3350</v>
      </c>
      <c r="O10">
        <v>228</v>
      </c>
      <c r="P10">
        <f t="shared" si="2"/>
        <v>6.8059701492537317E-2</v>
      </c>
      <c r="X10">
        <v>0.19500000000000001</v>
      </c>
      <c r="Y10">
        <v>0.05</v>
      </c>
      <c r="AF10">
        <v>9</v>
      </c>
      <c r="AG10" t="s">
        <v>204</v>
      </c>
      <c r="AH10">
        <v>431</v>
      </c>
      <c r="AI10">
        <v>60</v>
      </c>
      <c r="AJ10">
        <v>0.13900000000000001</v>
      </c>
    </row>
    <row r="11" spans="1:40" x14ac:dyDescent="0.15">
      <c r="B11">
        <v>1.48</v>
      </c>
      <c r="C11">
        <f t="shared" si="0"/>
        <v>1480</v>
      </c>
      <c r="D11">
        <v>90</v>
      </c>
      <c r="E11">
        <f t="shared" si="3"/>
        <v>6.0810810810810814E-2</v>
      </c>
      <c r="F11" t="s">
        <v>160</v>
      </c>
      <c r="N11">
        <v>3300</v>
      </c>
      <c r="O11">
        <v>160</v>
      </c>
      <c r="P11">
        <f t="shared" si="2"/>
        <v>4.8484848484848485E-2</v>
      </c>
      <c r="X11">
        <v>0.33500000000000002</v>
      </c>
      <c r="Y11">
        <v>6.9000000000000006E-2</v>
      </c>
      <c r="AF11">
        <v>10</v>
      </c>
      <c r="AG11" t="s">
        <v>203</v>
      </c>
      <c r="AH11">
        <v>652.5</v>
      </c>
      <c r="AI11">
        <v>140</v>
      </c>
      <c r="AJ11">
        <v>0.215</v>
      </c>
    </row>
    <row r="12" spans="1:40" x14ac:dyDescent="0.15">
      <c r="B12">
        <v>1.6</v>
      </c>
      <c r="C12">
        <f t="shared" si="0"/>
        <v>1600</v>
      </c>
      <c r="D12">
        <v>70</v>
      </c>
      <c r="E12">
        <f t="shared" si="3"/>
        <v>4.3749999999999997E-2</v>
      </c>
      <c r="F12" t="s">
        <v>178</v>
      </c>
      <c r="N12">
        <v>3170</v>
      </c>
      <c r="O12">
        <v>198</v>
      </c>
      <c r="P12">
        <f t="shared" si="2"/>
        <v>6.2460567823343846E-2</v>
      </c>
      <c r="AF12">
        <v>11</v>
      </c>
      <c r="AG12" t="s">
        <v>202</v>
      </c>
      <c r="AH12">
        <v>790.5</v>
      </c>
      <c r="AI12">
        <v>140</v>
      </c>
      <c r="AJ12">
        <v>0.17699999999999999</v>
      </c>
    </row>
    <row r="13" spans="1:40" x14ac:dyDescent="0.15">
      <c r="B13">
        <v>0.75</v>
      </c>
      <c r="C13">
        <f t="shared" si="0"/>
        <v>750</v>
      </c>
      <c r="D13">
        <v>50</v>
      </c>
      <c r="E13">
        <f t="shared" si="3"/>
        <v>6.6666666666666666E-2</v>
      </c>
      <c r="F13" t="s">
        <v>172</v>
      </c>
      <c r="N13">
        <v>4450</v>
      </c>
      <c r="O13">
        <v>200</v>
      </c>
      <c r="P13">
        <f t="shared" si="2"/>
        <v>4.49438202247191E-2</v>
      </c>
      <c r="AF13">
        <v>12</v>
      </c>
      <c r="AG13" t="s">
        <v>201</v>
      </c>
      <c r="AH13">
        <v>559</v>
      </c>
      <c r="AI13">
        <v>60</v>
      </c>
      <c r="AJ13">
        <v>0.107</v>
      </c>
    </row>
    <row r="14" spans="1:40" x14ac:dyDescent="0.15">
      <c r="B14">
        <v>1.2</v>
      </c>
      <c r="C14">
        <f t="shared" si="0"/>
        <v>1200</v>
      </c>
      <c r="D14">
        <v>135</v>
      </c>
      <c r="E14">
        <f t="shared" si="3"/>
        <v>0.1125</v>
      </c>
      <c r="F14" t="s">
        <v>172</v>
      </c>
      <c r="N14">
        <v>6030</v>
      </c>
      <c r="O14">
        <v>233</v>
      </c>
      <c r="P14">
        <f t="shared" si="2"/>
        <v>3.8640132669983417E-2</v>
      </c>
      <c r="AF14">
        <v>13</v>
      </c>
      <c r="AG14" t="s">
        <v>200</v>
      </c>
      <c r="AH14">
        <v>735</v>
      </c>
      <c r="AI14">
        <v>140</v>
      </c>
      <c r="AJ14">
        <v>0.19</v>
      </c>
    </row>
    <row r="15" spans="1:40" x14ac:dyDescent="0.15">
      <c r="B15">
        <v>1.5</v>
      </c>
      <c r="C15">
        <f t="shared" si="0"/>
        <v>1500</v>
      </c>
      <c r="D15">
        <v>60</v>
      </c>
      <c r="E15">
        <f t="shared" si="3"/>
        <v>0.04</v>
      </c>
      <c r="F15" t="s">
        <v>158</v>
      </c>
      <c r="N15">
        <v>2020</v>
      </c>
      <c r="O15">
        <v>52</v>
      </c>
      <c r="P15">
        <f t="shared" si="2"/>
        <v>2.5742574257425741E-2</v>
      </c>
      <c r="AF15">
        <v>14</v>
      </c>
      <c r="AG15" t="s">
        <v>199</v>
      </c>
      <c r="AH15">
        <v>452</v>
      </c>
      <c r="AI15">
        <v>60</v>
      </c>
      <c r="AJ15">
        <v>0.13300000000000001</v>
      </c>
    </row>
    <row r="16" spans="1:40" x14ac:dyDescent="0.15">
      <c r="B16">
        <v>1.7</v>
      </c>
      <c r="C16">
        <f t="shared" si="0"/>
        <v>1700</v>
      </c>
      <c r="D16">
        <v>70</v>
      </c>
      <c r="E16">
        <f t="shared" si="3"/>
        <v>4.1176470588235294E-2</v>
      </c>
      <c r="F16" t="s">
        <v>189</v>
      </c>
      <c r="N16">
        <v>2200</v>
      </c>
      <c r="O16">
        <v>165</v>
      </c>
      <c r="P16">
        <f t="shared" si="2"/>
        <v>7.4999999999999997E-2</v>
      </c>
      <c r="AF16">
        <v>15</v>
      </c>
      <c r="AG16" t="s">
        <v>198</v>
      </c>
      <c r="AH16">
        <v>393.5</v>
      </c>
      <c r="AI16">
        <v>60</v>
      </c>
      <c r="AJ16">
        <v>0.152</v>
      </c>
    </row>
    <row r="17" spans="2:36" x14ac:dyDescent="0.15">
      <c r="B17">
        <v>0.2</v>
      </c>
      <c r="C17">
        <f t="shared" si="0"/>
        <v>200</v>
      </c>
      <c r="D17">
        <v>50</v>
      </c>
      <c r="E17">
        <f t="shared" si="3"/>
        <v>0.25</v>
      </c>
      <c r="F17" t="s">
        <v>197</v>
      </c>
      <c r="N17">
        <v>5250</v>
      </c>
      <c r="O17">
        <v>281</v>
      </c>
      <c r="P17">
        <f t="shared" si="2"/>
        <v>5.3523809523809522E-2</v>
      </c>
      <c r="AF17">
        <v>16</v>
      </c>
      <c r="AG17" t="s">
        <v>196</v>
      </c>
      <c r="AH17">
        <v>601.5</v>
      </c>
      <c r="AI17">
        <v>60</v>
      </c>
      <c r="AJ17">
        <v>0.1</v>
      </c>
    </row>
    <row r="18" spans="2:36" x14ac:dyDescent="0.15">
      <c r="B18">
        <v>1</v>
      </c>
      <c r="C18">
        <f t="shared" si="0"/>
        <v>1000</v>
      </c>
      <c r="D18">
        <v>70</v>
      </c>
      <c r="E18">
        <f t="shared" si="3"/>
        <v>7.0000000000000007E-2</v>
      </c>
      <c r="F18" t="s">
        <v>178</v>
      </c>
      <c r="AF18">
        <v>17</v>
      </c>
      <c r="AG18" t="s">
        <v>195</v>
      </c>
      <c r="AH18">
        <v>684.5</v>
      </c>
      <c r="AI18">
        <v>60</v>
      </c>
      <c r="AJ18">
        <v>8.7999999999999995E-2</v>
      </c>
    </row>
    <row r="19" spans="2:36" x14ac:dyDescent="0.15">
      <c r="B19">
        <v>3</v>
      </c>
      <c r="C19">
        <f t="shared" si="0"/>
        <v>3000</v>
      </c>
      <c r="D19">
        <v>100</v>
      </c>
      <c r="E19">
        <f t="shared" si="3"/>
        <v>3.3333333333333333E-2</v>
      </c>
      <c r="F19" t="s">
        <v>189</v>
      </c>
      <c r="AF19">
        <v>18</v>
      </c>
      <c r="AG19" t="s">
        <v>194</v>
      </c>
      <c r="AH19">
        <v>342.5</v>
      </c>
      <c r="AI19">
        <v>80</v>
      </c>
      <c r="AJ19">
        <v>0.23400000000000001</v>
      </c>
    </row>
    <row r="20" spans="2:36" x14ac:dyDescent="0.15">
      <c r="B20">
        <v>1.02</v>
      </c>
      <c r="C20">
        <f t="shared" si="0"/>
        <v>1020</v>
      </c>
      <c r="D20">
        <v>160</v>
      </c>
      <c r="E20">
        <f t="shared" si="3"/>
        <v>0.15686274509803921</v>
      </c>
      <c r="F20" t="s">
        <v>178</v>
      </c>
      <c r="AF20">
        <v>19</v>
      </c>
      <c r="AG20" t="s">
        <v>193</v>
      </c>
      <c r="AH20">
        <v>469.5</v>
      </c>
      <c r="AI20">
        <v>100</v>
      </c>
      <c r="AJ20">
        <v>0.21299999999999999</v>
      </c>
    </row>
    <row r="21" spans="2:36" x14ac:dyDescent="0.15">
      <c r="B21">
        <v>5.8</v>
      </c>
      <c r="C21">
        <f t="shared" si="0"/>
        <v>5800</v>
      </c>
      <c r="D21">
        <v>129</v>
      </c>
      <c r="E21">
        <f t="shared" si="3"/>
        <v>2.2241379310344828E-2</v>
      </c>
      <c r="F21" t="s">
        <v>192</v>
      </c>
      <c r="AF21">
        <v>20</v>
      </c>
      <c r="AG21" t="s">
        <v>191</v>
      </c>
      <c r="AH21">
        <v>556</v>
      </c>
      <c r="AI21">
        <v>100</v>
      </c>
      <c r="AJ21">
        <v>0.18</v>
      </c>
    </row>
    <row r="22" spans="2:36" x14ac:dyDescent="0.15">
      <c r="B22">
        <v>2.36</v>
      </c>
      <c r="C22">
        <f t="shared" si="0"/>
        <v>2360</v>
      </c>
      <c r="D22">
        <v>110</v>
      </c>
      <c r="E22">
        <f t="shared" si="3"/>
        <v>4.6610169491525424E-2</v>
      </c>
      <c r="F22" t="s">
        <v>160</v>
      </c>
      <c r="AF22">
        <v>21</v>
      </c>
      <c r="AG22" t="s">
        <v>190</v>
      </c>
      <c r="AH22">
        <v>1338.5</v>
      </c>
      <c r="AI22">
        <v>60</v>
      </c>
      <c r="AJ22">
        <v>4.4999999999999998E-2</v>
      </c>
    </row>
    <row r="23" spans="2:36" x14ac:dyDescent="0.15">
      <c r="B23">
        <v>1</v>
      </c>
      <c r="C23">
        <f t="shared" si="0"/>
        <v>1000</v>
      </c>
      <c r="D23">
        <v>40</v>
      </c>
      <c r="E23">
        <f t="shared" si="3"/>
        <v>0.04</v>
      </c>
      <c r="F23" t="s">
        <v>189</v>
      </c>
      <c r="AF23">
        <v>22</v>
      </c>
      <c r="AG23" t="s">
        <v>188</v>
      </c>
      <c r="AH23">
        <v>563</v>
      </c>
      <c r="AI23">
        <v>100</v>
      </c>
      <c r="AJ23">
        <v>0.17799999999999999</v>
      </c>
    </row>
    <row r="24" spans="2:36" x14ac:dyDescent="0.15">
      <c r="B24">
        <v>1.08</v>
      </c>
      <c r="C24">
        <f t="shared" si="0"/>
        <v>1080</v>
      </c>
      <c r="D24">
        <v>110</v>
      </c>
      <c r="E24">
        <f t="shared" si="3"/>
        <v>0.10185185185185185</v>
      </c>
      <c r="F24" t="s">
        <v>160</v>
      </c>
      <c r="AF24">
        <v>23</v>
      </c>
      <c r="AG24" t="s">
        <v>187</v>
      </c>
      <c r="AH24">
        <v>818</v>
      </c>
      <c r="AI24">
        <v>100</v>
      </c>
      <c r="AJ24">
        <v>0.122</v>
      </c>
    </row>
    <row r="25" spans="2:36" x14ac:dyDescent="0.15">
      <c r="B25">
        <v>4</v>
      </c>
      <c r="C25">
        <f t="shared" si="0"/>
        <v>4000</v>
      </c>
      <c r="D25">
        <v>180</v>
      </c>
      <c r="E25">
        <f t="shared" si="3"/>
        <v>4.4999999999999998E-2</v>
      </c>
      <c r="F25" t="s">
        <v>186</v>
      </c>
      <c r="AF25">
        <v>24</v>
      </c>
      <c r="AG25" t="s">
        <v>185</v>
      </c>
      <c r="AH25">
        <v>367.5</v>
      </c>
      <c r="AI25">
        <v>60</v>
      </c>
      <c r="AJ25">
        <v>0.16300000000000001</v>
      </c>
    </row>
    <row r="26" spans="2:36" x14ac:dyDescent="0.15">
      <c r="B26">
        <v>3.24</v>
      </c>
      <c r="C26">
        <f t="shared" si="0"/>
        <v>3240</v>
      </c>
      <c r="D26">
        <v>130</v>
      </c>
      <c r="E26">
        <f t="shared" si="3"/>
        <v>4.0123456790123455E-2</v>
      </c>
      <c r="F26" t="s">
        <v>160</v>
      </c>
      <c r="AF26">
        <v>25</v>
      </c>
      <c r="AG26" t="s">
        <v>184</v>
      </c>
      <c r="AH26">
        <v>238.5</v>
      </c>
      <c r="AI26">
        <v>80</v>
      </c>
      <c r="AJ26">
        <v>0.33500000000000002</v>
      </c>
    </row>
    <row r="27" spans="2:36" x14ac:dyDescent="0.15">
      <c r="B27">
        <v>2.25</v>
      </c>
      <c r="C27">
        <f t="shared" si="0"/>
        <v>2250</v>
      </c>
      <c r="D27">
        <v>35</v>
      </c>
      <c r="E27">
        <f t="shared" si="3"/>
        <v>1.5555555555555555E-2</v>
      </c>
      <c r="F27" t="s">
        <v>183</v>
      </c>
      <c r="AF27">
        <v>26</v>
      </c>
      <c r="AG27" t="s">
        <v>182</v>
      </c>
      <c r="AH27">
        <v>896</v>
      </c>
      <c r="AI27">
        <v>160</v>
      </c>
      <c r="AJ27">
        <v>0.17899999999999999</v>
      </c>
    </row>
    <row r="28" spans="2:36" x14ac:dyDescent="0.15">
      <c r="B28">
        <v>1.42</v>
      </c>
      <c r="C28">
        <f t="shared" si="0"/>
        <v>1420</v>
      </c>
      <c r="D28">
        <v>80</v>
      </c>
      <c r="E28">
        <f t="shared" si="3"/>
        <v>5.6338028169014086E-2</v>
      </c>
      <c r="F28" t="s">
        <v>178</v>
      </c>
      <c r="AF28">
        <v>27</v>
      </c>
      <c r="AG28" t="s">
        <v>181</v>
      </c>
      <c r="AH28">
        <v>0</v>
      </c>
      <c r="AI28">
        <v>120</v>
      </c>
    </row>
    <row r="29" spans="2:36" x14ac:dyDescent="0.15">
      <c r="B29">
        <v>4.9400000000000004</v>
      </c>
      <c r="C29">
        <f t="shared" si="0"/>
        <v>4940</v>
      </c>
      <c r="D29">
        <v>160</v>
      </c>
      <c r="E29">
        <f t="shared" si="3"/>
        <v>3.2388663967611336E-2</v>
      </c>
      <c r="F29" t="s">
        <v>178</v>
      </c>
      <c r="AF29">
        <v>28</v>
      </c>
      <c r="AG29" t="s">
        <v>180</v>
      </c>
      <c r="AH29">
        <v>704</v>
      </c>
      <c r="AI29">
        <v>40</v>
      </c>
      <c r="AJ29">
        <v>5.7000000000000002E-2</v>
      </c>
    </row>
    <row r="30" spans="2:36" x14ac:dyDescent="0.15">
      <c r="B30">
        <v>4.7</v>
      </c>
      <c r="C30">
        <f t="shared" si="0"/>
        <v>4700</v>
      </c>
      <c r="D30">
        <v>160</v>
      </c>
      <c r="E30">
        <f t="shared" si="3"/>
        <v>3.4042553191489362E-2</v>
      </c>
      <c r="F30" t="s">
        <v>178</v>
      </c>
      <c r="AF30">
        <v>29</v>
      </c>
      <c r="AG30" t="s">
        <v>179</v>
      </c>
      <c r="AH30">
        <v>1133</v>
      </c>
      <c r="AI30">
        <v>240</v>
      </c>
      <c r="AJ30">
        <v>0.21199999999999999</v>
      </c>
    </row>
    <row r="31" spans="2:36" x14ac:dyDescent="0.15">
      <c r="B31">
        <v>0.98</v>
      </c>
      <c r="C31">
        <f t="shared" si="0"/>
        <v>980</v>
      </c>
      <c r="D31">
        <v>60</v>
      </c>
      <c r="E31">
        <f t="shared" si="3"/>
        <v>6.1224489795918366E-2</v>
      </c>
      <c r="F31" t="s">
        <v>178</v>
      </c>
      <c r="AF31">
        <v>30</v>
      </c>
      <c r="AG31" t="s">
        <v>177</v>
      </c>
      <c r="AH31">
        <v>534</v>
      </c>
      <c r="AI31">
        <v>60</v>
      </c>
      <c r="AJ31">
        <v>0.112</v>
      </c>
    </row>
    <row r="32" spans="2:36" x14ac:dyDescent="0.15">
      <c r="B32">
        <v>1.8</v>
      </c>
      <c r="C32">
        <f t="shared" si="0"/>
        <v>1800</v>
      </c>
      <c r="D32">
        <v>70</v>
      </c>
      <c r="E32">
        <f t="shared" si="3"/>
        <v>3.888888888888889E-2</v>
      </c>
      <c r="F32" t="s">
        <v>176</v>
      </c>
      <c r="AF32">
        <v>31</v>
      </c>
      <c r="AG32" t="s">
        <v>175</v>
      </c>
      <c r="AH32">
        <v>2842.5</v>
      </c>
      <c r="AI32">
        <v>20</v>
      </c>
      <c r="AJ32">
        <v>7.0000000000000001E-3</v>
      </c>
    </row>
    <row r="33" spans="2:36" x14ac:dyDescent="0.15">
      <c r="B33">
        <v>2.16</v>
      </c>
      <c r="C33">
        <f t="shared" si="0"/>
        <v>2160</v>
      </c>
      <c r="D33">
        <v>120</v>
      </c>
      <c r="E33">
        <f t="shared" si="3"/>
        <v>5.5555555555555552E-2</v>
      </c>
      <c r="F33" t="s">
        <v>160</v>
      </c>
      <c r="AF33">
        <v>32</v>
      </c>
      <c r="AG33" t="s">
        <v>174</v>
      </c>
      <c r="AH33">
        <v>1310.5</v>
      </c>
      <c r="AI33">
        <v>120</v>
      </c>
      <c r="AJ33">
        <v>9.1999999999999998E-2</v>
      </c>
    </row>
    <row r="34" spans="2:36" x14ac:dyDescent="0.15">
      <c r="B34">
        <v>1</v>
      </c>
      <c r="C34">
        <f t="shared" si="0"/>
        <v>1000</v>
      </c>
      <c r="D34">
        <v>50</v>
      </c>
      <c r="E34">
        <f t="shared" si="3"/>
        <v>0.05</v>
      </c>
      <c r="F34" t="s">
        <v>162</v>
      </c>
      <c r="AF34">
        <v>33</v>
      </c>
      <c r="AG34" t="s">
        <v>173</v>
      </c>
      <c r="AH34">
        <v>190.5</v>
      </c>
      <c r="AI34">
        <v>20</v>
      </c>
      <c r="AJ34">
        <v>0.105</v>
      </c>
    </row>
    <row r="35" spans="2:36" x14ac:dyDescent="0.15">
      <c r="B35">
        <v>1</v>
      </c>
      <c r="C35">
        <f t="shared" si="0"/>
        <v>1000</v>
      </c>
      <c r="D35">
        <v>50</v>
      </c>
      <c r="E35">
        <f t="shared" si="3"/>
        <v>0.05</v>
      </c>
      <c r="F35" t="s">
        <v>172</v>
      </c>
      <c r="AF35">
        <v>34</v>
      </c>
      <c r="AG35" t="s">
        <v>171</v>
      </c>
      <c r="AH35">
        <v>527.5</v>
      </c>
      <c r="AI35">
        <v>60</v>
      </c>
      <c r="AJ35">
        <v>0.114</v>
      </c>
    </row>
    <row r="36" spans="2:36" x14ac:dyDescent="0.15">
      <c r="B36">
        <v>1.42</v>
      </c>
      <c r="C36">
        <f t="shared" si="0"/>
        <v>1420</v>
      </c>
      <c r="D36">
        <v>120</v>
      </c>
      <c r="E36">
        <f t="shared" si="3"/>
        <v>8.4507042253521125E-2</v>
      </c>
      <c r="F36" t="s">
        <v>160</v>
      </c>
      <c r="AF36">
        <v>35</v>
      </c>
      <c r="AG36" t="s">
        <v>170</v>
      </c>
      <c r="AH36">
        <v>997</v>
      </c>
      <c r="AI36">
        <v>220</v>
      </c>
      <c r="AJ36">
        <v>0.221</v>
      </c>
    </row>
    <row r="37" spans="2:36" x14ac:dyDescent="0.15">
      <c r="B37">
        <v>1.5</v>
      </c>
      <c r="C37">
        <f t="shared" si="0"/>
        <v>1500</v>
      </c>
      <c r="D37">
        <v>35</v>
      </c>
      <c r="E37">
        <f t="shared" si="3"/>
        <v>2.3333333333333334E-2</v>
      </c>
      <c r="F37" t="s">
        <v>169</v>
      </c>
      <c r="AF37">
        <v>36</v>
      </c>
      <c r="AG37" t="s">
        <v>168</v>
      </c>
      <c r="AH37">
        <v>475</v>
      </c>
      <c r="AI37">
        <v>80</v>
      </c>
      <c r="AJ37">
        <v>0.16800000000000001</v>
      </c>
    </row>
    <row r="38" spans="2:36" x14ac:dyDescent="0.15">
      <c r="B38">
        <v>1</v>
      </c>
      <c r="C38">
        <f t="shared" si="0"/>
        <v>1000</v>
      </c>
      <c r="D38">
        <v>40</v>
      </c>
      <c r="E38">
        <f t="shared" si="3"/>
        <v>0.04</v>
      </c>
      <c r="F38" t="s">
        <v>158</v>
      </c>
      <c r="AF38">
        <v>37</v>
      </c>
      <c r="AG38" t="s">
        <v>167</v>
      </c>
      <c r="AH38">
        <v>466</v>
      </c>
      <c r="AI38">
        <v>60</v>
      </c>
      <c r="AJ38">
        <v>0.129</v>
      </c>
    </row>
    <row r="39" spans="2:36" x14ac:dyDescent="0.15">
      <c r="B39">
        <v>1.45</v>
      </c>
      <c r="C39">
        <f t="shared" si="0"/>
        <v>1450</v>
      </c>
      <c r="D39">
        <v>85</v>
      </c>
      <c r="E39">
        <f t="shared" si="3"/>
        <v>5.8620689655172413E-2</v>
      </c>
      <c r="F39" t="s">
        <v>166</v>
      </c>
      <c r="AF39">
        <v>38</v>
      </c>
      <c r="AG39" t="s">
        <v>165</v>
      </c>
      <c r="AH39">
        <v>881.5</v>
      </c>
      <c r="AI39">
        <v>80</v>
      </c>
      <c r="AJ39">
        <v>9.0999999999999998E-2</v>
      </c>
    </row>
    <row r="40" spans="2:36" x14ac:dyDescent="0.15">
      <c r="B40">
        <v>1.6</v>
      </c>
      <c r="C40">
        <f t="shared" si="0"/>
        <v>1600</v>
      </c>
      <c r="D40">
        <v>60</v>
      </c>
      <c r="E40">
        <f t="shared" si="3"/>
        <v>3.7499999999999999E-2</v>
      </c>
      <c r="F40" t="s">
        <v>164</v>
      </c>
      <c r="AF40">
        <v>39</v>
      </c>
      <c r="AG40" t="s">
        <v>163</v>
      </c>
      <c r="AH40">
        <v>1041</v>
      </c>
      <c r="AI40">
        <v>220</v>
      </c>
      <c r="AJ40">
        <v>0.21099999999999999</v>
      </c>
    </row>
    <row r="41" spans="2:36" x14ac:dyDescent="0.15">
      <c r="B41">
        <v>0.9</v>
      </c>
      <c r="C41">
        <f t="shared" si="0"/>
        <v>900</v>
      </c>
      <c r="D41">
        <v>80</v>
      </c>
      <c r="E41">
        <f t="shared" si="3"/>
        <v>8.8888888888888892E-2</v>
      </c>
      <c r="F41" t="s">
        <v>162</v>
      </c>
      <c r="AF41">
        <v>40</v>
      </c>
      <c r="AG41" t="s">
        <v>161</v>
      </c>
      <c r="AH41">
        <v>1050</v>
      </c>
      <c r="AI41">
        <v>140</v>
      </c>
      <c r="AJ41">
        <v>0.13300000000000001</v>
      </c>
    </row>
    <row r="42" spans="2:36" x14ac:dyDescent="0.15">
      <c r="B42">
        <v>0.82</v>
      </c>
      <c r="C42">
        <f t="shared" si="0"/>
        <v>820</v>
      </c>
      <c r="D42">
        <v>80</v>
      </c>
      <c r="E42">
        <f t="shared" si="3"/>
        <v>9.7560975609756101E-2</v>
      </c>
      <c r="F42" t="s">
        <v>160</v>
      </c>
      <c r="AF42">
        <v>41</v>
      </c>
      <c r="AG42" t="s">
        <v>159</v>
      </c>
      <c r="AH42">
        <v>1610.5</v>
      </c>
      <c r="AI42">
        <v>40</v>
      </c>
      <c r="AJ42">
        <v>2.5000000000000001E-2</v>
      </c>
    </row>
    <row r="43" spans="2:36" x14ac:dyDescent="0.15">
      <c r="B43">
        <v>1.1000000000000001</v>
      </c>
      <c r="C43">
        <f t="shared" si="0"/>
        <v>1100</v>
      </c>
      <c r="D43">
        <v>60</v>
      </c>
      <c r="E43">
        <f t="shared" si="3"/>
        <v>5.4545454545454543E-2</v>
      </c>
      <c r="F43" t="s">
        <v>158</v>
      </c>
      <c r="AF43">
        <v>42</v>
      </c>
      <c r="AG43" t="s">
        <v>157</v>
      </c>
      <c r="AH43">
        <v>931.5</v>
      </c>
      <c r="AI43">
        <v>60</v>
      </c>
      <c r="AJ43">
        <v>6.4000000000000001E-2</v>
      </c>
    </row>
    <row r="44" spans="2:36" x14ac:dyDescent="0.15">
      <c r="B44">
        <v>1.5</v>
      </c>
      <c r="C44">
        <f t="shared" si="0"/>
        <v>1500</v>
      </c>
      <c r="D44">
        <v>25</v>
      </c>
      <c r="E44">
        <f t="shared" si="3"/>
        <v>1.6666666666666666E-2</v>
      </c>
      <c r="F44" t="s">
        <v>156</v>
      </c>
      <c r="AF44">
        <v>43</v>
      </c>
      <c r="AG44" t="s">
        <v>155</v>
      </c>
      <c r="AH44">
        <v>1621</v>
      </c>
      <c r="AI44">
        <v>220</v>
      </c>
      <c r="AJ44">
        <v>0.13600000000000001</v>
      </c>
    </row>
    <row r="45" spans="2:36" x14ac:dyDescent="0.15">
      <c r="B45">
        <v>1</v>
      </c>
      <c r="C45">
        <f t="shared" si="0"/>
        <v>1000</v>
      </c>
      <c r="D45">
        <v>40</v>
      </c>
      <c r="E45">
        <f t="shared" si="3"/>
        <v>0.04</v>
      </c>
      <c r="F45" t="s">
        <v>154</v>
      </c>
      <c r="AF45">
        <v>44</v>
      </c>
      <c r="AG45" t="s">
        <v>153</v>
      </c>
      <c r="AH45">
        <v>1010.5</v>
      </c>
      <c r="AI45">
        <v>100</v>
      </c>
      <c r="AJ45">
        <v>9.9000000000000005E-2</v>
      </c>
    </row>
    <row r="46" spans="2:36" x14ac:dyDescent="0.15">
      <c r="B46">
        <v>2.35</v>
      </c>
      <c r="C46">
        <f t="shared" si="0"/>
        <v>2350</v>
      </c>
      <c r="D46">
        <v>40</v>
      </c>
      <c r="E46">
        <f t="shared" si="3"/>
        <v>1.7021276595744681E-2</v>
      </c>
      <c r="F46" t="s">
        <v>152</v>
      </c>
      <c r="AF46">
        <v>45</v>
      </c>
      <c r="AG46" t="s">
        <v>151</v>
      </c>
      <c r="AH46">
        <v>434.5</v>
      </c>
      <c r="AI46">
        <v>60</v>
      </c>
      <c r="AJ46">
        <v>0.13800000000000001</v>
      </c>
    </row>
    <row r="47" spans="2:36" x14ac:dyDescent="0.15">
      <c r="B47">
        <v>1.75</v>
      </c>
      <c r="C47">
        <f t="shared" si="0"/>
        <v>1750</v>
      </c>
      <c r="D47">
        <v>50</v>
      </c>
      <c r="E47">
        <f t="shared" si="3"/>
        <v>2.8571428571428571E-2</v>
      </c>
      <c r="F47" t="s">
        <v>147</v>
      </c>
      <c r="AF47">
        <v>46</v>
      </c>
      <c r="AG47" t="s">
        <v>150</v>
      </c>
      <c r="AH47">
        <v>959.5</v>
      </c>
      <c r="AI47">
        <v>80</v>
      </c>
      <c r="AJ47">
        <v>8.3000000000000004E-2</v>
      </c>
    </row>
    <row r="48" spans="2:36" x14ac:dyDescent="0.15">
      <c r="B48">
        <v>3.45</v>
      </c>
      <c r="C48">
        <f t="shared" si="0"/>
        <v>3450</v>
      </c>
      <c r="D48">
        <v>50</v>
      </c>
      <c r="E48">
        <f t="shared" si="3"/>
        <v>1.4492753623188406E-2</v>
      </c>
      <c r="F48" t="s">
        <v>147</v>
      </c>
      <c r="AF48">
        <v>47</v>
      </c>
      <c r="AG48" t="s">
        <v>149</v>
      </c>
      <c r="AH48">
        <v>337</v>
      </c>
      <c r="AI48">
        <v>80</v>
      </c>
      <c r="AJ48">
        <v>0.23699999999999999</v>
      </c>
    </row>
    <row r="49" spans="2:36" x14ac:dyDescent="0.15">
      <c r="B49">
        <v>3.8</v>
      </c>
      <c r="C49">
        <f t="shared" si="0"/>
        <v>3800</v>
      </c>
      <c r="D49">
        <v>90</v>
      </c>
      <c r="E49">
        <f t="shared" si="3"/>
        <v>2.368421052631579E-2</v>
      </c>
      <c r="F49" t="s">
        <v>147</v>
      </c>
      <c r="AF49">
        <v>48</v>
      </c>
      <c r="AG49" t="s">
        <v>148</v>
      </c>
      <c r="AH49">
        <v>535.5</v>
      </c>
      <c r="AI49">
        <v>40</v>
      </c>
      <c r="AJ49">
        <v>7.4999999999999997E-2</v>
      </c>
    </row>
    <row r="50" spans="2:36" x14ac:dyDescent="0.15">
      <c r="B50">
        <v>2.7</v>
      </c>
      <c r="C50">
        <f t="shared" si="0"/>
        <v>2700</v>
      </c>
      <c r="D50">
        <v>90</v>
      </c>
      <c r="E50">
        <f t="shared" si="3"/>
        <v>3.3333333333333333E-2</v>
      </c>
      <c r="F50" t="s">
        <v>147</v>
      </c>
      <c r="AF50">
        <v>49</v>
      </c>
      <c r="AG50" t="s">
        <v>146</v>
      </c>
      <c r="AH50">
        <v>623</v>
      </c>
      <c r="AI50">
        <v>180</v>
      </c>
      <c r="AJ50">
        <v>0.28899999999999998</v>
      </c>
    </row>
    <row r="51" spans="2:36" x14ac:dyDescent="0.15">
      <c r="B51">
        <v>1.8</v>
      </c>
      <c r="C51">
        <f t="shared" si="0"/>
        <v>1800</v>
      </c>
      <c r="D51">
        <v>65</v>
      </c>
      <c r="E51">
        <f t="shared" si="3"/>
        <v>3.6111111111111108E-2</v>
      </c>
      <c r="F51" t="s">
        <v>143</v>
      </c>
      <c r="AF51">
        <v>50</v>
      </c>
      <c r="AG51" t="s">
        <v>145</v>
      </c>
      <c r="AH51">
        <v>246.5</v>
      </c>
      <c r="AI51">
        <v>40</v>
      </c>
      <c r="AJ51">
        <v>0.16200000000000001</v>
      </c>
    </row>
    <row r="52" spans="2:36" x14ac:dyDescent="0.15">
      <c r="B52">
        <v>1.45</v>
      </c>
      <c r="C52">
        <f t="shared" si="0"/>
        <v>1450</v>
      </c>
      <c r="D52">
        <v>36</v>
      </c>
      <c r="E52">
        <f t="shared" si="3"/>
        <v>2.4827586206896551E-2</v>
      </c>
      <c r="F52" t="s">
        <v>143</v>
      </c>
      <c r="AF52">
        <v>51</v>
      </c>
      <c r="AG52" t="s">
        <v>144</v>
      </c>
      <c r="AH52">
        <v>678.5</v>
      </c>
      <c r="AI52">
        <v>100</v>
      </c>
      <c r="AJ52">
        <v>0.14699999999999999</v>
      </c>
    </row>
    <row r="53" spans="2:36" x14ac:dyDescent="0.15">
      <c r="B53">
        <v>0.375</v>
      </c>
      <c r="C53">
        <f t="shared" si="0"/>
        <v>375</v>
      </c>
      <c r="D53">
        <v>7.3</v>
      </c>
      <c r="E53">
        <f t="shared" si="3"/>
        <v>1.9466666666666667E-2</v>
      </c>
      <c r="F53" t="s">
        <v>143</v>
      </c>
      <c r="AF53">
        <v>52</v>
      </c>
      <c r="AG53" t="s">
        <v>142</v>
      </c>
      <c r="AH53">
        <v>209</v>
      </c>
      <c r="AI53">
        <v>60</v>
      </c>
      <c r="AJ53">
        <v>0.28699999999999998</v>
      </c>
    </row>
    <row r="54" spans="2:36" x14ac:dyDescent="0.15">
      <c r="B54">
        <v>2</v>
      </c>
      <c r="C54">
        <f t="shared" si="0"/>
        <v>2000</v>
      </c>
      <c r="D54">
        <v>35</v>
      </c>
      <c r="E54">
        <f t="shared" si="3"/>
        <v>1.7500000000000002E-2</v>
      </c>
      <c r="F54" t="s">
        <v>140</v>
      </c>
      <c r="AF54">
        <v>53</v>
      </c>
      <c r="AG54" t="s">
        <v>141</v>
      </c>
      <c r="AH54">
        <v>477.5</v>
      </c>
      <c r="AI54">
        <v>100</v>
      </c>
      <c r="AJ54">
        <v>0.20899999999999999</v>
      </c>
    </row>
    <row r="55" spans="2:36" x14ac:dyDescent="0.15">
      <c r="B55">
        <v>4.2</v>
      </c>
      <c r="C55">
        <f t="shared" si="0"/>
        <v>4200</v>
      </c>
      <c r="D55">
        <v>55</v>
      </c>
      <c r="E55">
        <f t="shared" si="3"/>
        <v>1.3095238095238096E-2</v>
      </c>
      <c r="F55" t="s">
        <v>140</v>
      </c>
      <c r="AF55">
        <v>54</v>
      </c>
      <c r="AG55" t="s">
        <v>139</v>
      </c>
      <c r="AH55">
        <v>565</v>
      </c>
      <c r="AI55">
        <v>40</v>
      </c>
      <c r="AJ55">
        <v>7.9000000000000001E-2</v>
      </c>
    </row>
    <row r="56" spans="2:36" x14ac:dyDescent="0.15">
      <c r="B56">
        <v>1.5</v>
      </c>
      <c r="C56">
        <f t="shared" si="0"/>
        <v>1500</v>
      </c>
      <c r="D56">
        <v>100</v>
      </c>
      <c r="E56">
        <f t="shared" si="3"/>
        <v>6.6666666666666666E-2</v>
      </c>
      <c r="F56" t="s">
        <v>133</v>
      </c>
      <c r="AF56">
        <v>55</v>
      </c>
      <c r="AG56" t="s">
        <v>138</v>
      </c>
      <c r="AI56">
        <v>120</v>
      </c>
    </row>
    <row r="57" spans="2:36" x14ac:dyDescent="0.15">
      <c r="B57">
        <v>2</v>
      </c>
      <c r="C57">
        <f t="shared" si="0"/>
        <v>2000</v>
      </c>
      <c r="D57">
        <v>140</v>
      </c>
      <c r="E57">
        <f t="shared" si="3"/>
        <v>7.0000000000000007E-2</v>
      </c>
      <c r="F57" t="s">
        <v>133</v>
      </c>
      <c r="AF57">
        <v>56</v>
      </c>
      <c r="AG57" t="s">
        <v>137</v>
      </c>
      <c r="AH57">
        <v>450</v>
      </c>
      <c r="AI57">
        <v>240</v>
      </c>
      <c r="AJ57">
        <v>0.53</v>
      </c>
    </row>
    <row r="58" spans="2:36" x14ac:dyDescent="0.15">
      <c r="B58">
        <v>0.5</v>
      </c>
      <c r="C58">
        <f t="shared" si="0"/>
        <v>500</v>
      </c>
      <c r="D58">
        <v>30</v>
      </c>
      <c r="E58">
        <f t="shared" si="3"/>
        <v>0.06</v>
      </c>
      <c r="F58" t="s">
        <v>132</v>
      </c>
      <c r="AF58">
        <v>57</v>
      </c>
      <c r="AG58" t="s">
        <v>136</v>
      </c>
      <c r="AH58">
        <v>750</v>
      </c>
      <c r="AI58">
        <v>60</v>
      </c>
      <c r="AJ58">
        <v>0.08</v>
      </c>
    </row>
    <row r="59" spans="2:36" x14ac:dyDescent="0.15">
      <c r="B59">
        <v>0.2</v>
      </c>
      <c r="C59">
        <f t="shared" si="0"/>
        <v>200</v>
      </c>
      <c r="D59">
        <v>25</v>
      </c>
      <c r="E59">
        <f t="shared" si="3"/>
        <v>0.125</v>
      </c>
      <c r="F59" t="s">
        <v>132</v>
      </c>
      <c r="AF59">
        <v>58</v>
      </c>
      <c r="AG59" t="s">
        <v>135</v>
      </c>
      <c r="AH59">
        <v>561</v>
      </c>
      <c r="AI59">
        <v>40</v>
      </c>
      <c r="AJ59">
        <v>0.03</v>
      </c>
    </row>
    <row r="60" spans="2:36" x14ac:dyDescent="0.15">
      <c r="B60">
        <v>2</v>
      </c>
      <c r="C60">
        <f t="shared" si="0"/>
        <v>2000</v>
      </c>
      <c r="D60">
        <v>70</v>
      </c>
      <c r="E60">
        <f t="shared" si="3"/>
        <v>3.5000000000000003E-2</v>
      </c>
      <c r="F60" t="s">
        <v>132</v>
      </c>
      <c r="AF60">
        <v>59</v>
      </c>
      <c r="AG60" t="s">
        <v>134</v>
      </c>
      <c r="AH60">
        <v>502.5</v>
      </c>
      <c r="AI60">
        <v>60</v>
      </c>
      <c r="AJ60">
        <v>0.03</v>
      </c>
    </row>
    <row r="61" spans="2:36" x14ac:dyDescent="0.15">
      <c r="B61">
        <v>2</v>
      </c>
      <c r="C61">
        <f t="shared" si="0"/>
        <v>2000</v>
      </c>
      <c r="D61">
        <v>50</v>
      </c>
      <c r="E61">
        <f t="shared" si="3"/>
        <v>2.5000000000000001E-2</v>
      </c>
      <c r="F61" t="s">
        <v>132</v>
      </c>
    </row>
    <row r="62" spans="2:36" x14ac:dyDescent="0.15">
      <c r="B62">
        <v>2.5</v>
      </c>
      <c r="C62">
        <f t="shared" si="0"/>
        <v>2500</v>
      </c>
      <c r="D62">
        <v>50</v>
      </c>
      <c r="E62">
        <f t="shared" si="3"/>
        <v>0.02</v>
      </c>
      <c r="F62" t="s">
        <v>132</v>
      </c>
    </row>
    <row r="63" spans="2:36" x14ac:dyDescent="0.15">
      <c r="B63">
        <v>2</v>
      </c>
      <c r="C63">
        <f t="shared" si="0"/>
        <v>2000</v>
      </c>
      <c r="D63">
        <v>150</v>
      </c>
      <c r="E63">
        <f t="shared" si="3"/>
        <v>7.4999999999999997E-2</v>
      </c>
      <c r="F63" t="s">
        <v>132</v>
      </c>
    </row>
    <row r="64" spans="2:36" x14ac:dyDescent="0.15">
      <c r="B64">
        <v>2.5</v>
      </c>
      <c r="C64">
        <f t="shared" si="0"/>
        <v>2500</v>
      </c>
      <c r="D64">
        <v>200</v>
      </c>
      <c r="E64">
        <f t="shared" si="3"/>
        <v>0.08</v>
      </c>
      <c r="F64" t="s">
        <v>132</v>
      </c>
    </row>
    <row r="65" spans="2:6" x14ac:dyDescent="0.15">
      <c r="B65">
        <v>8</v>
      </c>
      <c r="C65">
        <f t="shared" si="0"/>
        <v>8000</v>
      </c>
      <c r="D65">
        <v>350</v>
      </c>
      <c r="E65">
        <f t="shared" si="3"/>
        <v>4.3749999999999997E-2</v>
      </c>
      <c r="F65" t="s">
        <v>133</v>
      </c>
    </row>
    <row r="66" spans="2:6" x14ac:dyDescent="0.15">
      <c r="B66">
        <v>1.2</v>
      </c>
      <c r="C66">
        <f t="shared" ref="C66:C129" si="6">B66*1000</f>
        <v>1200</v>
      </c>
      <c r="D66">
        <v>40</v>
      </c>
      <c r="E66">
        <f t="shared" si="3"/>
        <v>3.3333333333333333E-2</v>
      </c>
      <c r="F66" t="s">
        <v>132</v>
      </c>
    </row>
    <row r="67" spans="2:6" x14ac:dyDescent="0.15">
      <c r="B67">
        <v>1.2150000000000001</v>
      </c>
      <c r="C67">
        <f t="shared" si="6"/>
        <v>1215</v>
      </c>
      <c r="D67">
        <v>80</v>
      </c>
      <c r="E67">
        <f t="shared" ref="E67:E130" si="7">D67/C67</f>
        <v>6.584362139917696E-2</v>
      </c>
      <c r="F67" t="s">
        <v>129</v>
      </c>
    </row>
    <row r="68" spans="2:6" x14ac:dyDescent="0.15">
      <c r="B68">
        <v>0.95</v>
      </c>
      <c r="C68">
        <f t="shared" si="6"/>
        <v>950</v>
      </c>
      <c r="D68">
        <v>100</v>
      </c>
      <c r="E68">
        <f t="shared" si="7"/>
        <v>0.10526315789473684</v>
      </c>
      <c r="F68" t="s">
        <v>129</v>
      </c>
    </row>
    <row r="69" spans="2:6" x14ac:dyDescent="0.15">
      <c r="B69">
        <v>0.98750000000000004</v>
      </c>
      <c r="C69">
        <f t="shared" si="6"/>
        <v>987.5</v>
      </c>
      <c r="D69">
        <v>70</v>
      </c>
      <c r="E69">
        <f t="shared" si="7"/>
        <v>7.0886075949367092E-2</v>
      </c>
      <c r="F69" t="s">
        <v>129</v>
      </c>
    </row>
    <row r="70" spans="2:6" x14ac:dyDescent="0.15">
      <c r="B70">
        <v>1.89</v>
      </c>
      <c r="C70">
        <f t="shared" si="6"/>
        <v>1890</v>
      </c>
      <c r="D70">
        <v>180</v>
      </c>
      <c r="E70">
        <f t="shared" si="7"/>
        <v>9.5238095238095233E-2</v>
      </c>
      <c r="F70" t="s">
        <v>131</v>
      </c>
    </row>
    <row r="71" spans="2:6" x14ac:dyDescent="0.15">
      <c r="B71">
        <v>0.72499999999999998</v>
      </c>
      <c r="C71">
        <f t="shared" si="6"/>
        <v>725</v>
      </c>
      <c r="D71">
        <v>70</v>
      </c>
      <c r="E71">
        <f t="shared" si="7"/>
        <v>9.6551724137931033E-2</v>
      </c>
      <c r="F71" t="s">
        <v>129</v>
      </c>
    </row>
    <row r="72" spans="2:6" x14ac:dyDescent="0.15">
      <c r="B72">
        <v>0.76500000000000001</v>
      </c>
      <c r="C72">
        <f t="shared" si="6"/>
        <v>765</v>
      </c>
      <c r="D72">
        <v>110</v>
      </c>
      <c r="E72">
        <f t="shared" si="7"/>
        <v>0.1437908496732026</v>
      </c>
      <c r="F72" t="s">
        <v>129</v>
      </c>
    </row>
    <row r="73" spans="2:6" x14ac:dyDescent="0.15">
      <c r="B73">
        <v>0.60499999999999998</v>
      </c>
      <c r="C73">
        <f t="shared" si="6"/>
        <v>605</v>
      </c>
      <c r="D73">
        <v>70</v>
      </c>
      <c r="E73">
        <f t="shared" si="7"/>
        <v>0.11570247933884298</v>
      </c>
      <c r="F73" t="s">
        <v>129</v>
      </c>
    </row>
    <row r="74" spans="2:6" x14ac:dyDescent="0.15">
      <c r="B74">
        <v>1.05</v>
      </c>
      <c r="C74">
        <f t="shared" si="6"/>
        <v>1050</v>
      </c>
      <c r="D74">
        <v>120</v>
      </c>
      <c r="E74">
        <f t="shared" si="7"/>
        <v>0.11428571428571428</v>
      </c>
      <c r="F74" t="s">
        <v>129</v>
      </c>
    </row>
    <row r="75" spans="2:6" x14ac:dyDescent="0.15">
      <c r="B75">
        <v>0.43</v>
      </c>
      <c r="C75">
        <f t="shared" si="6"/>
        <v>430</v>
      </c>
      <c r="D75">
        <v>25</v>
      </c>
      <c r="E75">
        <f t="shared" si="7"/>
        <v>5.8139534883720929E-2</v>
      </c>
      <c r="F75" t="s">
        <v>130</v>
      </c>
    </row>
    <row r="76" spans="2:6" x14ac:dyDescent="0.15">
      <c r="B76">
        <v>0.89249999999999996</v>
      </c>
      <c r="C76">
        <f t="shared" si="6"/>
        <v>892.5</v>
      </c>
      <c r="D76">
        <v>60</v>
      </c>
      <c r="E76">
        <f t="shared" si="7"/>
        <v>6.7226890756302518E-2</v>
      </c>
      <c r="F76" t="s">
        <v>130</v>
      </c>
    </row>
    <row r="77" spans="2:6" x14ac:dyDescent="0.15">
      <c r="B77">
        <v>0.79</v>
      </c>
      <c r="C77">
        <f t="shared" si="6"/>
        <v>790</v>
      </c>
      <c r="D77">
        <v>40</v>
      </c>
      <c r="E77">
        <f t="shared" si="7"/>
        <v>5.0632911392405063E-2</v>
      </c>
      <c r="F77" t="s">
        <v>129</v>
      </c>
    </row>
    <row r="78" spans="2:6" x14ac:dyDescent="0.15">
      <c r="B78">
        <v>0.505</v>
      </c>
      <c r="C78">
        <f t="shared" si="6"/>
        <v>505</v>
      </c>
      <c r="D78">
        <v>50</v>
      </c>
      <c r="E78">
        <f t="shared" si="7"/>
        <v>9.9009900990099015E-2</v>
      </c>
      <c r="F78" t="s">
        <v>129</v>
      </c>
    </row>
    <row r="79" spans="2:6" x14ac:dyDescent="0.15">
      <c r="B79">
        <v>0.97250000000000003</v>
      </c>
      <c r="C79">
        <f t="shared" si="6"/>
        <v>972.5</v>
      </c>
      <c r="D79">
        <v>60</v>
      </c>
      <c r="E79">
        <f t="shared" si="7"/>
        <v>6.1696658097686374E-2</v>
      </c>
      <c r="F79" t="s">
        <v>130</v>
      </c>
    </row>
    <row r="80" spans="2:6" x14ac:dyDescent="0.15">
      <c r="B80">
        <v>0.66249999999999998</v>
      </c>
      <c r="C80">
        <f t="shared" si="6"/>
        <v>662.5</v>
      </c>
      <c r="D80">
        <v>50</v>
      </c>
      <c r="E80">
        <f t="shared" si="7"/>
        <v>7.5471698113207544E-2</v>
      </c>
      <c r="F80" t="s">
        <v>129</v>
      </c>
    </row>
    <row r="81" spans="2:6" x14ac:dyDescent="0.15">
      <c r="B81">
        <v>0.56000000000000005</v>
      </c>
      <c r="C81">
        <f t="shared" si="6"/>
        <v>560</v>
      </c>
      <c r="D81">
        <v>50</v>
      </c>
      <c r="E81">
        <f t="shared" si="7"/>
        <v>8.9285714285714288E-2</v>
      </c>
      <c r="F81" t="s">
        <v>129</v>
      </c>
    </row>
    <row r="82" spans="2:6" x14ac:dyDescent="0.15">
      <c r="B82">
        <v>0.86</v>
      </c>
      <c r="C82">
        <f t="shared" si="6"/>
        <v>860</v>
      </c>
      <c r="D82">
        <v>130</v>
      </c>
      <c r="E82">
        <f t="shared" si="7"/>
        <v>0.15116279069767441</v>
      </c>
      <c r="F82" t="s">
        <v>129</v>
      </c>
    </row>
    <row r="83" spans="2:6" x14ac:dyDescent="0.15">
      <c r="B83">
        <v>0.6</v>
      </c>
      <c r="C83">
        <f t="shared" si="6"/>
        <v>600</v>
      </c>
      <c r="D83">
        <v>30</v>
      </c>
      <c r="E83">
        <f t="shared" si="7"/>
        <v>0.05</v>
      </c>
      <c r="F83" t="s">
        <v>129</v>
      </c>
    </row>
    <row r="84" spans="2:6" x14ac:dyDescent="0.15">
      <c r="B84">
        <v>1.01</v>
      </c>
      <c r="C84">
        <f t="shared" si="6"/>
        <v>1010</v>
      </c>
      <c r="D84">
        <v>70</v>
      </c>
      <c r="E84">
        <f t="shared" si="7"/>
        <v>6.9306930693069313E-2</v>
      </c>
      <c r="F84" t="s">
        <v>129</v>
      </c>
    </row>
    <row r="85" spans="2:6" x14ac:dyDescent="0.15">
      <c r="B85">
        <v>0.85</v>
      </c>
      <c r="C85">
        <f t="shared" si="6"/>
        <v>850</v>
      </c>
      <c r="D85">
        <v>70</v>
      </c>
      <c r="E85">
        <f t="shared" si="7"/>
        <v>8.2352941176470587E-2</v>
      </c>
      <c r="F85" t="s">
        <v>129</v>
      </c>
    </row>
    <row r="86" spans="2:6" x14ac:dyDescent="0.15">
      <c r="B86">
        <v>0.63500000000000001</v>
      </c>
      <c r="C86">
        <f t="shared" si="6"/>
        <v>635</v>
      </c>
      <c r="D86">
        <v>60</v>
      </c>
      <c r="E86">
        <f t="shared" si="7"/>
        <v>9.4488188976377951E-2</v>
      </c>
      <c r="F86" t="s">
        <v>129</v>
      </c>
    </row>
    <row r="87" spans="2:6" x14ac:dyDescent="0.15">
      <c r="B87">
        <v>0.83499999999999996</v>
      </c>
      <c r="C87">
        <f t="shared" si="6"/>
        <v>835</v>
      </c>
      <c r="D87">
        <v>90</v>
      </c>
      <c r="E87">
        <f t="shared" si="7"/>
        <v>0.10778443113772455</v>
      </c>
      <c r="F87" t="s">
        <v>129</v>
      </c>
    </row>
    <row r="88" spans="2:6" x14ac:dyDescent="0.15">
      <c r="B88">
        <v>1.3049999999999999</v>
      </c>
      <c r="C88">
        <f t="shared" si="6"/>
        <v>1305</v>
      </c>
      <c r="D88">
        <v>110</v>
      </c>
      <c r="E88">
        <f t="shared" si="7"/>
        <v>8.4291187739463605E-2</v>
      </c>
      <c r="F88" t="s">
        <v>129</v>
      </c>
    </row>
    <row r="89" spans="2:6" x14ac:dyDescent="0.15">
      <c r="B89">
        <v>0.94</v>
      </c>
      <c r="C89">
        <f t="shared" si="6"/>
        <v>940</v>
      </c>
      <c r="D89">
        <v>110</v>
      </c>
      <c r="E89">
        <f t="shared" si="7"/>
        <v>0.11702127659574468</v>
      </c>
      <c r="F89" t="s">
        <v>129</v>
      </c>
    </row>
    <row r="90" spans="2:6" x14ac:dyDescent="0.15">
      <c r="B90">
        <v>0.79500000000000004</v>
      </c>
      <c r="C90">
        <f t="shared" si="6"/>
        <v>795</v>
      </c>
      <c r="D90">
        <v>80</v>
      </c>
      <c r="E90">
        <f t="shared" si="7"/>
        <v>0.10062893081761007</v>
      </c>
      <c r="F90" t="s">
        <v>129</v>
      </c>
    </row>
    <row r="91" spans="2:6" x14ac:dyDescent="0.15">
      <c r="B91">
        <v>0.47</v>
      </c>
      <c r="C91">
        <f t="shared" si="6"/>
        <v>470</v>
      </c>
      <c r="D91">
        <v>40</v>
      </c>
      <c r="E91">
        <f t="shared" si="7"/>
        <v>8.5106382978723402E-2</v>
      </c>
      <c r="F91" t="s">
        <v>129</v>
      </c>
    </row>
    <row r="92" spans="2:6" x14ac:dyDescent="0.15">
      <c r="B92">
        <v>1.0449999999999999</v>
      </c>
      <c r="C92">
        <f t="shared" si="6"/>
        <v>1045</v>
      </c>
      <c r="D92">
        <v>70</v>
      </c>
      <c r="E92">
        <f t="shared" si="7"/>
        <v>6.6985645933014357E-2</v>
      </c>
      <c r="F92" t="s">
        <v>129</v>
      </c>
    </row>
    <row r="93" spans="2:6" x14ac:dyDescent="0.15">
      <c r="B93">
        <v>0.97</v>
      </c>
      <c r="C93">
        <f t="shared" si="6"/>
        <v>970</v>
      </c>
      <c r="D93">
        <v>60</v>
      </c>
      <c r="E93">
        <f t="shared" si="7"/>
        <v>6.1855670103092786E-2</v>
      </c>
      <c r="F93" t="s">
        <v>129</v>
      </c>
    </row>
    <row r="94" spans="2:6" x14ac:dyDescent="0.15">
      <c r="B94">
        <v>0.5</v>
      </c>
      <c r="C94">
        <f t="shared" si="6"/>
        <v>500</v>
      </c>
      <c r="D94">
        <v>40</v>
      </c>
      <c r="E94">
        <f t="shared" si="7"/>
        <v>0.08</v>
      </c>
      <c r="F94" t="s">
        <v>129</v>
      </c>
    </row>
    <row r="95" spans="2:6" x14ac:dyDescent="0.15">
      <c r="B95">
        <v>1.1000000000000001</v>
      </c>
      <c r="C95">
        <f t="shared" si="6"/>
        <v>1100</v>
      </c>
      <c r="D95">
        <v>115</v>
      </c>
      <c r="E95">
        <f t="shared" si="7"/>
        <v>0.10454545454545454</v>
      </c>
      <c r="F95" t="s">
        <v>128</v>
      </c>
    </row>
    <row r="96" spans="2:6" x14ac:dyDescent="0.15">
      <c r="B96">
        <v>1.25</v>
      </c>
      <c r="C96">
        <f t="shared" si="6"/>
        <v>1250</v>
      </c>
      <c r="D96">
        <v>140</v>
      </c>
      <c r="E96">
        <f t="shared" si="7"/>
        <v>0.112</v>
      </c>
      <c r="F96" t="s">
        <v>127</v>
      </c>
    </row>
    <row r="97" spans="2:6" x14ac:dyDescent="0.15">
      <c r="B97">
        <v>1.175</v>
      </c>
      <c r="C97">
        <f t="shared" si="6"/>
        <v>1175</v>
      </c>
      <c r="D97">
        <v>80</v>
      </c>
      <c r="E97">
        <f t="shared" si="7"/>
        <v>6.8085106382978725E-2</v>
      </c>
      <c r="F97" t="s">
        <v>126</v>
      </c>
    </row>
    <row r="98" spans="2:6" x14ac:dyDescent="0.15">
      <c r="B98">
        <v>1.2</v>
      </c>
      <c r="C98">
        <f t="shared" si="6"/>
        <v>1200</v>
      </c>
      <c r="D98">
        <v>75</v>
      </c>
      <c r="E98">
        <f t="shared" si="7"/>
        <v>6.25E-2</v>
      </c>
      <c r="F98" t="s">
        <v>125</v>
      </c>
    </row>
    <row r="99" spans="2:6" x14ac:dyDescent="0.15">
      <c r="B99">
        <v>1.0249999999999999</v>
      </c>
      <c r="C99">
        <f t="shared" si="6"/>
        <v>1025</v>
      </c>
      <c r="D99">
        <v>80</v>
      </c>
      <c r="E99">
        <f t="shared" si="7"/>
        <v>7.8048780487804878E-2</v>
      </c>
      <c r="F99" t="s">
        <v>125</v>
      </c>
    </row>
    <row r="100" spans="2:6" x14ac:dyDescent="0.15">
      <c r="B100">
        <v>0.9</v>
      </c>
      <c r="C100">
        <f t="shared" si="6"/>
        <v>900</v>
      </c>
      <c r="D100">
        <v>60</v>
      </c>
      <c r="E100">
        <f t="shared" si="7"/>
        <v>6.6666666666666666E-2</v>
      </c>
      <c r="F100" t="s">
        <v>125</v>
      </c>
    </row>
    <row r="101" spans="2:6" x14ac:dyDescent="0.15">
      <c r="B101">
        <v>0.5</v>
      </c>
      <c r="C101">
        <f t="shared" si="6"/>
        <v>500</v>
      </c>
      <c r="D101">
        <v>70</v>
      </c>
      <c r="E101">
        <f t="shared" si="7"/>
        <v>0.14000000000000001</v>
      </c>
      <c r="F101" t="s">
        <v>125</v>
      </c>
    </row>
    <row r="102" spans="2:6" x14ac:dyDescent="0.15">
      <c r="B102">
        <v>0.65</v>
      </c>
      <c r="C102">
        <f t="shared" si="6"/>
        <v>650</v>
      </c>
      <c r="D102">
        <v>70</v>
      </c>
      <c r="E102">
        <f t="shared" si="7"/>
        <v>0.1076923076923077</v>
      </c>
      <c r="F102" t="s">
        <v>125</v>
      </c>
    </row>
    <row r="103" spans="2:6" x14ac:dyDescent="0.15">
      <c r="B103">
        <v>0.2</v>
      </c>
      <c r="C103">
        <f t="shared" si="6"/>
        <v>200</v>
      </c>
      <c r="D103">
        <v>40</v>
      </c>
      <c r="E103">
        <f t="shared" si="7"/>
        <v>0.2</v>
      </c>
      <c r="F103" t="s">
        <v>124</v>
      </c>
    </row>
    <row r="104" spans="2:6" x14ac:dyDescent="0.15">
      <c r="B104">
        <v>0.15</v>
      </c>
      <c r="C104">
        <f t="shared" si="6"/>
        <v>150</v>
      </c>
      <c r="D104">
        <v>15</v>
      </c>
      <c r="E104">
        <f t="shared" si="7"/>
        <v>0.1</v>
      </c>
      <c r="F104" t="s">
        <v>122</v>
      </c>
    </row>
    <row r="105" spans="2:6" x14ac:dyDescent="0.15">
      <c r="B105">
        <v>0.3</v>
      </c>
      <c r="C105">
        <f t="shared" si="6"/>
        <v>300</v>
      </c>
      <c r="D105">
        <v>25</v>
      </c>
      <c r="E105">
        <f t="shared" si="7"/>
        <v>8.3333333333333329E-2</v>
      </c>
      <c r="F105" t="s">
        <v>122</v>
      </c>
    </row>
    <row r="106" spans="2:6" x14ac:dyDescent="0.15">
      <c r="B106">
        <v>0.7</v>
      </c>
      <c r="C106">
        <f t="shared" si="6"/>
        <v>700</v>
      </c>
      <c r="D106">
        <v>38</v>
      </c>
      <c r="E106">
        <f t="shared" si="7"/>
        <v>5.4285714285714284E-2</v>
      </c>
      <c r="F106" t="s">
        <v>123</v>
      </c>
    </row>
    <row r="107" spans="2:6" x14ac:dyDescent="0.15">
      <c r="B107">
        <v>0.5</v>
      </c>
      <c r="C107">
        <f t="shared" si="6"/>
        <v>500</v>
      </c>
      <c r="D107">
        <v>5</v>
      </c>
      <c r="E107">
        <f t="shared" si="7"/>
        <v>0.01</v>
      </c>
      <c r="F107" t="s">
        <v>122</v>
      </c>
    </row>
    <row r="108" spans="2:6" x14ac:dyDescent="0.15">
      <c r="B108">
        <v>2.5</v>
      </c>
      <c r="C108">
        <f t="shared" si="6"/>
        <v>2500</v>
      </c>
      <c r="D108">
        <v>33</v>
      </c>
      <c r="E108">
        <f t="shared" si="7"/>
        <v>1.32E-2</v>
      </c>
      <c r="F108" t="s">
        <v>121</v>
      </c>
    </row>
    <row r="109" spans="2:6" x14ac:dyDescent="0.15">
      <c r="B109">
        <v>0.4</v>
      </c>
      <c r="C109">
        <f t="shared" si="6"/>
        <v>400</v>
      </c>
      <c r="D109">
        <v>35</v>
      </c>
      <c r="E109">
        <f t="shared" si="7"/>
        <v>8.7499999999999994E-2</v>
      </c>
      <c r="F109" t="s">
        <v>120</v>
      </c>
    </row>
    <row r="110" spans="2:6" x14ac:dyDescent="0.15">
      <c r="B110">
        <v>0.65</v>
      </c>
      <c r="C110">
        <f t="shared" si="6"/>
        <v>650</v>
      </c>
      <c r="D110">
        <v>25</v>
      </c>
      <c r="E110">
        <f t="shared" si="7"/>
        <v>3.8461538461538464E-2</v>
      </c>
      <c r="F110" t="s">
        <v>120</v>
      </c>
    </row>
    <row r="111" spans="2:6" x14ac:dyDescent="0.15">
      <c r="B111">
        <v>0.8</v>
      </c>
      <c r="C111">
        <f t="shared" si="6"/>
        <v>800</v>
      </c>
      <c r="D111">
        <v>5</v>
      </c>
      <c r="E111">
        <f t="shared" si="7"/>
        <v>6.2500000000000003E-3</v>
      </c>
      <c r="F111" t="s">
        <v>119</v>
      </c>
    </row>
    <row r="112" spans="2:6" x14ac:dyDescent="0.15">
      <c r="B112">
        <v>0.63</v>
      </c>
      <c r="C112">
        <f t="shared" si="6"/>
        <v>630</v>
      </c>
      <c r="D112">
        <v>5</v>
      </c>
      <c r="E112">
        <f t="shared" si="7"/>
        <v>7.9365079365079361E-3</v>
      </c>
      <c r="F112" t="s">
        <v>119</v>
      </c>
    </row>
    <row r="113" spans="2:6" x14ac:dyDescent="0.15">
      <c r="B113">
        <v>1</v>
      </c>
      <c r="C113">
        <f t="shared" si="6"/>
        <v>1000</v>
      </c>
      <c r="D113">
        <v>180</v>
      </c>
      <c r="E113">
        <f t="shared" si="7"/>
        <v>0.18</v>
      </c>
      <c r="F113" t="s">
        <v>118</v>
      </c>
    </row>
    <row r="114" spans="2:6" x14ac:dyDescent="0.15">
      <c r="B114">
        <v>1.2</v>
      </c>
      <c r="C114">
        <f t="shared" si="6"/>
        <v>1200</v>
      </c>
      <c r="D114">
        <v>75</v>
      </c>
      <c r="E114">
        <f t="shared" si="7"/>
        <v>6.25E-2</v>
      </c>
      <c r="F114" t="s">
        <v>117</v>
      </c>
    </row>
    <row r="115" spans="2:6" x14ac:dyDescent="0.15">
      <c r="B115">
        <v>3</v>
      </c>
      <c r="C115">
        <f t="shared" si="6"/>
        <v>3000</v>
      </c>
      <c r="D115">
        <v>130</v>
      </c>
      <c r="E115">
        <f t="shared" si="7"/>
        <v>4.3333333333333335E-2</v>
      </c>
      <c r="F115" t="s">
        <v>117</v>
      </c>
    </row>
    <row r="116" spans="2:6" x14ac:dyDescent="0.15">
      <c r="B116">
        <v>2.8</v>
      </c>
      <c r="C116">
        <f t="shared" si="6"/>
        <v>2800</v>
      </c>
      <c r="D116">
        <v>138</v>
      </c>
      <c r="E116">
        <f t="shared" si="7"/>
        <v>4.9285714285714287E-2</v>
      </c>
      <c r="F116" t="s">
        <v>117</v>
      </c>
    </row>
    <row r="117" spans="2:6" x14ac:dyDescent="0.15">
      <c r="B117">
        <v>4.8499999999999996</v>
      </c>
      <c r="C117">
        <f t="shared" si="6"/>
        <v>4850</v>
      </c>
      <c r="D117">
        <v>255</v>
      </c>
      <c r="E117">
        <f t="shared" si="7"/>
        <v>5.2577319587628867E-2</v>
      </c>
      <c r="F117" t="s">
        <v>115</v>
      </c>
    </row>
    <row r="118" spans="2:6" x14ac:dyDescent="0.15">
      <c r="B118">
        <v>4</v>
      </c>
      <c r="C118">
        <f t="shared" si="6"/>
        <v>4000</v>
      </c>
      <c r="D118">
        <v>160</v>
      </c>
      <c r="E118">
        <f t="shared" si="7"/>
        <v>0.04</v>
      </c>
      <c r="F118" t="s">
        <v>116</v>
      </c>
    </row>
    <row r="119" spans="2:6" x14ac:dyDescent="0.15">
      <c r="B119">
        <v>2</v>
      </c>
      <c r="C119">
        <f t="shared" si="6"/>
        <v>2000</v>
      </c>
      <c r="D119">
        <v>160</v>
      </c>
      <c r="E119">
        <f t="shared" si="7"/>
        <v>0.08</v>
      </c>
      <c r="F119" t="s">
        <v>116</v>
      </c>
    </row>
    <row r="120" spans="2:6" x14ac:dyDescent="0.15">
      <c r="B120">
        <v>0.5</v>
      </c>
      <c r="C120">
        <f t="shared" si="6"/>
        <v>500</v>
      </c>
      <c r="D120">
        <v>25</v>
      </c>
      <c r="E120">
        <f t="shared" si="7"/>
        <v>0.05</v>
      </c>
      <c r="F120" t="s">
        <v>115</v>
      </c>
    </row>
    <row r="121" spans="2:6" x14ac:dyDescent="0.15">
      <c r="B121">
        <v>3.2</v>
      </c>
      <c r="C121">
        <f t="shared" si="6"/>
        <v>3200</v>
      </c>
      <c r="D121">
        <v>252</v>
      </c>
      <c r="E121">
        <f t="shared" si="7"/>
        <v>7.8750000000000001E-2</v>
      </c>
      <c r="F121" t="s">
        <v>115</v>
      </c>
    </row>
    <row r="122" spans="2:6" x14ac:dyDescent="0.15">
      <c r="B122">
        <v>3.2</v>
      </c>
      <c r="C122">
        <f t="shared" si="6"/>
        <v>3200</v>
      </c>
      <c r="D122">
        <v>169</v>
      </c>
      <c r="E122">
        <f t="shared" si="7"/>
        <v>5.2812499999999998E-2</v>
      </c>
      <c r="F122" t="s">
        <v>115</v>
      </c>
    </row>
    <row r="123" spans="2:6" x14ac:dyDescent="0.15">
      <c r="B123">
        <v>1.2</v>
      </c>
      <c r="C123">
        <f t="shared" si="6"/>
        <v>1200</v>
      </c>
      <c r="D123">
        <v>80</v>
      </c>
      <c r="E123">
        <f t="shared" si="7"/>
        <v>6.6666666666666666E-2</v>
      </c>
      <c r="F123" t="s">
        <v>115</v>
      </c>
    </row>
    <row r="124" spans="2:6" x14ac:dyDescent="0.15">
      <c r="B124">
        <v>2.1349999999999998</v>
      </c>
      <c r="C124">
        <f t="shared" si="6"/>
        <v>2135</v>
      </c>
      <c r="D124">
        <v>141</v>
      </c>
      <c r="E124">
        <f t="shared" si="7"/>
        <v>6.6042154566744726E-2</v>
      </c>
      <c r="F124" t="s">
        <v>115</v>
      </c>
    </row>
    <row r="125" spans="2:6" x14ac:dyDescent="0.15">
      <c r="B125">
        <v>2.5</v>
      </c>
      <c r="C125">
        <f t="shared" si="6"/>
        <v>2500</v>
      </c>
      <c r="D125">
        <v>143</v>
      </c>
      <c r="E125">
        <f t="shared" si="7"/>
        <v>5.7200000000000001E-2</v>
      </c>
      <c r="F125" t="s">
        <v>115</v>
      </c>
    </row>
    <row r="126" spans="2:6" x14ac:dyDescent="0.15">
      <c r="B126">
        <v>5.35</v>
      </c>
      <c r="C126">
        <f t="shared" si="6"/>
        <v>5350</v>
      </c>
      <c r="D126">
        <v>316</v>
      </c>
      <c r="E126">
        <f t="shared" si="7"/>
        <v>5.9065420560747664E-2</v>
      </c>
      <c r="F126" t="s">
        <v>114</v>
      </c>
    </row>
    <row r="127" spans="2:6" x14ac:dyDescent="0.15">
      <c r="B127">
        <v>2</v>
      </c>
      <c r="C127">
        <f t="shared" si="6"/>
        <v>2000</v>
      </c>
      <c r="D127">
        <v>150</v>
      </c>
      <c r="E127">
        <f t="shared" si="7"/>
        <v>7.4999999999999997E-2</v>
      </c>
      <c r="F127" t="s">
        <v>113</v>
      </c>
    </row>
    <row r="128" spans="2:6" x14ac:dyDescent="0.15">
      <c r="B128">
        <v>1.2</v>
      </c>
      <c r="C128">
        <f t="shared" si="6"/>
        <v>1200</v>
      </c>
      <c r="D128">
        <v>30</v>
      </c>
      <c r="E128">
        <f t="shared" si="7"/>
        <v>2.5000000000000001E-2</v>
      </c>
      <c r="F128" t="s">
        <v>108</v>
      </c>
    </row>
    <row r="129" spans="2:6" x14ac:dyDescent="0.15">
      <c r="B129">
        <v>1.5</v>
      </c>
      <c r="C129">
        <f t="shared" si="6"/>
        <v>1500</v>
      </c>
      <c r="D129">
        <v>80</v>
      </c>
      <c r="E129">
        <f t="shared" si="7"/>
        <v>5.3333333333333337E-2</v>
      </c>
      <c r="F129" t="s">
        <v>108</v>
      </c>
    </row>
    <row r="130" spans="2:6" x14ac:dyDescent="0.15">
      <c r="B130">
        <v>1.5</v>
      </c>
      <c r="C130">
        <f t="shared" ref="C130:C193" si="8">B130*1000</f>
        <v>1500</v>
      </c>
      <c r="D130">
        <v>85</v>
      </c>
      <c r="E130">
        <f t="shared" si="7"/>
        <v>5.6666666666666664E-2</v>
      </c>
      <c r="F130" t="s">
        <v>112</v>
      </c>
    </row>
    <row r="131" spans="2:6" x14ac:dyDescent="0.15">
      <c r="B131">
        <v>3.8</v>
      </c>
      <c r="C131">
        <f t="shared" si="8"/>
        <v>3800</v>
      </c>
      <c r="D131">
        <v>266</v>
      </c>
      <c r="E131">
        <f t="shared" ref="E131:E194" si="9">D131/C131</f>
        <v>7.0000000000000007E-2</v>
      </c>
      <c r="F131" t="s">
        <v>107</v>
      </c>
    </row>
    <row r="132" spans="2:6" x14ac:dyDescent="0.15">
      <c r="B132">
        <v>2.2000000000000002</v>
      </c>
      <c r="C132">
        <f t="shared" si="8"/>
        <v>2200</v>
      </c>
      <c r="D132">
        <v>190</v>
      </c>
      <c r="E132">
        <f t="shared" si="9"/>
        <v>8.6363636363636365E-2</v>
      </c>
      <c r="F132" t="s">
        <v>111</v>
      </c>
    </row>
    <row r="133" spans="2:6" x14ac:dyDescent="0.15">
      <c r="B133">
        <v>0.92500000000000004</v>
      </c>
      <c r="C133">
        <f t="shared" si="8"/>
        <v>925</v>
      </c>
      <c r="D133">
        <v>105</v>
      </c>
      <c r="E133">
        <f t="shared" si="9"/>
        <v>0.11351351351351352</v>
      </c>
      <c r="F133" t="s">
        <v>111</v>
      </c>
    </row>
    <row r="134" spans="2:6" x14ac:dyDescent="0.15">
      <c r="B134">
        <v>1</v>
      </c>
      <c r="C134">
        <f t="shared" si="8"/>
        <v>1000</v>
      </c>
      <c r="D134">
        <v>150</v>
      </c>
      <c r="E134">
        <f t="shared" si="9"/>
        <v>0.15</v>
      </c>
      <c r="F134" t="s">
        <v>111</v>
      </c>
    </row>
    <row r="135" spans="2:6" x14ac:dyDescent="0.15">
      <c r="B135">
        <v>0.9</v>
      </c>
      <c r="C135">
        <f t="shared" si="8"/>
        <v>900</v>
      </c>
      <c r="D135">
        <v>130</v>
      </c>
      <c r="E135">
        <f t="shared" si="9"/>
        <v>0.14444444444444443</v>
      </c>
      <c r="F135" t="s">
        <v>111</v>
      </c>
    </row>
    <row r="136" spans="2:6" x14ac:dyDescent="0.15">
      <c r="B136">
        <v>1.5</v>
      </c>
      <c r="C136">
        <f t="shared" si="8"/>
        <v>1500</v>
      </c>
      <c r="D136">
        <v>233</v>
      </c>
      <c r="E136">
        <f t="shared" si="9"/>
        <v>0.15533333333333332</v>
      </c>
      <c r="F136" t="s">
        <v>110</v>
      </c>
    </row>
    <row r="137" spans="2:6" x14ac:dyDescent="0.15">
      <c r="B137">
        <v>1.8</v>
      </c>
      <c r="C137">
        <f t="shared" si="8"/>
        <v>1800</v>
      </c>
      <c r="D137">
        <v>255</v>
      </c>
      <c r="E137">
        <f t="shared" si="9"/>
        <v>0.14166666666666666</v>
      </c>
      <c r="F137" t="s">
        <v>110</v>
      </c>
    </row>
    <row r="138" spans="2:6" x14ac:dyDescent="0.15">
      <c r="B138">
        <v>1.05</v>
      </c>
      <c r="C138">
        <f t="shared" si="8"/>
        <v>1050</v>
      </c>
      <c r="D138">
        <v>150</v>
      </c>
      <c r="E138">
        <f t="shared" si="9"/>
        <v>0.14285714285714285</v>
      </c>
      <c r="F138" t="s">
        <v>111</v>
      </c>
    </row>
    <row r="139" spans="2:6" x14ac:dyDescent="0.15">
      <c r="B139">
        <v>1.35</v>
      </c>
      <c r="C139">
        <f t="shared" si="8"/>
        <v>1350</v>
      </c>
      <c r="D139">
        <v>75</v>
      </c>
      <c r="E139">
        <f t="shared" si="9"/>
        <v>5.5555555555555552E-2</v>
      </c>
      <c r="F139" t="s">
        <v>111</v>
      </c>
    </row>
    <row r="140" spans="2:6" x14ac:dyDescent="0.15">
      <c r="B140">
        <v>0.875</v>
      </c>
      <c r="C140">
        <f t="shared" si="8"/>
        <v>875</v>
      </c>
      <c r="D140">
        <v>110</v>
      </c>
      <c r="E140">
        <f t="shared" si="9"/>
        <v>0.12571428571428572</v>
      </c>
      <c r="F140" t="s">
        <v>111</v>
      </c>
    </row>
    <row r="141" spans="2:6" x14ac:dyDescent="0.15">
      <c r="B141">
        <v>1.8</v>
      </c>
      <c r="C141">
        <f t="shared" si="8"/>
        <v>1800</v>
      </c>
      <c r="D141">
        <v>110</v>
      </c>
      <c r="E141">
        <f t="shared" si="9"/>
        <v>6.1111111111111109E-2</v>
      </c>
      <c r="F141" t="s">
        <v>108</v>
      </c>
    </row>
    <row r="142" spans="2:6" x14ac:dyDescent="0.15">
      <c r="B142">
        <v>1.3</v>
      </c>
      <c r="C142">
        <f t="shared" si="8"/>
        <v>1300</v>
      </c>
      <c r="D142">
        <v>80</v>
      </c>
      <c r="E142">
        <f t="shared" si="9"/>
        <v>6.1538461538461542E-2</v>
      </c>
      <c r="F142" t="s">
        <v>111</v>
      </c>
    </row>
    <row r="143" spans="2:6" x14ac:dyDescent="0.15">
      <c r="B143">
        <v>0.85</v>
      </c>
      <c r="C143">
        <f t="shared" si="8"/>
        <v>850</v>
      </c>
      <c r="D143">
        <v>60</v>
      </c>
      <c r="E143">
        <f t="shared" si="9"/>
        <v>7.0588235294117646E-2</v>
      </c>
      <c r="F143" t="s">
        <v>111</v>
      </c>
    </row>
    <row r="144" spans="2:6" x14ac:dyDescent="0.15">
      <c r="B144">
        <v>1.8</v>
      </c>
      <c r="C144">
        <f t="shared" si="8"/>
        <v>1800</v>
      </c>
      <c r="D144">
        <v>97</v>
      </c>
      <c r="E144">
        <f t="shared" si="9"/>
        <v>5.3888888888888889E-2</v>
      </c>
      <c r="F144" t="s">
        <v>111</v>
      </c>
    </row>
    <row r="145" spans="2:6" x14ac:dyDescent="0.15">
      <c r="B145">
        <v>0.9</v>
      </c>
      <c r="C145">
        <f t="shared" si="8"/>
        <v>900</v>
      </c>
      <c r="D145">
        <v>52</v>
      </c>
      <c r="E145">
        <f t="shared" si="9"/>
        <v>5.7777777777777775E-2</v>
      </c>
      <c r="F145" t="s">
        <v>111</v>
      </c>
    </row>
    <row r="146" spans="2:6" x14ac:dyDescent="0.15">
      <c r="B146">
        <v>1.45</v>
      </c>
      <c r="C146">
        <f t="shared" si="8"/>
        <v>1450</v>
      </c>
      <c r="D146">
        <v>165</v>
      </c>
      <c r="E146">
        <f t="shared" si="9"/>
        <v>0.11379310344827587</v>
      </c>
      <c r="F146" t="s">
        <v>110</v>
      </c>
    </row>
    <row r="147" spans="2:6" x14ac:dyDescent="0.15">
      <c r="B147">
        <v>2</v>
      </c>
      <c r="C147">
        <f t="shared" si="8"/>
        <v>2000</v>
      </c>
      <c r="D147">
        <v>110</v>
      </c>
      <c r="E147">
        <f t="shared" si="9"/>
        <v>5.5E-2</v>
      </c>
      <c r="F147" t="s">
        <v>108</v>
      </c>
    </row>
    <row r="148" spans="2:6" x14ac:dyDescent="0.15">
      <c r="B148">
        <v>1</v>
      </c>
      <c r="C148">
        <f t="shared" si="8"/>
        <v>1000</v>
      </c>
      <c r="D148">
        <v>100</v>
      </c>
      <c r="E148">
        <f t="shared" si="9"/>
        <v>0.1</v>
      </c>
      <c r="F148" t="s">
        <v>108</v>
      </c>
    </row>
    <row r="149" spans="2:6" x14ac:dyDescent="0.15">
      <c r="B149">
        <v>1.1000000000000001</v>
      </c>
      <c r="C149">
        <f t="shared" si="8"/>
        <v>1100</v>
      </c>
      <c r="D149">
        <v>150</v>
      </c>
      <c r="E149">
        <f t="shared" si="9"/>
        <v>0.13636363636363635</v>
      </c>
      <c r="F149" t="s">
        <v>106</v>
      </c>
    </row>
    <row r="150" spans="2:6" x14ac:dyDescent="0.15">
      <c r="B150">
        <v>4.05</v>
      </c>
      <c r="C150">
        <f t="shared" si="8"/>
        <v>4050</v>
      </c>
      <c r="D150">
        <v>250</v>
      </c>
      <c r="E150">
        <f t="shared" si="9"/>
        <v>6.1728395061728392E-2</v>
      </c>
      <c r="F150" t="s">
        <v>107</v>
      </c>
    </row>
    <row r="151" spans="2:6" x14ac:dyDescent="0.15">
      <c r="B151">
        <v>0.75</v>
      </c>
      <c r="C151">
        <f t="shared" si="8"/>
        <v>750</v>
      </c>
      <c r="D151">
        <v>40</v>
      </c>
      <c r="E151">
        <f t="shared" si="9"/>
        <v>5.3333333333333337E-2</v>
      </c>
      <c r="F151" t="s">
        <v>106</v>
      </c>
    </row>
    <row r="152" spans="2:6" x14ac:dyDescent="0.15">
      <c r="B152">
        <v>1</v>
      </c>
      <c r="C152">
        <f t="shared" si="8"/>
        <v>1000</v>
      </c>
      <c r="D152">
        <v>130</v>
      </c>
      <c r="E152">
        <f t="shared" si="9"/>
        <v>0.13</v>
      </c>
      <c r="F152" t="s">
        <v>106</v>
      </c>
    </row>
    <row r="153" spans="2:6" x14ac:dyDescent="0.15">
      <c r="B153">
        <v>0.8</v>
      </c>
      <c r="C153">
        <f t="shared" si="8"/>
        <v>800</v>
      </c>
      <c r="D153">
        <v>50</v>
      </c>
      <c r="E153">
        <f t="shared" si="9"/>
        <v>6.25E-2</v>
      </c>
      <c r="F153" t="s">
        <v>105</v>
      </c>
    </row>
    <row r="154" spans="2:6" x14ac:dyDescent="0.15">
      <c r="B154">
        <v>1.2</v>
      </c>
      <c r="C154">
        <f t="shared" si="8"/>
        <v>1200</v>
      </c>
      <c r="D154">
        <v>82</v>
      </c>
      <c r="E154">
        <f t="shared" si="9"/>
        <v>6.8333333333333329E-2</v>
      </c>
      <c r="F154" t="s">
        <v>104</v>
      </c>
    </row>
    <row r="155" spans="2:6" x14ac:dyDescent="0.15">
      <c r="B155">
        <v>0.58599999999999997</v>
      </c>
      <c r="C155">
        <f t="shared" si="8"/>
        <v>586</v>
      </c>
      <c r="D155">
        <v>37</v>
      </c>
      <c r="E155">
        <f t="shared" si="9"/>
        <v>6.313993174061433E-2</v>
      </c>
      <c r="F155" t="s">
        <v>104</v>
      </c>
    </row>
    <row r="156" spans="2:6" x14ac:dyDescent="0.15">
      <c r="B156">
        <v>1.55</v>
      </c>
      <c r="C156">
        <f t="shared" si="8"/>
        <v>1550</v>
      </c>
      <c r="D156">
        <v>143.2575684</v>
      </c>
      <c r="E156">
        <f t="shared" si="9"/>
        <v>9.2424237677419349E-2</v>
      </c>
      <c r="F156" t="s">
        <v>102</v>
      </c>
    </row>
    <row r="157" spans="2:6" x14ac:dyDescent="0.15">
      <c r="B157">
        <v>2.1</v>
      </c>
      <c r="C157">
        <f t="shared" si="8"/>
        <v>2100</v>
      </c>
      <c r="D157">
        <v>110.00891110000001</v>
      </c>
      <c r="E157">
        <f t="shared" si="9"/>
        <v>5.2385195761904764E-2</v>
      </c>
      <c r="F157" t="s">
        <v>102</v>
      </c>
    </row>
    <row r="158" spans="2:6" x14ac:dyDescent="0.15">
      <c r="B158">
        <v>1</v>
      </c>
      <c r="C158">
        <f t="shared" si="8"/>
        <v>1000</v>
      </c>
      <c r="D158">
        <v>72.464233399999998</v>
      </c>
      <c r="E158">
        <f t="shared" si="9"/>
        <v>7.2464233399999994E-2</v>
      </c>
      <c r="F158" t="s">
        <v>102</v>
      </c>
    </row>
    <row r="159" spans="2:6" x14ac:dyDescent="0.15">
      <c r="B159">
        <v>1.45</v>
      </c>
      <c r="C159">
        <f t="shared" si="8"/>
        <v>1450</v>
      </c>
      <c r="D159">
        <v>155.24328610000001</v>
      </c>
      <c r="E159">
        <f t="shared" si="9"/>
        <v>0.10706433524137932</v>
      </c>
      <c r="F159" t="s">
        <v>103</v>
      </c>
    </row>
    <row r="160" spans="2:6" x14ac:dyDescent="0.15">
      <c r="B160">
        <v>1.85</v>
      </c>
      <c r="C160">
        <f t="shared" si="8"/>
        <v>1850</v>
      </c>
      <c r="D160">
        <v>84.67419434</v>
      </c>
      <c r="E160">
        <f t="shared" si="9"/>
        <v>4.5769834778378378E-2</v>
      </c>
      <c r="F160" t="s">
        <v>102</v>
      </c>
    </row>
    <row r="161" spans="2:6" x14ac:dyDescent="0.15">
      <c r="B161">
        <v>0.95</v>
      </c>
      <c r="C161">
        <f t="shared" si="8"/>
        <v>950</v>
      </c>
      <c r="D161">
        <v>33.906860350000002</v>
      </c>
      <c r="E161">
        <f t="shared" si="9"/>
        <v>3.5691431947368422E-2</v>
      </c>
      <c r="F161" t="s">
        <v>101</v>
      </c>
    </row>
    <row r="162" spans="2:6" x14ac:dyDescent="0.15">
      <c r="B162">
        <v>1.1000000000000001</v>
      </c>
      <c r="C162">
        <f t="shared" si="8"/>
        <v>1100</v>
      </c>
      <c r="D162">
        <v>9.59375</v>
      </c>
      <c r="E162">
        <f t="shared" si="9"/>
        <v>8.7215909090909097E-3</v>
      </c>
      <c r="F162" t="s">
        <v>100</v>
      </c>
    </row>
    <row r="163" spans="2:6" x14ac:dyDescent="0.15">
      <c r="B163">
        <v>1.3</v>
      </c>
      <c r="C163">
        <f t="shared" si="8"/>
        <v>1300</v>
      </c>
      <c r="D163">
        <v>123.18640139999999</v>
      </c>
      <c r="E163">
        <f t="shared" si="9"/>
        <v>9.4758770307692308E-2</v>
      </c>
      <c r="F163" t="s">
        <v>100</v>
      </c>
    </row>
    <row r="164" spans="2:6" x14ac:dyDescent="0.15">
      <c r="B164">
        <v>0.55000000000000004</v>
      </c>
      <c r="C164">
        <f t="shared" si="8"/>
        <v>550</v>
      </c>
      <c r="D164">
        <v>28.06420898</v>
      </c>
      <c r="E164">
        <f t="shared" si="9"/>
        <v>5.1025834509090907E-2</v>
      </c>
      <c r="F164" t="s">
        <v>100</v>
      </c>
    </row>
    <row r="165" spans="2:6" x14ac:dyDescent="0.15">
      <c r="B165">
        <v>0.7</v>
      </c>
      <c r="C165">
        <f t="shared" si="8"/>
        <v>700</v>
      </c>
      <c r="D165">
        <v>23.846435549999999</v>
      </c>
      <c r="E165">
        <f t="shared" si="9"/>
        <v>3.4066336499999995E-2</v>
      </c>
      <c r="F165" t="s">
        <v>100</v>
      </c>
    </row>
    <row r="166" spans="2:6" x14ac:dyDescent="0.15">
      <c r="B166">
        <v>1</v>
      </c>
      <c r="C166">
        <f t="shared" si="8"/>
        <v>1000</v>
      </c>
      <c r="D166">
        <v>47.296142580000001</v>
      </c>
      <c r="E166">
        <f t="shared" si="9"/>
        <v>4.7296142579999999E-2</v>
      </c>
      <c r="F166" t="s">
        <v>100</v>
      </c>
    </row>
    <row r="167" spans="2:6" x14ac:dyDescent="0.15">
      <c r="B167">
        <v>4</v>
      </c>
      <c r="C167">
        <f t="shared" si="8"/>
        <v>4000</v>
      </c>
      <c r="D167">
        <v>270</v>
      </c>
      <c r="E167">
        <f t="shared" si="9"/>
        <v>6.7500000000000004E-2</v>
      </c>
      <c r="F167" t="s">
        <v>99</v>
      </c>
    </row>
    <row r="168" spans="2:6" x14ac:dyDescent="0.15">
      <c r="B168">
        <v>4.5</v>
      </c>
      <c r="C168">
        <f t="shared" si="8"/>
        <v>4500</v>
      </c>
      <c r="D168">
        <v>100</v>
      </c>
      <c r="E168">
        <f t="shared" si="9"/>
        <v>2.2222222222222223E-2</v>
      </c>
      <c r="F168" t="s">
        <v>99</v>
      </c>
    </row>
    <row r="169" spans="2:6" x14ac:dyDescent="0.15">
      <c r="B169">
        <v>2.2650000000000001</v>
      </c>
      <c r="C169">
        <f t="shared" si="8"/>
        <v>2265</v>
      </c>
      <c r="D169">
        <v>174.6</v>
      </c>
      <c r="E169">
        <f t="shared" si="9"/>
        <v>7.7086092715231785E-2</v>
      </c>
      <c r="F169" t="s">
        <v>98</v>
      </c>
    </row>
    <row r="170" spans="2:6" x14ac:dyDescent="0.15">
      <c r="B170">
        <v>1.25</v>
      </c>
      <c r="C170">
        <f t="shared" si="8"/>
        <v>1250</v>
      </c>
      <c r="D170">
        <v>62.815866309999997</v>
      </c>
      <c r="E170">
        <f t="shared" si="9"/>
        <v>5.0252693048000001E-2</v>
      </c>
      <c r="F170" t="s">
        <v>97</v>
      </c>
    </row>
    <row r="171" spans="2:6" x14ac:dyDescent="0.15">
      <c r="B171">
        <v>0.47499999999999998</v>
      </c>
      <c r="C171">
        <f t="shared" si="8"/>
        <v>475</v>
      </c>
      <c r="D171">
        <v>18.418321729999999</v>
      </c>
      <c r="E171">
        <f t="shared" si="9"/>
        <v>3.8775414168421049E-2</v>
      </c>
      <c r="F171" t="s">
        <v>97</v>
      </c>
    </row>
    <row r="172" spans="2:6" x14ac:dyDescent="0.15">
      <c r="B172">
        <v>0.34499999999999997</v>
      </c>
      <c r="C172">
        <f t="shared" si="8"/>
        <v>345</v>
      </c>
      <c r="D172">
        <v>20</v>
      </c>
      <c r="E172">
        <f t="shared" si="9"/>
        <v>5.7971014492753624E-2</v>
      </c>
      <c r="F172" t="s">
        <v>96</v>
      </c>
    </row>
    <row r="173" spans="2:6" x14ac:dyDescent="0.15">
      <c r="B173">
        <v>0.2</v>
      </c>
      <c r="C173">
        <f t="shared" si="8"/>
        <v>200</v>
      </c>
      <c r="D173">
        <v>15</v>
      </c>
      <c r="E173">
        <f t="shared" si="9"/>
        <v>7.4999999999999997E-2</v>
      </c>
      <c r="F173" t="s">
        <v>95</v>
      </c>
    </row>
    <row r="174" spans="2:6" x14ac:dyDescent="0.15">
      <c r="B174">
        <v>0.22</v>
      </c>
      <c r="C174">
        <f t="shared" si="8"/>
        <v>220</v>
      </c>
      <c r="D174">
        <v>34</v>
      </c>
      <c r="E174">
        <f t="shared" si="9"/>
        <v>0.15454545454545454</v>
      </c>
      <c r="F174" t="s">
        <v>95</v>
      </c>
    </row>
    <row r="175" spans="2:6" x14ac:dyDescent="0.15">
      <c r="B175">
        <v>0.2</v>
      </c>
      <c r="C175">
        <f t="shared" si="8"/>
        <v>200</v>
      </c>
      <c r="D175">
        <v>3</v>
      </c>
      <c r="E175">
        <f t="shared" si="9"/>
        <v>1.4999999999999999E-2</v>
      </c>
      <c r="F175" t="s">
        <v>95</v>
      </c>
    </row>
    <row r="176" spans="2:6" x14ac:dyDescent="0.15">
      <c r="B176">
        <v>0.14199999999999999</v>
      </c>
      <c r="C176">
        <f t="shared" si="8"/>
        <v>142</v>
      </c>
      <c r="D176">
        <v>1.8</v>
      </c>
      <c r="E176">
        <f t="shared" si="9"/>
        <v>1.2676056338028169E-2</v>
      </c>
      <c r="F176" t="s">
        <v>95</v>
      </c>
    </row>
    <row r="177" spans="2:6" x14ac:dyDescent="0.15">
      <c r="B177">
        <v>1.25</v>
      </c>
      <c r="C177">
        <f t="shared" si="8"/>
        <v>1250</v>
      </c>
      <c r="D177">
        <v>95</v>
      </c>
      <c r="E177">
        <f t="shared" si="9"/>
        <v>7.5999999999999998E-2</v>
      </c>
      <c r="F177" t="s">
        <v>94</v>
      </c>
    </row>
    <row r="178" spans="2:6" x14ac:dyDescent="0.15">
      <c r="B178">
        <v>0.6</v>
      </c>
      <c r="C178">
        <f t="shared" si="8"/>
        <v>600</v>
      </c>
      <c r="D178">
        <v>85</v>
      </c>
      <c r="E178">
        <f t="shared" si="9"/>
        <v>0.14166666666666666</v>
      </c>
      <c r="F178" t="s">
        <v>94</v>
      </c>
    </row>
    <row r="179" spans="2:6" x14ac:dyDescent="0.15">
      <c r="B179">
        <v>2</v>
      </c>
      <c r="C179">
        <f t="shared" si="8"/>
        <v>2000</v>
      </c>
      <c r="D179">
        <v>145</v>
      </c>
      <c r="E179">
        <f t="shared" si="9"/>
        <v>7.2499999999999995E-2</v>
      </c>
      <c r="F179" t="s">
        <v>94</v>
      </c>
    </row>
    <row r="180" spans="2:6" x14ac:dyDescent="0.15">
      <c r="B180">
        <v>1.9</v>
      </c>
      <c r="C180">
        <f t="shared" si="8"/>
        <v>1900</v>
      </c>
      <c r="D180">
        <v>140</v>
      </c>
      <c r="E180">
        <f t="shared" si="9"/>
        <v>7.3684210526315783E-2</v>
      </c>
      <c r="F180" t="s">
        <v>94</v>
      </c>
    </row>
    <row r="181" spans="2:6" x14ac:dyDescent="0.15">
      <c r="B181">
        <v>2.2000000000000002</v>
      </c>
      <c r="C181">
        <f t="shared" si="8"/>
        <v>2200</v>
      </c>
      <c r="D181">
        <v>175</v>
      </c>
      <c r="E181">
        <f t="shared" si="9"/>
        <v>7.9545454545454544E-2</v>
      </c>
      <c r="F181" t="s">
        <v>94</v>
      </c>
    </row>
    <row r="182" spans="2:6" x14ac:dyDescent="0.15">
      <c r="B182">
        <v>1.3</v>
      </c>
      <c r="C182">
        <f t="shared" si="8"/>
        <v>1300</v>
      </c>
      <c r="D182">
        <v>135</v>
      </c>
      <c r="E182">
        <f t="shared" si="9"/>
        <v>0.10384615384615385</v>
      </c>
      <c r="F182" t="s">
        <v>94</v>
      </c>
    </row>
    <row r="183" spans="2:6" x14ac:dyDescent="0.15">
      <c r="B183">
        <v>1.1000000000000001</v>
      </c>
      <c r="C183">
        <f t="shared" si="8"/>
        <v>1100</v>
      </c>
      <c r="D183">
        <v>65</v>
      </c>
      <c r="E183">
        <f t="shared" si="9"/>
        <v>5.909090909090909E-2</v>
      </c>
      <c r="F183" t="s">
        <v>94</v>
      </c>
    </row>
    <row r="184" spans="2:6" x14ac:dyDescent="0.15">
      <c r="B184">
        <v>0.68</v>
      </c>
      <c r="C184">
        <f t="shared" si="8"/>
        <v>680</v>
      </c>
      <c r="D184">
        <v>75</v>
      </c>
      <c r="E184">
        <f t="shared" si="9"/>
        <v>0.11029411764705882</v>
      </c>
      <c r="F184" t="s">
        <v>94</v>
      </c>
    </row>
    <row r="185" spans="2:6" x14ac:dyDescent="0.15">
      <c r="B185">
        <v>2.8</v>
      </c>
      <c r="C185">
        <f t="shared" si="8"/>
        <v>2800</v>
      </c>
      <c r="D185">
        <v>240</v>
      </c>
      <c r="E185">
        <f t="shared" si="9"/>
        <v>8.5714285714285715E-2</v>
      </c>
      <c r="F185" t="s">
        <v>94</v>
      </c>
    </row>
    <row r="186" spans="2:6" x14ac:dyDescent="0.15">
      <c r="B186">
        <v>3.3</v>
      </c>
      <c r="C186">
        <f t="shared" si="8"/>
        <v>3300</v>
      </c>
      <c r="D186">
        <v>345</v>
      </c>
      <c r="E186">
        <f t="shared" si="9"/>
        <v>0.10454545454545454</v>
      </c>
      <c r="F186" t="s">
        <v>94</v>
      </c>
    </row>
    <row r="187" spans="2:6" x14ac:dyDescent="0.15">
      <c r="B187">
        <v>3</v>
      </c>
      <c r="C187">
        <f t="shared" si="8"/>
        <v>3000</v>
      </c>
      <c r="D187">
        <v>240</v>
      </c>
      <c r="E187">
        <f t="shared" si="9"/>
        <v>0.08</v>
      </c>
      <c r="F187" t="s">
        <v>94</v>
      </c>
    </row>
    <row r="188" spans="2:6" x14ac:dyDescent="0.15">
      <c r="B188">
        <v>4.0999999999999996</v>
      </c>
      <c r="C188">
        <f t="shared" si="8"/>
        <v>4100</v>
      </c>
      <c r="D188">
        <v>280</v>
      </c>
      <c r="E188">
        <f t="shared" si="9"/>
        <v>6.8292682926829273E-2</v>
      </c>
      <c r="F188" t="s">
        <v>94</v>
      </c>
    </row>
    <row r="189" spans="2:6" x14ac:dyDescent="0.15">
      <c r="B189">
        <v>2.5</v>
      </c>
      <c r="C189">
        <f t="shared" si="8"/>
        <v>2500</v>
      </c>
      <c r="D189">
        <v>115</v>
      </c>
      <c r="E189">
        <f t="shared" si="9"/>
        <v>4.5999999999999999E-2</v>
      </c>
      <c r="F189" t="s">
        <v>94</v>
      </c>
    </row>
    <row r="190" spans="2:6" x14ac:dyDescent="0.15">
      <c r="B190">
        <v>2.0499999999999998</v>
      </c>
      <c r="C190">
        <f t="shared" si="8"/>
        <v>2050</v>
      </c>
      <c r="D190">
        <v>160</v>
      </c>
      <c r="E190">
        <f t="shared" si="9"/>
        <v>7.8048780487804878E-2</v>
      </c>
      <c r="F190" t="s">
        <v>93</v>
      </c>
    </row>
    <row r="191" spans="2:6" x14ac:dyDescent="0.15">
      <c r="B191">
        <v>2.29</v>
      </c>
      <c r="C191">
        <f t="shared" si="8"/>
        <v>2290</v>
      </c>
      <c r="D191">
        <v>213.5</v>
      </c>
      <c r="E191">
        <f t="shared" si="9"/>
        <v>9.3231441048034935E-2</v>
      </c>
      <c r="F191" t="s">
        <v>93</v>
      </c>
    </row>
    <row r="192" spans="2:6" x14ac:dyDescent="0.15">
      <c r="B192">
        <v>2.0299999999999998</v>
      </c>
      <c r="C192">
        <f t="shared" si="8"/>
        <v>2029.9999999999998</v>
      </c>
      <c r="D192">
        <v>198.1</v>
      </c>
      <c r="E192">
        <f t="shared" si="9"/>
        <v>9.758620689655173E-2</v>
      </c>
      <c r="F192" t="s">
        <v>93</v>
      </c>
    </row>
    <row r="193" spans="2:6" x14ac:dyDescent="0.15">
      <c r="B193">
        <v>1.4</v>
      </c>
      <c r="C193">
        <f t="shared" si="8"/>
        <v>1400</v>
      </c>
      <c r="D193">
        <v>144.5</v>
      </c>
      <c r="E193">
        <f t="shared" si="9"/>
        <v>0.10321428571428572</v>
      </c>
      <c r="F193" t="s">
        <v>93</v>
      </c>
    </row>
    <row r="194" spans="2:6" x14ac:dyDescent="0.15">
      <c r="B194">
        <v>3</v>
      </c>
      <c r="C194">
        <f t="shared" ref="C194:C234" si="10">B194*1000</f>
        <v>3000</v>
      </c>
      <c r="D194">
        <v>40</v>
      </c>
      <c r="E194">
        <f t="shared" si="9"/>
        <v>1.3333333333333334E-2</v>
      </c>
      <c r="F194" t="s">
        <v>92</v>
      </c>
    </row>
    <row r="195" spans="2:6" x14ac:dyDescent="0.15">
      <c r="B195">
        <v>2.9</v>
      </c>
      <c r="C195">
        <f t="shared" si="10"/>
        <v>2900</v>
      </c>
      <c r="D195">
        <v>210</v>
      </c>
      <c r="E195">
        <f t="shared" ref="E195:E258" si="11">D195/C195</f>
        <v>7.2413793103448282E-2</v>
      </c>
      <c r="F195" t="s">
        <v>91</v>
      </c>
    </row>
    <row r="196" spans="2:6" x14ac:dyDescent="0.15">
      <c r="B196">
        <v>0.8</v>
      </c>
      <c r="C196">
        <f t="shared" si="10"/>
        <v>800</v>
      </c>
      <c r="D196">
        <v>115</v>
      </c>
      <c r="E196">
        <f t="shared" si="11"/>
        <v>0.14374999999999999</v>
      </c>
      <c r="F196" t="s">
        <v>91</v>
      </c>
    </row>
    <row r="197" spans="2:6" x14ac:dyDescent="0.15">
      <c r="B197">
        <v>2</v>
      </c>
      <c r="C197">
        <f t="shared" si="10"/>
        <v>2000</v>
      </c>
      <c r="D197">
        <v>185</v>
      </c>
      <c r="E197">
        <f t="shared" si="11"/>
        <v>9.2499999999999999E-2</v>
      </c>
      <c r="F197" t="s">
        <v>91</v>
      </c>
    </row>
    <row r="198" spans="2:6" x14ac:dyDescent="0.15">
      <c r="B198">
        <v>5.8</v>
      </c>
      <c r="C198">
        <f t="shared" si="10"/>
        <v>5800</v>
      </c>
      <c r="D198">
        <v>255</v>
      </c>
      <c r="E198">
        <f t="shared" si="11"/>
        <v>4.3965517241379308E-2</v>
      </c>
      <c r="F198" t="s">
        <v>91</v>
      </c>
    </row>
    <row r="199" spans="2:6" x14ac:dyDescent="0.15">
      <c r="B199">
        <v>0.35</v>
      </c>
      <c r="C199">
        <f t="shared" si="10"/>
        <v>350</v>
      </c>
      <c r="D199">
        <v>40</v>
      </c>
      <c r="E199">
        <f t="shared" si="11"/>
        <v>0.11428571428571428</v>
      </c>
      <c r="F199" t="s">
        <v>90</v>
      </c>
    </row>
    <row r="200" spans="2:6" x14ac:dyDescent="0.15">
      <c r="B200">
        <v>0.6</v>
      </c>
      <c r="C200">
        <f t="shared" si="10"/>
        <v>600</v>
      </c>
      <c r="D200">
        <v>10</v>
      </c>
      <c r="E200">
        <f t="shared" si="11"/>
        <v>1.6666666666666666E-2</v>
      </c>
      <c r="F200" t="s">
        <v>89</v>
      </c>
    </row>
    <row r="201" spans="2:6" x14ac:dyDescent="0.15">
      <c r="B201">
        <v>0.15</v>
      </c>
      <c r="C201">
        <f t="shared" si="10"/>
        <v>150</v>
      </c>
      <c r="D201">
        <v>10</v>
      </c>
      <c r="E201">
        <f t="shared" si="11"/>
        <v>6.6666666666666666E-2</v>
      </c>
      <c r="F201" t="s">
        <v>88</v>
      </c>
    </row>
    <row r="202" spans="2:6" x14ac:dyDescent="0.15">
      <c r="B202">
        <v>0.37</v>
      </c>
      <c r="C202">
        <f t="shared" si="10"/>
        <v>370</v>
      </c>
      <c r="D202">
        <v>30</v>
      </c>
      <c r="E202">
        <f t="shared" si="11"/>
        <v>8.1081081081081086E-2</v>
      </c>
      <c r="F202" t="s">
        <v>87</v>
      </c>
    </row>
    <row r="203" spans="2:6" x14ac:dyDescent="0.15">
      <c r="B203">
        <v>0.26</v>
      </c>
      <c r="C203">
        <f t="shared" si="10"/>
        <v>260</v>
      </c>
      <c r="D203">
        <v>35</v>
      </c>
      <c r="E203">
        <f t="shared" si="11"/>
        <v>0.13461538461538461</v>
      </c>
      <c r="F203" t="s">
        <v>86</v>
      </c>
    </row>
    <row r="204" spans="2:6" x14ac:dyDescent="0.15">
      <c r="B204">
        <v>0.6</v>
      </c>
      <c r="C204">
        <f t="shared" si="10"/>
        <v>600</v>
      </c>
      <c r="D204">
        <v>30</v>
      </c>
      <c r="E204">
        <f t="shared" si="11"/>
        <v>0.05</v>
      </c>
      <c r="F204" t="s">
        <v>85</v>
      </c>
    </row>
    <row r="205" spans="2:6" x14ac:dyDescent="0.15">
      <c r="B205">
        <v>0.61</v>
      </c>
      <c r="C205">
        <f t="shared" si="10"/>
        <v>610</v>
      </c>
      <c r="D205">
        <v>15</v>
      </c>
      <c r="E205">
        <f t="shared" si="11"/>
        <v>2.4590163934426229E-2</v>
      </c>
      <c r="F205" t="s">
        <v>84</v>
      </c>
    </row>
    <row r="206" spans="2:6" x14ac:dyDescent="0.15">
      <c r="B206">
        <v>0.47499999999999998</v>
      </c>
      <c r="C206">
        <f t="shared" si="10"/>
        <v>475</v>
      </c>
      <c r="D206">
        <v>35</v>
      </c>
      <c r="E206">
        <f t="shared" si="11"/>
        <v>7.3684210526315783E-2</v>
      </c>
      <c r="F206" t="s">
        <v>84</v>
      </c>
    </row>
    <row r="207" spans="2:6" x14ac:dyDescent="0.15">
      <c r="B207">
        <v>1.3725000000000001</v>
      </c>
      <c r="C207">
        <f t="shared" si="10"/>
        <v>1372.5</v>
      </c>
      <c r="D207">
        <v>16</v>
      </c>
      <c r="E207">
        <f t="shared" si="11"/>
        <v>1.1657559198542805E-2</v>
      </c>
      <c r="F207" t="s">
        <v>83</v>
      </c>
    </row>
    <row r="208" spans="2:6" x14ac:dyDescent="0.15">
      <c r="B208">
        <v>1.2</v>
      </c>
      <c r="C208">
        <f t="shared" si="10"/>
        <v>1200</v>
      </c>
      <c r="D208">
        <v>60</v>
      </c>
      <c r="E208">
        <f t="shared" si="11"/>
        <v>0.05</v>
      </c>
      <c r="F208" t="s">
        <v>80</v>
      </c>
    </row>
    <row r="209" spans="2:6" x14ac:dyDescent="0.15">
      <c r="B209">
        <v>1</v>
      </c>
      <c r="C209">
        <f t="shared" si="10"/>
        <v>1000</v>
      </c>
      <c r="D209">
        <v>25</v>
      </c>
      <c r="E209">
        <f t="shared" si="11"/>
        <v>2.5000000000000001E-2</v>
      </c>
      <c r="F209" t="s">
        <v>82</v>
      </c>
    </row>
    <row r="210" spans="2:6" x14ac:dyDescent="0.15">
      <c r="B210">
        <v>0.8</v>
      </c>
      <c r="C210">
        <f t="shared" si="10"/>
        <v>800</v>
      </c>
      <c r="D210">
        <v>75</v>
      </c>
      <c r="E210">
        <f t="shared" si="11"/>
        <v>9.375E-2</v>
      </c>
      <c r="F210" t="s">
        <v>80</v>
      </c>
    </row>
    <row r="211" spans="2:6" x14ac:dyDescent="0.15">
      <c r="B211">
        <v>2.5249999999999999</v>
      </c>
      <c r="C211">
        <f t="shared" si="10"/>
        <v>2525</v>
      </c>
      <c r="D211">
        <v>140</v>
      </c>
      <c r="E211">
        <f t="shared" si="11"/>
        <v>5.5445544554455446E-2</v>
      </c>
      <c r="F211" t="s">
        <v>81</v>
      </c>
    </row>
    <row r="212" spans="2:6" x14ac:dyDescent="0.15">
      <c r="B212">
        <v>0.5</v>
      </c>
      <c r="C212">
        <f t="shared" si="10"/>
        <v>500</v>
      </c>
      <c r="D212">
        <v>50</v>
      </c>
      <c r="E212">
        <f t="shared" si="11"/>
        <v>0.1</v>
      </c>
      <c r="F212" t="s">
        <v>80</v>
      </c>
    </row>
    <row r="213" spans="2:6" x14ac:dyDescent="0.15">
      <c r="B213">
        <v>0.7</v>
      </c>
      <c r="C213">
        <f t="shared" si="10"/>
        <v>700</v>
      </c>
      <c r="D213">
        <v>50</v>
      </c>
      <c r="E213">
        <f t="shared" si="11"/>
        <v>7.1428571428571425E-2</v>
      </c>
      <c r="F213" t="s">
        <v>80</v>
      </c>
    </row>
    <row r="214" spans="2:6" x14ac:dyDescent="0.15">
      <c r="B214">
        <v>1.5</v>
      </c>
      <c r="C214">
        <f t="shared" si="10"/>
        <v>1500</v>
      </c>
      <c r="D214">
        <v>60</v>
      </c>
      <c r="E214">
        <f t="shared" si="11"/>
        <v>0.04</v>
      </c>
      <c r="F214" t="s">
        <v>80</v>
      </c>
    </row>
    <row r="215" spans="2:6" x14ac:dyDescent="0.15">
      <c r="B215">
        <v>0.9</v>
      </c>
      <c r="C215">
        <f t="shared" si="10"/>
        <v>900</v>
      </c>
      <c r="D215">
        <v>40</v>
      </c>
      <c r="E215">
        <f t="shared" si="11"/>
        <v>4.4444444444444446E-2</v>
      </c>
      <c r="F215" t="s">
        <v>80</v>
      </c>
    </row>
    <row r="216" spans="2:6" x14ac:dyDescent="0.15">
      <c r="B216">
        <v>22.3</v>
      </c>
      <c r="C216">
        <f t="shared" si="10"/>
        <v>22300</v>
      </c>
      <c r="D216">
        <v>1692.6437989999999</v>
      </c>
      <c r="E216">
        <f t="shared" si="11"/>
        <v>7.5903309372197303E-2</v>
      </c>
      <c r="F216" t="s">
        <v>79</v>
      </c>
    </row>
    <row r="217" spans="2:6" x14ac:dyDescent="0.15">
      <c r="B217">
        <v>22.4</v>
      </c>
      <c r="C217">
        <f t="shared" si="10"/>
        <v>22400</v>
      </c>
      <c r="D217">
        <v>1461.424561</v>
      </c>
      <c r="E217">
        <f t="shared" si="11"/>
        <v>6.5242167901785719E-2</v>
      </c>
      <c r="F217" t="s">
        <v>79</v>
      </c>
    </row>
    <row r="218" spans="2:6" x14ac:dyDescent="0.15">
      <c r="B218">
        <v>18.2</v>
      </c>
      <c r="C218">
        <f t="shared" si="10"/>
        <v>18200</v>
      </c>
      <c r="D218">
        <v>998.92553710000004</v>
      </c>
      <c r="E218">
        <f t="shared" si="11"/>
        <v>5.4886018521978025E-2</v>
      </c>
      <c r="F218" t="s">
        <v>78</v>
      </c>
    </row>
    <row r="219" spans="2:6" x14ac:dyDescent="0.15">
      <c r="B219">
        <v>26.1</v>
      </c>
      <c r="C219">
        <f t="shared" si="10"/>
        <v>26100</v>
      </c>
      <c r="D219">
        <v>1187.5</v>
      </c>
      <c r="E219">
        <f t="shared" si="11"/>
        <v>4.5498084291187742E-2</v>
      </c>
      <c r="F219" t="s">
        <v>77</v>
      </c>
    </row>
    <row r="220" spans="2:6" x14ac:dyDescent="0.15">
      <c r="B220">
        <v>14.55</v>
      </c>
      <c r="C220">
        <f t="shared" si="10"/>
        <v>14550</v>
      </c>
      <c r="D220">
        <v>798.62109380000004</v>
      </c>
      <c r="E220">
        <f t="shared" si="11"/>
        <v>5.4888047683848799E-2</v>
      </c>
      <c r="F220" t="s">
        <v>76</v>
      </c>
    </row>
    <row r="221" spans="2:6" x14ac:dyDescent="0.15">
      <c r="B221">
        <v>19.3</v>
      </c>
      <c r="C221">
        <f t="shared" si="10"/>
        <v>19300</v>
      </c>
      <c r="D221">
        <v>1027.809814</v>
      </c>
      <c r="E221">
        <f t="shared" si="11"/>
        <v>5.3254394507772015E-2</v>
      </c>
      <c r="F221" t="s">
        <v>75</v>
      </c>
    </row>
    <row r="222" spans="2:6" x14ac:dyDescent="0.15">
      <c r="B222">
        <v>42</v>
      </c>
      <c r="C222">
        <f t="shared" si="10"/>
        <v>42000</v>
      </c>
      <c r="D222">
        <v>2364.8608399999998</v>
      </c>
      <c r="E222">
        <f t="shared" si="11"/>
        <v>5.6306210476190471E-2</v>
      </c>
      <c r="F222" t="s">
        <v>74</v>
      </c>
    </row>
    <row r="223" spans="2:6" x14ac:dyDescent="0.15">
      <c r="B223">
        <v>25.2</v>
      </c>
      <c r="C223">
        <f t="shared" si="10"/>
        <v>25200</v>
      </c>
      <c r="D223">
        <v>1269.385254</v>
      </c>
      <c r="E223">
        <f t="shared" si="11"/>
        <v>5.0372430714285717E-2</v>
      </c>
      <c r="F223" t="s">
        <v>74</v>
      </c>
    </row>
    <row r="224" spans="2:6" x14ac:dyDescent="0.15">
      <c r="B224">
        <v>26.3</v>
      </c>
      <c r="C224">
        <f t="shared" si="10"/>
        <v>26300</v>
      </c>
      <c r="D224">
        <v>1823.659302</v>
      </c>
      <c r="E224">
        <f t="shared" si="11"/>
        <v>6.9340657870722439E-2</v>
      </c>
      <c r="F224" t="s">
        <v>74</v>
      </c>
    </row>
    <row r="225" spans="2:6" x14ac:dyDescent="0.15">
      <c r="B225">
        <v>14.25</v>
      </c>
      <c r="C225">
        <f t="shared" si="10"/>
        <v>14250</v>
      </c>
      <c r="D225">
        <v>764.42822269999999</v>
      </c>
      <c r="E225">
        <f t="shared" si="11"/>
        <v>5.3644085803508774E-2</v>
      </c>
      <c r="F225" t="s">
        <v>73</v>
      </c>
    </row>
    <row r="226" spans="2:6" x14ac:dyDescent="0.15">
      <c r="B226">
        <v>22</v>
      </c>
      <c r="C226">
        <f t="shared" si="10"/>
        <v>22000</v>
      </c>
      <c r="D226">
        <v>828.26049809999995</v>
      </c>
      <c r="E226">
        <f t="shared" si="11"/>
        <v>3.7648204459090909E-2</v>
      </c>
      <c r="F226" t="s">
        <v>73</v>
      </c>
    </row>
    <row r="227" spans="2:6" x14ac:dyDescent="0.15">
      <c r="B227">
        <v>17.149999999999999</v>
      </c>
      <c r="C227">
        <f t="shared" si="10"/>
        <v>17150</v>
      </c>
      <c r="D227">
        <v>1040</v>
      </c>
      <c r="E227">
        <f t="shared" si="11"/>
        <v>6.0641399416909623E-2</v>
      </c>
      <c r="F227" t="s">
        <v>74</v>
      </c>
    </row>
    <row r="228" spans="2:6" x14ac:dyDescent="0.15">
      <c r="B228">
        <v>18.05</v>
      </c>
      <c r="C228">
        <f t="shared" si="10"/>
        <v>18050</v>
      </c>
      <c r="D228">
        <v>1200</v>
      </c>
      <c r="E228">
        <f t="shared" si="11"/>
        <v>6.6481994459833799E-2</v>
      </c>
      <c r="F228" t="s">
        <v>73</v>
      </c>
    </row>
    <row r="229" spans="2:6" x14ac:dyDescent="0.15">
      <c r="B229">
        <v>15.1</v>
      </c>
      <c r="C229">
        <f t="shared" si="10"/>
        <v>15100</v>
      </c>
      <c r="D229">
        <v>1164.8266599999999</v>
      </c>
      <c r="E229">
        <f t="shared" si="11"/>
        <v>7.7140838410596019E-2</v>
      </c>
      <c r="F229" t="s">
        <v>72</v>
      </c>
    </row>
    <row r="230" spans="2:6" x14ac:dyDescent="0.15">
      <c r="B230">
        <v>20</v>
      </c>
      <c r="C230">
        <f t="shared" si="10"/>
        <v>20000</v>
      </c>
      <c r="D230">
        <v>1645</v>
      </c>
      <c r="E230">
        <f t="shared" si="11"/>
        <v>8.2250000000000004E-2</v>
      </c>
      <c r="F230" t="s">
        <v>71</v>
      </c>
    </row>
    <row r="231" spans="2:6" x14ac:dyDescent="0.15">
      <c r="B231">
        <v>20</v>
      </c>
      <c r="C231">
        <f t="shared" si="10"/>
        <v>20000</v>
      </c>
      <c r="D231">
        <v>1911</v>
      </c>
      <c r="E231">
        <f t="shared" si="11"/>
        <v>9.5549999999999996E-2</v>
      </c>
      <c r="F231" t="s">
        <v>71</v>
      </c>
    </row>
    <row r="232" spans="2:6" x14ac:dyDescent="0.15">
      <c r="B232">
        <v>32.5</v>
      </c>
      <c r="C232">
        <f t="shared" si="10"/>
        <v>32500</v>
      </c>
      <c r="D232">
        <v>2040</v>
      </c>
      <c r="E232">
        <f t="shared" si="11"/>
        <v>6.2769230769230772E-2</v>
      </c>
      <c r="F232" t="s">
        <v>71</v>
      </c>
    </row>
    <row r="233" spans="2:6" x14ac:dyDescent="0.15">
      <c r="B233">
        <v>11</v>
      </c>
      <c r="C233">
        <f t="shared" si="10"/>
        <v>11000</v>
      </c>
      <c r="D233">
        <v>500</v>
      </c>
      <c r="E233">
        <f t="shared" si="11"/>
        <v>4.5454545454545456E-2</v>
      </c>
      <c r="F233" t="s">
        <v>70</v>
      </c>
    </row>
    <row r="234" spans="2:6" x14ac:dyDescent="0.15">
      <c r="B234">
        <v>12</v>
      </c>
      <c r="C234">
        <f t="shared" si="10"/>
        <v>12000</v>
      </c>
      <c r="D234">
        <v>720</v>
      </c>
      <c r="E234">
        <f t="shared" si="11"/>
        <v>0.06</v>
      </c>
      <c r="F234" t="s">
        <v>70</v>
      </c>
    </row>
    <row r="235" spans="2:6" x14ac:dyDescent="0.15">
      <c r="B235" t="s">
        <v>831</v>
      </c>
      <c r="C235">
        <v>3620</v>
      </c>
      <c r="D235">
        <v>152</v>
      </c>
      <c r="E235">
        <f t="shared" si="11"/>
        <v>4.1988950276243095E-2</v>
      </c>
    </row>
    <row r="236" spans="2:6" x14ac:dyDescent="0.15">
      <c r="C236">
        <v>2110</v>
      </c>
      <c r="D236">
        <v>116</v>
      </c>
      <c r="E236">
        <f t="shared" si="11"/>
        <v>5.4976303317535544E-2</v>
      </c>
    </row>
    <row r="237" spans="2:6" x14ac:dyDescent="0.15">
      <c r="C237">
        <v>3890</v>
      </c>
      <c r="D237">
        <v>242</v>
      </c>
      <c r="E237">
        <f t="shared" si="11"/>
        <v>6.2210796915167094E-2</v>
      </c>
    </row>
    <row r="238" spans="2:6" x14ac:dyDescent="0.15">
      <c r="C238">
        <v>3370</v>
      </c>
      <c r="D238">
        <v>213</v>
      </c>
      <c r="E238">
        <f t="shared" si="11"/>
        <v>6.3204747774480707E-2</v>
      </c>
    </row>
    <row r="239" spans="2:6" x14ac:dyDescent="0.15">
      <c r="C239">
        <v>2690</v>
      </c>
      <c r="D239">
        <v>217</v>
      </c>
      <c r="E239">
        <f t="shared" si="11"/>
        <v>8.0669144981412644E-2</v>
      </c>
    </row>
    <row r="240" spans="2:6" x14ac:dyDescent="0.15">
      <c r="C240">
        <v>3460</v>
      </c>
      <c r="D240">
        <v>134</v>
      </c>
      <c r="E240">
        <f t="shared" si="11"/>
        <v>3.8728323699421967E-2</v>
      </c>
    </row>
    <row r="241" spans="3:5" x14ac:dyDescent="0.15">
      <c r="C241">
        <v>2990</v>
      </c>
      <c r="D241">
        <v>172</v>
      </c>
      <c r="E241">
        <f t="shared" si="11"/>
        <v>5.7525083612040132E-2</v>
      </c>
    </row>
    <row r="242" spans="3:5" x14ac:dyDescent="0.15">
      <c r="C242">
        <v>2290</v>
      </c>
      <c r="D242">
        <v>130</v>
      </c>
      <c r="E242">
        <f t="shared" si="11"/>
        <v>5.6768558951965066E-2</v>
      </c>
    </row>
    <row r="243" spans="3:5" x14ac:dyDescent="0.15">
      <c r="C243">
        <v>2440</v>
      </c>
      <c r="D243">
        <v>159</v>
      </c>
      <c r="E243">
        <f t="shared" si="11"/>
        <v>6.5163934426229503E-2</v>
      </c>
    </row>
    <row r="244" spans="3:5" x14ac:dyDescent="0.15">
      <c r="C244">
        <v>3240</v>
      </c>
      <c r="D244">
        <v>150</v>
      </c>
      <c r="E244">
        <f t="shared" si="11"/>
        <v>4.6296296296296294E-2</v>
      </c>
    </row>
    <row r="245" spans="3:5" x14ac:dyDescent="0.15">
      <c r="C245">
        <v>3460</v>
      </c>
      <c r="D245">
        <v>282</v>
      </c>
      <c r="E245">
        <f t="shared" si="11"/>
        <v>8.1502890173410406E-2</v>
      </c>
    </row>
    <row r="246" spans="3:5" x14ac:dyDescent="0.15">
      <c r="C246">
        <v>3210</v>
      </c>
      <c r="D246">
        <v>159</v>
      </c>
      <c r="E246">
        <f t="shared" si="11"/>
        <v>4.9532710280373829E-2</v>
      </c>
    </row>
    <row r="247" spans="3:5" x14ac:dyDescent="0.15">
      <c r="C247">
        <v>3830</v>
      </c>
      <c r="D247">
        <v>255</v>
      </c>
      <c r="E247">
        <f t="shared" si="11"/>
        <v>6.6579634464751958E-2</v>
      </c>
    </row>
    <row r="248" spans="3:5" x14ac:dyDescent="0.15">
      <c r="C248">
        <v>3060</v>
      </c>
      <c r="D248">
        <v>228</v>
      </c>
      <c r="E248">
        <f t="shared" si="11"/>
        <v>7.4509803921568626E-2</v>
      </c>
    </row>
    <row r="249" spans="3:5" x14ac:dyDescent="0.15">
      <c r="C249">
        <v>4410</v>
      </c>
      <c r="D249">
        <v>358</v>
      </c>
      <c r="E249">
        <f t="shared" si="11"/>
        <v>8.117913832199547E-2</v>
      </c>
    </row>
    <row r="250" spans="3:5" x14ac:dyDescent="0.15">
      <c r="C250">
        <v>3000</v>
      </c>
      <c r="D250">
        <v>208</v>
      </c>
      <c r="E250">
        <f t="shared" si="11"/>
        <v>6.933333333333333E-2</v>
      </c>
    </row>
    <row r="251" spans="3:5" x14ac:dyDescent="0.15">
      <c r="C251">
        <v>3200</v>
      </c>
      <c r="D251">
        <v>228</v>
      </c>
      <c r="E251">
        <f t="shared" si="11"/>
        <v>7.1249999999999994E-2</v>
      </c>
    </row>
    <row r="252" spans="3:5" x14ac:dyDescent="0.15">
      <c r="C252">
        <v>4610</v>
      </c>
      <c r="D252">
        <v>343</v>
      </c>
      <c r="E252">
        <f t="shared" si="11"/>
        <v>7.440347071583514E-2</v>
      </c>
    </row>
    <row r="253" spans="3:5" x14ac:dyDescent="0.15">
      <c r="C253">
        <v>3270</v>
      </c>
      <c r="D253">
        <v>345</v>
      </c>
      <c r="E253">
        <f t="shared" si="11"/>
        <v>0.10550458715596331</v>
      </c>
    </row>
    <row r="254" spans="3:5" x14ac:dyDescent="0.15">
      <c r="C254">
        <v>3780</v>
      </c>
      <c r="D254">
        <v>193</v>
      </c>
      <c r="E254">
        <f t="shared" si="11"/>
        <v>5.105820105820106E-2</v>
      </c>
    </row>
    <row r="255" spans="3:5" x14ac:dyDescent="0.15">
      <c r="C255">
        <v>3460</v>
      </c>
      <c r="D255">
        <v>204</v>
      </c>
      <c r="E255">
        <f t="shared" si="11"/>
        <v>5.8959537572254334E-2</v>
      </c>
    </row>
    <row r="256" spans="3:5" x14ac:dyDescent="0.15">
      <c r="C256">
        <v>3920</v>
      </c>
      <c r="D256">
        <v>148</v>
      </c>
      <c r="E256">
        <f t="shared" si="11"/>
        <v>3.7755102040816328E-2</v>
      </c>
    </row>
    <row r="257" spans="3:5" x14ac:dyDescent="0.15">
      <c r="C257">
        <v>3730</v>
      </c>
      <c r="D257">
        <v>146</v>
      </c>
      <c r="E257">
        <f t="shared" si="11"/>
        <v>3.9142091152815014E-2</v>
      </c>
    </row>
    <row r="258" spans="3:5" x14ac:dyDescent="0.15">
      <c r="C258">
        <v>3080</v>
      </c>
      <c r="D258">
        <v>166</v>
      </c>
      <c r="E258">
        <f t="shared" si="11"/>
        <v>5.3896103896103893E-2</v>
      </c>
    </row>
    <row r="259" spans="3:5" x14ac:dyDescent="0.15">
      <c r="C259">
        <v>2740</v>
      </c>
      <c r="D259">
        <v>103</v>
      </c>
      <c r="E259">
        <f t="shared" ref="E259:E322" si="12">D259/C259</f>
        <v>3.759124087591241E-2</v>
      </c>
    </row>
    <row r="260" spans="3:5" x14ac:dyDescent="0.15">
      <c r="C260">
        <v>3290</v>
      </c>
      <c r="D260">
        <v>253</v>
      </c>
      <c r="E260">
        <f t="shared" si="12"/>
        <v>7.6899696048632213E-2</v>
      </c>
    </row>
    <row r="261" spans="3:5" x14ac:dyDescent="0.15">
      <c r="C261">
        <v>1600</v>
      </c>
      <c r="D261">
        <v>65</v>
      </c>
      <c r="E261">
        <f t="shared" si="12"/>
        <v>4.0625000000000001E-2</v>
      </c>
    </row>
    <row r="262" spans="3:5" x14ac:dyDescent="0.15">
      <c r="C262">
        <v>4380</v>
      </c>
      <c r="D262">
        <v>287</v>
      </c>
      <c r="E262">
        <f t="shared" si="12"/>
        <v>6.5525114155251141E-2</v>
      </c>
    </row>
    <row r="263" spans="3:5" x14ac:dyDescent="0.15">
      <c r="C263">
        <v>3990</v>
      </c>
      <c r="D263">
        <v>233</v>
      </c>
      <c r="E263">
        <f t="shared" si="12"/>
        <v>5.8395989974937342E-2</v>
      </c>
    </row>
    <row r="264" spans="3:5" x14ac:dyDescent="0.15">
      <c r="C264">
        <v>3090</v>
      </c>
      <c r="D264">
        <v>188</v>
      </c>
      <c r="E264">
        <f t="shared" si="12"/>
        <v>6.0841423948220064E-2</v>
      </c>
    </row>
    <row r="265" spans="3:5" x14ac:dyDescent="0.15">
      <c r="C265">
        <v>2110</v>
      </c>
      <c r="D265">
        <v>143</v>
      </c>
      <c r="E265">
        <f t="shared" si="12"/>
        <v>6.7772511848341238E-2</v>
      </c>
    </row>
    <row r="266" spans="3:5" x14ac:dyDescent="0.15">
      <c r="C266">
        <v>4790</v>
      </c>
      <c r="D266">
        <v>338</v>
      </c>
      <c r="E266">
        <f t="shared" si="12"/>
        <v>7.0563674321503136E-2</v>
      </c>
    </row>
    <row r="267" spans="3:5" x14ac:dyDescent="0.15">
      <c r="C267">
        <v>3230</v>
      </c>
      <c r="D267">
        <v>361</v>
      </c>
      <c r="E267">
        <f t="shared" si="12"/>
        <v>0.11176470588235295</v>
      </c>
    </row>
    <row r="268" spans="3:5" x14ac:dyDescent="0.15">
      <c r="C268">
        <v>2910</v>
      </c>
      <c r="D268">
        <v>477</v>
      </c>
      <c r="E268">
        <f t="shared" si="12"/>
        <v>0.16391752577319588</v>
      </c>
    </row>
    <row r="269" spans="3:5" x14ac:dyDescent="0.15">
      <c r="C269">
        <v>1670</v>
      </c>
      <c r="D269">
        <v>296</v>
      </c>
      <c r="E269">
        <f t="shared" si="12"/>
        <v>0.17724550898203592</v>
      </c>
    </row>
    <row r="270" spans="3:5" x14ac:dyDescent="0.15">
      <c r="C270">
        <v>3430</v>
      </c>
      <c r="D270">
        <v>85</v>
      </c>
      <c r="E270">
        <f t="shared" si="12"/>
        <v>2.478134110787172E-2</v>
      </c>
    </row>
    <row r="271" spans="3:5" x14ac:dyDescent="0.15">
      <c r="C271">
        <v>5460</v>
      </c>
      <c r="D271">
        <v>249</v>
      </c>
      <c r="E271">
        <f t="shared" si="12"/>
        <v>4.5604395604395602E-2</v>
      </c>
    </row>
    <row r="272" spans="3:5" x14ac:dyDescent="0.15">
      <c r="C272">
        <v>5110</v>
      </c>
      <c r="D272">
        <v>367</v>
      </c>
      <c r="E272">
        <f t="shared" si="12"/>
        <v>7.1819960861056756E-2</v>
      </c>
    </row>
    <row r="273" spans="3:5" x14ac:dyDescent="0.15">
      <c r="C273">
        <v>4860</v>
      </c>
      <c r="D273">
        <v>356</v>
      </c>
      <c r="E273">
        <f t="shared" si="12"/>
        <v>7.3251028806584365E-2</v>
      </c>
    </row>
    <row r="274" spans="3:5" x14ac:dyDescent="0.15">
      <c r="C274">
        <v>4990</v>
      </c>
      <c r="D274">
        <v>296</v>
      </c>
      <c r="E274">
        <f t="shared" si="12"/>
        <v>5.9318637274549099E-2</v>
      </c>
    </row>
    <row r="275" spans="3:5" x14ac:dyDescent="0.15">
      <c r="C275">
        <v>4150</v>
      </c>
      <c r="D275">
        <v>262</v>
      </c>
      <c r="E275">
        <f t="shared" si="12"/>
        <v>6.3132530120481922E-2</v>
      </c>
    </row>
    <row r="276" spans="3:5" x14ac:dyDescent="0.15">
      <c r="C276">
        <v>3710</v>
      </c>
      <c r="D276">
        <v>211</v>
      </c>
      <c r="E276">
        <f t="shared" si="12"/>
        <v>5.6873315363881405E-2</v>
      </c>
    </row>
    <row r="277" spans="3:5" x14ac:dyDescent="0.15">
      <c r="C277">
        <v>5350</v>
      </c>
      <c r="D277">
        <v>242</v>
      </c>
      <c r="E277">
        <f t="shared" si="12"/>
        <v>4.5233644859813085E-2</v>
      </c>
    </row>
    <row r="278" spans="3:5" x14ac:dyDescent="0.15">
      <c r="C278">
        <v>2270</v>
      </c>
      <c r="D278">
        <v>146</v>
      </c>
      <c r="E278">
        <f t="shared" si="12"/>
        <v>6.4317180616740091E-2</v>
      </c>
    </row>
    <row r="279" spans="3:5" x14ac:dyDescent="0.15">
      <c r="C279">
        <v>2700</v>
      </c>
      <c r="D279">
        <v>405</v>
      </c>
      <c r="E279">
        <f t="shared" si="12"/>
        <v>0.15</v>
      </c>
    </row>
    <row r="280" spans="3:5" x14ac:dyDescent="0.15">
      <c r="C280">
        <v>3450</v>
      </c>
      <c r="D280">
        <v>459</v>
      </c>
      <c r="E280">
        <f t="shared" si="12"/>
        <v>0.13304347826086957</v>
      </c>
    </row>
    <row r="281" spans="3:5" x14ac:dyDescent="0.15">
      <c r="C281">
        <v>3440</v>
      </c>
      <c r="D281">
        <v>388</v>
      </c>
      <c r="E281">
        <f t="shared" si="12"/>
        <v>0.1127906976744186</v>
      </c>
    </row>
    <row r="282" spans="3:5" x14ac:dyDescent="0.15">
      <c r="C282">
        <v>2350</v>
      </c>
      <c r="D282">
        <v>385</v>
      </c>
      <c r="E282">
        <f t="shared" si="12"/>
        <v>0.16382978723404254</v>
      </c>
    </row>
    <row r="283" spans="3:5" x14ac:dyDescent="0.15">
      <c r="C283">
        <v>3730</v>
      </c>
      <c r="D283">
        <v>264</v>
      </c>
      <c r="E283">
        <f t="shared" si="12"/>
        <v>7.0777479892761397E-2</v>
      </c>
    </row>
    <row r="284" spans="3:5" x14ac:dyDescent="0.15">
      <c r="C284">
        <v>3500</v>
      </c>
      <c r="D284">
        <v>493</v>
      </c>
      <c r="E284">
        <f t="shared" si="12"/>
        <v>0.14085714285714285</v>
      </c>
    </row>
    <row r="285" spans="3:5" x14ac:dyDescent="0.15">
      <c r="C285">
        <v>4340</v>
      </c>
      <c r="D285">
        <v>235</v>
      </c>
      <c r="E285">
        <f t="shared" si="12"/>
        <v>5.414746543778802E-2</v>
      </c>
    </row>
    <row r="286" spans="3:5" x14ac:dyDescent="0.15">
      <c r="C286">
        <v>4460</v>
      </c>
      <c r="D286">
        <v>374</v>
      </c>
      <c r="E286">
        <f t="shared" si="12"/>
        <v>8.3856502242152464E-2</v>
      </c>
    </row>
    <row r="287" spans="3:5" x14ac:dyDescent="0.15">
      <c r="C287">
        <v>3070</v>
      </c>
      <c r="D287">
        <v>204</v>
      </c>
      <c r="E287">
        <f t="shared" si="12"/>
        <v>6.6449511400651459E-2</v>
      </c>
    </row>
    <row r="288" spans="3:5" x14ac:dyDescent="0.15">
      <c r="C288">
        <v>2300</v>
      </c>
      <c r="D288">
        <v>137</v>
      </c>
      <c r="E288">
        <f t="shared" si="12"/>
        <v>5.9565217391304347E-2</v>
      </c>
    </row>
    <row r="289" spans="3:5" x14ac:dyDescent="0.15">
      <c r="C289">
        <v>2820</v>
      </c>
      <c r="D289">
        <v>258</v>
      </c>
      <c r="E289">
        <f t="shared" si="12"/>
        <v>9.1489361702127653E-2</v>
      </c>
    </row>
    <row r="290" spans="3:5" x14ac:dyDescent="0.15">
      <c r="C290">
        <v>3330</v>
      </c>
      <c r="D290">
        <v>249</v>
      </c>
      <c r="E290">
        <f t="shared" si="12"/>
        <v>7.4774774774774774E-2</v>
      </c>
    </row>
    <row r="291" spans="3:5" x14ac:dyDescent="0.15">
      <c r="C291">
        <v>3650</v>
      </c>
      <c r="D291">
        <v>267</v>
      </c>
      <c r="E291">
        <f t="shared" si="12"/>
        <v>7.3150684931506851E-2</v>
      </c>
    </row>
    <row r="292" spans="3:5" x14ac:dyDescent="0.15">
      <c r="C292">
        <v>3340</v>
      </c>
      <c r="D292">
        <v>302</v>
      </c>
      <c r="E292">
        <f t="shared" si="12"/>
        <v>9.0419161676646709E-2</v>
      </c>
    </row>
    <row r="293" spans="3:5" x14ac:dyDescent="0.15">
      <c r="C293">
        <v>2880</v>
      </c>
      <c r="D293">
        <v>305</v>
      </c>
      <c r="E293">
        <f t="shared" si="12"/>
        <v>0.10590277777777778</v>
      </c>
    </row>
    <row r="294" spans="3:5" x14ac:dyDescent="0.15">
      <c r="C294">
        <v>3880</v>
      </c>
      <c r="D294">
        <v>338</v>
      </c>
      <c r="E294">
        <f t="shared" si="12"/>
        <v>8.7113402061855666E-2</v>
      </c>
    </row>
    <row r="295" spans="3:5" x14ac:dyDescent="0.15">
      <c r="C295">
        <v>4110</v>
      </c>
      <c r="D295">
        <v>296</v>
      </c>
      <c r="E295">
        <f t="shared" si="12"/>
        <v>7.2019464720194645E-2</v>
      </c>
    </row>
    <row r="296" spans="3:5" x14ac:dyDescent="0.15">
      <c r="C296">
        <v>2920</v>
      </c>
      <c r="D296">
        <v>179</v>
      </c>
      <c r="E296">
        <f t="shared" si="12"/>
        <v>6.1301369863013697E-2</v>
      </c>
    </row>
    <row r="297" spans="3:5" x14ac:dyDescent="0.15">
      <c r="C297">
        <v>4570</v>
      </c>
      <c r="D297">
        <v>493</v>
      </c>
      <c r="E297">
        <f t="shared" si="12"/>
        <v>0.10787746170678338</v>
      </c>
    </row>
    <row r="298" spans="3:5" x14ac:dyDescent="0.15">
      <c r="C298">
        <v>3940</v>
      </c>
      <c r="D298">
        <v>222</v>
      </c>
      <c r="E298">
        <f t="shared" si="12"/>
        <v>5.634517766497462E-2</v>
      </c>
    </row>
    <row r="299" spans="3:5" x14ac:dyDescent="0.15">
      <c r="C299">
        <v>4040</v>
      </c>
      <c r="D299">
        <v>264</v>
      </c>
      <c r="E299">
        <f t="shared" si="12"/>
        <v>6.5346534653465349E-2</v>
      </c>
    </row>
    <row r="300" spans="3:5" x14ac:dyDescent="0.15">
      <c r="C300">
        <v>2250</v>
      </c>
      <c r="D300">
        <v>237</v>
      </c>
      <c r="E300">
        <f t="shared" si="12"/>
        <v>0.10533333333333333</v>
      </c>
    </row>
    <row r="301" spans="3:5" x14ac:dyDescent="0.15">
      <c r="C301">
        <v>4260</v>
      </c>
      <c r="D301">
        <v>300</v>
      </c>
      <c r="E301">
        <f t="shared" si="12"/>
        <v>7.0422535211267609E-2</v>
      </c>
    </row>
    <row r="302" spans="3:5" x14ac:dyDescent="0.15">
      <c r="C302">
        <v>1780</v>
      </c>
      <c r="D302">
        <v>179</v>
      </c>
      <c r="E302">
        <f t="shared" si="12"/>
        <v>0.10056179775280899</v>
      </c>
    </row>
    <row r="303" spans="3:5" x14ac:dyDescent="0.15">
      <c r="C303">
        <v>2870</v>
      </c>
      <c r="D303">
        <v>242</v>
      </c>
      <c r="E303">
        <f t="shared" si="12"/>
        <v>8.4320557491289194E-2</v>
      </c>
    </row>
    <row r="304" spans="3:5" x14ac:dyDescent="0.15">
      <c r="C304">
        <v>3700</v>
      </c>
      <c r="D304">
        <v>363</v>
      </c>
      <c r="E304">
        <f t="shared" si="12"/>
        <v>9.8108108108108105E-2</v>
      </c>
    </row>
    <row r="305" spans="3:5" x14ac:dyDescent="0.15">
      <c r="C305">
        <v>1770</v>
      </c>
      <c r="D305">
        <v>150</v>
      </c>
      <c r="E305">
        <f t="shared" si="12"/>
        <v>8.4745762711864403E-2</v>
      </c>
    </row>
    <row r="306" spans="3:5" x14ac:dyDescent="0.15">
      <c r="C306">
        <v>1560</v>
      </c>
      <c r="D306">
        <v>83</v>
      </c>
      <c r="E306">
        <f t="shared" si="12"/>
        <v>5.3205128205128203E-2</v>
      </c>
    </row>
    <row r="307" spans="3:5" x14ac:dyDescent="0.15">
      <c r="C307">
        <v>3400</v>
      </c>
      <c r="D307">
        <v>403</v>
      </c>
      <c r="E307">
        <f t="shared" si="12"/>
        <v>0.11852941176470588</v>
      </c>
    </row>
    <row r="308" spans="3:5" x14ac:dyDescent="0.15">
      <c r="C308">
        <v>2890</v>
      </c>
      <c r="D308">
        <v>105</v>
      </c>
      <c r="E308">
        <f t="shared" si="12"/>
        <v>3.6332179930795849E-2</v>
      </c>
    </row>
    <row r="309" spans="3:5" x14ac:dyDescent="0.15">
      <c r="C309">
        <v>4230</v>
      </c>
      <c r="D309">
        <v>204</v>
      </c>
      <c r="E309">
        <f t="shared" si="12"/>
        <v>4.8226950354609929E-2</v>
      </c>
    </row>
    <row r="310" spans="3:5" x14ac:dyDescent="0.15">
      <c r="C310">
        <v>1610</v>
      </c>
      <c r="D310">
        <v>125</v>
      </c>
      <c r="E310">
        <f t="shared" si="12"/>
        <v>7.7639751552795025E-2</v>
      </c>
    </row>
    <row r="311" spans="3:5" x14ac:dyDescent="0.15">
      <c r="C311">
        <v>2710</v>
      </c>
      <c r="D311">
        <v>181</v>
      </c>
      <c r="E311">
        <f t="shared" si="12"/>
        <v>6.6789667896678964E-2</v>
      </c>
    </row>
    <row r="312" spans="3:5" x14ac:dyDescent="0.15">
      <c r="C312">
        <v>2850</v>
      </c>
      <c r="D312">
        <v>244</v>
      </c>
      <c r="E312">
        <f t="shared" si="12"/>
        <v>8.5614035087719295E-2</v>
      </c>
    </row>
    <row r="313" spans="3:5" x14ac:dyDescent="0.15">
      <c r="C313">
        <v>2860</v>
      </c>
      <c r="D313">
        <v>148</v>
      </c>
      <c r="E313">
        <f t="shared" si="12"/>
        <v>5.1748251748251747E-2</v>
      </c>
    </row>
    <row r="314" spans="3:5" x14ac:dyDescent="0.15">
      <c r="C314">
        <v>2200</v>
      </c>
      <c r="D314">
        <v>181</v>
      </c>
      <c r="E314">
        <f t="shared" si="12"/>
        <v>8.2272727272727275E-2</v>
      </c>
    </row>
    <row r="315" spans="3:5" x14ac:dyDescent="0.15">
      <c r="C315">
        <v>2000</v>
      </c>
      <c r="D315">
        <v>116</v>
      </c>
      <c r="E315">
        <f t="shared" si="12"/>
        <v>5.8000000000000003E-2</v>
      </c>
    </row>
    <row r="316" spans="3:5" x14ac:dyDescent="0.15">
      <c r="C316">
        <v>2080</v>
      </c>
      <c r="D316">
        <v>164</v>
      </c>
      <c r="E316">
        <f t="shared" si="12"/>
        <v>7.8846153846153844E-2</v>
      </c>
    </row>
    <row r="317" spans="3:5" x14ac:dyDescent="0.15">
      <c r="C317">
        <v>2290</v>
      </c>
      <c r="D317">
        <v>197</v>
      </c>
      <c r="E317">
        <f t="shared" si="12"/>
        <v>8.6026200873362449E-2</v>
      </c>
    </row>
    <row r="318" spans="3:5" x14ac:dyDescent="0.15">
      <c r="C318">
        <v>1330</v>
      </c>
      <c r="D318">
        <v>114</v>
      </c>
      <c r="E318">
        <f t="shared" si="12"/>
        <v>8.5714285714285715E-2</v>
      </c>
    </row>
    <row r="319" spans="3:5" x14ac:dyDescent="0.15">
      <c r="C319">
        <v>2210</v>
      </c>
      <c r="D319">
        <v>258</v>
      </c>
      <c r="E319">
        <f t="shared" si="12"/>
        <v>0.1167420814479638</v>
      </c>
    </row>
    <row r="320" spans="3:5" x14ac:dyDescent="0.15">
      <c r="C320">
        <v>2240</v>
      </c>
      <c r="D320">
        <v>246</v>
      </c>
      <c r="E320">
        <f t="shared" si="12"/>
        <v>0.10982142857142857</v>
      </c>
    </row>
    <row r="321" spans="3:5" x14ac:dyDescent="0.15">
      <c r="C321">
        <v>3510</v>
      </c>
      <c r="D321">
        <v>208</v>
      </c>
      <c r="E321">
        <f t="shared" si="12"/>
        <v>5.9259259259259262E-2</v>
      </c>
    </row>
    <row r="322" spans="3:5" x14ac:dyDescent="0.15">
      <c r="C322">
        <v>2610</v>
      </c>
      <c r="D322">
        <v>240</v>
      </c>
      <c r="E322">
        <f t="shared" si="12"/>
        <v>9.1954022988505746E-2</v>
      </c>
    </row>
    <row r="323" spans="3:5" x14ac:dyDescent="0.15">
      <c r="C323">
        <v>2790</v>
      </c>
      <c r="D323">
        <v>280</v>
      </c>
      <c r="E323">
        <f t="shared" ref="E323:E386" si="13">D323/C323</f>
        <v>0.1003584229390681</v>
      </c>
    </row>
    <row r="324" spans="3:5" x14ac:dyDescent="0.15">
      <c r="C324">
        <v>3070</v>
      </c>
      <c r="D324">
        <v>208</v>
      </c>
      <c r="E324">
        <f t="shared" si="13"/>
        <v>6.7752442996742671E-2</v>
      </c>
    </row>
    <row r="325" spans="3:5" x14ac:dyDescent="0.15">
      <c r="C325">
        <v>1550</v>
      </c>
      <c r="D325">
        <v>78</v>
      </c>
      <c r="E325">
        <f t="shared" si="13"/>
        <v>5.0322580645161291E-2</v>
      </c>
    </row>
    <row r="326" spans="3:5" x14ac:dyDescent="0.15">
      <c r="C326">
        <v>3490</v>
      </c>
      <c r="D326">
        <v>376</v>
      </c>
      <c r="E326">
        <f t="shared" si="13"/>
        <v>0.10773638968481375</v>
      </c>
    </row>
    <row r="327" spans="3:5" x14ac:dyDescent="0.15">
      <c r="C327">
        <v>3320</v>
      </c>
      <c r="D327">
        <v>228</v>
      </c>
      <c r="E327">
        <f t="shared" si="13"/>
        <v>6.8674698795180719E-2</v>
      </c>
    </row>
    <row r="328" spans="3:5" x14ac:dyDescent="0.15">
      <c r="C328">
        <v>3590</v>
      </c>
      <c r="D328">
        <v>511</v>
      </c>
      <c r="E328">
        <f t="shared" si="13"/>
        <v>0.14233983286908078</v>
      </c>
    </row>
    <row r="329" spans="3:5" x14ac:dyDescent="0.15">
      <c r="C329">
        <v>2800</v>
      </c>
      <c r="D329">
        <v>345</v>
      </c>
      <c r="E329">
        <f t="shared" si="13"/>
        <v>0.12321428571428572</v>
      </c>
    </row>
    <row r="330" spans="3:5" x14ac:dyDescent="0.15">
      <c r="C330">
        <v>2800</v>
      </c>
      <c r="D330">
        <v>224</v>
      </c>
      <c r="E330">
        <f t="shared" si="13"/>
        <v>0.08</v>
      </c>
    </row>
    <row r="331" spans="3:5" x14ac:dyDescent="0.15">
      <c r="C331">
        <v>3370</v>
      </c>
      <c r="D331">
        <v>296</v>
      </c>
      <c r="E331">
        <f t="shared" si="13"/>
        <v>8.7833827893175079E-2</v>
      </c>
    </row>
    <row r="332" spans="3:5" x14ac:dyDescent="0.15">
      <c r="C332">
        <v>3020</v>
      </c>
      <c r="D332">
        <v>242</v>
      </c>
      <c r="E332">
        <f t="shared" si="13"/>
        <v>8.0132450331125829E-2</v>
      </c>
    </row>
    <row r="333" spans="3:5" x14ac:dyDescent="0.15">
      <c r="C333">
        <v>4550</v>
      </c>
      <c r="D333">
        <v>363</v>
      </c>
      <c r="E333">
        <f t="shared" si="13"/>
        <v>7.9780219780219777E-2</v>
      </c>
    </row>
    <row r="334" spans="3:5" x14ac:dyDescent="0.15">
      <c r="C334">
        <v>4670</v>
      </c>
      <c r="D334">
        <v>430</v>
      </c>
      <c r="E334">
        <f t="shared" si="13"/>
        <v>9.2077087794432549E-2</v>
      </c>
    </row>
    <row r="335" spans="3:5" x14ac:dyDescent="0.15">
      <c r="C335">
        <v>3160</v>
      </c>
      <c r="D335">
        <v>237</v>
      </c>
      <c r="E335">
        <f t="shared" si="13"/>
        <v>7.4999999999999997E-2</v>
      </c>
    </row>
    <row r="336" spans="3:5" x14ac:dyDescent="0.15">
      <c r="C336">
        <v>2790</v>
      </c>
      <c r="D336">
        <v>403</v>
      </c>
      <c r="E336">
        <f t="shared" si="13"/>
        <v>0.14444444444444443</v>
      </c>
    </row>
    <row r="337" spans="3:5" x14ac:dyDescent="0.15">
      <c r="C337">
        <v>2440</v>
      </c>
      <c r="D337">
        <v>148</v>
      </c>
      <c r="E337">
        <f t="shared" si="13"/>
        <v>6.0655737704918035E-2</v>
      </c>
    </row>
    <row r="338" spans="3:5" x14ac:dyDescent="0.15">
      <c r="C338">
        <v>2710</v>
      </c>
      <c r="D338">
        <v>161</v>
      </c>
      <c r="E338">
        <f t="shared" si="13"/>
        <v>5.940959409594096E-2</v>
      </c>
    </row>
    <row r="339" spans="3:5" x14ac:dyDescent="0.15">
      <c r="C339">
        <v>2029.9999999999998</v>
      </c>
      <c r="D339">
        <v>282</v>
      </c>
      <c r="E339">
        <f t="shared" si="13"/>
        <v>0.13891625615763548</v>
      </c>
    </row>
    <row r="340" spans="3:5" x14ac:dyDescent="0.15">
      <c r="C340">
        <v>2470</v>
      </c>
      <c r="D340">
        <v>130</v>
      </c>
      <c r="E340">
        <f t="shared" si="13"/>
        <v>5.2631578947368418E-2</v>
      </c>
    </row>
    <row r="341" spans="3:5" x14ac:dyDescent="0.15">
      <c r="C341">
        <v>4010</v>
      </c>
      <c r="D341">
        <v>202</v>
      </c>
      <c r="E341">
        <f t="shared" si="13"/>
        <v>5.0374064837905234E-2</v>
      </c>
    </row>
    <row r="342" spans="3:5" x14ac:dyDescent="0.15">
      <c r="C342">
        <v>2510</v>
      </c>
      <c r="D342">
        <v>179</v>
      </c>
      <c r="E342">
        <f t="shared" si="13"/>
        <v>7.1314741035856569E-2</v>
      </c>
    </row>
    <row r="343" spans="3:5" x14ac:dyDescent="0.15">
      <c r="C343">
        <v>2430</v>
      </c>
      <c r="D343">
        <v>224</v>
      </c>
      <c r="E343">
        <f t="shared" si="13"/>
        <v>9.2181069958847742E-2</v>
      </c>
    </row>
    <row r="344" spans="3:5" x14ac:dyDescent="0.15">
      <c r="C344">
        <v>2440</v>
      </c>
      <c r="D344">
        <v>130</v>
      </c>
      <c r="E344">
        <f t="shared" si="13"/>
        <v>5.3278688524590161E-2</v>
      </c>
    </row>
    <row r="345" spans="3:5" x14ac:dyDescent="0.15">
      <c r="C345">
        <v>2160</v>
      </c>
      <c r="D345">
        <v>233</v>
      </c>
      <c r="E345">
        <f t="shared" si="13"/>
        <v>0.10787037037037037</v>
      </c>
    </row>
    <row r="346" spans="3:5" x14ac:dyDescent="0.15">
      <c r="C346">
        <v>2430</v>
      </c>
      <c r="D346">
        <v>103</v>
      </c>
      <c r="E346">
        <f t="shared" si="13"/>
        <v>4.2386831275720162E-2</v>
      </c>
    </row>
    <row r="347" spans="3:5" x14ac:dyDescent="0.15">
      <c r="C347">
        <v>2630</v>
      </c>
      <c r="D347">
        <v>148</v>
      </c>
      <c r="E347">
        <f t="shared" si="13"/>
        <v>5.6273764258555133E-2</v>
      </c>
    </row>
    <row r="348" spans="3:5" x14ac:dyDescent="0.15">
      <c r="C348">
        <v>3150</v>
      </c>
      <c r="D348">
        <v>130</v>
      </c>
      <c r="E348">
        <f t="shared" si="13"/>
        <v>4.1269841269841269E-2</v>
      </c>
    </row>
    <row r="349" spans="3:5" x14ac:dyDescent="0.15">
      <c r="C349">
        <v>1620</v>
      </c>
      <c r="D349">
        <v>143</v>
      </c>
      <c r="E349">
        <f t="shared" si="13"/>
        <v>8.8271604938271603E-2</v>
      </c>
    </row>
    <row r="350" spans="3:5" x14ac:dyDescent="0.15">
      <c r="C350">
        <v>3730</v>
      </c>
      <c r="D350">
        <v>76</v>
      </c>
      <c r="E350">
        <f t="shared" si="13"/>
        <v>2.0375335120643431E-2</v>
      </c>
    </row>
    <row r="351" spans="3:5" x14ac:dyDescent="0.15">
      <c r="C351">
        <v>2350</v>
      </c>
      <c r="D351">
        <v>130</v>
      </c>
      <c r="E351">
        <f t="shared" si="13"/>
        <v>5.5319148936170209E-2</v>
      </c>
    </row>
    <row r="352" spans="3:5" x14ac:dyDescent="0.15">
      <c r="C352">
        <v>3650</v>
      </c>
      <c r="D352">
        <v>130</v>
      </c>
      <c r="E352">
        <f t="shared" si="13"/>
        <v>3.5616438356164383E-2</v>
      </c>
    </row>
    <row r="353" spans="3:5" x14ac:dyDescent="0.15">
      <c r="C353">
        <v>2900</v>
      </c>
      <c r="D353">
        <v>132</v>
      </c>
      <c r="E353">
        <f t="shared" si="13"/>
        <v>4.5517241379310347E-2</v>
      </c>
    </row>
    <row r="354" spans="3:5" x14ac:dyDescent="0.15">
      <c r="C354">
        <v>1940</v>
      </c>
      <c r="D354">
        <v>72</v>
      </c>
      <c r="E354">
        <f t="shared" si="13"/>
        <v>3.711340206185567E-2</v>
      </c>
    </row>
    <row r="355" spans="3:5" x14ac:dyDescent="0.15">
      <c r="C355">
        <v>1980</v>
      </c>
      <c r="D355">
        <v>58</v>
      </c>
      <c r="E355">
        <f t="shared" si="13"/>
        <v>2.9292929292929294E-2</v>
      </c>
    </row>
    <row r="356" spans="3:5" x14ac:dyDescent="0.15">
      <c r="C356">
        <v>2100</v>
      </c>
      <c r="D356">
        <v>87</v>
      </c>
      <c r="E356">
        <f t="shared" si="13"/>
        <v>4.1428571428571426E-2</v>
      </c>
    </row>
    <row r="357" spans="3:5" x14ac:dyDescent="0.15">
      <c r="C357">
        <v>3890</v>
      </c>
      <c r="D357">
        <v>101</v>
      </c>
      <c r="E357">
        <f t="shared" si="13"/>
        <v>2.596401028277635E-2</v>
      </c>
    </row>
    <row r="358" spans="3:5" x14ac:dyDescent="0.15">
      <c r="C358">
        <v>1540</v>
      </c>
      <c r="D358">
        <v>110</v>
      </c>
      <c r="E358">
        <f t="shared" si="13"/>
        <v>7.1428571428571425E-2</v>
      </c>
    </row>
    <row r="359" spans="3:5" x14ac:dyDescent="0.15">
      <c r="C359">
        <v>3360</v>
      </c>
      <c r="D359">
        <v>56</v>
      </c>
      <c r="E359">
        <f t="shared" si="13"/>
        <v>1.6666666666666666E-2</v>
      </c>
    </row>
    <row r="360" spans="3:5" x14ac:dyDescent="0.15">
      <c r="C360">
        <v>3380</v>
      </c>
      <c r="D360">
        <v>78</v>
      </c>
      <c r="E360">
        <f t="shared" si="13"/>
        <v>2.3076923076923078E-2</v>
      </c>
    </row>
    <row r="361" spans="3:5" x14ac:dyDescent="0.15">
      <c r="C361">
        <v>3420</v>
      </c>
      <c r="D361">
        <v>139</v>
      </c>
      <c r="E361">
        <f t="shared" si="13"/>
        <v>4.0643274853801169E-2</v>
      </c>
    </row>
    <row r="362" spans="3:5" x14ac:dyDescent="0.15">
      <c r="C362">
        <v>2300</v>
      </c>
      <c r="D362">
        <v>78</v>
      </c>
      <c r="E362">
        <f t="shared" si="13"/>
        <v>3.3913043478260872E-2</v>
      </c>
    </row>
    <row r="363" spans="3:5" x14ac:dyDescent="0.15">
      <c r="C363">
        <v>1840</v>
      </c>
      <c r="D363">
        <v>54</v>
      </c>
      <c r="E363">
        <f t="shared" si="13"/>
        <v>2.9347826086956522E-2</v>
      </c>
    </row>
    <row r="364" spans="3:5" x14ac:dyDescent="0.15">
      <c r="C364">
        <v>3150</v>
      </c>
      <c r="D364">
        <v>63</v>
      </c>
      <c r="E364">
        <f t="shared" si="13"/>
        <v>0.02</v>
      </c>
    </row>
    <row r="365" spans="3:5" x14ac:dyDescent="0.15">
      <c r="C365">
        <v>1680</v>
      </c>
      <c r="D365">
        <v>81</v>
      </c>
      <c r="E365">
        <f t="shared" si="13"/>
        <v>4.8214285714285716E-2</v>
      </c>
    </row>
    <row r="366" spans="3:5" x14ac:dyDescent="0.15">
      <c r="C366">
        <v>2170</v>
      </c>
      <c r="D366">
        <v>94</v>
      </c>
      <c r="E366">
        <f t="shared" si="13"/>
        <v>4.3317972350230417E-2</v>
      </c>
    </row>
    <row r="367" spans="3:5" x14ac:dyDescent="0.15">
      <c r="C367">
        <v>2630</v>
      </c>
      <c r="D367">
        <v>112</v>
      </c>
      <c r="E367">
        <f t="shared" si="13"/>
        <v>4.2585551330798478E-2</v>
      </c>
    </row>
    <row r="368" spans="3:5" x14ac:dyDescent="0.15">
      <c r="C368">
        <v>2300</v>
      </c>
      <c r="D368">
        <v>139</v>
      </c>
      <c r="E368">
        <f t="shared" si="13"/>
        <v>6.0434782608695649E-2</v>
      </c>
    </row>
    <row r="369" spans="3:5" x14ac:dyDescent="0.15">
      <c r="C369">
        <v>1670</v>
      </c>
      <c r="D369">
        <v>114</v>
      </c>
      <c r="E369">
        <f t="shared" si="13"/>
        <v>6.8263473053892215E-2</v>
      </c>
    </row>
    <row r="370" spans="3:5" x14ac:dyDescent="0.15">
      <c r="C370">
        <v>3540</v>
      </c>
      <c r="D370">
        <v>99</v>
      </c>
      <c r="E370">
        <f t="shared" si="13"/>
        <v>2.7966101694915254E-2</v>
      </c>
    </row>
    <row r="371" spans="3:5" x14ac:dyDescent="0.15">
      <c r="C371">
        <v>2880</v>
      </c>
      <c r="D371">
        <v>92</v>
      </c>
      <c r="E371">
        <f t="shared" si="13"/>
        <v>3.1944444444444442E-2</v>
      </c>
    </row>
    <row r="372" spans="3:5" x14ac:dyDescent="0.15">
      <c r="C372">
        <v>2840</v>
      </c>
      <c r="D372">
        <v>134</v>
      </c>
      <c r="E372">
        <f t="shared" si="13"/>
        <v>4.7183098591549295E-2</v>
      </c>
    </row>
    <row r="373" spans="3:5" x14ac:dyDescent="0.15">
      <c r="C373">
        <v>3320</v>
      </c>
      <c r="D373">
        <v>101</v>
      </c>
      <c r="E373">
        <f t="shared" si="13"/>
        <v>3.0421686746987951E-2</v>
      </c>
    </row>
    <row r="374" spans="3:5" x14ac:dyDescent="0.15">
      <c r="C374">
        <v>5460</v>
      </c>
      <c r="D374">
        <v>159</v>
      </c>
      <c r="E374">
        <f t="shared" si="13"/>
        <v>2.9120879120879122E-2</v>
      </c>
    </row>
    <row r="375" spans="3:5" x14ac:dyDescent="0.15">
      <c r="C375">
        <v>2480</v>
      </c>
      <c r="D375">
        <v>121</v>
      </c>
      <c r="E375">
        <f t="shared" si="13"/>
        <v>4.8790322580645161E-2</v>
      </c>
    </row>
    <row r="376" spans="3:5" x14ac:dyDescent="0.15">
      <c r="C376">
        <v>2720</v>
      </c>
      <c r="D376">
        <v>112</v>
      </c>
      <c r="E376">
        <f t="shared" si="13"/>
        <v>4.1176470588235294E-2</v>
      </c>
    </row>
    <row r="377" spans="3:5" x14ac:dyDescent="0.15">
      <c r="C377">
        <v>3660</v>
      </c>
      <c r="D377">
        <v>103</v>
      </c>
      <c r="E377">
        <f t="shared" si="13"/>
        <v>2.814207650273224E-2</v>
      </c>
    </row>
    <row r="378" spans="3:5" x14ac:dyDescent="0.15">
      <c r="C378">
        <v>1650</v>
      </c>
      <c r="D378">
        <v>108</v>
      </c>
      <c r="E378">
        <f t="shared" si="13"/>
        <v>6.545454545454546E-2</v>
      </c>
    </row>
    <row r="379" spans="3:5" x14ac:dyDescent="0.15">
      <c r="C379">
        <v>3560</v>
      </c>
      <c r="D379">
        <v>146</v>
      </c>
      <c r="E379">
        <f t="shared" si="13"/>
        <v>4.101123595505618E-2</v>
      </c>
    </row>
    <row r="380" spans="3:5" x14ac:dyDescent="0.15">
      <c r="C380">
        <v>3830</v>
      </c>
      <c r="D380">
        <v>99</v>
      </c>
      <c r="E380">
        <f t="shared" si="13"/>
        <v>2.5848563968668407E-2</v>
      </c>
    </row>
    <row r="381" spans="3:5" x14ac:dyDescent="0.15">
      <c r="C381">
        <v>2630</v>
      </c>
      <c r="D381">
        <v>114</v>
      </c>
      <c r="E381">
        <f t="shared" si="13"/>
        <v>4.3346007604562739E-2</v>
      </c>
    </row>
    <row r="382" spans="3:5" x14ac:dyDescent="0.15">
      <c r="C382">
        <v>2410</v>
      </c>
      <c r="D382">
        <v>96</v>
      </c>
      <c r="E382">
        <f t="shared" si="13"/>
        <v>3.9834024896265557E-2</v>
      </c>
    </row>
    <row r="383" spans="3:5" x14ac:dyDescent="0.15">
      <c r="C383">
        <v>3100</v>
      </c>
      <c r="D383">
        <v>83</v>
      </c>
      <c r="E383">
        <f t="shared" si="13"/>
        <v>2.6774193548387098E-2</v>
      </c>
    </row>
    <row r="384" spans="3:5" x14ac:dyDescent="0.15">
      <c r="C384">
        <v>3520</v>
      </c>
      <c r="D384">
        <v>130</v>
      </c>
      <c r="E384">
        <f t="shared" si="13"/>
        <v>3.6931818181818184E-2</v>
      </c>
    </row>
    <row r="385" spans="3:5" x14ac:dyDescent="0.15">
      <c r="C385">
        <v>4019.9999999999995</v>
      </c>
      <c r="D385">
        <v>110</v>
      </c>
      <c r="E385">
        <f t="shared" si="13"/>
        <v>2.7363184079601994E-2</v>
      </c>
    </row>
    <row r="386" spans="3:5" x14ac:dyDescent="0.15">
      <c r="C386">
        <v>2460</v>
      </c>
      <c r="D386">
        <v>103</v>
      </c>
      <c r="E386">
        <f t="shared" si="13"/>
        <v>4.1869918699186992E-2</v>
      </c>
    </row>
    <row r="387" spans="3:5" x14ac:dyDescent="0.15">
      <c r="C387">
        <v>3200</v>
      </c>
      <c r="D387">
        <v>101</v>
      </c>
      <c r="E387">
        <f t="shared" ref="E387:E450" si="14">D387/C387</f>
        <v>3.15625E-2</v>
      </c>
    </row>
    <row r="388" spans="3:5" x14ac:dyDescent="0.15">
      <c r="C388">
        <v>2700</v>
      </c>
      <c r="D388">
        <v>96</v>
      </c>
      <c r="E388">
        <f t="shared" si="14"/>
        <v>3.5555555555555556E-2</v>
      </c>
    </row>
    <row r="389" spans="3:5" x14ac:dyDescent="0.15">
      <c r="C389">
        <v>2650</v>
      </c>
      <c r="D389">
        <v>63</v>
      </c>
      <c r="E389">
        <f t="shared" si="14"/>
        <v>2.3773584905660377E-2</v>
      </c>
    </row>
    <row r="390" spans="3:5" x14ac:dyDescent="0.15">
      <c r="C390">
        <v>3470</v>
      </c>
      <c r="D390">
        <v>60</v>
      </c>
      <c r="E390">
        <f t="shared" si="14"/>
        <v>1.7291066282420751E-2</v>
      </c>
    </row>
    <row r="391" spans="3:5" x14ac:dyDescent="0.15">
      <c r="C391">
        <v>5660</v>
      </c>
      <c r="D391">
        <v>94</v>
      </c>
      <c r="E391">
        <f t="shared" si="14"/>
        <v>1.6607773851590107E-2</v>
      </c>
    </row>
    <row r="392" spans="3:5" x14ac:dyDescent="0.15">
      <c r="C392">
        <v>3690</v>
      </c>
      <c r="D392">
        <v>146</v>
      </c>
      <c r="E392">
        <f t="shared" si="14"/>
        <v>3.9566395663956637E-2</v>
      </c>
    </row>
    <row r="393" spans="3:5" x14ac:dyDescent="0.15">
      <c r="C393">
        <v>4040</v>
      </c>
      <c r="D393">
        <v>94</v>
      </c>
      <c r="E393">
        <f t="shared" si="14"/>
        <v>2.3267326732673267E-2</v>
      </c>
    </row>
    <row r="394" spans="3:5" x14ac:dyDescent="0.15">
      <c r="C394">
        <v>4380</v>
      </c>
      <c r="D394">
        <v>76</v>
      </c>
      <c r="E394">
        <f t="shared" si="14"/>
        <v>1.7351598173515982E-2</v>
      </c>
    </row>
    <row r="395" spans="3:5" x14ac:dyDescent="0.15">
      <c r="C395">
        <v>4570</v>
      </c>
      <c r="D395">
        <v>184</v>
      </c>
      <c r="E395">
        <f t="shared" si="14"/>
        <v>4.026258205689278E-2</v>
      </c>
    </row>
    <row r="396" spans="3:5" x14ac:dyDescent="0.15">
      <c r="C396">
        <v>3690</v>
      </c>
      <c r="D396">
        <v>220</v>
      </c>
      <c r="E396">
        <f t="shared" si="14"/>
        <v>5.9620596205962058E-2</v>
      </c>
    </row>
    <row r="397" spans="3:5" x14ac:dyDescent="0.15">
      <c r="C397">
        <v>2200</v>
      </c>
      <c r="D397">
        <v>116</v>
      </c>
      <c r="E397">
        <f t="shared" si="14"/>
        <v>5.2727272727272727E-2</v>
      </c>
    </row>
    <row r="398" spans="3:5" x14ac:dyDescent="0.15">
      <c r="C398">
        <v>4270</v>
      </c>
      <c r="D398">
        <v>193</v>
      </c>
      <c r="E398">
        <f t="shared" si="14"/>
        <v>4.519906323185012E-2</v>
      </c>
    </row>
    <row r="399" spans="3:5" x14ac:dyDescent="0.15">
      <c r="C399">
        <v>4460</v>
      </c>
      <c r="D399">
        <v>309</v>
      </c>
      <c r="E399">
        <f t="shared" si="14"/>
        <v>6.9282511210762329E-2</v>
      </c>
    </row>
    <row r="400" spans="3:5" x14ac:dyDescent="0.15">
      <c r="C400">
        <v>3650</v>
      </c>
      <c r="D400">
        <v>282</v>
      </c>
      <c r="E400">
        <f t="shared" si="14"/>
        <v>7.7260273972602739E-2</v>
      </c>
    </row>
    <row r="401" spans="3:5" x14ac:dyDescent="0.15">
      <c r="C401">
        <v>4660</v>
      </c>
      <c r="D401">
        <v>103</v>
      </c>
      <c r="E401">
        <f t="shared" si="14"/>
        <v>2.2103004291845495E-2</v>
      </c>
    </row>
    <row r="402" spans="3:5" x14ac:dyDescent="0.15">
      <c r="C402">
        <v>2600</v>
      </c>
      <c r="D402">
        <v>197</v>
      </c>
      <c r="E402">
        <f t="shared" si="14"/>
        <v>7.5769230769230769E-2</v>
      </c>
    </row>
    <row r="403" spans="3:5" x14ac:dyDescent="0.15">
      <c r="C403">
        <v>5410</v>
      </c>
      <c r="D403">
        <v>215</v>
      </c>
      <c r="E403">
        <f t="shared" si="14"/>
        <v>3.9741219963031427E-2</v>
      </c>
    </row>
    <row r="404" spans="3:5" x14ac:dyDescent="0.15">
      <c r="C404">
        <v>3520</v>
      </c>
      <c r="D404">
        <v>116</v>
      </c>
      <c r="E404">
        <f t="shared" si="14"/>
        <v>3.2954545454545452E-2</v>
      </c>
    </row>
    <row r="405" spans="3:5" x14ac:dyDescent="0.15">
      <c r="C405">
        <v>3230</v>
      </c>
      <c r="D405">
        <v>179</v>
      </c>
      <c r="E405">
        <f t="shared" si="14"/>
        <v>5.5417956656346752E-2</v>
      </c>
    </row>
    <row r="406" spans="3:5" x14ac:dyDescent="0.15">
      <c r="C406">
        <v>3360</v>
      </c>
      <c r="D406">
        <v>143</v>
      </c>
      <c r="E406">
        <f t="shared" si="14"/>
        <v>4.2559523809523811E-2</v>
      </c>
    </row>
    <row r="407" spans="3:5" x14ac:dyDescent="0.15">
      <c r="C407">
        <v>2780</v>
      </c>
      <c r="D407">
        <v>157</v>
      </c>
      <c r="E407">
        <f t="shared" si="14"/>
        <v>5.6474820143884892E-2</v>
      </c>
    </row>
    <row r="408" spans="3:5" x14ac:dyDescent="0.15">
      <c r="C408">
        <v>2510</v>
      </c>
      <c r="D408">
        <v>202</v>
      </c>
      <c r="E408">
        <f t="shared" si="14"/>
        <v>8.0478087649402397E-2</v>
      </c>
    </row>
    <row r="409" spans="3:5" x14ac:dyDescent="0.15">
      <c r="C409">
        <v>1460</v>
      </c>
      <c r="D409">
        <v>101</v>
      </c>
      <c r="E409">
        <f t="shared" si="14"/>
        <v>6.9178082191780815E-2</v>
      </c>
    </row>
    <row r="410" spans="3:5" x14ac:dyDescent="0.15">
      <c r="C410">
        <v>2250</v>
      </c>
      <c r="D410">
        <v>170</v>
      </c>
      <c r="E410">
        <f t="shared" si="14"/>
        <v>7.5555555555555556E-2</v>
      </c>
    </row>
    <row r="411" spans="3:5" x14ac:dyDescent="0.15">
      <c r="C411">
        <v>3440</v>
      </c>
      <c r="D411">
        <v>175</v>
      </c>
      <c r="E411">
        <f t="shared" si="14"/>
        <v>5.0872093023255814E-2</v>
      </c>
    </row>
    <row r="412" spans="3:5" x14ac:dyDescent="0.15">
      <c r="C412">
        <v>2480</v>
      </c>
      <c r="D412">
        <v>130</v>
      </c>
      <c r="E412">
        <f t="shared" si="14"/>
        <v>5.2419354838709679E-2</v>
      </c>
    </row>
    <row r="413" spans="3:5" x14ac:dyDescent="0.15">
      <c r="C413">
        <v>2750</v>
      </c>
      <c r="D413">
        <v>215</v>
      </c>
      <c r="E413">
        <f t="shared" si="14"/>
        <v>7.8181818181818186E-2</v>
      </c>
    </row>
    <row r="414" spans="3:5" x14ac:dyDescent="0.15">
      <c r="C414">
        <v>4320</v>
      </c>
      <c r="D414">
        <v>72</v>
      </c>
      <c r="E414">
        <f t="shared" si="14"/>
        <v>1.6666666666666666E-2</v>
      </c>
    </row>
    <row r="415" spans="3:5" x14ac:dyDescent="0.15">
      <c r="C415">
        <v>3640</v>
      </c>
      <c r="D415">
        <v>211</v>
      </c>
      <c r="E415">
        <f t="shared" si="14"/>
        <v>5.7967032967032969E-2</v>
      </c>
    </row>
    <row r="416" spans="3:5" x14ac:dyDescent="0.15">
      <c r="C416">
        <v>4670</v>
      </c>
      <c r="D416">
        <v>175</v>
      </c>
      <c r="E416">
        <f t="shared" si="14"/>
        <v>3.7473233404710919E-2</v>
      </c>
    </row>
    <row r="417" spans="3:5" x14ac:dyDescent="0.15">
      <c r="C417">
        <v>3970</v>
      </c>
      <c r="D417">
        <v>179</v>
      </c>
      <c r="E417">
        <f t="shared" si="14"/>
        <v>4.5088161209068008E-2</v>
      </c>
    </row>
    <row r="418" spans="3:5" x14ac:dyDescent="0.15">
      <c r="C418">
        <v>5530</v>
      </c>
      <c r="D418">
        <v>175</v>
      </c>
      <c r="E418">
        <f t="shared" si="14"/>
        <v>3.1645569620253167E-2</v>
      </c>
    </row>
    <row r="419" spans="3:5" x14ac:dyDescent="0.15">
      <c r="C419">
        <v>3710</v>
      </c>
      <c r="D419">
        <v>467</v>
      </c>
      <c r="E419">
        <f t="shared" si="14"/>
        <v>0.12587601078167115</v>
      </c>
    </row>
    <row r="420" spans="3:5" x14ac:dyDescent="0.15">
      <c r="C420">
        <v>2690</v>
      </c>
      <c r="D420">
        <v>237</v>
      </c>
      <c r="E420">
        <f t="shared" si="14"/>
        <v>8.8104089219330856E-2</v>
      </c>
    </row>
    <row r="421" spans="3:5" x14ac:dyDescent="0.15">
      <c r="C421">
        <v>3140</v>
      </c>
      <c r="D421">
        <v>172</v>
      </c>
      <c r="E421">
        <f t="shared" si="14"/>
        <v>5.4777070063694269E-2</v>
      </c>
    </row>
    <row r="422" spans="3:5" x14ac:dyDescent="0.15">
      <c r="C422">
        <v>2670</v>
      </c>
      <c r="D422">
        <v>273</v>
      </c>
      <c r="E422">
        <f t="shared" si="14"/>
        <v>0.10224719101123596</v>
      </c>
    </row>
    <row r="423" spans="3:5" x14ac:dyDescent="0.15">
      <c r="C423">
        <v>2340</v>
      </c>
      <c r="D423">
        <v>117</v>
      </c>
      <c r="E423">
        <f t="shared" si="14"/>
        <v>0.05</v>
      </c>
    </row>
    <row r="424" spans="3:5" x14ac:dyDescent="0.15">
      <c r="C424">
        <v>4680</v>
      </c>
      <c r="D424">
        <v>207</v>
      </c>
      <c r="E424">
        <f t="shared" si="14"/>
        <v>4.4230769230769233E-2</v>
      </c>
    </row>
    <row r="425" spans="3:5" x14ac:dyDescent="0.15">
      <c r="C425">
        <v>3550</v>
      </c>
      <c r="D425">
        <v>199</v>
      </c>
      <c r="E425">
        <f t="shared" si="14"/>
        <v>5.6056338028169013E-2</v>
      </c>
    </row>
    <row r="426" spans="3:5" x14ac:dyDescent="0.15">
      <c r="C426">
        <v>3250</v>
      </c>
      <c r="D426">
        <v>123</v>
      </c>
      <c r="E426">
        <f t="shared" si="14"/>
        <v>3.7846153846153849E-2</v>
      </c>
    </row>
    <row r="427" spans="3:5" x14ac:dyDescent="0.15">
      <c r="C427">
        <v>4070.0000000000005</v>
      </c>
      <c r="D427">
        <v>362</v>
      </c>
      <c r="E427">
        <f t="shared" si="14"/>
        <v>8.8943488943488927E-2</v>
      </c>
    </row>
    <row r="428" spans="3:5" x14ac:dyDescent="0.15">
      <c r="C428">
        <v>1180</v>
      </c>
      <c r="D428">
        <v>44</v>
      </c>
      <c r="E428">
        <f t="shared" si="14"/>
        <v>3.7288135593220341E-2</v>
      </c>
    </row>
    <row r="429" spans="3:5" x14ac:dyDescent="0.15">
      <c r="C429">
        <v>1920</v>
      </c>
      <c r="D429">
        <v>115</v>
      </c>
      <c r="E429">
        <f t="shared" si="14"/>
        <v>5.9895833333333336E-2</v>
      </c>
    </row>
    <row r="430" spans="3:5" x14ac:dyDescent="0.15">
      <c r="C430">
        <v>3440</v>
      </c>
      <c r="D430">
        <v>97</v>
      </c>
      <c r="E430">
        <f t="shared" si="14"/>
        <v>2.819767441860465E-2</v>
      </c>
    </row>
    <row r="431" spans="3:5" x14ac:dyDescent="0.15">
      <c r="C431">
        <v>4380</v>
      </c>
      <c r="D431">
        <v>476</v>
      </c>
      <c r="E431">
        <f t="shared" si="14"/>
        <v>0.10867579908675799</v>
      </c>
    </row>
    <row r="432" spans="3:5" x14ac:dyDescent="0.15">
      <c r="C432">
        <v>3940</v>
      </c>
      <c r="D432">
        <v>340</v>
      </c>
      <c r="E432">
        <f t="shared" si="14"/>
        <v>8.6294416243654817E-2</v>
      </c>
    </row>
    <row r="433" spans="3:5" x14ac:dyDescent="0.15">
      <c r="C433">
        <v>4050</v>
      </c>
      <c r="D433">
        <v>265</v>
      </c>
      <c r="E433">
        <f t="shared" si="14"/>
        <v>6.5432098765432101E-2</v>
      </c>
    </row>
    <row r="434" spans="3:5" x14ac:dyDescent="0.15">
      <c r="C434">
        <v>3320</v>
      </c>
      <c r="D434">
        <v>253</v>
      </c>
      <c r="E434">
        <f t="shared" si="14"/>
        <v>7.620481927710844E-2</v>
      </c>
    </row>
    <row r="435" spans="3:5" x14ac:dyDescent="0.15">
      <c r="C435">
        <v>2330</v>
      </c>
      <c r="D435">
        <v>223</v>
      </c>
      <c r="E435">
        <f t="shared" si="14"/>
        <v>9.570815450643777E-2</v>
      </c>
    </row>
    <row r="436" spans="3:5" x14ac:dyDescent="0.15">
      <c r="C436">
        <v>2220</v>
      </c>
      <c r="D436">
        <v>181</v>
      </c>
      <c r="E436">
        <f t="shared" si="14"/>
        <v>8.1531531531531531E-2</v>
      </c>
    </row>
    <row r="437" spans="3:5" x14ac:dyDescent="0.15">
      <c r="C437">
        <v>1010</v>
      </c>
      <c r="D437">
        <v>48</v>
      </c>
      <c r="E437">
        <f t="shared" si="14"/>
        <v>4.7524752475247525E-2</v>
      </c>
    </row>
    <row r="438" spans="3:5" x14ac:dyDescent="0.15">
      <c r="C438">
        <v>3360</v>
      </c>
      <c r="D438">
        <v>159</v>
      </c>
      <c r="E438">
        <f t="shared" si="14"/>
        <v>4.732142857142857E-2</v>
      </c>
    </row>
    <row r="439" spans="3:5" x14ac:dyDescent="0.15">
      <c r="C439">
        <v>1210</v>
      </c>
      <c r="D439">
        <v>60</v>
      </c>
      <c r="E439">
        <f t="shared" si="14"/>
        <v>4.9586776859504134E-2</v>
      </c>
    </row>
    <row r="440" spans="3:5" x14ac:dyDescent="0.15">
      <c r="C440">
        <v>1030</v>
      </c>
      <c r="D440">
        <v>90</v>
      </c>
      <c r="E440">
        <f t="shared" si="14"/>
        <v>8.7378640776699032E-2</v>
      </c>
    </row>
    <row r="441" spans="3:5" x14ac:dyDescent="0.15">
      <c r="C441">
        <v>547</v>
      </c>
      <c r="D441">
        <v>183</v>
      </c>
      <c r="E441">
        <f t="shared" si="14"/>
        <v>0.33455210237659966</v>
      </c>
    </row>
    <row r="442" spans="3:5" x14ac:dyDescent="0.15">
      <c r="C442">
        <v>1220</v>
      </c>
      <c r="D442">
        <v>84</v>
      </c>
      <c r="E442">
        <f t="shared" si="14"/>
        <v>6.8852459016393447E-2</v>
      </c>
    </row>
    <row r="443" spans="3:5" x14ac:dyDescent="0.15">
      <c r="C443">
        <v>2390</v>
      </c>
      <c r="D443">
        <v>102</v>
      </c>
      <c r="E443">
        <f t="shared" si="14"/>
        <v>4.2677824267782424E-2</v>
      </c>
    </row>
    <row r="444" spans="3:5" x14ac:dyDescent="0.15">
      <c r="C444">
        <v>3300</v>
      </c>
      <c r="D444">
        <v>156</v>
      </c>
      <c r="E444">
        <f t="shared" si="14"/>
        <v>4.7272727272727272E-2</v>
      </c>
    </row>
    <row r="445" spans="3:5" x14ac:dyDescent="0.15">
      <c r="C445">
        <v>3190</v>
      </c>
      <c r="D445">
        <v>198</v>
      </c>
      <c r="E445">
        <f t="shared" si="14"/>
        <v>6.2068965517241378E-2</v>
      </c>
    </row>
    <row r="446" spans="3:5" x14ac:dyDescent="0.15">
      <c r="C446">
        <v>3380</v>
      </c>
      <c r="D446">
        <v>146</v>
      </c>
      <c r="E446">
        <f t="shared" si="14"/>
        <v>4.319526627218935E-2</v>
      </c>
    </row>
    <row r="447" spans="3:5" x14ac:dyDescent="0.15">
      <c r="C447">
        <v>2550</v>
      </c>
      <c r="D447">
        <v>168</v>
      </c>
      <c r="E447">
        <f t="shared" si="14"/>
        <v>6.5882352941176475E-2</v>
      </c>
    </row>
    <row r="448" spans="3:5" x14ac:dyDescent="0.15">
      <c r="C448">
        <v>2880</v>
      </c>
      <c r="D448">
        <v>218</v>
      </c>
      <c r="E448">
        <f t="shared" si="14"/>
        <v>7.5694444444444439E-2</v>
      </c>
    </row>
    <row r="449" spans="3:5" x14ac:dyDescent="0.15">
      <c r="C449">
        <v>1580</v>
      </c>
      <c r="D449">
        <v>121</v>
      </c>
      <c r="E449">
        <f t="shared" si="14"/>
        <v>7.6582278481012664E-2</v>
      </c>
    </row>
    <row r="450" spans="3:5" x14ac:dyDescent="0.15">
      <c r="C450">
        <v>2280</v>
      </c>
      <c r="D450">
        <v>168</v>
      </c>
      <c r="E450">
        <f t="shared" si="14"/>
        <v>7.3684210526315783E-2</v>
      </c>
    </row>
    <row r="451" spans="3:5" x14ac:dyDescent="0.15">
      <c r="C451">
        <v>3230</v>
      </c>
      <c r="D451">
        <v>172</v>
      </c>
      <c r="E451">
        <f t="shared" ref="E451:E514" si="15">D451/C451</f>
        <v>5.3250773993808051E-2</v>
      </c>
    </row>
    <row r="452" spans="3:5" x14ac:dyDescent="0.15">
      <c r="C452">
        <v>2450</v>
      </c>
      <c r="D452">
        <v>156</v>
      </c>
      <c r="E452">
        <f t="shared" si="15"/>
        <v>6.3673469387755102E-2</v>
      </c>
    </row>
    <row r="453" spans="3:5" x14ac:dyDescent="0.15">
      <c r="C453">
        <v>3340</v>
      </c>
      <c r="D453">
        <v>163</v>
      </c>
      <c r="E453">
        <f t="shared" si="15"/>
        <v>4.8802395209580837E-2</v>
      </c>
    </row>
    <row r="454" spans="3:5" x14ac:dyDescent="0.15">
      <c r="C454">
        <v>1810</v>
      </c>
      <c r="D454">
        <v>181</v>
      </c>
      <c r="E454">
        <f t="shared" si="15"/>
        <v>0.1</v>
      </c>
    </row>
    <row r="455" spans="3:5" x14ac:dyDescent="0.15">
      <c r="C455">
        <v>2680</v>
      </c>
      <c r="D455">
        <v>90</v>
      </c>
      <c r="E455">
        <f t="shared" si="15"/>
        <v>3.3582089552238806E-2</v>
      </c>
    </row>
    <row r="456" spans="3:5" x14ac:dyDescent="0.15">
      <c r="C456">
        <v>2660</v>
      </c>
      <c r="D456">
        <v>254</v>
      </c>
      <c r="E456">
        <f t="shared" si="15"/>
        <v>9.5488721804511276E-2</v>
      </c>
    </row>
    <row r="457" spans="3:5" x14ac:dyDescent="0.15">
      <c r="C457">
        <v>1720</v>
      </c>
      <c r="D457">
        <v>130</v>
      </c>
      <c r="E457">
        <f t="shared" si="15"/>
        <v>7.5581395348837205E-2</v>
      </c>
    </row>
    <row r="458" spans="3:5" x14ac:dyDescent="0.15">
      <c r="C458">
        <v>2130</v>
      </c>
      <c r="D458">
        <v>158</v>
      </c>
      <c r="E458">
        <f t="shared" si="15"/>
        <v>7.4178403755868538E-2</v>
      </c>
    </row>
    <row r="459" spans="3:5" x14ac:dyDescent="0.15">
      <c r="C459">
        <v>1530</v>
      </c>
      <c r="D459">
        <v>167</v>
      </c>
      <c r="E459">
        <f t="shared" si="15"/>
        <v>0.10915032679738562</v>
      </c>
    </row>
    <row r="460" spans="3:5" x14ac:dyDescent="0.15">
      <c r="C460">
        <v>1570</v>
      </c>
      <c r="D460">
        <v>207</v>
      </c>
      <c r="E460">
        <f t="shared" si="15"/>
        <v>0.13184713375796178</v>
      </c>
    </row>
    <row r="461" spans="3:5" x14ac:dyDescent="0.15">
      <c r="C461">
        <v>1390</v>
      </c>
      <c r="D461">
        <v>74</v>
      </c>
      <c r="E461">
        <f t="shared" si="15"/>
        <v>5.3237410071942444E-2</v>
      </c>
    </row>
    <row r="462" spans="3:5" x14ac:dyDescent="0.15">
      <c r="C462">
        <v>1760</v>
      </c>
      <c r="D462">
        <v>165</v>
      </c>
      <c r="E462">
        <f t="shared" si="15"/>
        <v>9.375E-2</v>
      </c>
    </row>
    <row r="463" spans="3:5" x14ac:dyDescent="0.15">
      <c r="C463">
        <v>2190</v>
      </c>
      <c r="D463">
        <v>141</v>
      </c>
      <c r="E463">
        <f t="shared" si="15"/>
        <v>6.4383561643835616E-2</v>
      </c>
    </row>
    <row r="464" spans="3:5" x14ac:dyDescent="0.15">
      <c r="C464">
        <v>3100</v>
      </c>
      <c r="D464">
        <v>256</v>
      </c>
      <c r="E464">
        <f t="shared" si="15"/>
        <v>8.2580645161290323E-2</v>
      </c>
    </row>
    <row r="465" spans="3:5" x14ac:dyDescent="0.15">
      <c r="C465">
        <v>2680</v>
      </c>
      <c r="D465">
        <v>170</v>
      </c>
      <c r="E465">
        <f t="shared" si="15"/>
        <v>6.3432835820895525E-2</v>
      </c>
    </row>
    <row r="466" spans="3:5" x14ac:dyDescent="0.15">
      <c r="C466">
        <v>2710</v>
      </c>
      <c r="D466">
        <v>194</v>
      </c>
      <c r="E466">
        <f t="shared" si="15"/>
        <v>7.1586715867158673E-2</v>
      </c>
    </row>
    <row r="467" spans="3:5" x14ac:dyDescent="0.15">
      <c r="C467">
        <v>4300</v>
      </c>
      <c r="D467">
        <v>291</v>
      </c>
      <c r="E467">
        <f t="shared" si="15"/>
        <v>6.7674418604651163E-2</v>
      </c>
    </row>
    <row r="468" spans="3:5" x14ac:dyDescent="0.15">
      <c r="C468">
        <v>1990</v>
      </c>
      <c r="D468">
        <v>157</v>
      </c>
      <c r="E468">
        <f t="shared" si="15"/>
        <v>7.8894472361809048E-2</v>
      </c>
    </row>
    <row r="469" spans="3:5" x14ac:dyDescent="0.15">
      <c r="C469">
        <v>2720</v>
      </c>
      <c r="D469">
        <v>254</v>
      </c>
      <c r="E469">
        <f t="shared" si="15"/>
        <v>9.3382352941176472E-2</v>
      </c>
    </row>
    <row r="470" spans="3:5" x14ac:dyDescent="0.15">
      <c r="C470">
        <v>1710</v>
      </c>
      <c r="D470">
        <v>106</v>
      </c>
      <c r="E470">
        <f t="shared" si="15"/>
        <v>6.1988304093567252E-2</v>
      </c>
    </row>
    <row r="471" spans="3:5" x14ac:dyDescent="0.15">
      <c r="C471">
        <v>1880</v>
      </c>
      <c r="D471">
        <v>225</v>
      </c>
      <c r="E471">
        <f t="shared" si="15"/>
        <v>0.11968085106382979</v>
      </c>
    </row>
    <row r="472" spans="3:5" x14ac:dyDescent="0.15">
      <c r="C472">
        <v>2810</v>
      </c>
      <c r="D472">
        <v>426</v>
      </c>
      <c r="E472">
        <f t="shared" si="15"/>
        <v>0.15160142348754449</v>
      </c>
    </row>
    <row r="473" spans="3:5" x14ac:dyDescent="0.15">
      <c r="C473">
        <v>2440</v>
      </c>
      <c r="D473">
        <v>119</v>
      </c>
      <c r="E473">
        <f t="shared" si="15"/>
        <v>4.8770491803278686E-2</v>
      </c>
    </row>
    <row r="474" spans="3:5" x14ac:dyDescent="0.15">
      <c r="C474">
        <v>2520</v>
      </c>
      <c r="D474">
        <v>236</v>
      </c>
      <c r="E474">
        <f t="shared" si="15"/>
        <v>9.3650793650793651E-2</v>
      </c>
    </row>
    <row r="475" spans="3:5" x14ac:dyDescent="0.15">
      <c r="C475">
        <v>1780</v>
      </c>
      <c r="D475">
        <v>196</v>
      </c>
      <c r="E475">
        <f t="shared" si="15"/>
        <v>0.1101123595505618</v>
      </c>
    </row>
    <row r="476" spans="3:5" x14ac:dyDescent="0.15">
      <c r="C476">
        <v>3360</v>
      </c>
      <c r="D476">
        <v>298</v>
      </c>
      <c r="E476">
        <f t="shared" si="15"/>
        <v>8.8690476190476195E-2</v>
      </c>
    </row>
    <row r="477" spans="3:5" x14ac:dyDescent="0.15">
      <c r="C477">
        <v>3100</v>
      </c>
      <c r="D477">
        <v>245</v>
      </c>
      <c r="E477">
        <f t="shared" si="15"/>
        <v>7.9032258064516123E-2</v>
      </c>
    </row>
    <row r="478" spans="3:5" x14ac:dyDescent="0.15">
      <c r="C478">
        <v>1800</v>
      </c>
      <c r="D478">
        <v>253</v>
      </c>
      <c r="E478">
        <f t="shared" si="15"/>
        <v>0.14055555555555554</v>
      </c>
    </row>
    <row r="479" spans="3:5" x14ac:dyDescent="0.15">
      <c r="C479">
        <v>2029.9999999999998</v>
      </c>
      <c r="D479">
        <v>95</v>
      </c>
      <c r="E479">
        <f t="shared" si="15"/>
        <v>4.6798029556650252E-2</v>
      </c>
    </row>
    <row r="480" spans="3:5" x14ac:dyDescent="0.15">
      <c r="C480">
        <v>1920</v>
      </c>
      <c r="D480">
        <v>194</v>
      </c>
      <c r="E480">
        <f t="shared" si="15"/>
        <v>0.10104166666666667</v>
      </c>
    </row>
    <row r="481" spans="3:5" x14ac:dyDescent="0.15">
      <c r="C481">
        <v>4400</v>
      </c>
      <c r="D481">
        <v>192</v>
      </c>
      <c r="E481">
        <f t="shared" si="15"/>
        <v>4.363636363636364E-2</v>
      </c>
    </row>
    <row r="482" spans="3:5" x14ac:dyDescent="0.15">
      <c r="C482">
        <v>1300</v>
      </c>
      <c r="D482">
        <v>93</v>
      </c>
      <c r="E482">
        <f t="shared" si="15"/>
        <v>7.1538461538461537E-2</v>
      </c>
    </row>
    <row r="483" spans="3:5" x14ac:dyDescent="0.15">
      <c r="C483">
        <v>2210</v>
      </c>
      <c r="D483">
        <v>163</v>
      </c>
      <c r="E483">
        <f t="shared" si="15"/>
        <v>7.3755656108597287E-2</v>
      </c>
    </row>
    <row r="484" spans="3:5" x14ac:dyDescent="0.15">
      <c r="C484">
        <v>1050</v>
      </c>
      <c r="D484">
        <v>79</v>
      </c>
      <c r="E484">
        <f t="shared" si="15"/>
        <v>7.5238095238095243E-2</v>
      </c>
    </row>
    <row r="485" spans="3:5" x14ac:dyDescent="0.15">
      <c r="C485">
        <v>1220</v>
      </c>
      <c r="D485">
        <v>108</v>
      </c>
      <c r="E485">
        <f t="shared" si="15"/>
        <v>8.8524590163934422E-2</v>
      </c>
    </row>
    <row r="486" spans="3:5" x14ac:dyDescent="0.15">
      <c r="C486">
        <v>2050</v>
      </c>
      <c r="D486">
        <v>124</v>
      </c>
      <c r="E486">
        <f t="shared" si="15"/>
        <v>6.0487804878048779E-2</v>
      </c>
    </row>
    <row r="487" spans="3:5" x14ac:dyDescent="0.15">
      <c r="C487">
        <v>2600</v>
      </c>
      <c r="D487">
        <v>183</v>
      </c>
      <c r="E487">
        <f t="shared" si="15"/>
        <v>7.0384615384615379E-2</v>
      </c>
    </row>
    <row r="488" spans="3:5" x14ac:dyDescent="0.15">
      <c r="C488">
        <v>3350</v>
      </c>
      <c r="D488">
        <v>300</v>
      </c>
      <c r="E488">
        <f t="shared" si="15"/>
        <v>8.9552238805970144E-2</v>
      </c>
    </row>
    <row r="489" spans="3:5" x14ac:dyDescent="0.15">
      <c r="C489">
        <v>1740</v>
      </c>
      <c r="D489">
        <v>124</v>
      </c>
      <c r="E489">
        <f t="shared" si="15"/>
        <v>7.1264367816091953E-2</v>
      </c>
    </row>
    <row r="490" spans="3:5" x14ac:dyDescent="0.15">
      <c r="C490">
        <v>2930</v>
      </c>
      <c r="D490">
        <v>212</v>
      </c>
      <c r="E490">
        <f t="shared" si="15"/>
        <v>7.2354948805460756E-2</v>
      </c>
    </row>
    <row r="491" spans="3:5" x14ac:dyDescent="0.15">
      <c r="C491">
        <v>2330</v>
      </c>
      <c r="D491">
        <v>146</v>
      </c>
      <c r="E491">
        <f t="shared" si="15"/>
        <v>6.2660944206008581E-2</v>
      </c>
    </row>
    <row r="492" spans="3:5" x14ac:dyDescent="0.15">
      <c r="C492">
        <v>2090</v>
      </c>
      <c r="D492">
        <v>137</v>
      </c>
      <c r="E492">
        <f t="shared" si="15"/>
        <v>6.5550239234449761E-2</v>
      </c>
    </row>
    <row r="493" spans="3:5" x14ac:dyDescent="0.15">
      <c r="C493">
        <v>1620</v>
      </c>
      <c r="D493">
        <v>150</v>
      </c>
      <c r="E493">
        <f t="shared" si="15"/>
        <v>9.2592592592592587E-2</v>
      </c>
    </row>
    <row r="494" spans="3:5" x14ac:dyDescent="0.15">
      <c r="C494">
        <v>2740</v>
      </c>
      <c r="D494">
        <v>209</v>
      </c>
      <c r="E494">
        <f t="shared" si="15"/>
        <v>7.6277372262773729E-2</v>
      </c>
    </row>
    <row r="495" spans="3:5" x14ac:dyDescent="0.15">
      <c r="C495">
        <v>2740</v>
      </c>
      <c r="D495">
        <v>156</v>
      </c>
      <c r="E495">
        <f t="shared" si="15"/>
        <v>5.6934306569343063E-2</v>
      </c>
    </row>
    <row r="496" spans="3:5" x14ac:dyDescent="0.15">
      <c r="C496">
        <v>3530</v>
      </c>
      <c r="D496">
        <v>168</v>
      </c>
      <c r="E496">
        <f t="shared" si="15"/>
        <v>4.7592067988668559E-2</v>
      </c>
    </row>
    <row r="497" spans="3:5" x14ac:dyDescent="0.15">
      <c r="C497">
        <v>1870</v>
      </c>
      <c r="D497">
        <v>93</v>
      </c>
      <c r="E497">
        <f t="shared" si="15"/>
        <v>4.9732620320855618E-2</v>
      </c>
    </row>
    <row r="498" spans="3:5" x14ac:dyDescent="0.15">
      <c r="C498">
        <v>3610</v>
      </c>
      <c r="D498">
        <v>205</v>
      </c>
      <c r="E498">
        <f t="shared" si="15"/>
        <v>5.6786703601108032E-2</v>
      </c>
    </row>
    <row r="499" spans="3:5" x14ac:dyDescent="0.15">
      <c r="C499">
        <v>2720</v>
      </c>
      <c r="D499">
        <v>245</v>
      </c>
      <c r="E499">
        <f t="shared" si="15"/>
        <v>9.0073529411764705E-2</v>
      </c>
    </row>
    <row r="500" spans="3:5" x14ac:dyDescent="0.15">
      <c r="C500">
        <v>3850</v>
      </c>
      <c r="D500">
        <v>218</v>
      </c>
      <c r="E500">
        <f t="shared" si="15"/>
        <v>5.6623376623376624E-2</v>
      </c>
    </row>
    <row r="501" spans="3:5" x14ac:dyDescent="0.15">
      <c r="C501">
        <v>3980</v>
      </c>
      <c r="D501">
        <v>143</v>
      </c>
      <c r="E501">
        <f t="shared" si="15"/>
        <v>3.5929648241206029E-2</v>
      </c>
    </row>
    <row r="502" spans="3:5" x14ac:dyDescent="0.15">
      <c r="C502">
        <v>1570</v>
      </c>
      <c r="D502">
        <v>90</v>
      </c>
      <c r="E502">
        <f t="shared" si="15"/>
        <v>5.7324840764331211E-2</v>
      </c>
    </row>
    <row r="503" spans="3:5" x14ac:dyDescent="0.15">
      <c r="C503">
        <v>4080</v>
      </c>
      <c r="D503">
        <v>185</v>
      </c>
      <c r="E503">
        <f t="shared" si="15"/>
        <v>4.5343137254901959E-2</v>
      </c>
    </row>
    <row r="504" spans="3:5" x14ac:dyDescent="0.15">
      <c r="C504">
        <v>4059.9999999999995</v>
      </c>
      <c r="D504">
        <v>212</v>
      </c>
      <c r="E504">
        <f t="shared" si="15"/>
        <v>5.2216748768472911E-2</v>
      </c>
    </row>
    <row r="505" spans="3:5" x14ac:dyDescent="0.15">
      <c r="C505">
        <v>3140</v>
      </c>
      <c r="D505">
        <v>121</v>
      </c>
      <c r="E505">
        <f t="shared" si="15"/>
        <v>3.8535031847133756E-2</v>
      </c>
    </row>
    <row r="506" spans="3:5" x14ac:dyDescent="0.15">
      <c r="C506">
        <v>1480</v>
      </c>
      <c r="D506">
        <v>145</v>
      </c>
      <c r="E506">
        <f t="shared" si="15"/>
        <v>9.7972972972972971E-2</v>
      </c>
    </row>
    <row r="507" spans="3:5" x14ac:dyDescent="0.15">
      <c r="C507">
        <v>2650</v>
      </c>
      <c r="D507">
        <v>70</v>
      </c>
      <c r="E507">
        <f t="shared" si="15"/>
        <v>2.6415094339622643E-2</v>
      </c>
    </row>
    <row r="508" spans="3:5" x14ac:dyDescent="0.15">
      <c r="C508">
        <v>1260</v>
      </c>
      <c r="D508">
        <v>66</v>
      </c>
      <c r="E508">
        <f t="shared" si="15"/>
        <v>5.2380952380952382E-2</v>
      </c>
    </row>
    <row r="509" spans="3:5" x14ac:dyDescent="0.15">
      <c r="C509">
        <v>1830</v>
      </c>
      <c r="D509">
        <v>130</v>
      </c>
      <c r="E509">
        <f t="shared" si="15"/>
        <v>7.1038251366120214E-2</v>
      </c>
    </row>
    <row r="510" spans="3:5" x14ac:dyDescent="0.15">
      <c r="C510">
        <v>2520</v>
      </c>
      <c r="D510">
        <v>119</v>
      </c>
      <c r="E510">
        <f t="shared" si="15"/>
        <v>4.7222222222222221E-2</v>
      </c>
    </row>
    <row r="511" spans="3:5" x14ac:dyDescent="0.15">
      <c r="C511">
        <v>3290</v>
      </c>
      <c r="D511">
        <v>183</v>
      </c>
      <c r="E511">
        <f t="shared" si="15"/>
        <v>5.5623100303951366E-2</v>
      </c>
    </row>
    <row r="512" spans="3:5" x14ac:dyDescent="0.15">
      <c r="C512">
        <v>3630</v>
      </c>
      <c r="D512">
        <v>172</v>
      </c>
      <c r="E512">
        <f t="shared" si="15"/>
        <v>4.7382920110192836E-2</v>
      </c>
    </row>
    <row r="513" spans="3:5" x14ac:dyDescent="0.15">
      <c r="C513">
        <v>2140</v>
      </c>
      <c r="D513">
        <v>102</v>
      </c>
      <c r="E513">
        <f t="shared" si="15"/>
        <v>4.7663551401869161E-2</v>
      </c>
    </row>
    <row r="514" spans="3:5" x14ac:dyDescent="0.15">
      <c r="C514">
        <v>3080</v>
      </c>
      <c r="D514">
        <v>128</v>
      </c>
      <c r="E514">
        <f t="shared" si="15"/>
        <v>4.1558441558441558E-2</v>
      </c>
    </row>
    <row r="515" spans="3:5" x14ac:dyDescent="0.15">
      <c r="C515">
        <v>2600</v>
      </c>
      <c r="D515">
        <v>121</v>
      </c>
      <c r="E515">
        <f t="shared" ref="E515:E578" si="16">D515/C515</f>
        <v>4.6538461538461535E-2</v>
      </c>
    </row>
    <row r="516" spans="3:5" x14ac:dyDescent="0.15">
      <c r="C516">
        <v>2800</v>
      </c>
      <c r="D516">
        <v>84</v>
      </c>
      <c r="E516">
        <f t="shared" si="16"/>
        <v>0.03</v>
      </c>
    </row>
    <row r="517" spans="3:5" x14ac:dyDescent="0.15">
      <c r="C517">
        <v>2540</v>
      </c>
      <c r="D517">
        <v>145</v>
      </c>
      <c r="E517">
        <f t="shared" si="16"/>
        <v>5.7086614173228349E-2</v>
      </c>
    </row>
    <row r="518" spans="3:5" x14ac:dyDescent="0.15">
      <c r="C518">
        <v>1020</v>
      </c>
      <c r="D518">
        <v>70</v>
      </c>
      <c r="E518">
        <f t="shared" si="16"/>
        <v>6.8627450980392163E-2</v>
      </c>
    </row>
    <row r="519" spans="3:5" x14ac:dyDescent="0.15">
      <c r="C519">
        <v>2400</v>
      </c>
      <c r="D519">
        <v>91</v>
      </c>
      <c r="E519">
        <f t="shared" si="16"/>
        <v>3.7916666666666668E-2</v>
      </c>
    </row>
    <row r="520" spans="3:5" x14ac:dyDescent="0.15">
      <c r="C520">
        <v>2430</v>
      </c>
      <c r="D520">
        <v>71</v>
      </c>
      <c r="E520">
        <f t="shared" si="16"/>
        <v>2.9218106995884775E-2</v>
      </c>
    </row>
    <row r="521" spans="3:5" x14ac:dyDescent="0.15">
      <c r="C521">
        <v>857</v>
      </c>
      <c r="D521">
        <v>22</v>
      </c>
      <c r="E521">
        <f t="shared" si="16"/>
        <v>2.5670945157526253E-2</v>
      </c>
    </row>
    <row r="522" spans="3:5" x14ac:dyDescent="0.15">
      <c r="C522">
        <v>3770</v>
      </c>
      <c r="D522">
        <v>185</v>
      </c>
      <c r="E522">
        <f t="shared" si="16"/>
        <v>4.9071618037135278E-2</v>
      </c>
    </row>
    <row r="523" spans="3:5" x14ac:dyDescent="0.15">
      <c r="C523">
        <v>4070.0000000000005</v>
      </c>
      <c r="D523">
        <v>178</v>
      </c>
      <c r="E523">
        <f t="shared" si="16"/>
        <v>4.3734643734643731E-2</v>
      </c>
    </row>
    <row r="524" spans="3:5" x14ac:dyDescent="0.15">
      <c r="C524">
        <v>2400</v>
      </c>
      <c r="D524">
        <v>75</v>
      </c>
      <c r="E524">
        <f t="shared" si="16"/>
        <v>3.125E-2</v>
      </c>
    </row>
    <row r="525" spans="3:5" x14ac:dyDescent="0.15">
      <c r="C525">
        <v>2990</v>
      </c>
      <c r="D525">
        <v>256</v>
      </c>
      <c r="E525">
        <f t="shared" si="16"/>
        <v>8.5618729096989962E-2</v>
      </c>
    </row>
    <row r="526" spans="3:5" x14ac:dyDescent="0.15">
      <c r="C526">
        <v>3240</v>
      </c>
      <c r="D526">
        <v>207</v>
      </c>
      <c r="E526">
        <f t="shared" si="16"/>
        <v>6.3888888888888884E-2</v>
      </c>
    </row>
    <row r="527" spans="3:5" x14ac:dyDescent="0.15">
      <c r="C527">
        <v>3970</v>
      </c>
      <c r="D527">
        <v>106</v>
      </c>
      <c r="E527">
        <f t="shared" si="16"/>
        <v>2.6700251889168764E-2</v>
      </c>
    </row>
    <row r="528" spans="3:5" x14ac:dyDescent="0.15">
      <c r="C528">
        <v>3060</v>
      </c>
      <c r="D528">
        <v>99</v>
      </c>
      <c r="E528">
        <f t="shared" si="16"/>
        <v>3.2352941176470591E-2</v>
      </c>
    </row>
    <row r="529" spans="3:5" x14ac:dyDescent="0.15">
      <c r="C529">
        <v>1490</v>
      </c>
      <c r="D529">
        <v>75</v>
      </c>
      <c r="E529">
        <f t="shared" si="16"/>
        <v>5.0335570469798654E-2</v>
      </c>
    </row>
    <row r="530" spans="3:5" x14ac:dyDescent="0.15">
      <c r="C530">
        <v>4310</v>
      </c>
      <c r="D530">
        <v>119</v>
      </c>
      <c r="E530">
        <f t="shared" si="16"/>
        <v>2.7610208816705336E-2</v>
      </c>
    </row>
    <row r="531" spans="3:5" x14ac:dyDescent="0.15">
      <c r="C531">
        <v>2620</v>
      </c>
      <c r="D531">
        <v>112</v>
      </c>
      <c r="E531">
        <f t="shared" si="16"/>
        <v>4.2748091603053436E-2</v>
      </c>
    </row>
    <row r="532" spans="3:5" x14ac:dyDescent="0.15">
      <c r="C532">
        <v>2620</v>
      </c>
      <c r="D532">
        <v>70</v>
      </c>
      <c r="E532">
        <f t="shared" si="16"/>
        <v>2.6717557251908396E-2</v>
      </c>
    </row>
    <row r="533" spans="3:5" x14ac:dyDescent="0.15">
      <c r="C533">
        <v>2060</v>
      </c>
      <c r="D533">
        <v>90</v>
      </c>
      <c r="E533">
        <f t="shared" si="16"/>
        <v>4.3689320388349516E-2</v>
      </c>
    </row>
    <row r="534" spans="3:5" x14ac:dyDescent="0.15">
      <c r="C534">
        <v>3670</v>
      </c>
      <c r="D534">
        <v>119</v>
      </c>
      <c r="E534">
        <f t="shared" si="16"/>
        <v>3.2425068119891008E-2</v>
      </c>
    </row>
    <row r="535" spans="3:5" x14ac:dyDescent="0.15">
      <c r="C535">
        <v>1780</v>
      </c>
      <c r="D535">
        <v>93</v>
      </c>
      <c r="E535">
        <f t="shared" si="16"/>
        <v>5.2247191011235955E-2</v>
      </c>
    </row>
    <row r="536" spans="3:5" x14ac:dyDescent="0.15">
      <c r="C536">
        <v>1020</v>
      </c>
      <c r="D536">
        <v>95</v>
      </c>
      <c r="E536">
        <f t="shared" si="16"/>
        <v>9.3137254901960786E-2</v>
      </c>
    </row>
    <row r="537" spans="3:5" x14ac:dyDescent="0.15">
      <c r="C537">
        <v>2320</v>
      </c>
      <c r="D537">
        <v>108</v>
      </c>
      <c r="E537">
        <f t="shared" si="16"/>
        <v>4.6551724137931037E-2</v>
      </c>
    </row>
    <row r="538" spans="3:5" x14ac:dyDescent="0.15">
      <c r="C538">
        <v>2520</v>
      </c>
      <c r="D538">
        <v>161</v>
      </c>
      <c r="E538">
        <f t="shared" si="16"/>
        <v>6.3888888888888884E-2</v>
      </c>
    </row>
    <row r="539" spans="3:5" x14ac:dyDescent="0.15">
      <c r="C539">
        <v>3030</v>
      </c>
      <c r="D539">
        <v>104</v>
      </c>
      <c r="E539">
        <f t="shared" si="16"/>
        <v>3.4323432343234324E-2</v>
      </c>
    </row>
    <row r="540" spans="3:5" x14ac:dyDescent="0.15">
      <c r="C540">
        <v>3530</v>
      </c>
      <c r="D540">
        <v>168</v>
      </c>
      <c r="E540">
        <f t="shared" si="16"/>
        <v>4.7592067988668559E-2</v>
      </c>
    </row>
    <row r="541" spans="3:5" x14ac:dyDescent="0.15">
      <c r="C541">
        <v>3140</v>
      </c>
      <c r="D541">
        <v>101</v>
      </c>
      <c r="E541">
        <f t="shared" si="16"/>
        <v>3.2165605095541401E-2</v>
      </c>
    </row>
    <row r="542" spans="3:5" x14ac:dyDescent="0.15">
      <c r="C542">
        <v>1480</v>
      </c>
      <c r="D542">
        <v>84</v>
      </c>
      <c r="E542">
        <f t="shared" si="16"/>
        <v>5.675675675675676E-2</v>
      </c>
    </row>
    <row r="543" spans="3:5" x14ac:dyDescent="0.15">
      <c r="C543">
        <v>2520</v>
      </c>
      <c r="D543">
        <v>238</v>
      </c>
      <c r="E543">
        <f t="shared" si="16"/>
        <v>9.4444444444444442E-2</v>
      </c>
    </row>
    <row r="544" spans="3:5" x14ac:dyDescent="0.15">
      <c r="C544">
        <v>2900</v>
      </c>
      <c r="D544">
        <v>124</v>
      </c>
      <c r="E544">
        <f t="shared" si="16"/>
        <v>4.275862068965517E-2</v>
      </c>
    </row>
    <row r="545" spans="3:5" x14ac:dyDescent="0.15">
      <c r="C545">
        <v>2950</v>
      </c>
      <c r="D545">
        <v>102</v>
      </c>
      <c r="E545">
        <f t="shared" si="16"/>
        <v>3.4576271186440681E-2</v>
      </c>
    </row>
    <row r="546" spans="3:5" x14ac:dyDescent="0.15">
      <c r="C546">
        <v>2450</v>
      </c>
      <c r="D546">
        <v>181</v>
      </c>
      <c r="E546">
        <f t="shared" si="16"/>
        <v>7.3877551020408161E-2</v>
      </c>
    </row>
    <row r="547" spans="3:5" x14ac:dyDescent="0.15">
      <c r="C547">
        <v>3840</v>
      </c>
      <c r="D547">
        <v>185</v>
      </c>
      <c r="E547">
        <f t="shared" si="16"/>
        <v>4.8177083333333336E-2</v>
      </c>
    </row>
    <row r="548" spans="3:5" x14ac:dyDescent="0.15">
      <c r="C548">
        <v>1750</v>
      </c>
      <c r="D548">
        <v>92</v>
      </c>
      <c r="E548">
        <f t="shared" si="16"/>
        <v>5.2571428571428575E-2</v>
      </c>
    </row>
    <row r="549" spans="3:5" x14ac:dyDescent="0.15">
      <c r="C549">
        <v>3750</v>
      </c>
      <c r="D549">
        <v>434</v>
      </c>
      <c r="E549">
        <f t="shared" si="16"/>
        <v>0.11573333333333333</v>
      </c>
    </row>
    <row r="550" spans="3:5" x14ac:dyDescent="0.15">
      <c r="C550">
        <v>1930</v>
      </c>
      <c r="D550">
        <v>119</v>
      </c>
      <c r="E550">
        <f t="shared" si="16"/>
        <v>6.1658031088082904E-2</v>
      </c>
    </row>
    <row r="551" spans="3:5" x14ac:dyDescent="0.15">
      <c r="C551">
        <v>4340</v>
      </c>
      <c r="D551">
        <v>351</v>
      </c>
      <c r="E551">
        <f t="shared" si="16"/>
        <v>8.0875576036866362E-2</v>
      </c>
    </row>
    <row r="552" spans="3:5" x14ac:dyDescent="0.15">
      <c r="C552">
        <v>2980</v>
      </c>
      <c r="D552">
        <v>178</v>
      </c>
      <c r="E552">
        <f t="shared" si="16"/>
        <v>5.9731543624161075E-2</v>
      </c>
    </row>
    <row r="553" spans="3:5" x14ac:dyDescent="0.15">
      <c r="C553">
        <v>3390</v>
      </c>
      <c r="D553">
        <v>146</v>
      </c>
      <c r="E553">
        <f t="shared" si="16"/>
        <v>4.3067846607669616E-2</v>
      </c>
    </row>
    <row r="554" spans="3:5" x14ac:dyDescent="0.15">
      <c r="C554">
        <v>3020</v>
      </c>
      <c r="D554">
        <v>210</v>
      </c>
      <c r="E554">
        <f t="shared" si="16"/>
        <v>6.9536423841059597E-2</v>
      </c>
    </row>
    <row r="555" spans="3:5" x14ac:dyDescent="0.15">
      <c r="C555">
        <v>4440</v>
      </c>
      <c r="D555">
        <v>220</v>
      </c>
      <c r="E555">
        <f t="shared" si="16"/>
        <v>4.954954954954955E-2</v>
      </c>
    </row>
    <row r="556" spans="3:5" x14ac:dyDescent="0.15">
      <c r="C556">
        <v>2050</v>
      </c>
      <c r="D556">
        <v>157</v>
      </c>
      <c r="E556">
        <f t="shared" si="16"/>
        <v>7.6585365853658535E-2</v>
      </c>
    </row>
    <row r="557" spans="3:5" x14ac:dyDescent="0.15">
      <c r="C557">
        <v>3870</v>
      </c>
      <c r="D557">
        <v>196</v>
      </c>
      <c r="E557">
        <f t="shared" si="16"/>
        <v>5.0645994832041345E-2</v>
      </c>
    </row>
    <row r="558" spans="3:5" x14ac:dyDescent="0.15">
      <c r="C558">
        <v>3040</v>
      </c>
      <c r="D558">
        <v>271</v>
      </c>
      <c r="E558">
        <f t="shared" si="16"/>
        <v>8.9144736842105263E-2</v>
      </c>
    </row>
    <row r="559" spans="3:5" x14ac:dyDescent="0.15">
      <c r="C559">
        <v>5450</v>
      </c>
      <c r="D559">
        <v>419</v>
      </c>
      <c r="E559">
        <f t="shared" si="16"/>
        <v>7.6880733944954122E-2</v>
      </c>
    </row>
    <row r="560" spans="3:5" x14ac:dyDescent="0.15">
      <c r="C560">
        <v>2540</v>
      </c>
      <c r="D560">
        <v>225</v>
      </c>
      <c r="E560">
        <f t="shared" si="16"/>
        <v>8.8582677165354326E-2</v>
      </c>
    </row>
    <row r="561" spans="3:5" x14ac:dyDescent="0.15">
      <c r="C561">
        <v>4480</v>
      </c>
      <c r="D561">
        <v>309</v>
      </c>
      <c r="E561">
        <f t="shared" si="16"/>
        <v>6.897321428571429E-2</v>
      </c>
    </row>
    <row r="562" spans="3:5" x14ac:dyDescent="0.15">
      <c r="C562">
        <v>3440</v>
      </c>
      <c r="D562">
        <v>287</v>
      </c>
      <c r="E562">
        <f t="shared" si="16"/>
        <v>8.3430232558139542E-2</v>
      </c>
    </row>
    <row r="563" spans="3:5" x14ac:dyDescent="0.15">
      <c r="C563">
        <v>3230</v>
      </c>
      <c r="D563">
        <v>128</v>
      </c>
      <c r="E563">
        <f t="shared" si="16"/>
        <v>3.9628482972136225E-2</v>
      </c>
    </row>
    <row r="564" spans="3:5" x14ac:dyDescent="0.15">
      <c r="C564">
        <v>2780</v>
      </c>
      <c r="D564">
        <v>150</v>
      </c>
      <c r="E564">
        <f t="shared" si="16"/>
        <v>5.3956834532374098E-2</v>
      </c>
    </row>
    <row r="565" spans="3:5" x14ac:dyDescent="0.15">
      <c r="C565">
        <v>4420</v>
      </c>
      <c r="D565">
        <v>382</v>
      </c>
      <c r="E565">
        <f t="shared" si="16"/>
        <v>8.6425339366515835E-2</v>
      </c>
    </row>
    <row r="566" spans="3:5" x14ac:dyDescent="0.15">
      <c r="C566">
        <v>3460</v>
      </c>
      <c r="D566">
        <v>115</v>
      </c>
      <c r="E566">
        <f t="shared" si="16"/>
        <v>3.3236994219653176E-2</v>
      </c>
    </row>
    <row r="567" spans="3:5" x14ac:dyDescent="0.15">
      <c r="C567">
        <v>4780</v>
      </c>
      <c r="D567">
        <v>214</v>
      </c>
      <c r="E567">
        <f t="shared" si="16"/>
        <v>4.4769874476987451E-2</v>
      </c>
    </row>
    <row r="568" spans="3:5" x14ac:dyDescent="0.15">
      <c r="C568">
        <v>3420</v>
      </c>
      <c r="D568">
        <v>135</v>
      </c>
      <c r="E568">
        <f t="shared" si="16"/>
        <v>3.9473684210526314E-2</v>
      </c>
    </row>
    <row r="569" spans="3:5" x14ac:dyDescent="0.15">
      <c r="C569">
        <v>2610</v>
      </c>
      <c r="D569">
        <v>102</v>
      </c>
      <c r="E569">
        <f t="shared" si="16"/>
        <v>3.9080459770114942E-2</v>
      </c>
    </row>
    <row r="570" spans="3:5" x14ac:dyDescent="0.15">
      <c r="C570">
        <v>3380</v>
      </c>
      <c r="D570">
        <v>112</v>
      </c>
      <c r="E570">
        <f t="shared" si="16"/>
        <v>3.3136094674556214E-2</v>
      </c>
    </row>
    <row r="571" spans="3:5" x14ac:dyDescent="0.15">
      <c r="C571">
        <v>4080</v>
      </c>
      <c r="D571">
        <v>271</v>
      </c>
      <c r="E571">
        <f t="shared" si="16"/>
        <v>6.642156862745098E-2</v>
      </c>
    </row>
    <row r="572" spans="3:5" x14ac:dyDescent="0.15">
      <c r="C572">
        <v>2700</v>
      </c>
      <c r="D572">
        <v>126</v>
      </c>
      <c r="E572">
        <f t="shared" si="16"/>
        <v>4.6666666666666669E-2</v>
      </c>
    </row>
    <row r="573" spans="3:5" x14ac:dyDescent="0.15">
      <c r="C573">
        <v>2680</v>
      </c>
      <c r="D573">
        <v>104</v>
      </c>
      <c r="E573">
        <f t="shared" si="16"/>
        <v>3.880597014925373E-2</v>
      </c>
    </row>
    <row r="574" spans="3:5" x14ac:dyDescent="0.15">
      <c r="C574">
        <v>2580</v>
      </c>
      <c r="D574">
        <v>150</v>
      </c>
      <c r="E574">
        <f t="shared" si="16"/>
        <v>5.8139534883720929E-2</v>
      </c>
    </row>
    <row r="575" spans="3:5" x14ac:dyDescent="0.15">
      <c r="C575">
        <v>3930</v>
      </c>
      <c r="D575">
        <v>351</v>
      </c>
      <c r="E575">
        <f t="shared" si="16"/>
        <v>8.9312977099236635E-2</v>
      </c>
    </row>
    <row r="576" spans="3:5" x14ac:dyDescent="0.15">
      <c r="C576">
        <v>4530</v>
      </c>
      <c r="D576">
        <v>467</v>
      </c>
      <c r="E576">
        <f t="shared" si="16"/>
        <v>0.10309050772626932</v>
      </c>
    </row>
    <row r="577" spans="3:5" x14ac:dyDescent="0.15">
      <c r="C577">
        <v>710</v>
      </c>
      <c r="D577">
        <v>71</v>
      </c>
      <c r="E577">
        <f t="shared" si="16"/>
        <v>0.1</v>
      </c>
    </row>
    <row r="578" spans="3:5" x14ac:dyDescent="0.15">
      <c r="C578">
        <v>1630</v>
      </c>
      <c r="D578">
        <v>44</v>
      </c>
      <c r="E578">
        <f t="shared" si="16"/>
        <v>2.6993865030674847E-2</v>
      </c>
    </row>
    <row r="579" spans="3:5" x14ac:dyDescent="0.15">
      <c r="C579">
        <v>1330</v>
      </c>
      <c r="D579">
        <v>95</v>
      </c>
      <c r="E579">
        <f t="shared" ref="E579:E620" si="17">D579/C579</f>
        <v>7.1428571428571425E-2</v>
      </c>
    </row>
    <row r="580" spans="3:5" x14ac:dyDescent="0.15">
      <c r="C580">
        <v>1030</v>
      </c>
      <c r="D580">
        <v>108</v>
      </c>
      <c r="E580">
        <f t="shared" si="17"/>
        <v>0.10485436893203884</v>
      </c>
    </row>
    <row r="581" spans="3:5" x14ac:dyDescent="0.15">
      <c r="C581">
        <v>4240</v>
      </c>
      <c r="D581">
        <v>306</v>
      </c>
      <c r="E581">
        <f t="shared" si="17"/>
        <v>7.2169811320754715E-2</v>
      </c>
    </row>
    <row r="582" spans="3:5" x14ac:dyDescent="0.15">
      <c r="C582">
        <v>1240</v>
      </c>
      <c r="D582">
        <v>115</v>
      </c>
      <c r="E582">
        <f t="shared" si="17"/>
        <v>9.2741935483870969E-2</v>
      </c>
    </row>
    <row r="583" spans="3:5" x14ac:dyDescent="0.15">
      <c r="C583">
        <v>2570</v>
      </c>
      <c r="D583">
        <v>210</v>
      </c>
      <c r="E583">
        <f t="shared" si="17"/>
        <v>8.171206225680934E-2</v>
      </c>
    </row>
    <row r="584" spans="3:5" x14ac:dyDescent="0.15">
      <c r="C584">
        <v>1030</v>
      </c>
      <c r="D584">
        <v>53</v>
      </c>
      <c r="E584">
        <f t="shared" si="17"/>
        <v>5.145631067961165E-2</v>
      </c>
    </row>
    <row r="585" spans="3:5" x14ac:dyDescent="0.15">
      <c r="C585">
        <v>2150</v>
      </c>
      <c r="D585">
        <v>256</v>
      </c>
      <c r="E585">
        <f t="shared" si="17"/>
        <v>0.11906976744186047</v>
      </c>
    </row>
    <row r="586" spans="3:5" x14ac:dyDescent="0.15">
      <c r="C586">
        <v>4780</v>
      </c>
      <c r="D586">
        <v>183</v>
      </c>
      <c r="E586">
        <f t="shared" si="17"/>
        <v>3.828451882845188E-2</v>
      </c>
    </row>
    <row r="587" spans="3:5" x14ac:dyDescent="0.15">
      <c r="C587">
        <v>1510</v>
      </c>
      <c r="D587">
        <v>159</v>
      </c>
      <c r="E587">
        <f t="shared" si="17"/>
        <v>0.10529801324503311</v>
      </c>
    </row>
    <row r="588" spans="3:5" x14ac:dyDescent="0.15">
      <c r="C588">
        <v>4880</v>
      </c>
      <c r="D588">
        <v>406</v>
      </c>
      <c r="E588">
        <f t="shared" si="17"/>
        <v>8.3196721311475416E-2</v>
      </c>
    </row>
    <row r="589" spans="3:5" x14ac:dyDescent="0.15">
      <c r="C589">
        <v>2620</v>
      </c>
      <c r="D589">
        <v>201</v>
      </c>
      <c r="E589">
        <f t="shared" si="17"/>
        <v>7.6717557251908403E-2</v>
      </c>
    </row>
    <row r="590" spans="3:5" x14ac:dyDescent="0.15">
      <c r="C590">
        <v>1250</v>
      </c>
      <c r="D590">
        <v>73</v>
      </c>
      <c r="E590">
        <f t="shared" si="17"/>
        <v>5.8400000000000001E-2</v>
      </c>
    </row>
    <row r="591" spans="3:5" x14ac:dyDescent="0.15">
      <c r="C591">
        <v>2700</v>
      </c>
      <c r="D591">
        <v>152</v>
      </c>
      <c r="E591">
        <f t="shared" si="17"/>
        <v>5.6296296296296296E-2</v>
      </c>
    </row>
    <row r="592" spans="3:5" x14ac:dyDescent="0.15">
      <c r="C592">
        <v>1810</v>
      </c>
      <c r="D592">
        <v>106</v>
      </c>
      <c r="E592">
        <f t="shared" si="17"/>
        <v>5.856353591160221E-2</v>
      </c>
    </row>
    <row r="593" spans="3:5" x14ac:dyDescent="0.15">
      <c r="C593">
        <v>1950</v>
      </c>
      <c r="D593">
        <v>225</v>
      </c>
      <c r="E593">
        <f t="shared" si="17"/>
        <v>0.11538461538461539</v>
      </c>
    </row>
    <row r="594" spans="3:5" x14ac:dyDescent="0.15">
      <c r="C594">
        <v>2780</v>
      </c>
      <c r="D594">
        <v>82</v>
      </c>
      <c r="E594">
        <f t="shared" si="17"/>
        <v>2.9496402877697843E-2</v>
      </c>
    </row>
    <row r="595" spans="3:5" x14ac:dyDescent="0.15">
      <c r="C595">
        <v>3450</v>
      </c>
      <c r="D595">
        <v>183</v>
      </c>
      <c r="E595">
        <f t="shared" si="17"/>
        <v>5.3043478260869567E-2</v>
      </c>
    </row>
    <row r="596" spans="3:5" x14ac:dyDescent="0.15">
      <c r="C596">
        <v>3180</v>
      </c>
      <c r="D596">
        <v>154</v>
      </c>
      <c r="E596">
        <f t="shared" si="17"/>
        <v>4.8427672955974846E-2</v>
      </c>
    </row>
    <row r="597" spans="3:5" x14ac:dyDescent="0.15">
      <c r="C597">
        <v>2340</v>
      </c>
      <c r="D597">
        <v>143</v>
      </c>
      <c r="E597">
        <f t="shared" si="17"/>
        <v>6.1111111111111109E-2</v>
      </c>
    </row>
    <row r="598" spans="3:5" x14ac:dyDescent="0.15">
      <c r="C598">
        <v>2740</v>
      </c>
      <c r="D598">
        <v>236</v>
      </c>
      <c r="E598">
        <f t="shared" si="17"/>
        <v>8.6131386861313872E-2</v>
      </c>
    </row>
    <row r="599" spans="3:5" x14ac:dyDescent="0.15">
      <c r="C599">
        <v>2890</v>
      </c>
      <c r="D599">
        <v>220</v>
      </c>
      <c r="E599">
        <f t="shared" si="17"/>
        <v>7.6124567474048443E-2</v>
      </c>
    </row>
    <row r="600" spans="3:5" x14ac:dyDescent="0.15">
      <c r="C600">
        <v>3680</v>
      </c>
      <c r="D600">
        <v>276</v>
      </c>
      <c r="E600">
        <f t="shared" si="17"/>
        <v>7.4999999999999997E-2</v>
      </c>
    </row>
    <row r="601" spans="3:5" x14ac:dyDescent="0.15">
      <c r="C601">
        <v>3210</v>
      </c>
      <c r="D601">
        <v>205</v>
      </c>
      <c r="E601">
        <f t="shared" si="17"/>
        <v>6.3862928348909651E-2</v>
      </c>
    </row>
    <row r="602" spans="3:5" x14ac:dyDescent="0.15">
      <c r="C602">
        <v>2330</v>
      </c>
      <c r="D602">
        <v>137</v>
      </c>
      <c r="E602">
        <f t="shared" si="17"/>
        <v>5.8798283261802572E-2</v>
      </c>
    </row>
    <row r="603" spans="3:5" x14ac:dyDescent="0.15">
      <c r="C603">
        <v>3340</v>
      </c>
      <c r="D603">
        <v>167</v>
      </c>
      <c r="E603">
        <f t="shared" si="17"/>
        <v>0.05</v>
      </c>
    </row>
    <row r="604" spans="3:5" x14ac:dyDescent="0.15">
      <c r="C604">
        <v>2640</v>
      </c>
      <c r="D604">
        <v>181</v>
      </c>
      <c r="E604">
        <f t="shared" si="17"/>
        <v>6.8560606060606058E-2</v>
      </c>
    </row>
    <row r="605" spans="3:5" x14ac:dyDescent="0.15">
      <c r="C605">
        <v>1820</v>
      </c>
      <c r="D605">
        <v>168</v>
      </c>
      <c r="E605">
        <f t="shared" si="17"/>
        <v>9.2307692307692313E-2</v>
      </c>
    </row>
    <row r="606" spans="3:5" x14ac:dyDescent="0.15">
      <c r="C606">
        <v>3000</v>
      </c>
      <c r="D606">
        <v>276</v>
      </c>
      <c r="E606">
        <f t="shared" si="17"/>
        <v>9.1999999999999998E-2</v>
      </c>
    </row>
    <row r="607" spans="3:5" x14ac:dyDescent="0.15">
      <c r="C607">
        <v>3510</v>
      </c>
      <c r="D607">
        <v>220</v>
      </c>
      <c r="E607">
        <f t="shared" si="17"/>
        <v>6.2678062678062682E-2</v>
      </c>
    </row>
    <row r="608" spans="3:5" x14ac:dyDescent="0.15">
      <c r="C608">
        <v>4440</v>
      </c>
      <c r="D608">
        <v>309</v>
      </c>
      <c r="E608">
        <f t="shared" si="17"/>
        <v>6.9594594594594592E-2</v>
      </c>
    </row>
    <row r="609" spans="3:5" x14ac:dyDescent="0.15">
      <c r="C609">
        <v>4280</v>
      </c>
      <c r="D609">
        <v>337</v>
      </c>
      <c r="E609">
        <f t="shared" si="17"/>
        <v>7.8738317757009346E-2</v>
      </c>
    </row>
    <row r="610" spans="3:5" x14ac:dyDescent="0.15">
      <c r="C610">
        <v>3790</v>
      </c>
      <c r="D610">
        <v>280</v>
      </c>
      <c r="E610">
        <f t="shared" si="17"/>
        <v>7.3878627968337732E-2</v>
      </c>
    </row>
    <row r="611" spans="3:5" x14ac:dyDescent="0.15">
      <c r="C611">
        <v>3380</v>
      </c>
      <c r="D611">
        <v>267</v>
      </c>
      <c r="E611">
        <f t="shared" si="17"/>
        <v>7.8994082840236693E-2</v>
      </c>
    </row>
    <row r="612" spans="3:5" x14ac:dyDescent="0.15">
      <c r="C612">
        <v>1420</v>
      </c>
      <c r="D612">
        <v>112</v>
      </c>
      <c r="E612">
        <f t="shared" si="17"/>
        <v>7.8873239436619724E-2</v>
      </c>
    </row>
    <row r="613" spans="3:5" x14ac:dyDescent="0.15">
      <c r="C613">
        <v>1090</v>
      </c>
      <c r="D613">
        <v>62</v>
      </c>
      <c r="E613">
        <f t="shared" si="17"/>
        <v>5.6880733944954132E-2</v>
      </c>
    </row>
    <row r="614" spans="3:5" x14ac:dyDescent="0.15">
      <c r="C614">
        <v>2500</v>
      </c>
      <c r="D614">
        <v>165</v>
      </c>
      <c r="E614">
        <f t="shared" si="17"/>
        <v>6.6000000000000003E-2</v>
      </c>
    </row>
    <row r="615" spans="3:5" x14ac:dyDescent="0.15">
      <c r="C615">
        <v>2460</v>
      </c>
      <c r="D615">
        <v>119</v>
      </c>
      <c r="E615">
        <f t="shared" si="17"/>
        <v>4.8373983739837395E-2</v>
      </c>
    </row>
    <row r="616" spans="3:5" x14ac:dyDescent="0.15">
      <c r="C616">
        <v>2830</v>
      </c>
      <c r="D616">
        <v>278</v>
      </c>
      <c r="E616">
        <f t="shared" si="17"/>
        <v>9.8233215547703187E-2</v>
      </c>
    </row>
    <row r="617" spans="3:5" x14ac:dyDescent="0.15">
      <c r="C617">
        <v>2700</v>
      </c>
      <c r="D617">
        <v>196</v>
      </c>
      <c r="E617">
        <f t="shared" si="17"/>
        <v>7.2592592592592597E-2</v>
      </c>
    </row>
    <row r="618" spans="3:5" x14ac:dyDescent="0.15">
      <c r="C618">
        <v>2770</v>
      </c>
      <c r="D618">
        <v>168</v>
      </c>
      <c r="E618">
        <f t="shared" si="17"/>
        <v>6.0649819494584839E-2</v>
      </c>
    </row>
    <row r="619" spans="3:5" x14ac:dyDescent="0.15">
      <c r="C619">
        <v>1990</v>
      </c>
      <c r="D619">
        <v>185</v>
      </c>
      <c r="E619">
        <f t="shared" si="17"/>
        <v>9.2964824120603015E-2</v>
      </c>
    </row>
    <row r="620" spans="3:5" x14ac:dyDescent="0.15">
      <c r="C620">
        <v>2740</v>
      </c>
      <c r="D620">
        <v>201</v>
      </c>
      <c r="E620">
        <f t="shared" si="17"/>
        <v>7.3357664233576647E-2</v>
      </c>
    </row>
  </sheetData>
  <phoneticPr fontId="1"/>
  <pageMargins left="0.7" right="0.7" top="0.75" bottom="0.75"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AF188"/>
  <sheetViews>
    <sheetView topLeftCell="H1" workbookViewId="0">
      <selection activeCell="S106" sqref="S106:U108"/>
    </sheetView>
  </sheetViews>
  <sheetFormatPr defaultRowHeight="13.5" x14ac:dyDescent="0.15"/>
  <cols>
    <col min="4" max="4" width="23" customWidth="1"/>
    <col min="13" max="13" width="21.375" customWidth="1"/>
    <col min="16" max="16" width="10.5" bestFit="1" customWidth="1"/>
    <col min="17" max="17" width="9.5" bestFit="1" customWidth="1"/>
    <col min="18" max="22" width="9.125" bestFit="1" customWidth="1"/>
  </cols>
  <sheetData>
    <row r="1" spans="4:32" ht="32.25" thickBot="1" x14ac:dyDescent="0.2">
      <c r="E1" t="s">
        <v>293</v>
      </c>
      <c r="F1" t="s">
        <v>294</v>
      </c>
      <c r="G1" t="s">
        <v>295</v>
      </c>
      <c r="I1" t="s">
        <v>66</v>
      </c>
      <c r="J1" t="s">
        <v>67</v>
      </c>
      <c r="K1" t="s">
        <v>295</v>
      </c>
      <c r="M1" t="s">
        <v>578</v>
      </c>
      <c r="N1" s="18" t="s">
        <v>314</v>
      </c>
      <c r="O1" s="19" t="s">
        <v>315</v>
      </c>
      <c r="P1" s="20" t="s">
        <v>312</v>
      </c>
      <c r="Q1" s="20" t="s">
        <v>316</v>
      </c>
      <c r="R1" s="20" t="s">
        <v>317</v>
      </c>
      <c r="S1" s="20" t="s">
        <v>318</v>
      </c>
      <c r="T1" s="20" t="s">
        <v>319</v>
      </c>
      <c r="U1" s="20" t="s">
        <v>320</v>
      </c>
      <c r="V1" s="20" t="s">
        <v>321</v>
      </c>
      <c r="W1" s="23" t="s">
        <v>579</v>
      </c>
      <c r="X1" s="18" t="s">
        <v>314</v>
      </c>
      <c r="Y1" s="19" t="s">
        <v>315</v>
      </c>
      <c r="Z1" s="20" t="s">
        <v>312</v>
      </c>
      <c r="AA1" s="20" t="s">
        <v>316</v>
      </c>
      <c r="AB1" s="20" t="s">
        <v>317</v>
      </c>
      <c r="AC1" s="20" t="s">
        <v>318</v>
      </c>
      <c r="AD1" s="20" t="s">
        <v>319</v>
      </c>
      <c r="AE1" s="20" t="s">
        <v>320</v>
      </c>
      <c r="AF1" s="20" t="s">
        <v>321</v>
      </c>
    </row>
    <row r="2" spans="4:32" ht="15.75" x14ac:dyDescent="0.15">
      <c r="D2" t="s">
        <v>311</v>
      </c>
      <c r="E2">
        <v>2782</v>
      </c>
      <c r="F2">
        <v>130</v>
      </c>
      <c r="G2">
        <f>F2/E2</f>
        <v>4.6728971962616821E-2</v>
      </c>
      <c r="H2" t="s">
        <v>296</v>
      </c>
      <c r="I2">
        <f>AVERAGE(E:E)</f>
        <v>2872.9523809523807</v>
      </c>
      <c r="J2">
        <f>AVERAGE(F:F)</f>
        <v>154.23809523809524</v>
      </c>
      <c r="K2">
        <f>AVERAGE(G:G)</f>
        <v>6.142368323287372E-2</v>
      </c>
      <c r="M2" t="s">
        <v>580</v>
      </c>
      <c r="N2" s="69" t="s">
        <v>342</v>
      </c>
      <c r="O2" s="21" t="s">
        <v>340</v>
      </c>
      <c r="P2" s="71">
        <v>7600</v>
      </c>
      <c r="Q2" s="71">
        <v>3890</v>
      </c>
      <c r="R2" s="73">
        <v>121</v>
      </c>
      <c r="S2" s="73">
        <v>50</v>
      </c>
      <c r="T2" s="73">
        <v>0.51200000000000001</v>
      </c>
      <c r="U2" s="73">
        <v>3.1099999999999999E-2</v>
      </c>
      <c r="V2" s="75">
        <v>1.5900000000000001E-2</v>
      </c>
      <c r="X2" s="69" t="s">
        <v>322</v>
      </c>
      <c r="Y2" s="21" t="s">
        <v>323</v>
      </c>
      <c r="Z2" s="71">
        <v>11562</v>
      </c>
      <c r="AA2" s="71">
        <v>3582</v>
      </c>
      <c r="AB2" s="73" t="s">
        <v>313</v>
      </c>
      <c r="AC2" s="73" t="s">
        <v>313</v>
      </c>
      <c r="AD2" s="73">
        <v>0.31</v>
      </c>
      <c r="AE2" s="73" t="s">
        <v>313</v>
      </c>
      <c r="AF2" s="75" t="s">
        <v>313</v>
      </c>
    </row>
    <row r="3" spans="4:32" ht="16.5" thickBot="1" x14ac:dyDescent="0.2">
      <c r="E3">
        <v>3050</v>
      </c>
      <c r="F3">
        <v>127</v>
      </c>
      <c r="G3">
        <f t="shared" ref="G3:G22" si="0">F3/E3</f>
        <v>4.1639344262295083E-2</v>
      </c>
      <c r="H3" t="s">
        <v>297</v>
      </c>
      <c r="I3">
        <f>MAX(E:E)</f>
        <v>6200</v>
      </c>
      <c r="J3">
        <f t="shared" ref="J3:K3" si="1">MAX(F:F)</f>
        <v>380</v>
      </c>
      <c r="K3">
        <f t="shared" si="1"/>
        <v>0.13157894736842105</v>
      </c>
      <c r="N3" s="70"/>
      <c r="O3" s="22" t="s">
        <v>343</v>
      </c>
      <c r="P3" s="72"/>
      <c r="Q3" s="72"/>
      <c r="R3" s="74"/>
      <c r="S3" s="74"/>
      <c r="T3" s="74"/>
      <c r="U3" s="74"/>
      <c r="V3" s="76"/>
      <c r="X3" s="70"/>
      <c r="Y3" s="22" t="s">
        <v>324</v>
      </c>
      <c r="Z3" s="72"/>
      <c r="AA3" s="72"/>
      <c r="AB3" s="74"/>
      <c r="AC3" s="74"/>
      <c r="AD3" s="74"/>
      <c r="AE3" s="74"/>
      <c r="AF3" s="76"/>
    </row>
    <row r="4" spans="4:32" ht="15.75" x14ac:dyDescent="0.15">
      <c r="E4">
        <v>1880</v>
      </c>
      <c r="F4">
        <v>119</v>
      </c>
      <c r="G4">
        <f t="shared" si="0"/>
        <v>6.3297872340425526E-2</v>
      </c>
      <c r="H4" t="s">
        <v>298</v>
      </c>
      <c r="I4">
        <f>MIN(E:E)</f>
        <v>150</v>
      </c>
      <c r="J4">
        <f t="shared" ref="J4:K4" si="2">MIN(F:F)</f>
        <v>10</v>
      </c>
      <c r="K4">
        <f t="shared" si="2"/>
        <v>2.5742574257425741E-2</v>
      </c>
      <c r="N4" s="69" t="s">
        <v>344</v>
      </c>
      <c r="O4" s="21" t="s">
        <v>345</v>
      </c>
      <c r="P4" s="71">
        <v>6750</v>
      </c>
      <c r="Q4" s="71">
        <v>4781</v>
      </c>
      <c r="R4" s="73">
        <v>47</v>
      </c>
      <c r="S4" s="73">
        <v>68</v>
      </c>
      <c r="T4" s="73">
        <v>0.70799999999999996</v>
      </c>
      <c r="U4" s="73">
        <v>9.7999999999999997E-3</v>
      </c>
      <c r="V4" s="75">
        <v>7.0000000000000001E-3</v>
      </c>
      <c r="X4" s="69" t="s">
        <v>325</v>
      </c>
      <c r="Y4" s="21" t="s">
        <v>326</v>
      </c>
      <c r="Z4" s="71">
        <v>8560</v>
      </c>
      <c r="AA4" s="71">
        <v>2944</v>
      </c>
      <c r="AB4" s="73" t="s">
        <v>313</v>
      </c>
      <c r="AC4" s="73" t="s">
        <v>313</v>
      </c>
      <c r="AD4" s="73">
        <v>0.34399999999999997</v>
      </c>
      <c r="AE4" s="73" t="s">
        <v>313</v>
      </c>
      <c r="AF4" s="75" t="s">
        <v>313</v>
      </c>
    </row>
    <row r="5" spans="4:32" ht="16.5" thickBot="1" x14ac:dyDescent="0.2">
      <c r="E5">
        <v>2540</v>
      </c>
      <c r="F5">
        <v>138</v>
      </c>
      <c r="G5">
        <f t="shared" si="0"/>
        <v>5.4330708661417322E-2</v>
      </c>
      <c r="H5" t="s">
        <v>299</v>
      </c>
      <c r="I5">
        <f>MEDIAN(E:E)</f>
        <v>3050</v>
      </c>
      <c r="J5">
        <f t="shared" ref="J5:K5" si="3">MEDIAN(F:F)</f>
        <v>142</v>
      </c>
      <c r="K5">
        <f t="shared" si="3"/>
        <v>5.6224899598393573E-2</v>
      </c>
      <c r="N5" s="70"/>
      <c r="O5" s="22" t="s">
        <v>346</v>
      </c>
      <c r="P5" s="72"/>
      <c r="Q5" s="72"/>
      <c r="R5" s="74"/>
      <c r="S5" s="74"/>
      <c r="T5" s="74"/>
      <c r="U5" s="74"/>
      <c r="V5" s="76"/>
      <c r="X5" s="70"/>
      <c r="Y5" s="22" t="s">
        <v>327</v>
      </c>
      <c r="Z5" s="72"/>
      <c r="AA5" s="72"/>
      <c r="AB5" s="74"/>
      <c r="AC5" s="74"/>
      <c r="AD5" s="74"/>
      <c r="AE5" s="74"/>
      <c r="AF5" s="76"/>
    </row>
    <row r="6" spans="4:32" ht="15.75" x14ac:dyDescent="0.15">
      <c r="E6">
        <v>3300</v>
      </c>
      <c r="F6">
        <v>142</v>
      </c>
      <c r="G6">
        <f t="shared" si="0"/>
        <v>4.303030303030303E-2</v>
      </c>
      <c r="H6" t="s">
        <v>300</v>
      </c>
      <c r="I6">
        <f>STDEV(E:E)</f>
        <v>1925.1890939902623</v>
      </c>
      <c r="J6">
        <f t="shared" ref="J6:K6" si="4">STDEV(F:F)</f>
        <v>104.37763398444361</v>
      </c>
      <c r="K6">
        <f t="shared" si="4"/>
        <v>2.3444391469470954E-2</v>
      </c>
      <c r="N6" s="69" t="s">
        <v>347</v>
      </c>
      <c r="O6" s="21" t="s">
        <v>348</v>
      </c>
      <c r="P6" s="71">
        <v>15562</v>
      </c>
      <c r="Q6" s="71">
        <v>3563</v>
      </c>
      <c r="R6" s="73">
        <v>122</v>
      </c>
      <c r="S6" s="73">
        <v>72</v>
      </c>
      <c r="T6" s="73">
        <v>0.22900000000000001</v>
      </c>
      <c r="U6" s="73">
        <v>3.4200000000000001E-2</v>
      </c>
      <c r="V6" s="75">
        <v>7.7999999999999996E-3</v>
      </c>
      <c r="X6" s="69" t="s">
        <v>328</v>
      </c>
      <c r="Y6" s="21" t="s">
        <v>329</v>
      </c>
      <c r="Z6" s="71">
        <v>14967</v>
      </c>
      <c r="AA6" s="71">
        <v>4649</v>
      </c>
      <c r="AB6" s="73" t="s">
        <v>313</v>
      </c>
      <c r="AC6" s="73" t="s">
        <v>313</v>
      </c>
      <c r="AD6" s="73">
        <v>0.311</v>
      </c>
      <c r="AE6" s="73" t="s">
        <v>313</v>
      </c>
      <c r="AF6" s="75" t="s">
        <v>313</v>
      </c>
    </row>
    <row r="7" spans="4:32" ht="16.5" thickBot="1" x14ac:dyDescent="0.2">
      <c r="E7">
        <v>4980</v>
      </c>
      <c r="F7">
        <v>280</v>
      </c>
      <c r="G7">
        <f t="shared" si="0"/>
        <v>5.6224899598393573E-2</v>
      </c>
      <c r="N7" s="70"/>
      <c r="O7" s="22" t="s">
        <v>349</v>
      </c>
      <c r="P7" s="72"/>
      <c r="Q7" s="72"/>
      <c r="R7" s="74"/>
      <c r="S7" s="74"/>
      <c r="T7" s="74"/>
      <c r="U7" s="74"/>
      <c r="V7" s="76"/>
      <c r="X7" s="70"/>
      <c r="Y7" s="22" t="s">
        <v>330</v>
      </c>
      <c r="Z7" s="72"/>
      <c r="AA7" s="72"/>
      <c r="AB7" s="74"/>
      <c r="AC7" s="74"/>
      <c r="AD7" s="74"/>
      <c r="AE7" s="74"/>
      <c r="AF7" s="76"/>
    </row>
    <row r="8" spans="4:32" ht="15.75" x14ac:dyDescent="0.15">
      <c r="E8">
        <v>4600</v>
      </c>
      <c r="F8">
        <v>380</v>
      </c>
      <c r="G8">
        <f t="shared" si="0"/>
        <v>8.2608695652173908E-2</v>
      </c>
      <c r="N8" s="69" t="s">
        <v>353</v>
      </c>
      <c r="O8" s="21" t="s">
        <v>354</v>
      </c>
      <c r="P8" s="71">
        <v>5888</v>
      </c>
      <c r="Q8" s="71">
        <v>1222</v>
      </c>
      <c r="R8" s="73">
        <v>31</v>
      </c>
      <c r="S8" s="73">
        <v>74</v>
      </c>
      <c r="T8" s="73">
        <v>0.20799999999999999</v>
      </c>
      <c r="U8" s="73">
        <v>2.5399999999999999E-2</v>
      </c>
      <c r="V8" s="75">
        <v>5.3E-3</v>
      </c>
      <c r="X8" s="69" t="s">
        <v>331</v>
      </c>
      <c r="Y8" s="21" t="s">
        <v>329</v>
      </c>
      <c r="Z8" s="71">
        <v>8250</v>
      </c>
      <c r="AA8" s="71">
        <v>3138</v>
      </c>
      <c r="AB8" s="73" t="s">
        <v>313</v>
      </c>
      <c r="AC8" s="73" t="s">
        <v>313</v>
      </c>
      <c r="AD8" s="73">
        <v>0.38</v>
      </c>
      <c r="AE8" s="73" t="s">
        <v>313</v>
      </c>
      <c r="AF8" s="75" t="s">
        <v>313</v>
      </c>
    </row>
    <row r="9" spans="4:32" ht="16.5" thickBot="1" x14ac:dyDescent="0.2">
      <c r="E9">
        <v>6200</v>
      </c>
      <c r="F9">
        <v>291</v>
      </c>
      <c r="G9">
        <f t="shared" si="0"/>
        <v>4.6935483870967742E-2</v>
      </c>
      <c r="N9" s="70"/>
      <c r="O9" s="22" t="s">
        <v>355</v>
      </c>
      <c r="P9" s="72"/>
      <c r="Q9" s="72"/>
      <c r="R9" s="74"/>
      <c r="S9" s="74"/>
      <c r="T9" s="74"/>
      <c r="U9" s="74"/>
      <c r="V9" s="76"/>
      <c r="X9" s="70"/>
      <c r="Y9" s="22" t="s">
        <v>332</v>
      </c>
      <c r="Z9" s="72"/>
      <c r="AA9" s="72"/>
      <c r="AB9" s="74"/>
      <c r="AC9" s="74"/>
      <c r="AD9" s="74"/>
      <c r="AE9" s="74"/>
      <c r="AF9" s="76"/>
    </row>
    <row r="10" spans="4:32" ht="15.75" x14ac:dyDescent="0.15">
      <c r="E10">
        <v>3350</v>
      </c>
      <c r="F10">
        <v>228</v>
      </c>
      <c r="G10">
        <f t="shared" si="0"/>
        <v>6.8059701492537317E-2</v>
      </c>
      <c r="N10" s="69" t="s">
        <v>365</v>
      </c>
      <c r="O10" s="21" t="s">
        <v>354</v>
      </c>
      <c r="P10" s="71">
        <v>3391</v>
      </c>
      <c r="Q10" s="71">
        <v>1826</v>
      </c>
      <c r="R10" s="73">
        <v>13</v>
      </c>
      <c r="S10" s="73">
        <v>39</v>
      </c>
      <c r="T10" s="73">
        <v>0.53800000000000003</v>
      </c>
      <c r="U10" s="73">
        <v>7.1000000000000004E-3</v>
      </c>
      <c r="V10" s="75">
        <v>3.8E-3</v>
      </c>
      <c r="X10" s="69" t="s">
        <v>333</v>
      </c>
      <c r="Y10" s="21" t="s">
        <v>334</v>
      </c>
      <c r="Z10" s="71">
        <v>5958</v>
      </c>
      <c r="AA10" s="71">
        <v>3348</v>
      </c>
      <c r="AB10" s="73" t="s">
        <v>313</v>
      </c>
      <c r="AC10" s="73" t="s">
        <v>313</v>
      </c>
      <c r="AD10" s="73">
        <v>0.56200000000000006</v>
      </c>
      <c r="AE10" s="73" t="s">
        <v>313</v>
      </c>
      <c r="AF10" s="75" t="s">
        <v>313</v>
      </c>
    </row>
    <row r="11" spans="4:32" ht="16.5" thickBot="1" x14ac:dyDescent="0.2">
      <c r="E11">
        <v>3300</v>
      </c>
      <c r="F11">
        <v>160</v>
      </c>
      <c r="G11">
        <f t="shared" si="0"/>
        <v>4.8484848484848485E-2</v>
      </c>
      <c r="N11" s="70"/>
      <c r="O11" s="22" t="s">
        <v>366</v>
      </c>
      <c r="P11" s="72"/>
      <c r="Q11" s="72"/>
      <c r="R11" s="74"/>
      <c r="S11" s="74"/>
      <c r="T11" s="74"/>
      <c r="U11" s="74"/>
      <c r="V11" s="76"/>
      <c r="X11" s="70"/>
      <c r="Y11" s="22" t="s">
        <v>335</v>
      </c>
      <c r="Z11" s="72"/>
      <c r="AA11" s="72"/>
      <c r="AB11" s="74"/>
      <c r="AC11" s="74"/>
      <c r="AD11" s="74"/>
      <c r="AE11" s="74"/>
      <c r="AF11" s="76"/>
    </row>
    <row r="12" spans="4:32" ht="15.75" x14ac:dyDescent="0.15">
      <c r="E12">
        <v>3170</v>
      </c>
      <c r="F12">
        <v>198</v>
      </c>
      <c r="G12">
        <f t="shared" si="0"/>
        <v>6.2460567823343846E-2</v>
      </c>
      <c r="N12" s="69" t="s">
        <v>367</v>
      </c>
      <c r="O12" s="21" t="s">
        <v>368</v>
      </c>
      <c r="P12" s="71">
        <v>5690</v>
      </c>
      <c r="Q12" s="71">
        <v>2687</v>
      </c>
      <c r="R12" s="73">
        <v>176</v>
      </c>
      <c r="S12" s="73">
        <v>92</v>
      </c>
      <c r="T12" s="73">
        <v>0.47199999999999998</v>
      </c>
      <c r="U12" s="73">
        <v>6.5500000000000003E-2</v>
      </c>
      <c r="V12" s="75">
        <v>3.09E-2</v>
      </c>
      <c r="X12" s="69" t="s">
        <v>336</v>
      </c>
      <c r="Y12" s="21" t="s">
        <v>337</v>
      </c>
      <c r="Z12" s="71">
        <v>7207</v>
      </c>
      <c r="AA12" s="71">
        <v>3588</v>
      </c>
      <c r="AB12" s="73" t="s">
        <v>313</v>
      </c>
      <c r="AC12" s="73" t="s">
        <v>313</v>
      </c>
      <c r="AD12" s="73">
        <v>0.498</v>
      </c>
      <c r="AE12" s="73" t="s">
        <v>313</v>
      </c>
      <c r="AF12" s="75" t="s">
        <v>313</v>
      </c>
    </row>
    <row r="13" spans="4:32" ht="16.5" thickBot="1" x14ac:dyDescent="0.2">
      <c r="E13">
        <v>4450</v>
      </c>
      <c r="F13">
        <v>200</v>
      </c>
      <c r="G13">
        <f t="shared" si="0"/>
        <v>4.49438202247191E-2</v>
      </c>
      <c r="N13" s="70"/>
      <c r="O13" s="22" t="s">
        <v>369</v>
      </c>
      <c r="P13" s="72"/>
      <c r="Q13" s="72"/>
      <c r="R13" s="74"/>
      <c r="S13" s="74"/>
      <c r="T13" s="74"/>
      <c r="U13" s="74"/>
      <c r="V13" s="76"/>
      <c r="X13" s="70"/>
      <c r="Y13" s="22" t="s">
        <v>338</v>
      </c>
      <c r="Z13" s="72"/>
      <c r="AA13" s="72"/>
      <c r="AB13" s="74"/>
      <c r="AC13" s="74"/>
      <c r="AD13" s="74"/>
      <c r="AE13" s="74"/>
      <c r="AF13" s="76"/>
    </row>
    <row r="14" spans="4:32" ht="15.75" x14ac:dyDescent="0.15">
      <c r="E14">
        <v>6030</v>
      </c>
      <c r="F14">
        <v>233</v>
      </c>
      <c r="G14">
        <f t="shared" si="0"/>
        <v>3.8640132669983417E-2</v>
      </c>
      <c r="N14" s="69" t="s">
        <v>370</v>
      </c>
      <c r="O14" s="21" t="s">
        <v>371</v>
      </c>
      <c r="P14" s="71">
        <v>6799</v>
      </c>
      <c r="Q14" s="71">
        <v>3393</v>
      </c>
      <c r="R14" s="73">
        <v>111</v>
      </c>
      <c r="S14" s="73">
        <v>82</v>
      </c>
      <c r="T14" s="73">
        <v>0.499</v>
      </c>
      <c r="U14" s="73">
        <v>3.27E-2</v>
      </c>
      <c r="V14" s="75">
        <v>1.6299999999999999E-2</v>
      </c>
      <c r="X14" s="69" t="s">
        <v>339</v>
      </c>
      <c r="Y14" s="21" t="s">
        <v>340</v>
      </c>
      <c r="Z14" s="71">
        <v>5347</v>
      </c>
      <c r="AA14" s="71">
        <v>2418</v>
      </c>
      <c r="AB14" s="73" t="s">
        <v>313</v>
      </c>
      <c r="AC14" s="73" t="s">
        <v>313</v>
      </c>
      <c r="AD14" s="73">
        <v>0.45200000000000001</v>
      </c>
      <c r="AE14" s="73" t="s">
        <v>313</v>
      </c>
      <c r="AF14" s="75" t="s">
        <v>313</v>
      </c>
    </row>
    <row r="15" spans="4:32" ht="16.5" thickBot="1" x14ac:dyDescent="0.2">
      <c r="E15">
        <v>2020</v>
      </c>
      <c r="F15">
        <v>52</v>
      </c>
      <c r="G15">
        <f t="shared" si="0"/>
        <v>2.5742574257425741E-2</v>
      </c>
      <c r="N15" s="70"/>
      <c r="O15" s="22" t="s">
        <v>372</v>
      </c>
      <c r="P15" s="72"/>
      <c r="Q15" s="72"/>
      <c r="R15" s="74"/>
      <c r="S15" s="74"/>
      <c r="T15" s="74"/>
      <c r="U15" s="74"/>
      <c r="V15" s="76"/>
      <c r="X15" s="70"/>
      <c r="Y15" s="22" t="s">
        <v>341</v>
      </c>
      <c r="Z15" s="72"/>
      <c r="AA15" s="72"/>
      <c r="AB15" s="74"/>
      <c r="AC15" s="74"/>
      <c r="AD15" s="74"/>
      <c r="AE15" s="74"/>
      <c r="AF15" s="76"/>
    </row>
    <row r="16" spans="4:32" ht="15.75" x14ac:dyDescent="0.15">
      <c r="E16">
        <v>2200</v>
      </c>
      <c r="F16">
        <v>165</v>
      </c>
      <c r="G16">
        <f t="shared" si="0"/>
        <v>7.4999999999999997E-2</v>
      </c>
      <c r="N16" s="69" t="s">
        <v>373</v>
      </c>
      <c r="O16" s="21" t="s">
        <v>374</v>
      </c>
      <c r="P16" s="71">
        <v>9844</v>
      </c>
      <c r="Q16" s="71">
        <v>3918</v>
      </c>
      <c r="R16" s="73">
        <v>57</v>
      </c>
      <c r="S16" s="73">
        <v>98</v>
      </c>
      <c r="T16" s="73">
        <v>0.39800000000000002</v>
      </c>
      <c r="U16" s="73">
        <v>1.46E-2</v>
      </c>
      <c r="V16" s="75">
        <v>5.7999999999999996E-3</v>
      </c>
      <c r="X16" s="69" t="s">
        <v>342</v>
      </c>
      <c r="Y16" s="21" t="s">
        <v>340</v>
      </c>
      <c r="Z16" s="71">
        <v>7600</v>
      </c>
      <c r="AA16" s="71">
        <v>3890</v>
      </c>
      <c r="AB16" s="73">
        <v>121</v>
      </c>
      <c r="AC16" s="73">
        <v>50</v>
      </c>
      <c r="AD16" s="73">
        <v>0.51200000000000001</v>
      </c>
      <c r="AE16" s="73">
        <v>3.1099999999999999E-2</v>
      </c>
      <c r="AF16" s="75">
        <v>1.5900000000000001E-2</v>
      </c>
    </row>
    <row r="17" spans="4:32" ht="16.5" thickBot="1" x14ac:dyDescent="0.2">
      <c r="E17">
        <v>5250</v>
      </c>
      <c r="F17">
        <v>281</v>
      </c>
      <c r="G17">
        <f t="shared" si="0"/>
        <v>5.3523809523809522E-2</v>
      </c>
      <c r="N17" s="70"/>
      <c r="O17" s="22" t="s">
        <v>375</v>
      </c>
      <c r="P17" s="72"/>
      <c r="Q17" s="72"/>
      <c r="R17" s="74"/>
      <c r="S17" s="74"/>
      <c r="T17" s="74"/>
      <c r="U17" s="74"/>
      <c r="V17" s="76"/>
      <c r="X17" s="70"/>
      <c r="Y17" s="22" t="s">
        <v>343</v>
      </c>
      <c r="Z17" s="72"/>
      <c r="AA17" s="72"/>
      <c r="AB17" s="74"/>
      <c r="AC17" s="74"/>
      <c r="AD17" s="74"/>
      <c r="AE17" s="74"/>
      <c r="AF17" s="76"/>
    </row>
    <row r="18" spans="4:32" ht="15.75" x14ac:dyDescent="0.15">
      <c r="D18" t="s">
        <v>803</v>
      </c>
      <c r="E18">
        <v>380</v>
      </c>
      <c r="F18">
        <v>50</v>
      </c>
      <c r="G18">
        <f t="shared" si="0"/>
        <v>0.13157894736842105</v>
      </c>
      <c r="N18" s="69" t="s">
        <v>376</v>
      </c>
      <c r="O18" s="21" t="s">
        <v>377</v>
      </c>
      <c r="P18" s="71">
        <v>6750</v>
      </c>
      <c r="Q18" s="71">
        <v>2637</v>
      </c>
      <c r="R18" s="73">
        <v>166</v>
      </c>
      <c r="S18" s="73">
        <v>76</v>
      </c>
      <c r="T18" s="73">
        <v>0.39100000000000001</v>
      </c>
      <c r="U18" s="73">
        <v>6.3E-2</v>
      </c>
      <c r="V18" s="75">
        <v>2.46E-2</v>
      </c>
      <c r="X18" s="69" t="s">
        <v>344</v>
      </c>
      <c r="Y18" s="21" t="s">
        <v>345</v>
      </c>
      <c r="Z18" s="71">
        <v>6750</v>
      </c>
      <c r="AA18" s="71">
        <v>4781</v>
      </c>
      <c r="AB18" s="73">
        <v>47</v>
      </c>
      <c r="AC18" s="73">
        <v>68</v>
      </c>
      <c r="AD18" s="73">
        <v>0.70799999999999996</v>
      </c>
      <c r="AE18" s="73">
        <v>9.7999999999999997E-3</v>
      </c>
      <c r="AF18" s="75">
        <v>7.0000000000000001E-3</v>
      </c>
    </row>
    <row r="19" spans="4:32" ht="16.5" thickBot="1" x14ac:dyDescent="0.2">
      <c r="E19">
        <v>250</v>
      </c>
      <c r="F19">
        <v>20</v>
      </c>
      <c r="G19">
        <f t="shared" si="0"/>
        <v>0.08</v>
      </c>
      <c r="N19" s="70"/>
      <c r="O19" s="22" t="s">
        <v>378</v>
      </c>
      <c r="P19" s="72"/>
      <c r="Q19" s="72"/>
      <c r="R19" s="74"/>
      <c r="S19" s="74"/>
      <c r="T19" s="74"/>
      <c r="U19" s="74"/>
      <c r="V19" s="76"/>
      <c r="X19" s="70"/>
      <c r="Y19" s="22" t="s">
        <v>346</v>
      </c>
      <c r="Z19" s="72"/>
      <c r="AA19" s="72"/>
      <c r="AB19" s="74"/>
      <c r="AC19" s="74"/>
      <c r="AD19" s="74"/>
      <c r="AE19" s="74"/>
      <c r="AF19" s="76"/>
    </row>
    <row r="20" spans="4:32" ht="15.75" x14ac:dyDescent="0.15">
      <c r="E20">
        <v>250</v>
      </c>
      <c r="F20">
        <v>15</v>
      </c>
      <c r="G20">
        <f t="shared" si="0"/>
        <v>0.06</v>
      </c>
      <c r="N20" s="69" t="s">
        <v>379</v>
      </c>
      <c r="O20" s="21" t="s">
        <v>380</v>
      </c>
      <c r="P20" s="71">
        <v>11811</v>
      </c>
      <c r="Q20" s="71">
        <v>3095</v>
      </c>
      <c r="R20" s="73">
        <v>92</v>
      </c>
      <c r="S20" s="73">
        <v>74</v>
      </c>
      <c r="T20" s="73">
        <v>0.26200000000000001</v>
      </c>
      <c r="U20" s="73">
        <v>2.9700000000000001E-2</v>
      </c>
      <c r="V20" s="75">
        <v>7.7999999999999996E-3</v>
      </c>
      <c r="X20" s="69" t="s">
        <v>347</v>
      </c>
      <c r="Y20" s="21" t="s">
        <v>348</v>
      </c>
      <c r="Z20" s="71">
        <v>15562</v>
      </c>
      <c r="AA20" s="71">
        <v>3563</v>
      </c>
      <c r="AB20" s="73">
        <v>122</v>
      </c>
      <c r="AC20" s="73">
        <v>72</v>
      </c>
      <c r="AD20" s="73">
        <v>0.22900000000000001</v>
      </c>
      <c r="AE20" s="73">
        <v>3.4200000000000001E-2</v>
      </c>
      <c r="AF20" s="75">
        <v>7.7999999999999996E-3</v>
      </c>
    </row>
    <row r="21" spans="4:32" ht="16.5" thickBot="1" x14ac:dyDescent="0.2">
      <c r="E21">
        <v>200</v>
      </c>
      <c r="F21">
        <v>20</v>
      </c>
      <c r="G21">
        <f t="shared" si="0"/>
        <v>0.1</v>
      </c>
      <c r="N21" s="70"/>
      <c r="O21" s="22" t="s">
        <v>381</v>
      </c>
      <c r="P21" s="72"/>
      <c r="Q21" s="72"/>
      <c r="R21" s="74"/>
      <c r="S21" s="74"/>
      <c r="T21" s="74"/>
      <c r="U21" s="74"/>
      <c r="V21" s="76"/>
      <c r="X21" s="70"/>
      <c r="Y21" s="22" t="s">
        <v>349</v>
      </c>
      <c r="Z21" s="72"/>
      <c r="AA21" s="72"/>
      <c r="AB21" s="74"/>
      <c r="AC21" s="74"/>
      <c r="AD21" s="74"/>
      <c r="AE21" s="74"/>
      <c r="AF21" s="76"/>
    </row>
    <row r="22" spans="4:32" ht="15.75" x14ac:dyDescent="0.15">
      <c r="E22">
        <v>150</v>
      </c>
      <c r="F22">
        <v>10</v>
      </c>
      <c r="G22">
        <f t="shared" si="0"/>
        <v>6.6666666666666666E-2</v>
      </c>
      <c r="N22" s="69" t="s">
        <v>382</v>
      </c>
      <c r="O22" s="21" t="s">
        <v>383</v>
      </c>
      <c r="P22" s="71">
        <v>14170</v>
      </c>
      <c r="Q22" s="71">
        <v>4734</v>
      </c>
      <c r="R22" s="73">
        <v>105</v>
      </c>
      <c r="S22" s="73">
        <v>84</v>
      </c>
      <c r="T22" s="73">
        <v>0.33400000000000002</v>
      </c>
      <c r="U22" s="73">
        <v>2.2200000000000001E-2</v>
      </c>
      <c r="V22" s="75">
        <v>7.4000000000000003E-3</v>
      </c>
      <c r="X22" s="69" t="s">
        <v>350</v>
      </c>
      <c r="Y22" s="21" t="s">
        <v>351</v>
      </c>
      <c r="Z22" s="71">
        <v>8730</v>
      </c>
      <c r="AA22" s="71">
        <v>4108</v>
      </c>
      <c r="AB22" s="73" t="s">
        <v>313</v>
      </c>
      <c r="AC22" s="73" t="s">
        <v>313</v>
      </c>
      <c r="AD22" s="73">
        <v>0.47099999999999997</v>
      </c>
      <c r="AE22" s="73" t="s">
        <v>313</v>
      </c>
      <c r="AF22" s="75" t="s">
        <v>313</v>
      </c>
    </row>
    <row r="23" spans="4:32" ht="16.5" thickBot="1" x14ac:dyDescent="0.2">
      <c r="N23" s="70"/>
      <c r="O23" s="22" t="s">
        <v>369</v>
      </c>
      <c r="P23" s="72"/>
      <c r="Q23" s="72"/>
      <c r="R23" s="74"/>
      <c r="S23" s="74"/>
      <c r="T23" s="74"/>
      <c r="U23" s="74"/>
      <c r="V23" s="76"/>
      <c r="X23" s="70"/>
      <c r="Y23" s="22" t="s">
        <v>352</v>
      </c>
      <c r="Z23" s="72"/>
      <c r="AA23" s="72"/>
      <c r="AB23" s="74"/>
      <c r="AC23" s="74"/>
      <c r="AD23" s="74"/>
      <c r="AE23" s="74"/>
      <c r="AF23" s="76"/>
    </row>
    <row r="24" spans="4:32" ht="15.75" x14ac:dyDescent="0.15">
      <c r="N24" s="69" t="s">
        <v>387</v>
      </c>
      <c r="O24" s="21" t="s">
        <v>388</v>
      </c>
      <c r="P24" s="71">
        <v>6333</v>
      </c>
      <c r="Q24" s="71">
        <v>3520</v>
      </c>
      <c r="R24" s="73">
        <v>150</v>
      </c>
      <c r="S24" s="73">
        <v>64</v>
      </c>
      <c r="T24" s="73">
        <v>0.55600000000000005</v>
      </c>
      <c r="U24" s="73">
        <v>4.2599999999999999E-2</v>
      </c>
      <c r="V24" s="75">
        <v>2.3699999999999999E-2</v>
      </c>
      <c r="X24" s="69" t="s">
        <v>353</v>
      </c>
      <c r="Y24" s="21" t="s">
        <v>354</v>
      </c>
      <c r="Z24" s="71">
        <v>5888</v>
      </c>
      <c r="AA24" s="71">
        <v>1222</v>
      </c>
      <c r="AB24" s="73">
        <v>31</v>
      </c>
      <c r="AC24" s="73">
        <v>74</v>
      </c>
      <c r="AD24" s="73">
        <v>0.20799999999999999</v>
      </c>
      <c r="AE24" s="73">
        <v>2.5399999999999999E-2</v>
      </c>
      <c r="AF24" s="75">
        <v>5.3E-3</v>
      </c>
    </row>
    <row r="25" spans="4:32" ht="16.5" thickBot="1" x14ac:dyDescent="0.2">
      <c r="N25" s="70"/>
      <c r="O25" s="22" t="s">
        <v>389</v>
      </c>
      <c r="P25" s="72"/>
      <c r="Q25" s="72"/>
      <c r="R25" s="74"/>
      <c r="S25" s="74"/>
      <c r="T25" s="74"/>
      <c r="U25" s="74"/>
      <c r="V25" s="76"/>
      <c r="X25" s="70"/>
      <c r="Y25" s="22" t="s">
        <v>355</v>
      </c>
      <c r="Z25" s="72"/>
      <c r="AA25" s="72"/>
      <c r="AB25" s="74"/>
      <c r="AC25" s="74"/>
      <c r="AD25" s="74"/>
      <c r="AE25" s="74"/>
      <c r="AF25" s="76"/>
    </row>
    <row r="26" spans="4:32" ht="15.75" x14ac:dyDescent="0.15">
      <c r="N26" s="69" t="s">
        <v>401</v>
      </c>
      <c r="O26" s="21" t="s">
        <v>402</v>
      </c>
      <c r="P26" s="71">
        <v>10958</v>
      </c>
      <c r="Q26" s="71">
        <v>4494</v>
      </c>
      <c r="R26" s="73">
        <v>130</v>
      </c>
      <c r="S26" s="73">
        <v>107</v>
      </c>
      <c r="T26" s="73">
        <v>0.41</v>
      </c>
      <c r="U26" s="73">
        <v>2.8899999999999999E-2</v>
      </c>
      <c r="V26" s="75">
        <v>1.1900000000000001E-2</v>
      </c>
      <c r="X26" s="69" t="s">
        <v>356</v>
      </c>
      <c r="Y26" s="21" t="s">
        <v>357</v>
      </c>
      <c r="Z26" s="71">
        <v>9860</v>
      </c>
      <c r="AA26" s="71">
        <v>4816</v>
      </c>
      <c r="AB26" s="73" t="s">
        <v>313</v>
      </c>
      <c r="AC26" s="73" t="s">
        <v>313</v>
      </c>
      <c r="AD26" s="73">
        <v>0.48799999999999999</v>
      </c>
      <c r="AE26" s="73" t="s">
        <v>313</v>
      </c>
      <c r="AF26" s="75" t="s">
        <v>313</v>
      </c>
    </row>
    <row r="27" spans="4:32" ht="16.5" thickBot="1" x14ac:dyDescent="0.2">
      <c r="N27" s="70"/>
      <c r="O27" s="22" t="s">
        <v>403</v>
      </c>
      <c r="P27" s="72"/>
      <c r="Q27" s="72"/>
      <c r="R27" s="74"/>
      <c r="S27" s="74"/>
      <c r="T27" s="74"/>
      <c r="U27" s="74"/>
      <c r="V27" s="76"/>
      <c r="X27" s="70"/>
      <c r="Y27" s="22" t="s">
        <v>358</v>
      </c>
      <c r="Z27" s="72"/>
      <c r="AA27" s="72"/>
      <c r="AB27" s="74"/>
      <c r="AC27" s="74"/>
      <c r="AD27" s="74"/>
      <c r="AE27" s="74"/>
      <c r="AF27" s="76"/>
    </row>
    <row r="28" spans="4:32" ht="15.75" x14ac:dyDescent="0.15">
      <c r="N28" s="69" t="s">
        <v>404</v>
      </c>
      <c r="O28" s="21" t="s">
        <v>326</v>
      </c>
      <c r="P28" s="71">
        <v>11827</v>
      </c>
      <c r="Q28" s="71">
        <v>3879</v>
      </c>
      <c r="R28" s="73">
        <v>89</v>
      </c>
      <c r="S28" s="73">
        <v>87</v>
      </c>
      <c r="T28" s="73">
        <v>0.32800000000000001</v>
      </c>
      <c r="U28" s="73">
        <v>2.29E-2</v>
      </c>
      <c r="V28" s="75">
        <v>7.4999999999999997E-3</v>
      </c>
      <c r="X28" s="69" t="s">
        <v>359</v>
      </c>
      <c r="Y28" s="21" t="s">
        <v>360</v>
      </c>
      <c r="Z28" s="71">
        <v>5650</v>
      </c>
      <c r="AA28" s="71">
        <v>2453</v>
      </c>
      <c r="AB28" s="73" t="s">
        <v>313</v>
      </c>
      <c r="AC28" s="73" t="s">
        <v>313</v>
      </c>
      <c r="AD28" s="73">
        <v>0.434</v>
      </c>
      <c r="AE28" s="73" t="s">
        <v>313</v>
      </c>
      <c r="AF28" s="75" t="s">
        <v>313</v>
      </c>
    </row>
    <row r="29" spans="4:32" ht="16.5" thickBot="1" x14ac:dyDescent="0.2">
      <c r="N29" s="70"/>
      <c r="O29" s="22" t="s">
        <v>405</v>
      </c>
      <c r="P29" s="72"/>
      <c r="Q29" s="72"/>
      <c r="R29" s="74"/>
      <c r="S29" s="74"/>
      <c r="T29" s="74"/>
      <c r="U29" s="74"/>
      <c r="V29" s="76"/>
      <c r="X29" s="70"/>
      <c r="Y29" s="22" t="s">
        <v>361</v>
      </c>
      <c r="Z29" s="72"/>
      <c r="AA29" s="72"/>
      <c r="AB29" s="74"/>
      <c r="AC29" s="74"/>
      <c r="AD29" s="74"/>
      <c r="AE29" s="74"/>
      <c r="AF29" s="76"/>
    </row>
    <row r="30" spans="4:32" ht="15.75" x14ac:dyDescent="0.15">
      <c r="N30" s="69" t="s">
        <v>406</v>
      </c>
      <c r="O30" s="21" t="s">
        <v>407</v>
      </c>
      <c r="P30" s="71">
        <v>3565</v>
      </c>
      <c r="Q30" s="71">
        <v>1906</v>
      </c>
      <c r="R30" s="73">
        <v>45</v>
      </c>
      <c r="S30" s="73">
        <v>40</v>
      </c>
      <c r="T30" s="73">
        <v>0.53500000000000003</v>
      </c>
      <c r="U30" s="73">
        <v>2.3599999999999999E-2</v>
      </c>
      <c r="V30" s="75">
        <v>1.26E-2</v>
      </c>
      <c r="X30" s="69" t="s">
        <v>362</v>
      </c>
      <c r="Y30" s="21" t="s">
        <v>363</v>
      </c>
      <c r="Z30" s="71">
        <v>14727</v>
      </c>
      <c r="AA30" s="71">
        <v>5762</v>
      </c>
      <c r="AB30" s="73" t="s">
        <v>313</v>
      </c>
      <c r="AC30" s="73" t="s">
        <v>313</v>
      </c>
      <c r="AD30" s="73">
        <v>0.39100000000000001</v>
      </c>
      <c r="AE30" s="73" t="s">
        <v>313</v>
      </c>
      <c r="AF30" s="75" t="s">
        <v>313</v>
      </c>
    </row>
    <row r="31" spans="4:32" ht="16.5" thickBot="1" x14ac:dyDescent="0.2">
      <c r="N31" s="70"/>
      <c r="O31" s="22" t="s">
        <v>408</v>
      </c>
      <c r="P31" s="72"/>
      <c r="Q31" s="72"/>
      <c r="R31" s="74"/>
      <c r="S31" s="74"/>
      <c r="T31" s="74"/>
      <c r="U31" s="74"/>
      <c r="V31" s="76"/>
      <c r="X31" s="70"/>
      <c r="Y31" s="22" t="s">
        <v>364</v>
      </c>
      <c r="Z31" s="72"/>
      <c r="AA31" s="72"/>
      <c r="AB31" s="74"/>
      <c r="AC31" s="74"/>
      <c r="AD31" s="74"/>
      <c r="AE31" s="74"/>
      <c r="AF31" s="76"/>
    </row>
    <row r="32" spans="4:32" ht="15.75" x14ac:dyDescent="0.15">
      <c r="N32" s="69" t="s">
        <v>409</v>
      </c>
      <c r="O32" s="21" t="s">
        <v>410</v>
      </c>
      <c r="P32" s="71">
        <v>7675</v>
      </c>
      <c r="Q32" s="71">
        <v>3185</v>
      </c>
      <c r="R32" s="73">
        <v>227</v>
      </c>
      <c r="S32" s="73">
        <v>203</v>
      </c>
      <c r="T32" s="73">
        <v>0.41499999999999998</v>
      </c>
      <c r="U32" s="73">
        <v>7.1300000000000002E-2</v>
      </c>
      <c r="V32" s="75">
        <v>2.9600000000000001E-2</v>
      </c>
      <c r="X32" s="69" t="s">
        <v>365</v>
      </c>
      <c r="Y32" s="21" t="s">
        <v>354</v>
      </c>
      <c r="Z32" s="71">
        <v>3391</v>
      </c>
      <c r="AA32" s="71">
        <v>1826</v>
      </c>
      <c r="AB32" s="73">
        <v>13</v>
      </c>
      <c r="AC32" s="73">
        <v>39</v>
      </c>
      <c r="AD32" s="73">
        <v>0.53800000000000003</v>
      </c>
      <c r="AE32" s="73">
        <v>7.1000000000000004E-3</v>
      </c>
      <c r="AF32" s="75">
        <v>3.8E-3</v>
      </c>
    </row>
    <row r="33" spans="14:32" ht="16.5" thickBot="1" x14ac:dyDescent="0.2">
      <c r="N33" s="70"/>
      <c r="O33" s="22" t="s">
        <v>411</v>
      </c>
      <c r="P33" s="72"/>
      <c r="Q33" s="72"/>
      <c r="R33" s="74"/>
      <c r="S33" s="74"/>
      <c r="T33" s="74"/>
      <c r="U33" s="74"/>
      <c r="V33" s="76"/>
      <c r="X33" s="70"/>
      <c r="Y33" s="22" t="s">
        <v>366</v>
      </c>
      <c r="Z33" s="72"/>
      <c r="AA33" s="72"/>
      <c r="AB33" s="74"/>
      <c r="AC33" s="74"/>
      <c r="AD33" s="74"/>
      <c r="AE33" s="74"/>
      <c r="AF33" s="76"/>
    </row>
    <row r="34" spans="14:32" ht="15.75" x14ac:dyDescent="0.15">
      <c r="N34" s="69" t="s">
        <v>427</v>
      </c>
      <c r="O34" s="21" t="s">
        <v>428</v>
      </c>
      <c r="P34" s="71">
        <v>7261</v>
      </c>
      <c r="Q34" s="71">
        <v>2778</v>
      </c>
      <c r="R34" s="73">
        <v>189</v>
      </c>
      <c r="S34" s="73">
        <v>115</v>
      </c>
      <c r="T34" s="73">
        <v>0.38300000000000001</v>
      </c>
      <c r="U34" s="73">
        <v>6.8000000000000005E-2</v>
      </c>
      <c r="V34" s="75">
        <v>2.5999999999999999E-2</v>
      </c>
      <c r="X34" s="69" t="s">
        <v>367</v>
      </c>
      <c r="Y34" s="21" t="s">
        <v>368</v>
      </c>
      <c r="Z34" s="71">
        <v>5690</v>
      </c>
      <c r="AA34" s="71">
        <v>2687</v>
      </c>
      <c r="AB34" s="73">
        <v>176</v>
      </c>
      <c r="AC34" s="73">
        <v>92</v>
      </c>
      <c r="AD34" s="73">
        <v>0.47199999999999998</v>
      </c>
      <c r="AE34" s="73">
        <v>6.5500000000000003E-2</v>
      </c>
      <c r="AF34" s="75">
        <v>3.09E-2</v>
      </c>
    </row>
    <row r="35" spans="14:32" ht="16.5" thickBot="1" x14ac:dyDescent="0.2">
      <c r="N35" s="70"/>
      <c r="O35" s="22" t="s">
        <v>429</v>
      </c>
      <c r="P35" s="72"/>
      <c r="Q35" s="72"/>
      <c r="R35" s="74"/>
      <c r="S35" s="74"/>
      <c r="T35" s="74"/>
      <c r="U35" s="74"/>
      <c r="V35" s="76"/>
      <c r="X35" s="70"/>
      <c r="Y35" s="22" t="s">
        <v>369</v>
      </c>
      <c r="Z35" s="72"/>
      <c r="AA35" s="72"/>
      <c r="AB35" s="74"/>
      <c r="AC35" s="74"/>
      <c r="AD35" s="74"/>
      <c r="AE35" s="74"/>
      <c r="AF35" s="76"/>
    </row>
    <row r="36" spans="14:32" ht="15.75" x14ac:dyDescent="0.15">
      <c r="N36" s="69" t="s">
        <v>430</v>
      </c>
      <c r="O36" s="21" t="s">
        <v>431</v>
      </c>
      <c r="P36" s="71">
        <v>13543</v>
      </c>
      <c r="Q36" s="71">
        <v>3258</v>
      </c>
      <c r="R36" s="73">
        <v>222</v>
      </c>
      <c r="S36" s="73">
        <v>67</v>
      </c>
      <c r="T36" s="73">
        <v>0.24099999999999999</v>
      </c>
      <c r="U36" s="73">
        <v>6.8099999999999994E-2</v>
      </c>
      <c r="V36" s="75">
        <v>1.6400000000000001E-2</v>
      </c>
      <c r="X36" s="69" t="s">
        <v>370</v>
      </c>
      <c r="Y36" s="21" t="s">
        <v>371</v>
      </c>
      <c r="Z36" s="71">
        <v>6799</v>
      </c>
      <c r="AA36" s="71">
        <v>3393</v>
      </c>
      <c r="AB36" s="73">
        <v>111</v>
      </c>
      <c r="AC36" s="73">
        <v>82</v>
      </c>
      <c r="AD36" s="73">
        <v>0.499</v>
      </c>
      <c r="AE36" s="73">
        <v>3.27E-2</v>
      </c>
      <c r="AF36" s="75">
        <v>1.6299999999999999E-2</v>
      </c>
    </row>
    <row r="37" spans="14:32" ht="16.5" thickBot="1" x14ac:dyDescent="0.2">
      <c r="N37" s="70"/>
      <c r="O37" s="22" t="s">
        <v>432</v>
      </c>
      <c r="P37" s="72"/>
      <c r="Q37" s="72"/>
      <c r="R37" s="74"/>
      <c r="S37" s="74"/>
      <c r="T37" s="74"/>
      <c r="U37" s="74"/>
      <c r="V37" s="76"/>
      <c r="X37" s="70"/>
      <c r="Y37" s="22" t="s">
        <v>372</v>
      </c>
      <c r="Z37" s="72"/>
      <c r="AA37" s="72"/>
      <c r="AB37" s="74"/>
      <c r="AC37" s="74"/>
      <c r="AD37" s="74"/>
      <c r="AE37" s="74"/>
      <c r="AF37" s="76"/>
    </row>
    <row r="38" spans="14:32" ht="15.75" x14ac:dyDescent="0.15">
      <c r="N38" s="69" t="s">
        <v>433</v>
      </c>
      <c r="O38" s="21" t="s">
        <v>434</v>
      </c>
      <c r="P38" s="71">
        <v>7007</v>
      </c>
      <c r="Q38" s="71">
        <v>2030</v>
      </c>
      <c r="R38" s="73">
        <v>124</v>
      </c>
      <c r="S38" s="73">
        <v>67</v>
      </c>
      <c r="T38" s="73">
        <v>0.28999999999999998</v>
      </c>
      <c r="U38" s="73">
        <v>6.1100000000000002E-2</v>
      </c>
      <c r="V38" s="75">
        <v>1.77E-2</v>
      </c>
      <c r="X38" s="69" t="s">
        <v>373</v>
      </c>
      <c r="Y38" s="21" t="s">
        <v>374</v>
      </c>
      <c r="Z38" s="71">
        <v>9844</v>
      </c>
      <c r="AA38" s="71">
        <v>3918</v>
      </c>
      <c r="AB38" s="73">
        <v>57</v>
      </c>
      <c r="AC38" s="73">
        <v>98</v>
      </c>
      <c r="AD38" s="73">
        <v>0.39800000000000002</v>
      </c>
      <c r="AE38" s="73">
        <v>1.46E-2</v>
      </c>
      <c r="AF38" s="75">
        <v>5.7999999999999996E-3</v>
      </c>
    </row>
    <row r="39" spans="14:32" ht="16.5" thickBot="1" x14ac:dyDescent="0.2">
      <c r="N39" s="70"/>
      <c r="O39" s="22" t="s">
        <v>432</v>
      </c>
      <c r="P39" s="72"/>
      <c r="Q39" s="72"/>
      <c r="R39" s="74"/>
      <c r="S39" s="74"/>
      <c r="T39" s="74"/>
      <c r="U39" s="74"/>
      <c r="V39" s="76"/>
      <c r="X39" s="70"/>
      <c r="Y39" s="22" t="s">
        <v>375</v>
      </c>
      <c r="Z39" s="72"/>
      <c r="AA39" s="72"/>
      <c r="AB39" s="74"/>
      <c r="AC39" s="74"/>
      <c r="AD39" s="74"/>
      <c r="AE39" s="74"/>
      <c r="AF39" s="76"/>
    </row>
    <row r="40" spans="14:32" ht="15.75" x14ac:dyDescent="0.15">
      <c r="N40" s="69" t="s">
        <v>435</v>
      </c>
      <c r="O40" s="21" t="s">
        <v>436</v>
      </c>
      <c r="P40" s="71">
        <v>9487</v>
      </c>
      <c r="Q40" s="71">
        <v>1785</v>
      </c>
      <c r="R40" s="73">
        <v>168</v>
      </c>
      <c r="S40" s="73">
        <v>39</v>
      </c>
      <c r="T40" s="73">
        <v>0.188</v>
      </c>
      <c r="U40" s="73">
        <v>9.4100000000000003E-2</v>
      </c>
      <c r="V40" s="75">
        <v>1.77E-2</v>
      </c>
      <c r="X40" s="69" t="s">
        <v>376</v>
      </c>
      <c r="Y40" s="21" t="s">
        <v>377</v>
      </c>
      <c r="Z40" s="71">
        <v>6750</v>
      </c>
      <c r="AA40" s="71">
        <v>2637</v>
      </c>
      <c r="AB40" s="73">
        <v>166</v>
      </c>
      <c r="AC40" s="73">
        <v>76</v>
      </c>
      <c r="AD40" s="73">
        <v>0.39100000000000001</v>
      </c>
      <c r="AE40" s="73">
        <v>6.3E-2</v>
      </c>
      <c r="AF40" s="75">
        <v>2.46E-2</v>
      </c>
    </row>
    <row r="41" spans="14:32" ht="16.5" thickBot="1" x14ac:dyDescent="0.2">
      <c r="N41" s="70"/>
      <c r="O41" s="22" t="s">
        <v>429</v>
      </c>
      <c r="P41" s="72"/>
      <c r="Q41" s="72"/>
      <c r="R41" s="74"/>
      <c r="S41" s="74"/>
      <c r="T41" s="74"/>
      <c r="U41" s="74"/>
      <c r="V41" s="76"/>
      <c r="X41" s="70"/>
      <c r="Y41" s="22" t="s">
        <v>378</v>
      </c>
      <c r="Z41" s="72"/>
      <c r="AA41" s="72"/>
      <c r="AB41" s="74"/>
      <c r="AC41" s="74"/>
      <c r="AD41" s="74"/>
      <c r="AE41" s="74"/>
      <c r="AF41" s="76"/>
    </row>
    <row r="42" spans="14:32" ht="15.75" x14ac:dyDescent="0.15">
      <c r="N42" s="69" t="s">
        <v>437</v>
      </c>
      <c r="O42" s="21" t="s">
        <v>345</v>
      </c>
      <c r="P42" s="71">
        <v>6182</v>
      </c>
      <c r="Q42" s="71">
        <v>2917</v>
      </c>
      <c r="R42" s="73">
        <v>96</v>
      </c>
      <c r="S42" s="73">
        <v>32</v>
      </c>
      <c r="T42" s="73">
        <v>0.47199999999999998</v>
      </c>
      <c r="U42" s="73">
        <v>3.2899999999999999E-2</v>
      </c>
      <c r="V42" s="75">
        <v>1.55E-2</v>
      </c>
      <c r="X42" s="69" t="s">
        <v>379</v>
      </c>
      <c r="Y42" s="21" t="s">
        <v>380</v>
      </c>
      <c r="Z42" s="71">
        <v>11811</v>
      </c>
      <c r="AA42" s="71">
        <v>3095</v>
      </c>
      <c r="AB42" s="73">
        <v>92</v>
      </c>
      <c r="AC42" s="73">
        <v>74</v>
      </c>
      <c r="AD42" s="73">
        <v>0.26200000000000001</v>
      </c>
      <c r="AE42" s="73">
        <v>2.9700000000000001E-2</v>
      </c>
      <c r="AF42" s="75">
        <v>7.7999999999999996E-3</v>
      </c>
    </row>
    <row r="43" spans="14:32" ht="16.5" thickBot="1" x14ac:dyDescent="0.2">
      <c r="N43" s="70"/>
      <c r="O43" s="22" t="s">
        <v>438</v>
      </c>
      <c r="P43" s="72"/>
      <c r="Q43" s="72"/>
      <c r="R43" s="74"/>
      <c r="S43" s="74"/>
      <c r="T43" s="74"/>
      <c r="U43" s="74"/>
      <c r="V43" s="76"/>
      <c r="X43" s="70"/>
      <c r="Y43" s="22" t="s">
        <v>381</v>
      </c>
      <c r="Z43" s="72"/>
      <c r="AA43" s="72"/>
      <c r="AB43" s="74"/>
      <c r="AC43" s="74"/>
      <c r="AD43" s="74"/>
      <c r="AE43" s="74"/>
      <c r="AF43" s="76"/>
    </row>
    <row r="44" spans="14:32" ht="15.75" x14ac:dyDescent="0.15">
      <c r="N44" s="69" t="s">
        <v>439</v>
      </c>
      <c r="O44" s="21" t="s">
        <v>440</v>
      </c>
      <c r="P44" s="71">
        <v>4220</v>
      </c>
      <c r="Q44" s="71">
        <v>2345</v>
      </c>
      <c r="R44" s="73">
        <v>43</v>
      </c>
      <c r="S44" s="73">
        <v>48</v>
      </c>
      <c r="T44" s="73">
        <v>0.55600000000000005</v>
      </c>
      <c r="U44" s="73">
        <v>1.83E-2</v>
      </c>
      <c r="V44" s="75">
        <v>1.0200000000000001E-2</v>
      </c>
      <c r="X44" s="69" t="s">
        <v>382</v>
      </c>
      <c r="Y44" s="21" t="s">
        <v>383</v>
      </c>
      <c r="Z44" s="71">
        <v>14170</v>
      </c>
      <c r="AA44" s="71">
        <v>4734</v>
      </c>
      <c r="AB44" s="73">
        <v>105</v>
      </c>
      <c r="AC44" s="73">
        <v>84</v>
      </c>
      <c r="AD44" s="73">
        <v>0.33400000000000002</v>
      </c>
      <c r="AE44" s="73">
        <v>2.2200000000000001E-2</v>
      </c>
      <c r="AF44" s="75">
        <v>7.4000000000000003E-3</v>
      </c>
    </row>
    <row r="45" spans="14:32" ht="16.5" thickBot="1" x14ac:dyDescent="0.2">
      <c r="N45" s="70"/>
      <c r="O45" s="22" t="s">
        <v>441</v>
      </c>
      <c r="P45" s="72"/>
      <c r="Q45" s="72"/>
      <c r="R45" s="74"/>
      <c r="S45" s="74"/>
      <c r="T45" s="74"/>
      <c r="U45" s="74"/>
      <c r="V45" s="76"/>
      <c r="X45" s="70"/>
      <c r="Y45" s="22" t="s">
        <v>369</v>
      </c>
      <c r="Z45" s="72"/>
      <c r="AA45" s="72"/>
      <c r="AB45" s="74"/>
      <c r="AC45" s="74"/>
      <c r="AD45" s="74"/>
      <c r="AE45" s="74"/>
      <c r="AF45" s="76"/>
    </row>
    <row r="46" spans="14:32" ht="15.75" x14ac:dyDescent="0.15">
      <c r="N46" s="69" t="s">
        <v>442</v>
      </c>
      <c r="O46" s="21" t="s">
        <v>443</v>
      </c>
      <c r="P46" s="71">
        <v>7468</v>
      </c>
      <c r="Q46" s="71">
        <v>3127</v>
      </c>
      <c r="R46" s="73">
        <v>108</v>
      </c>
      <c r="S46" s="73">
        <v>63</v>
      </c>
      <c r="T46" s="73">
        <v>0.41899999999999998</v>
      </c>
      <c r="U46" s="73">
        <v>3.4500000000000003E-2</v>
      </c>
      <c r="V46" s="75">
        <v>1.4500000000000001E-2</v>
      </c>
      <c r="X46" s="69" t="s">
        <v>384</v>
      </c>
      <c r="Y46" s="21" t="s">
        <v>385</v>
      </c>
      <c r="Z46" s="71">
        <v>4175</v>
      </c>
      <c r="AA46" s="71">
        <v>1595</v>
      </c>
      <c r="AB46" s="73" t="s">
        <v>313</v>
      </c>
      <c r="AC46" s="73">
        <v>66</v>
      </c>
      <c r="AD46" s="73">
        <v>0.38200000000000001</v>
      </c>
      <c r="AE46" s="73" t="s">
        <v>313</v>
      </c>
      <c r="AF46" s="75" t="s">
        <v>313</v>
      </c>
    </row>
    <row r="47" spans="14:32" ht="16.5" thickBot="1" x14ac:dyDescent="0.2">
      <c r="N47" s="70"/>
      <c r="O47" s="22" t="s">
        <v>444</v>
      </c>
      <c r="P47" s="72"/>
      <c r="Q47" s="72"/>
      <c r="R47" s="74"/>
      <c r="S47" s="74"/>
      <c r="T47" s="74"/>
      <c r="U47" s="74"/>
      <c r="V47" s="76"/>
      <c r="X47" s="70"/>
      <c r="Y47" s="22" t="s">
        <v>386</v>
      </c>
      <c r="Z47" s="72"/>
      <c r="AA47" s="72"/>
      <c r="AB47" s="74"/>
      <c r="AC47" s="74"/>
      <c r="AD47" s="74"/>
      <c r="AE47" s="74"/>
      <c r="AF47" s="76"/>
    </row>
    <row r="48" spans="14:32" ht="15.75" x14ac:dyDescent="0.15">
      <c r="N48" s="69" t="s">
        <v>445</v>
      </c>
      <c r="O48" s="21" t="s">
        <v>446</v>
      </c>
      <c r="P48" s="71">
        <v>6962</v>
      </c>
      <c r="Q48" s="71">
        <v>2512</v>
      </c>
      <c r="R48" s="73">
        <v>38</v>
      </c>
      <c r="S48" s="73">
        <v>78</v>
      </c>
      <c r="T48" s="73">
        <v>0.36099999999999999</v>
      </c>
      <c r="U48" s="73">
        <v>1.5100000000000001E-2</v>
      </c>
      <c r="V48" s="75">
        <v>5.4999999999999997E-3</v>
      </c>
      <c r="X48" s="69" t="s">
        <v>387</v>
      </c>
      <c r="Y48" s="21" t="s">
        <v>388</v>
      </c>
      <c r="Z48" s="71">
        <v>6333</v>
      </c>
      <c r="AA48" s="71">
        <v>3520</v>
      </c>
      <c r="AB48" s="73">
        <v>150</v>
      </c>
      <c r="AC48" s="73">
        <v>64</v>
      </c>
      <c r="AD48" s="73">
        <v>0.55600000000000005</v>
      </c>
      <c r="AE48" s="73">
        <v>4.2599999999999999E-2</v>
      </c>
      <c r="AF48" s="75">
        <v>2.3699999999999999E-2</v>
      </c>
    </row>
    <row r="49" spans="14:32" ht="16.5" thickBot="1" x14ac:dyDescent="0.2">
      <c r="N49" s="70"/>
      <c r="O49" s="22" t="s">
        <v>447</v>
      </c>
      <c r="P49" s="72"/>
      <c r="Q49" s="72"/>
      <c r="R49" s="74"/>
      <c r="S49" s="74"/>
      <c r="T49" s="74"/>
      <c r="U49" s="74"/>
      <c r="V49" s="76"/>
      <c r="X49" s="70"/>
      <c r="Y49" s="22" t="s">
        <v>389</v>
      </c>
      <c r="Z49" s="72"/>
      <c r="AA49" s="72"/>
      <c r="AB49" s="74"/>
      <c r="AC49" s="74"/>
      <c r="AD49" s="74"/>
      <c r="AE49" s="74"/>
      <c r="AF49" s="76"/>
    </row>
    <row r="50" spans="14:32" ht="15.75" x14ac:dyDescent="0.15">
      <c r="N50" s="69" t="s">
        <v>448</v>
      </c>
      <c r="O50" s="21" t="s">
        <v>449</v>
      </c>
      <c r="P50" s="71">
        <v>8618</v>
      </c>
      <c r="Q50" s="71">
        <v>2978</v>
      </c>
      <c r="R50" s="73">
        <v>89</v>
      </c>
      <c r="S50" s="73">
        <v>60</v>
      </c>
      <c r="T50" s="73">
        <v>0.34599999999999997</v>
      </c>
      <c r="U50" s="73">
        <v>2.9899999999999999E-2</v>
      </c>
      <c r="V50" s="75">
        <v>1.03E-2</v>
      </c>
      <c r="X50" s="69" t="s">
        <v>390</v>
      </c>
      <c r="Y50" s="21" t="s">
        <v>391</v>
      </c>
      <c r="Z50" s="71">
        <v>5835</v>
      </c>
      <c r="AA50" s="71">
        <v>2411</v>
      </c>
      <c r="AB50" s="73" t="s">
        <v>313</v>
      </c>
      <c r="AC50" s="73" t="s">
        <v>313</v>
      </c>
      <c r="AD50" s="73">
        <v>0.41299999999999998</v>
      </c>
      <c r="AE50" s="73" t="s">
        <v>313</v>
      </c>
      <c r="AF50" s="75" t="s">
        <v>313</v>
      </c>
    </row>
    <row r="51" spans="14:32" ht="16.5" thickBot="1" x14ac:dyDescent="0.2">
      <c r="N51" s="70"/>
      <c r="O51" s="22" t="s">
        <v>450</v>
      </c>
      <c r="P51" s="72"/>
      <c r="Q51" s="72"/>
      <c r="R51" s="74"/>
      <c r="S51" s="74"/>
      <c r="T51" s="74"/>
      <c r="U51" s="74"/>
      <c r="V51" s="76"/>
      <c r="X51" s="70"/>
      <c r="Y51" s="22" t="s">
        <v>392</v>
      </c>
      <c r="Z51" s="72"/>
      <c r="AA51" s="72"/>
      <c r="AB51" s="74"/>
      <c r="AC51" s="74"/>
      <c r="AD51" s="74"/>
      <c r="AE51" s="74"/>
      <c r="AF51" s="76"/>
    </row>
    <row r="52" spans="14:32" ht="15.75" x14ac:dyDescent="0.15">
      <c r="N52" s="69" t="s">
        <v>451</v>
      </c>
      <c r="O52" s="21" t="s">
        <v>452</v>
      </c>
      <c r="P52" s="71">
        <v>3179</v>
      </c>
      <c r="Q52" s="71">
        <v>1917</v>
      </c>
      <c r="R52" s="73">
        <v>112</v>
      </c>
      <c r="S52" s="73">
        <v>122</v>
      </c>
      <c r="T52" s="73">
        <v>0.60299999999999998</v>
      </c>
      <c r="U52" s="73">
        <v>5.8400000000000001E-2</v>
      </c>
      <c r="V52" s="75">
        <v>3.5200000000000002E-2</v>
      </c>
      <c r="X52" s="69" t="s">
        <v>393</v>
      </c>
      <c r="Y52" s="21" t="s">
        <v>334</v>
      </c>
      <c r="Z52" s="71">
        <v>7928</v>
      </c>
      <c r="AA52" s="71">
        <v>3243</v>
      </c>
      <c r="AB52" s="73" t="s">
        <v>313</v>
      </c>
      <c r="AC52" s="73" t="s">
        <v>313</v>
      </c>
      <c r="AD52" s="73">
        <v>0.40899999999999997</v>
      </c>
      <c r="AE52" s="73" t="s">
        <v>313</v>
      </c>
      <c r="AF52" s="75" t="s">
        <v>313</v>
      </c>
    </row>
    <row r="53" spans="14:32" ht="16.5" thickBot="1" x14ac:dyDescent="0.2">
      <c r="N53" s="70"/>
      <c r="O53" s="22" t="s">
        <v>453</v>
      </c>
      <c r="P53" s="72"/>
      <c r="Q53" s="72"/>
      <c r="R53" s="74"/>
      <c r="S53" s="74"/>
      <c r="T53" s="74"/>
      <c r="U53" s="74"/>
      <c r="V53" s="76"/>
      <c r="X53" s="70"/>
      <c r="Y53" s="22" t="s">
        <v>394</v>
      </c>
      <c r="Z53" s="72"/>
      <c r="AA53" s="72"/>
      <c r="AB53" s="74"/>
      <c r="AC53" s="74"/>
      <c r="AD53" s="74"/>
      <c r="AE53" s="74"/>
      <c r="AF53" s="76"/>
    </row>
    <row r="54" spans="14:32" ht="15.75" x14ac:dyDescent="0.15">
      <c r="N54" s="69" t="s">
        <v>469</v>
      </c>
      <c r="O54" s="21" t="s">
        <v>470</v>
      </c>
      <c r="P54" s="71">
        <v>4179</v>
      </c>
      <c r="Q54" s="71">
        <v>2712</v>
      </c>
      <c r="R54" s="73">
        <v>87</v>
      </c>
      <c r="S54" s="73">
        <v>27</v>
      </c>
      <c r="T54" s="73">
        <v>0.64900000000000002</v>
      </c>
      <c r="U54" s="73">
        <v>3.2099999999999997E-2</v>
      </c>
      <c r="V54" s="75">
        <v>2.0799999999999999E-2</v>
      </c>
      <c r="X54" s="69" t="s">
        <v>395</v>
      </c>
      <c r="Y54" s="21" t="s">
        <v>396</v>
      </c>
      <c r="Z54" s="71">
        <v>5600</v>
      </c>
      <c r="AA54" s="71">
        <v>2191</v>
      </c>
      <c r="AB54" s="73" t="s">
        <v>313</v>
      </c>
      <c r="AC54" s="73" t="s">
        <v>313</v>
      </c>
      <c r="AD54" s="73">
        <v>0.39100000000000001</v>
      </c>
      <c r="AE54" s="73" t="s">
        <v>313</v>
      </c>
      <c r="AF54" s="75" t="s">
        <v>313</v>
      </c>
    </row>
    <row r="55" spans="14:32" ht="16.5" thickBot="1" x14ac:dyDescent="0.2">
      <c r="N55" s="70"/>
      <c r="O55" s="22" t="s">
        <v>471</v>
      </c>
      <c r="P55" s="72"/>
      <c r="Q55" s="72"/>
      <c r="R55" s="74"/>
      <c r="S55" s="74"/>
      <c r="T55" s="74"/>
      <c r="U55" s="74"/>
      <c r="V55" s="76"/>
      <c r="X55" s="70"/>
      <c r="Y55" s="22" t="s">
        <v>397</v>
      </c>
      <c r="Z55" s="72"/>
      <c r="AA55" s="72"/>
      <c r="AB55" s="74"/>
      <c r="AC55" s="74"/>
      <c r="AD55" s="74"/>
      <c r="AE55" s="74"/>
      <c r="AF55" s="76"/>
    </row>
    <row r="56" spans="14:32" ht="15.75" x14ac:dyDescent="0.15">
      <c r="N56" s="69" t="s">
        <v>472</v>
      </c>
      <c r="O56" s="21" t="s">
        <v>446</v>
      </c>
      <c r="P56" s="71">
        <v>7162</v>
      </c>
      <c r="Q56" s="71">
        <v>2900</v>
      </c>
      <c r="R56" s="73">
        <v>35</v>
      </c>
      <c r="S56" s="73">
        <v>80</v>
      </c>
      <c r="T56" s="73">
        <v>0.40500000000000003</v>
      </c>
      <c r="U56" s="73">
        <v>1.21E-2</v>
      </c>
      <c r="V56" s="75">
        <v>4.8999999999999998E-3</v>
      </c>
      <c r="X56" s="69" t="s">
        <v>398</v>
      </c>
      <c r="Y56" s="21" t="s">
        <v>399</v>
      </c>
      <c r="Z56" s="71">
        <v>8599</v>
      </c>
      <c r="AA56" s="71">
        <v>4089</v>
      </c>
      <c r="AB56" s="73" t="s">
        <v>313</v>
      </c>
      <c r="AC56" s="73" t="s">
        <v>313</v>
      </c>
      <c r="AD56" s="73">
        <v>0.47599999999999998</v>
      </c>
      <c r="AE56" s="73" t="s">
        <v>313</v>
      </c>
      <c r="AF56" s="75" t="s">
        <v>313</v>
      </c>
    </row>
    <row r="57" spans="14:32" ht="16.5" thickBot="1" x14ac:dyDescent="0.2">
      <c r="N57" s="70"/>
      <c r="O57" s="22" t="s">
        <v>473</v>
      </c>
      <c r="P57" s="72"/>
      <c r="Q57" s="72"/>
      <c r="R57" s="74"/>
      <c r="S57" s="74"/>
      <c r="T57" s="74"/>
      <c r="U57" s="74"/>
      <c r="V57" s="76"/>
      <c r="X57" s="70"/>
      <c r="Y57" s="22" t="s">
        <v>400</v>
      </c>
      <c r="Z57" s="72"/>
      <c r="AA57" s="72"/>
      <c r="AB57" s="74"/>
      <c r="AC57" s="74"/>
      <c r="AD57" s="74"/>
      <c r="AE57" s="74"/>
      <c r="AF57" s="76"/>
    </row>
    <row r="58" spans="14:32" ht="15.75" x14ac:dyDescent="0.15">
      <c r="N58" s="69" t="s">
        <v>474</v>
      </c>
      <c r="O58" s="21" t="s">
        <v>475</v>
      </c>
      <c r="P58" s="71">
        <v>3556</v>
      </c>
      <c r="Q58" s="71">
        <v>1349</v>
      </c>
      <c r="R58" s="73">
        <v>132</v>
      </c>
      <c r="S58" s="73">
        <v>60</v>
      </c>
      <c r="T58" s="73">
        <v>0.379</v>
      </c>
      <c r="U58" s="73">
        <v>9.7900000000000001E-2</v>
      </c>
      <c r="V58" s="75">
        <v>3.7100000000000001E-2</v>
      </c>
      <c r="X58" s="69" t="s">
        <v>401</v>
      </c>
      <c r="Y58" s="21" t="s">
        <v>402</v>
      </c>
      <c r="Z58" s="71">
        <v>10958</v>
      </c>
      <c r="AA58" s="71">
        <v>4494</v>
      </c>
      <c r="AB58" s="73">
        <v>130</v>
      </c>
      <c r="AC58" s="73">
        <v>107</v>
      </c>
      <c r="AD58" s="73">
        <v>0.41</v>
      </c>
      <c r="AE58" s="73">
        <v>2.8899999999999999E-2</v>
      </c>
      <c r="AF58" s="75">
        <v>1.1900000000000001E-2</v>
      </c>
    </row>
    <row r="59" spans="14:32" ht="16.5" thickBot="1" x14ac:dyDescent="0.2">
      <c r="N59" s="70"/>
      <c r="O59" s="22" t="s">
        <v>473</v>
      </c>
      <c r="P59" s="72"/>
      <c r="Q59" s="72"/>
      <c r="R59" s="74"/>
      <c r="S59" s="74"/>
      <c r="T59" s="74"/>
      <c r="U59" s="74"/>
      <c r="V59" s="76"/>
      <c r="X59" s="70"/>
      <c r="Y59" s="22" t="s">
        <v>403</v>
      </c>
      <c r="Z59" s="72"/>
      <c r="AA59" s="72"/>
      <c r="AB59" s="74"/>
      <c r="AC59" s="74"/>
      <c r="AD59" s="74"/>
      <c r="AE59" s="74"/>
      <c r="AF59" s="76"/>
    </row>
    <row r="60" spans="14:32" ht="15.75" x14ac:dyDescent="0.15">
      <c r="N60" s="69" t="s">
        <v>476</v>
      </c>
      <c r="O60" s="21" t="s">
        <v>477</v>
      </c>
      <c r="P60" s="71">
        <v>4375</v>
      </c>
      <c r="Q60" s="71">
        <v>1577</v>
      </c>
      <c r="R60" s="73">
        <v>101</v>
      </c>
      <c r="S60" s="73">
        <v>56</v>
      </c>
      <c r="T60" s="73">
        <v>0.36</v>
      </c>
      <c r="U60" s="73">
        <v>6.4100000000000004E-2</v>
      </c>
      <c r="V60" s="75">
        <v>2.3099999999999999E-2</v>
      </c>
      <c r="X60" s="69" t="s">
        <v>404</v>
      </c>
      <c r="Y60" s="21" t="s">
        <v>326</v>
      </c>
      <c r="Z60" s="71">
        <v>11827</v>
      </c>
      <c r="AA60" s="71">
        <v>3879</v>
      </c>
      <c r="AB60" s="73">
        <v>89</v>
      </c>
      <c r="AC60" s="73">
        <v>87</v>
      </c>
      <c r="AD60" s="73">
        <v>0.32800000000000001</v>
      </c>
      <c r="AE60" s="73">
        <v>2.29E-2</v>
      </c>
      <c r="AF60" s="75">
        <v>7.4999999999999997E-3</v>
      </c>
    </row>
    <row r="61" spans="14:32" ht="16.5" thickBot="1" x14ac:dyDescent="0.2">
      <c r="N61" s="70"/>
      <c r="O61" s="22" t="s">
        <v>473</v>
      </c>
      <c r="P61" s="72"/>
      <c r="Q61" s="72"/>
      <c r="R61" s="74"/>
      <c r="S61" s="74"/>
      <c r="T61" s="74"/>
      <c r="U61" s="74"/>
      <c r="V61" s="76"/>
      <c r="X61" s="70"/>
      <c r="Y61" s="22" t="s">
        <v>405</v>
      </c>
      <c r="Z61" s="72"/>
      <c r="AA61" s="72"/>
      <c r="AB61" s="74"/>
      <c r="AC61" s="74"/>
      <c r="AD61" s="74"/>
      <c r="AE61" s="74"/>
      <c r="AF61" s="76"/>
    </row>
    <row r="62" spans="14:32" ht="15.75" x14ac:dyDescent="0.15">
      <c r="N62" s="69" t="s">
        <v>478</v>
      </c>
      <c r="O62" s="21" t="s">
        <v>380</v>
      </c>
      <c r="P62" s="71">
        <v>5256</v>
      </c>
      <c r="Q62" s="71">
        <v>2443</v>
      </c>
      <c r="R62" s="73">
        <v>63</v>
      </c>
      <c r="S62" s="73" t="s">
        <v>313</v>
      </c>
      <c r="T62" s="73">
        <v>0.46500000000000002</v>
      </c>
      <c r="U62" s="73">
        <v>2.58E-2</v>
      </c>
      <c r="V62" s="75">
        <v>1.2E-2</v>
      </c>
      <c r="X62" s="69" t="s">
        <v>406</v>
      </c>
      <c r="Y62" s="21" t="s">
        <v>407</v>
      </c>
      <c r="Z62" s="71">
        <v>3565</v>
      </c>
      <c r="AA62" s="71">
        <v>1906</v>
      </c>
      <c r="AB62" s="73">
        <v>45</v>
      </c>
      <c r="AC62" s="73">
        <v>40</v>
      </c>
      <c r="AD62" s="73">
        <v>0.53500000000000003</v>
      </c>
      <c r="AE62" s="73">
        <v>2.3599999999999999E-2</v>
      </c>
      <c r="AF62" s="75">
        <v>1.26E-2</v>
      </c>
    </row>
    <row r="63" spans="14:32" ht="16.5" thickBot="1" x14ac:dyDescent="0.2">
      <c r="N63" s="70"/>
      <c r="O63" s="22" t="s">
        <v>479</v>
      </c>
      <c r="P63" s="72"/>
      <c r="Q63" s="72"/>
      <c r="R63" s="74"/>
      <c r="S63" s="74"/>
      <c r="T63" s="74"/>
      <c r="U63" s="74"/>
      <c r="V63" s="76"/>
      <c r="X63" s="70"/>
      <c r="Y63" s="22" t="s">
        <v>408</v>
      </c>
      <c r="Z63" s="72"/>
      <c r="AA63" s="72"/>
      <c r="AB63" s="74"/>
      <c r="AC63" s="74"/>
      <c r="AD63" s="74"/>
      <c r="AE63" s="74"/>
      <c r="AF63" s="76"/>
    </row>
    <row r="64" spans="14:32" ht="15.75" x14ac:dyDescent="0.15">
      <c r="N64" s="69" t="s">
        <v>480</v>
      </c>
      <c r="O64" s="21" t="s">
        <v>481</v>
      </c>
      <c r="P64" s="71">
        <v>4813</v>
      </c>
      <c r="Q64" s="71">
        <v>1949</v>
      </c>
      <c r="R64" s="73">
        <v>126</v>
      </c>
      <c r="S64" s="73">
        <v>90</v>
      </c>
      <c r="T64" s="73">
        <v>0.40500000000000003</v>
      </c>
      <c r="U64" s="73">
        <v>6.4699999999999994E-2</v>
      </c>
      <c r="V64" s="75">
        <v>2.6200000000000001E-2</v>
      </c>
      <c r="X64" s="69" t="s">
        <v>409</v>
      </c>
      <c r="Y64" s="21" t="s">
        <v>410</v>
      </c>
      <c r="Z64" s="71">
        <v>7675</v>
      </c>
      <c r="AA64" s="71">
        <v>3185</v>
      </c>
      <c r="AB64" s="73">
        <v>227</v>
      </c>
      <c r="AC64" s="73">
        <v>203</v>
      </c>
      <c r="AD64" s="73">
        <v>0.41499999999999998</v>
      </c>
      <c r="AE64" s="73">
        <v>7.1300000000000002E-2</v>
      </c>
      <c r="AF64" s="75">
        <v>2.9600000000000001E-2</v>
      </c>
    </row>
    <row r="65" spans="14:32" ht="16.5" thickBot="1" x14ac:dyDescent="0.2">
      <c r="N65" s="70"/>
      <c r="O65" s="22" t="s">
        <v>482</v>
      </c>
      <c r="P65" s="72"/>
      <c r="Q65" s="72"/>
      <c r="R65" s="74"/>
      <c r="S65" s="74"/>
      <c r="T65" s="74"/>
      <c r="U65" s="74"/>
      <c r="V65" s="76"/>
      <c r="X65" s="70"/>
      <c r="Y65" s="22" t="s">
        <v>411</v>
      </c>
      <c r="Z65" s="72"/>
      <c r="AA65" s="72"/>
      <c r="AB65" s="74"/>
      <c r="AC65" s="74"/>
      <c r="AD65" s="74"/>
      <c r="AE65" s="74"/>
      <c r="AF65" s="76"/>
    </row>
    <row r="66" spans="14:32" ht="15.75" x14ac:dyDescent="0.15">
      <c r="N66" s="69" t="s">
        <v>483</v>
      </c>
      <c r="O66" s="21" t="s">
        <v>481</v>
      </c>
      <c r="P66" s="71">
        <v>4750</v>
      </c>
      <c r="Q66" s="71">
        <v>1628</v>
      </c>
      <c r="R66" s="73">
        <v>64</v>
      </c>
      <c r="S66" s="73">
        <v>51</v>
      </c>
      <c r="T66" s="73">
        <v>0.34300000000000003</v>
      </c>
      <c r="U66" s="73">
        <v>3.9300000000000002E-2</v>
      </c>
      <c r="V66" s="75">
        <v>1.35E-2</v>
      </c>
      <c r="X66" s="69" t="s">
        <v>412</v>
      </c>
      <c r="Y66" s="21" t="s">
        <v>413</v>
      </c>
      <c r="Z66" s="71">
        <v>3678</v>
      </c>
      <c r="AA66" s="71">
        <v>1263</v>
      </c>
      <c r="AB66" s="73" t="s">
        <v>313</v>
      </c>
      <c r="AC66" s="73" t="s">
        <v>313</v>
      </c>
      <c r="AD66" s="73">
        <v>0.34300000000000003</v>
      </c>
      <c r="AE66" s="73" t="s">
        <v>313</v>
      </c>
      <c r="AF66" s="75" t="s">
        <v>313</v>
      </c>
    </row>
    <row r="67" spans="14:32" ht="16.5" thickBot="1" x14ac:dyDescent="0.2">
      <c r="N67" s="70"/>
      <c r="O67" s="22" t="s">
        <v>484</v>
      </c>
      <c r="P67" s="72"/>
      <c r="Q67" s="72"/>
      <c r="R67" s="74"/>
      <c r="S67" s="74"/>
      <c r="T67" s="74"/>
      <c r="U67" s="74"/>
      <c r="V67" s="76"/>
      <c r="X67" s="70"/>
      <c r="Y67" s="22" t="s">
        <v>414</v>
      </c>
      <c r="Z67" s="72"/>
      <c r="AA67" s="72"/>
      <c r="AB67" s="74"/>
      <c r="AC67" s="74"/>
      <c r="AD67" s="74"/>
      <c r="AE67" s="74"/>
      <c r="AF67" s="76"/>
    </row>
    <row r="68" spans="14:32" ht="15.75" x14ac:dyDescent="0.15">
      <c r="N68" s="69" t="s">
        <v>485</v>
      </c>
      <c r="O68" s="21" t="s">
        <v>481</v>
      </c>
      <c r="P68" s="71">
        <v>6531</v>
      </c>
      <c r="Q68" s="71">
        <v>3049</v>
      </c>
      <c r="R68" s="73">
        <v>62</v>
      </c>
      <c r="S68" s="73">
        <v>41</v>
      </c>
      <c r="T68" s="73">
        <v>0.46700000000000003</v>
      </c>
      <c r="U68" s="73">
        <v>2.0299999999999999E-2</v>
      </c>
      <c r="V68" s="75">
        <v>9.4999999999999998E-3</v>
      </c>
      <c r="X68" s="69" t="s">
        <v>415</v>
      </c>
      <c r="Y68" s="21" t="s">
        <v>416</v>
      </c>
      <c r="Z68" s="71">
        <v>7001</v>
      </c>
      <c r="AA68" s="71">
        <v>2607</v>
      </c>
      <c r="AB68" s="73" t="s">
        <v>313</v>
      </c>
      <c r="AC68" s="73" t="s">
        <v>313</v>
      </c>
      <c r="AD68" s="73">
        <v>0.372</v>
      </c>
      <c r="AE68" s="73" t="s">
        <v>313</v>
      </c>
      <c r="AF68" s="75" t="s">
        <v>313</v>
      </c>
    </row>
    <row r="69" spans="14:32" ht="16.5" thickBot="1" x14ac:dyDescent="0.2">
      <c r="N69" s="70"/>
      <c r="O69" s="22" t="s">
        <v>486</v>
      </c>
      <c r="P69" s="72"/>
      <c r="Q69" s="72"/>
      <c r="R69" s="74"/>
      <c r="S69" s="74"/>
      <c r="T69" s="74"/>
      <c r="U69" s="74"/>
      <c r="V69" s="76"/>
      <c r="X69" s="70"/>
      <c r="Y69" s="22" t="s">
        <v>417</v>
      </c>
      <c r="Z69" s="72"/>
      <c r="AA69" s="72"/>
      <c r="AB69" s="74"/>
      <c r="AC69" s="74"/>
      <c r="AD69" s="74"/>
      <c r="AE69" s="74"/>
      <c r="AF69" s="76"/>
    </row>
    <row r="70" spans="14:32" ht="15.75" x14ac:dyDescent="0.15">
      <c r="N70" s="69" t="s">
        <v>490</v>
      </c>
      <c r="O70" s="21" t="s">
        <v>491</v>
      </c>
      <c r="P70" s="71">
        <v>3758</v>
      </c>
      <c r="Q70" s="71">
        <v>2030</v>
      </c>
      <c r="R70" s="73">
        <v>65</v>
      </c>
      <c r="S70" s="73">
        <v>73</v>
      </c>
      <c r="T70" s="73">
        <v>0.54</v>
      </c>
      <c r="U70" s="73">
        <v>3.2000000000000001E-2</v>
      </c>
      <c r="V70" s="75">
        <v>1.7299999999999999E-2</v>
      </c>
      <c r="X70" s="69" t="s">
        <v>418</v>
      </c>
      <c r="Y70" s="21" t="s">
        <v>419</v>
      </c>
      <c r="Z70" s="71">
        <v>6941</v>
      </c>
      <c r="AA70" s="71">
        <v>3241</v>
      </c>
      <c r="AB70" s="73" t="s">
        <v>313</v>
      </c>
      <c r="AC70" s="73" t="s">
        <v>313</v>
      </c>
      <c r="AD70" s="73">
        <v>0.46700000000000003</v>
      </c>
      <c r="AE70" s="73" t="s">
        <v>313</v>
      </c>
      <c r="AF70" s="75" t="s">
        <v>313</v>
      </c>
    </row>
    <row r="71" spans="14:32" ht="16.5" thickBot="1" x14ac:dyDescent="0.2">
      <c r="N71" s="70"/>
      <c r="O71" s="22" t="s">
        <v>492</v>
      </c>
      <c r="P71" s="72"/>
      <c r="Q71" s="72"/>
      <c r="R71" s="74"/>
      <c r="S71" s="74"/>
      <c r="T71" s="74"/>
      <c r="U71" s="74"/>
      <c r="V71" s="76"/>
      <c r="X71" s="70"/>
      <c r="Y71" s="22" t="s">
        <v>420</v>
      </c>
      <c r="Z71" s="72"/>
      <c r="AA71" s="72"/>
      <c r="AB71" s="74"/>
      <c r="AC71" s="74"/>
      <c r="AD71" s="74"/>
      <c r="AE71" s="74"/>
      <c r="AF71" s="76"/>
    </row>
    <row r="72" spans="14:32" ht="15.75" x14ac:dyDescent="0.15">
      <c r="N72" s="69" t="s">
        <v>493</v>
      </c>
      <c r="O72" s="21" t="s">
        <v>494</v>
      </c>
      <c r="P72" s="71">
        <v>11588</v>
      </c>
      <c r="Q72" s="71">
        <v>3733</v>
      </c>
      <c r="R72" s="73">
        <v>71</v>
      </c>
      <c r="S72" s="73">
        <v>36</v>
      </c>
      <c r="T72" s="73">
        <v>0.32200000000000001</v>
      </c>
      <c r="U72" s="73">
        <v>1.9E-2</v>
      </c>
      <c r="V72" s="75">
        <v>6.1000000000000004E-3</v>
      </c>
      <c r="X72" s="69" t="s">
        <v>421</v>
      </c>
      <c r="Y72" s="21" t="s">
        <v>422</v>
      </c>
      <c r="Z72" s="71">
        <v>8890</v>
      </c>
      <c r="AA72" s="71">
        <v>4804</v>
      </c>
      <c r="AB72" s="73" t="s">
        <v>313</v>
      </c>
      <c r="AC72" s="73" t="s">
        <v>313</v>
      </c>
      <c r="AD72" s="73">
        <v>0.54</v>
      </c>
      <c r="AE72" s="73" t="s">
        <v>313</v>
      </c>
      <c r="AF72" s="75" t="s">
        <v>313</v>
      </c>
    </row>
    <row r="73" spans="14:32" ht="16.5" thickBot="1" x14ac:dyDescent="0.2">
      <c r="N73" s="70"/>
      <c r="O73" s="22" t="s">
        <v>495</v>
      </c>
      <c r="P73" s="72"/>
      <c r="Q73" s="72"/>
      <c r="R73" s="74"/>
      <c r="S73" s="74"/>
      <c r="T73" s="74"/>
      <c r="U73" s="74"/>
      <c r="V73" s="76"/>
      <c r="X73" s="70"/>
      <c r="Y73" s="22" t="s">
        <v>423</v>
      </c>
      <c r="Z73" s="72"/>
      <c r="AA73" s="72"/>
      <c r="AB73" s="74"/>
      <c r="AC73" s="74"/>
      <c r="AD73" s="74"/>
      <c r="AE73" s="74"/>
      <c r="AF73" s="76"/>
    </row>
    <row r="74" spans="14:32" ht="15.75" x14ac:dyDescent="0.15">
      <c r="N74" s="69" t="s">
        <v>496</v>
      </c>
      <c r="O74" s="21" t="s">
        <v>497</v>
      </c>
      <c r="P74" s="71">
        <v>4012</v>
      </c>
      <c r="Q74" s="71">
        <v>2234</v>
      </c>
      <c r="R74" s="73">
        <v>73</v>
      </c>
      <c r="S74" s="73">
        <v>25</v>
      </c>
      <c r="T74" s="73">
        <v>0.55700000000000005</v>
      </c>
      <c r="U74" s="73">
        <v>3.27E-2</v>
      </c>
      <c r="V74" s="75">
        <v>1.8200000000000001E-2</v>
      </c>
      <c r="X74" s="69" t="s">
        <v>424</v>
      </c>
      <c r="Y74" s="21" t="s">
        <v>425</v>
      </c>
      <c r="Z74" s="71">
        <v>10068</v>
      </c>
      <c r="AA74" s="71">
        <v>2585</v>
      </c>
      <c r="AB74" s="73" t="s">
        <v>313</v>
      </c>
      <c r="AC74" s="73" t="s">
        <v>313</v>
      </c>
      <c r="AD74" s="73">
        <v>0.25700000000000001</v>
      </c>
      <c r="AE74" s="73" t="s">
        <v>313</v>
      </c>
      <c r="AF74" s="75" t="s">
        <v>313</v>
      </c>
    </row>
    <row r="75" spans="14:32" ht="16.5" thickBot="1" x14ac:dyDescent="0.2">
      <c r="N75" s="70"/>
      <c r="O75" s="22" t="s">
        <v>498</v>
      </c>
      <c r="P75" s="72"/>
      <c r="Q75" s="72"/>
      <c r="R75" s="74"/>
      <c r="S75" s="74"/>
      <c r="T75" s="74"/>
      <c r="U75" s="74"/>
      <c r="V75" s="76"/>
      <c r="X75" s="70"/>
      <c r="Y75" s="22" t="s">
        <v>426</v>
      </c>
      <c r="Z75" s="72"/>
      <c r="AA75" s="72"/>
      <c r="AB75" s="74"/>
      <c r="AC75" s="74"/>
      <c r="AD75" s="74"/>
      <c r="AE75" s="74"/>
      <c r="AF75" s="76"/>
    </row>
    <row r="76" spans="14:32" ht="15.75" x14ac:dyDescent="0.15">
      <c r="N76" s="69" t="s">
        <v>499</v>
      </c>
      <c r="O76" s="21" t="s">
        <v>500</v>
      </c>
      <c r="P76" s="71">
        <v>13905</v>
      </c>
      <c r="Q76" s="71">
        <v>5437</v>
      </c>
      <c r="R76" s="73">
        <v>110</v>
      </c>
      <c r="S76" s="73">
        <v>60</v>
      </c>
      <c r="T76" s="73">
        <v>0.39100000000000001</v>
      </c>
      <c r="U76" s="73">
        <v>2.0199999999999999E-2</v>
      </c>
      <c r="V76" s="75">
        <v>7.9000000000000008E-3</v>
      </c>
      <c r="X76" s="69" t="s">
        <v>427</v>
      </c>
      <c r="Y76" s="21" t="s">
        <v>428</v>
      </c>
      <c r="Z76" s="71">
        <v>7261</v>
      </c>
      <c r="AA76" s="71">
        <v>2778</v>
      </c>
      <c r="AB76" s="73">
        <v>189</v>
      </c>
      <c r="AC76" s="73">
        <v>115</v>
      </c>
      <c r="AD76" s="73">
        <v>0.38300000000000001</v>
      </c>
      <c r="AE76" s="73">
        <v>6.8000000000000005E-2</v>
      </c>
      <c r="AF76" s="75">
        <v>2.5999999999999999E-2</v>
      </c>
    </row>
    <row r="77" spans="14:32" ht="16.5" thickBot="1" x14ac:dyDescent="0.2">
      <c r="N77" s="70"/>
      <c r="O77" s="22" t="s">
        <v>501</v>
      </c>
      <c r="P77" s="72"/>
      <c r="Q77" s="72"/>
      <c r="R77" s="74"/>
      <c r="S77" s="74"/>
      <c r="T77" s="74"/>
      <c r="U77" s="74"/>
      <c r="V77" s="76"/>
      <c r="X77" s="70"/>
      <c r="Y77" s="22" t="s">
        <v>429</v>
      </c>
      <c r="Z77" s="72"/>
      <c r="AA77" s="72"/>
      <c r="AB77" s="74"/>
      <c r="AC77" s="74"/>
      <c r="AD77" s="74"/>
      <c r="AE77" s="74"/>
      <c r="AF77" s="76"/>
    </row>
    <row r="78" spans="14:32" ht="15.75" x14ac:dyDescent="0.15">
      <c r="N78" s="69" t="s">
        <v>502</v>
      </c>
      <c r="O78" s="21" t="s">
        <v>329</v>
      </c>
      <c r="P78" s="71">
        <v>7201</v>
      </c>
      <c r="Q78" s="71">
        <v>2842</v>
      </c>
      <c r="R78" s="73">
        <v>84</v>
      </c>
      <c r="S78" s="73">
        <v>105</v>
      </c>
      <c r="T78" s="73">
        <v>0.39500000000000002</v>
      </c>
      <c r="U78" s="73">
        <v>2.9600000000000001E-2</v>
      </c>
      <c r="V78" s="75">
        <v>1.17E-2</v>
      </c>
      <c r="X78" s="69" t="s">
        <v>430</v>
      </c>
      <c r="Y78" s="21" t="s">
        <v>431</v>
      </c>
      <c r="Z78" s="71">
        <v>13543</v>
      </c>
      <c r="AA78" s="71">
        <v>3258</v>
      </c>
      <c r="AB78" s="73">
        <v>222</v>
      </c>
      <c r="AC78" s="73">
        <v>67</v>
      </c>
      <c r="AD78" s="73">
        <v>0.24099999999999999</v>
      </c>
      <c r="AE78" s="73">
        <v>6.8099999999999994E-2</v>
      </c>
      <c r="AF78" s="75">
        <v>1.6400000000000001E-2</v>
      </c>
    </row>
    <row r="79" spans="14:32" ht="16.5" thickBot="1" x14ac:dyDescent="0.2">
      <c r="N79" s="70"/>
      <c r="O79" s="22" t="s">
        <v>503</v>
      </c>
      <c r="P79" s="72"/>
      <c r="Q79" s="72"/>
      <c r="R79" s="74"/>
      <c r="S79" s="74"/>
      <c r="T79" s="74"/>
      <c r="U79" s="74"/>
      <c r="V79" s="76"/>
      <c r="X79" s="70"/>
      <c r="Y79" s="22" t="s">
        <v>432</v>
      </c>
      <c r="Z79" s="72"/>
      <c r="AA79" s="72"/>
      <c r="AB79" s="74"/>
      <c r="AC79" s="74"/>
      <c r="AD79" s="74"/>
      <c r="AE79" s="74"/>
      <c r="AF79" s="76"/>
    </row>
    <row r="80" spans="14:32" ht="15.75" x14ac:dyDescent="0.15">
      <c r="N80" s="69" t="s">
        <v>504</v>
      </c>
      <c r="O80" s="21" t="s">
        <v>431</v>
      </c>
      <c r="P80" s="71">
        <v>7745</v>
      </c>
      <c r="Q80" s="71">
        <v>2087</v>
      </c>
      <c r="R80" s="73">
        <v>87</v>
      </c>
      <c r="S80" s="73">
        <v>72</v>
      </c>
      <c r="T80" s="73">
        <v>0.26900000000000002</v>
      </c>
      <c r="U80" s="73">
        <v>4.1700000000000001E-2</v>
      </c>
      <c r="V80" s="75">
        <v>1.12E-2</v>
      </c>
      <c r="X80" s="69" t="s">
        <v>433</v>
      </c>
      <c r="Y80" s="21" t="s">
        <v>434</v>
      </c>
      <c r="Z80" s="71">
        <v>7007</v>
      </c>
      <c r="AA80" s="71">
        <v>2030</v>
      </c>
      <c r="AB80" s="73">
        <v>124</v>
      </c>
      <c r="AC80" s="73">
        <v>67</v>
      </c>
      <c r="AD80" s="73">
        <v>0.28999999999999998</v>
      </c>
      <c r="AE80" s="73">
        <v>6.1100000000000002E-2</v>
      </c>
      <c r="AF80" s="75">
        <v>1.77E-2</v>
      </c>
    </row>
    <row r="81" spans="14:32" ht="16.5" thickBot="1" x14ac:dyDescent="0.2">
      <c r="N81" s="70"/>
      <c r="O81" s="22" t="s">
        <v>505</v>
      </c>
      <c r="P81" s="72"/>
      <c r="Q81" s="72"/>
      <c r="R81" s="74"/>
      <c r="S81" s="74"/>
      <c r="T81" s="74"/>
      <c r="U81" s="74"/>
      <c r="V81" s="76"/>
      <c r="X81" s="70"/>
      <c r="Y81" s="22" t="s">
        <v>432</v>
      </c>
      <c r="Z81" s="72"/>
      <c r="AA81" s="72"/>
      <c r="AB81" s="74"/>
      <c r="AC81" s="74"/>
      <c r="AD81" s="74"/>
      <c r="AE81" s="74"/>
      <c r="AF81" s="76"/>
    </row>
    <row r="82" spans="14:32" ht="15.75" x14ac:dyDescent="0.15">
      <c r="N82" s="69" t="s">
        <v>506</v>
      </c>
      <c r="O82" s="21" t="s">
        <v>507</v>
      </c>
      <c r="P82" s="71">
        <v>13674</v>
      </c>
      <c r="Q82" s="71">
        <v>5296</v>
      </c>
      <c r="R82" s="73">
        <v>104</v>
      </c>
      <c r="S82" s="73">
        <v>108</v>
      </c>
      <c r="T82" s="73">
        <v>0.38700000000000001</v>
      </c>
      <c r="U82" s="73">
        <v>1.9599999999999999E-2</v>
      </c>
      <c r="V82" s="75">
        <v>7.6E-3</v>
      </c>
      <c r="X82" s="69" t="s">
        <v>435</v>
      </c>
      <c r="Y82" s="21" t="s">
        <v>436</v>
      </c>
      <c r="Z82" s="71">
        <v>9487</v>
      </c>
      <c r="AA82" s="71">
        <v>1785</v>
      </c>
      <c r="AB82" s="73">
        <v>168</v>
      </c>
      <c r="AC82" s="73">
        <v>39</v>
      </c>
      <c r="AD82" s="73">
        <v>0.188</v>
      </c>
      <c r="AE82" s="73">
        <v>9.4100000000000003E-2</v>
      </c>
      <c r="AF82" s="75">
        <v>1.77E-2</v>
      </c>
    </row>
    <row r="83" spans="14:32" ht="16.5" thickBot="1" x14ac:dyDescent="0.2">
      <c r="N83" s="70"/>
      <c r="O83" s="22" t="s">
        <v>508</v>
      </c>
      <c r="P83" s="72"/>
      <c r="Q83" s="72"/>
      <c r="R83" s="74"/>
      <c r="S83" s="74"/>
      <c r="T83" s="74"/>
      <c r="U83" s="74"/>
      <c r="V83" s="76"/>
      <c r="X83" s="70"/>
      <c r="Y83" s="22" t="s">
        <v>429</v>
      </c>
      <c r="Z83" s="72"/>
      <c r="AA83" s="72"/>
      <c r="AB83" s="74"/>
      <c r="AC83" s="74"/>
      <c r="AD83" s="74"/>
      <c r="AE83" s="74"/>
      <c r="AF83" s="76"/>
    </row>
    <row r="84" spans="14:32" ht="15.75" x14ac:dyDescent="0.15">
      <c r="N84" s="69" t="s">
        <v>509</v>
      </c>
      <c r="O84" s="21" t="s">
        <v>510</v>
      </c>
      <c r="P84" s="71">
        <v>8778</v>
      </c>
      <c r="Q84" s="71">
        <v>3323</v>
      </c>
      <c r="R84" s="73">
        <v>67</v>
      </c>
      <c r="S84" s="73">
        <v>55</v>
      </c>
      <c r="T84" s="73">
        <v>0.379</v>
      </c>
      <c r="U84" s="73">
        <v>2.0199999999999999E-2</v>
      </c>
      <c r="V84" s="75">
        <v>7.6E-3</v>
      </c>
      <c r="X84" s="69" t="s">
        <v>437</v>
      </c>
      <c r="Y84" s="21" t="s">
        <v>345</v>
      </c>
      <c r="Z84" s="71">
        <v>6182</v>
      </c>
      <c r="AA84" s="71">
        <v>2917</v>
      </c>
      <c r="AB84" s="73">
        <v>96</v>
      </c>
      <c r="AC84" s="73">
        <v>32</v>
      </c>
      <c r="AD84" s="73">
        <v>0.47199999999999998</v>
      </c>
      <c r="AE84" s="73">
        <v>3.2899999999999999E-2</v>
      </c>
      <c r="AF84" s="75">
        <v>1.55E-2</v>
      </c>
    </row>
    <row r="85" spans="14:32" ht="16.5" thickBot="1" x14ac:dyDescent="0.2">
      <c r="N85" s="70"/>
      <c r="O85" s="22" t="s">
        <v>511</v>
      </c>
      <c r="P85" s="72"/>
      <c r="Q85" s="72"/>
      <c r="R85" s="74"/>
      <c r="S85" s="74"/>
      <c r="T85" s="74"/>
      <c r="U85" s="74"/>
      <c r="V85" s="76"/>
      <c r="X85" s="70"/>
      <c r="Y85" s="22" t="s">
        <v>438</v>
      </c>
      <c r="Z85" s="72"/>
      <c r="AA85" s="72"/>
      <c r="AB85" s="74"/>
      <c r="AC85" s="74"/>
      <c r="AD85" s="74"/>
      <c r="AE85" s="74"/>
      <c r="AF85" s="76"/>
    </row>
    <row r="86" spans="14:32" ht="15.75" x14ac:dyDescent="0.15">
      <c r="N86" s="69" t="s">
        <v>512</v>
      </c>
      <c r="O86" s="21" t="s">
        <v>513</v>
      </c>
      <c r="P86" s="71">
        <v>15879</v>
      </c>
      <c r="Q86" s="71">
        <v>3953</v>
      </c>
      <c r="R86" s="73">
        <v>274</v>
      </c>
      <c r="S86" s="73">
        <v>144</v>
      </c>
      <c r="T86" s="73">
        <v>0.249</v>
      </c>
      <c r="U86" s="73">
        <v>6.93E-2</v>
      </c>
      <c r="V86" s="75">
        <v>1.7299999999999999E-2</v>
      </c>
      <c r="X86" s="69" t="s">
        <v>439</v>
      </c>
      <c r="Y86" s="21" t="s">
        <v>440</v>
      </c>
      <c r="Z86" s="71">
        <v>4220</v>
      </c>
      <c r="AA86" s="71">
        <v>2345</v>
      </c>
      <c r="AB86" s="73">
        <v>43</v>
      </c>
      <c r="AC86" s="73">
        <v>48</v>
      </c>
      <c r="AD86" s="73">
        <v>0.55600000000000005</v>
      </c>
      <c r="AE86" s="73">
        <v>1.83E-2</v>
      </c>
      <c r="AF86" s="75">
        <v>1.0200000000000001E-2</v>
      </c>
    </row>
    <row r="87" spans="14:32" ht="16.5" thickBot="1" x14ac:dyDescent="0.2">
      <c r="N87" s="70"/>
      <c r="O87" s="22" t="s">
        <v>514</v>
      </c>
      <c r="P87" s="72"/>
      <c r="Q87" s="72"/>
      <c r="R87" s="74"/>
      <c r="S87" s="74"/>
      <c r="T87" s="74"/>
      <c r="U87" s="74"/>
      <c r="V87" s="76"/>
      <c r="X87" s="70"/>
      <c r="Y87" s="22" t="s">
        <v>441</v>
      </c>
      <c r="Z87" s="72"/>
      <c r="AA87" s="72"/>
      <c r="AB87" s="74"/>
      <c r="AC87" s="74"/>
      <c r="AD87" s="74"/>
      <c r="AE87" s="74"/>
      <c r="AF87" s="76"/>
    </row>
    <row r="88" spans="14:32" ht="15.75" x14ac:dyDescent="0.15">
      <c r="N88" s="69" t="s">
        <v>515</v>
      </c>
      <c r="O88" s="21" t="s">
        <v>516</v>
      </c>
      <c r="P88" s="71">
        <v>17535</v>
      </c>
      <c r="Q88" s="71">
        <v>4764</v>
      </c>
      <c r="R88" s="73">
        <v>372</v>
      </c>
      <c r="S88" s="73">
        <v>207</v>
      </c>
      <c r="T88" s="73">
        <v>0.27200000000000002</v>
      </c>
      <c r="U88" s="73">
        <v>7.8100000000000003E-2</v>
      </c>
      <c r="V88" s="75">
        <v>2.12E-2</v>
      </c>
      <c r="X88" s="69" t="s">
        <v>442</v>
      </c>
      <c r="Y88" s="21" t="s">
        <v>443</v>
      </c>
      <c r="Z88" s="71">
        <v>7468</v>
      </c>
      <c r="AA88" s="71">
        <v>3127</v>
      </c>
      <c r="AB88" s="73">
        <v>108</v>
      </c>
      <c r="AC88" s="73">
        <v>63</v>
      </c>
      <c r="AD88" s="73">
        <v>0.41899999999999998</v>
      </c>
      <c r="AE88" s="73">
        <v>3.4500000000000003E-2</v>
      </c>
      <c r="AF88" s="75">
        <v>1.4500000000000001E-2</v>
      </c>
    </row>
    <row r="89" spans="14:32" ht="16.5" thickBot="1" x14ac:dyDescent="0.2">
      <c r="N89" s="70"/>
      <c r="O89" s="22" t="s">
        <v>492</v>
      </c>
      <c r="P89" s="72"/>
      <c r="Q89" s="72"/>
      <c r="R89" s="74"/>
      <c r="S89" s="74"/>
      <c r="T89" s="74"/>
      <c r="U89" s="74"/>
      <c r="V89" s="76"/>
      <c r="X89" s="70"/>
      <c r="Y89" s="22" t="s">
        <v>444</v>
      </c>
      <c r="Z89" s="72"/>
      <c r="AA89" s="72"/>
      <c r="AB89" s="74"/>
      <c r="AC89" s="74"/>
      <c r="AD89" s="74"/>
      <c r="AE89" s="74"/>
      <c r="AF89" s="76"/>
    </row>
    <row r="90" spans="14:32" ht="15.75" x14ac:dyDescent="0.15">
      <c r="N90" s="69" t="s">
        <v>517</v>
      </c>
      <c r="O90" s="21" t="s">
        <v>518</v>
      </c>
      <c r="P90" s="71">
        <v>10188</v>
      </c>
      <c r="Q90" s="71">
        <v>3431</v>
      </c>
      <c r="R90" s="73">
        <v>237</v>
      </c>
      <c r="S90" s="73" t="s">
        <v>313</v>
      </c>
      <c r="T90" s="73">
        <v>0.33700000000000002</v>
      </c>
      <c r="U90" s="73">
        <v>6.9099999999999995E-2</v>
      </c>
      <c r="V90" s="75">
        <v>2.3300000000000001E-2</v>
      </c>
      <c r="X90" s="69" t="s">
        <v>445</v>
      </c>
      <c r="Y90" s="21" t="s">
        <v>446</v>
      </c>
      <c r="Z90" s="71">
        <v>6962</v>
      </c>
      <c r="AA90" s="71">
        <v>2512</v>
      </c>
      <c r="AB90" s="73">
        <v>38</v>
      </c>
      <c r="AC90" s="73">
        <v>78</v>
      </c>
      <c r="AD90" s="73">
        <v>0.36099999999999999</v>
      </c>
      <c r="AE90" s="73">
        <v>1.5100000000000001E-2</v>
      </c>
      <c r="AF90" s="75">
        <v>5.4999999999999997E-3</v>
      </c>
    </row>
    <row r="91" spans="14:32" ht="16.5" thickBot="1" x14ac:dyDescent="0.2">
      <c r="N91" s="70"/>
      <c r="O91" s="22" t="s">
        <v>519</v>
      </c>
      <c r="P91" s="72"/>
      <c r="Q91" s="72"/>
      <c r="R91" s="74"/>
      <c r="S91" s="74"/>
      <c r="T91" s="74"/>
      <c r="U91" s="74"/>
      <c r="V91" s="76"/>
      <c r="X91" s="70"/>
      <c r="Y91" s="22" t="s">
        <v>447</v>
      </c>
      <c r="Z91" s="72"/>
      <c r="AA91" s="72"/>
      <c r="AB91" s="74"/>
      <c r="AC91" s="74"/>
      <c r="AD91" s="74"/>
      <c r="AE91" s="74"/>
      <c r="AF91" s="76"/>
    </row>
    <row r="92" spans="14:32" ht="15.75" x14ac:dyDescent="0.15">
      <c r="N92" s="69" t="s">
        <v>520</v>
      </c>
      <c r="O92" s="21" t="s">
        <v>521</v>
      </c>
      <c r="P92" s="71">
        <v>7273</v>
      </c>
      <c r="Q92" s="71">
        <v>3522</v>
      </c>
      <c r="R92" s="73">
        <v>185</v>
      </c>
      <c r="S92" s="73">
        <v>137</v>
      </c>
      <c r="T92" s="73">
        <v>0.48399999999999999</v>
      </c>
      <c r="U92" s="73">
        <v>5.2499999999999998E-2</v>
      </c>
      <c r="V92" s="75">
        <v>2.5399999999999999E-2</v>
      </c>
      <c r="X92" s="69" t="s">
        <v>448</v>
      </c>
      <c r="Y92" s="21" t="s">
        <v>449</v>
      </c>
      <c r="Z92" s="71">
        <v>8618</v>
      </c>
      <c r="AA92" s="71">
        <v>2978</v>
      </c>
      <c r="AB92" s="73">
        <v>89</v>
      </c>
      <c r="AC92" s="73">
        <v>60</v>
      </c>
      <c r="AD92" s="73">
        <v>0.34599999999999997</v>
      </c>
      <c r="AE92" s="73">
        <v>2.9899999999999999E-2</v>
      </c>
      <c r="AF92" s="75">
        <v>1.03E-2</v>
      </c>
    </row>
    <row r="93" spans="14:32" ht="16.5" thickBot="1" x14ac:dyDescent="0.2">
      <c r="N93" s="70"/>
      <c r="O93" s="22" t="s">
        <v>522</v>
      </c>
      <c r="P93" s="72"/>
      <c r="Q93" s="72"/>
      <c r="R93" s="74"/>
      <c r="S93" s="74"/>
      <c r="T93" s="74"/>
      <c r="U93" s="74"/>
      <c r="V93" s="76"/>
      <c r="X93" s="70"/>
      <c r="Y93" s="22" t="s">
        <v>450</v>
      </c>
      <c r="Z93" s="72"/>
      <c r="AA93" s="72"/>
      <c r="AB93" s="74"/>
      <c r="AC93" s="74"/>
      <c r="AD93" s="74"/>
      <c r="AE93" s="74"/>
      <c r="AF93" s="76"/>
    </row>
    <row r="94" spans="14:32" ht="15.75" x14ac:dyDescent="0.15">
      <c r="N94" s="69" t="s">
        <v>523</v>
      </c>
      <c r="O94" s="21" t="s">
        <v>524</v>
      </c>
      <c r="P94" s="71">
        <v>9757</v>
      </c>
      <c r="Q94" s="71">
        <v>3453</v>
      </c>
      <c r="R94" s="73">
        <v>171</v>
      </c>
      <c r="S94" s="73">
        <v>129</v>
      </c>
      <c r="T94" s="73">
        <v>0.35399999999999998</v>
      </c>
      <c r="U94" s="73">
        <v>4.9500000000000002E-2</v>
      </c>
      <c r="V94" s="75">
        <v>1.7500000000000002E-2</v>
      </c>
      <c r="X94" s="69" t="s">
        <v>451</v>
      </c>
      <c r="Y94" s="21" t="s">
        <v>452</v>
      </c>
      <c r="Z94" s="71">
        <v>3179</v>
      </c>
      <c r="AA94" s="71">
        <v>1917</v>
      </c>
      <c r="AB94" s="73">
        <v>112</v>
      </c>
      <c r="AC94" s="73">
        <v>122</v>
      </c>
      <c r="AD94" s="73">
        <v>0.60299999999999998</v>
      </c>
      <c r="AE94" s="73">
        <v>5.8400000000000001E-2</v>
      </c>
      <c r="AF94" s="75">
        <v>3.5200000000000002E-2</v>
      </c>
    </row>
    <row r="95" spans="14:32" ht="16.5" thickBot="1" x14ac:dyDescent="0.2">
      <c r="N95" s="70"/>
      <c r="O95" s="22" t="s">
        <v>525</v>
      </c>
      <c r="P95" s="72"/>
      <c r="Q95" s="72"/>
      <c r="R95" s="74"/>
      <c r="S95" s="74"/>
      <c r="T95" s="74"/>
      <c r="U95" s="74"/>
      <c r="V95" s="76"/>
      <c r="X95" s="70"/>
      <c r="Y95" s="22" t="s">
        <v>453</v>
      </c>
      <c r="Z95" s="72"/>
      <c r="AA95" s="72"/>
      <c r="AB95" s="74"/>
      <c r="AC95" s="74"/>
      <c r="AD95" s="74"/>
      <c r="AE95" s="74"/>
      <c r="AF95" s="76"/>
    </row>
    <row r="96" spans="14:32" ht="15.75" x14ac:dyDescent="0.15">
      <c r="N96" s="69" t="s">
        <v>526</v>
      </c>
      <c r="O96" s="21" t="s">
        <v>527</v>
      </c>
      <c r="P96" s="71">
        <v>12259</v>
      </c>
      <c r="Q96" s="71">
        <v>4560</v>
      </c>
      <c r="R96" s="73">
        <v>189</v>
      </c>
      <c r="S96" s="73">
        <v>124</v>
      </c>
      <c r="T96" s="73">
        <v>0.372</v>
      </c>
      <c r="U96" s="73">
        <v>4.1500000000000002E-2</v>
      </c>
      <c r="V96" s="75">
        <v>1.54E-2</v>
      </c>
      <c r="X96" s="69" t="s">
        <v>454</v>
      </c>
      <c r="Y96" s="21" t="s">
        <v>455</v>
      </c>
      <c r="Z96" s="71">
        <v>7644</v>
      </c>
      <c r="AA96" s="71">
        <v>2679</v>
      </c>
      <c r="AB96" s="73" t="s">
        <v>313</v>
      </c>
      <c r="AC96" s="73" t="s">
        <v>313</v>
      </c>
      <c r="AD96" s="73">
        <v>0.35</v>
      </c>
      <c r="AE96" s="73" t="s">
        <v>313</v>
      </c>
      <c r="AF96" s="75" t="s">
        <v>313</v>
      </c>
    </row>
    <row r="97" spans="14:32" ht="16.5" thickBot="1" x14ac:dyDescent="0.2">
      <c r="N97" s="70"/>
      <c r="O97" s="22" t="s">
        <v>498</v>
      </c>
      <c r="P97" s="72"/>
      <c r="Q97" s="72"/>
      <c r="R97" s="74"/>
      <c r="S97" s="74"/>
      <c r="T97" s="74"/>
      <c r="U97" s="74"/>
      <c r="V97" s="76"/>
      <c r="X97" s="70"/>
      <c r="Y97" s="22" t="s">
        <v>456</v>
      </c>
      <c r="Z97" s="72"/>
      <c r="AA97" s="72"/>
      <c r="AB97" s="74"/>
      <c r="AC97" s="74"/>
      <c r="AD97" s="74"/>
      <c r="AE97" s="74"/>
      <c r="AF97" s="76"/>
    </row>
    <row r="98" spans="14:32" ht="15.75" x14ac:dyDescent="0.15">
      <c r="N98" s="69" t="s">
        <v>528</v>
      </c>
      <c r="O98" s="21" t="s">
        <v>529</v>
      </c>
      <c r="P98" s="71">
        <v>7652</v>
      </c>
      <c r="Q98" s="71">
        <v>3286</v>
      </c>
      <c r="R98" s="73">
        <v>82</v>
      </c>
      <c r="S98" s="73">
        <v>152</v>
      </c>
      <c r="T98" s="73">
        <v>0.42899999999999999</v>
      </c>
      <c r="U98" s="73">
        <v>2.5000000000000001E-2</v>
      </c>
      <c r="V98" s="75">
        <v>1.0699999999999999E-2</v>
      </c>
      <c r="X98" s="69" t="s">
        <v>457</v>
      </c>
      <c r="Y98" s="21" t="s">
        <v>368</v>
      </c>
      <c r="Z98" s="71">
        <v>11025</v>
      </c>
      <c r="AA98" s="71">
        <v>5503</v>
      </c>
      <c r="AB98" s="73" t="s">
        <v>313</v>
      </c>
      <c r="AC98" s="73" t="s">
        <v>313</v>
      </c>
      <c r="AD98" s="73">
        <v>0.499</v>
      </c>
      <c r="AE98" s="73" t="s">
        <v>313</v>
      </c>
      <c r="AF98" s="75" t="s">
        <v>313</v>
      </c>
    </row>
    <row r="99" spans="14:32" ht="16.5" thickBot="1" x14ac:dyDescent="0.2">
      <c r="N99" s="70"/>
      <c r="O99" s="22" t="s">
        <v>530</v>
      </c>
      <c r="P99" s="72"/>
      <c r="Q99" s="72"/>
      <c r="R99" s="74"/>
      <c r="S99" s="74"/>
      <c r="T99" s="74"/>
      <c r="U99" s="74"/>
      <c r="V99" s="76"/>
      <c r="X99" s="70"/>
      <c r="Y99" s="22" t="s">
        <v>458</v>
      </c>
      <c r="Z99" s="72"/>
      <c r="AA99" s="72"/>
      <c r="AB99" s="74"/>
      <c r="AC99" s="74"/>
      <c r="AD99" s="74"/>
      <c r="AE99" s="74"/>
      <c r="AF99" s="76"/>
    </row>
    <row r="100" spans="14:32" ht="15.75" x14ac:dyDescent="0.15">
      <c r="N100" s="69" t="s">
        <v>531</v>
      </c>
      <c r="O100" s="21" t="s">
        <v>532</v>
      </c>
      <c r="P100" s="71">
        <v>5294</v>
      </c>
      <c r="Q100" s="71">
        <v>1976</v>
      </c>
      <c r="R100" s="73">
        <v>120</v>
      </c>
      <c r="S100" s="73">
        <v>36</v>
      </c>
      <c r="T100" s="73">
        <v>0.373</v>
      </c>
      <c r="U100" s="73">
        <v>6.0699999999999997E-2</v>
      </c>
      <c r="V100" s="75">
        <v>2.2700000000000001E-2</v>
      </c>
      <c r="X100" s="69" t="s">
        <v>459</v>
      </c>
      <c r="Y100" s="21" t="s">
        <v>460</v>
      </c>
      <c r="Z100" s="71">
        <v>7384</v>
      </c>
      <c r="AA100" s="71">
        <v>3105</v>
      </c>
      <c r="AB100" s="73" t="s">
        <v>313</v>
      </c>
      <c r="AC100" s="73" t="s">
        <v>313</v>
      </c>
      <c r="AD100" s="73">
        <v>0.42099999999999999</v>
      </c>
      <c r="AE100" s="73" t="s">
        <v>313</v>
      </c>
      <c r="AF100" s="75" t="s">
        <v>313</v>
      </c>
    </row>
    <row r="101" spans="14:32" ht="16.5" thickBot="1" x14ac:dyDescent="0.2">
      <c r="N101" s="70"/>
      <c r="O101" s="22" t="s">
        <v>533</v>
      </c>
      <c r="P101" s="72"/>
      <c r="Q101" s="72"/>
      <c r="R101" s="74"/>
      <c r="S101" s="74"/>
      <c r="T101" s="74"/>
      <c r="U101" s="74"/>
      <c r="V101" s="76"/>
      <c r="X101" s="70"/>
      <c r="Y101" s="22" t="s">
        <v>461</v>
      </c>
      <c r="Z101" s="72"/>
      <c r="AA101" s="72"/>
      <c r="AB101" s="74"/>
      <c r="AC101" s="74"/>
      <c r="AD101" s="74"/>
      <c r="AE101" s="74"/>
      <c r="AF101" s="76"/>
    </row>
    <row r="102" spans="14:32" ht="15.75" x14ac:dyDescent="0.15">
      <c r="N102" s="69" t="s">
        <v>551</v>
      </c>
      <c r="O102" s="21" t="s">
        <v>552</v>
      </c>
      <c r="P102" s="71">
        <v>7141</v>
      </c>
      <c r="Q102" s="71">
        <v>3665</v>
      </c>
      <c r="R102" s="73">
        <v>164</v>
      </c>
      <c r="S102" s="73">
        <v>137</v>
      </c>
      <c r="T102" s="73">
        <v>0.51300000000000001</v>
      </c>
      <c r="U102" s="73">
        <v>4.48E-2</v>
      </c>
      <c r="V102" s="75">
        <v>2.3E-2</v>
      </c>
      <c r="X102" s="69" t="s">
        <v>462</v>
      </c>
      <c r="Y102" s="21" t="s">
        <v>422</v>
      </c>
      <c r="Z102" s="71">
        <v>5574</v>
      </c>
      <c r="AA102" s="71">
        <v>2435</v>
      </c>
      <c r="AB102" s="73" t="s">
        <v>313</v>
      </c>
      <c r="AC102" s="73" t="s">
        <v>313</v>
      </c>
      <c r="AD102" s="73">
        <v>0.437</v>
      </c>
      <c r="AE102" s="73" t="s">
        <v>313</v>
      </c>
      <c r="AF102" s="75" t="s">
        <v>313</v>
      </c>
    </row>
    <row r="103" spans="14:32" ht="16.5" thickBot="1" x14ac:dyDescent="0.2">
      <c r="N103" s="70"/>
      <c r="O103" s="22" t="s">
        <v>553</v>
      </c>
      <c r="P103" s="72"/>
      <c r="Q103" s="72"/>
      <c r="R103" s="74"/>
      <c r="S103" s="74"/>
      <c r="T103" s="74"/>
      <c r="U103" s="74"/>
      <c r="V103" s="76"/>
      <c r="X103" s="70"/>
      <c r="Y103" s="22" t="s">
        <v>463</v>
      </c>
      <c r="Z103" s="72"/>
      <c r="AA103" s="72"/>
      <c r="AB103" s="74"/>
      <c r="AC103" s="74"/>
      <c r="AD103" s="74"/>
      <c r="AE103" s="74"/>
      <c r="AF103" s="76"/>
    </row>
    <row r="104" spans="14:32" ht="15.75" x14ac:dyDescent="0.15">
      <c r="N104" s="69" t="s">
        <v>554</v>
      </c>
      <c r="O104" s="21" t="s">
        <v>555</v>
      </c>
      <c r="P104" s="71">
        <v>5550</v>
      </c>
      <c r="Q104" s="71">
        <v>3450</v>
      </c>
      <c r="R104" s="73">
        <v>91</v>
      </c>
      <c r="S104" s="73">
        <v>65</v>
      </c>
      <c r="T104" s="73">
        <v>0.622</v>
      </c>
      <c r="U104" s="73">
        <v>2.64E-2</v>
      </c>
      <c r="V104" s="75">
        <v>1.6400000000000001E-2</v>
      </c>
      <c r="X104" s="69" t="s">
        <v>464</v>
      </c>
      <c r="Y104" s="21" t="s">
        <v>368</v>
      </c>
      <c r="Z104" s="71">
        <v>8499</v>
      </c>
      <c r="AA104" s="71">
        <v>3245</v>
      </c>
      <c r="AB104" s="73" t="s">
        <v>313</v>
      </c>
      <c r="AC104" s="73" t="s">
        <v>313</v>
      </c>
      <c r="AD104" s="73">
        <v>0.38200000000000001</v>
      </c>
      <c r="AE104" s="73" t="s">
        <v>313</v>
      </c>
      <c r="AF104" s="75" t="s">
        <v>313</v>
      </c>
    </row>
    <row r="105" spans="14:32" ht="16.5" thickBot="1" x14ac:dyDescent="0.2">
      <c r="N105" s="70"/>
      <c r="O105" s="22" t="s">
        <v>556</v>
      </c>
      <c r="P105" s="72"/>
      <c r="Q105" s="72"/>
      <c r="R105" s="74"/>
      <c r="S105" s="74"/>
      <c r="T105" s="74"/>
      <c r="U105" s="74"/>
      <c r="V105" s="76"/>
      <c r="X105" s="70"/>
      <c r="Y105" s="22" t="s">
        <v>465</v>
      </c>
      <c r="Z105" s="72"/>
      <c r="AA105" s="72"/>
      <c r="AB105" s="74"/>
      <c r="AC105" s="74"/>
      <c r="AD105" s="74"/>
      <c r="AE105" s="74"/>
      <c r="AF105" s="76"/>
    </row>
    <row r="106" spans="14:32" ht="15.75" x14ac:dyDescent="0.15">
      <c r="O106" s="87" t="s">
        <v>866</v>
      </c>
      <c r="P106" s="88">
        <f>MAX(P2:P105)</f>
        <v>17535</v>
      </c>
      <c r="Q106" s="88"/>
      <c r="R106" s="88">
        <f t="shared" ref="Q106:V106" si="5">MAX(R2:R105)</f>
        <v>372</v>
      </c>
      <c r="S106" s="88"/>
      <c r="T106" s="88"/>
      <c r="U106" s="88"/>
      <c r="V106" s="88">
        <f t="shared" si="5"/>
        <v>3.7100000000000001E-2</v>
      </c>
      <c r="X106" s="69" t="s">
        <v>466</v>
      </c>
      <c r="Y106" s="21" t="s">
        <v>467</v>
      </c>
      <c r="Z106" s="71">
        <v>8751</v>
      </c>
      <c r="AA106" s="71">
        <v>3617</v>
      </c>
      <c r="AB106" s="73" t="s">
        <v>313</v>
      </c>
      <c r="AC106" s="73" t="s">
        <v>313</v>
      </c>
      <c r="AD106" s="73">
        <v>0.41299999999999998</v>
      </c>
      <c r="AE106" s="73" t="s">
        <v>313</v>
      </c>
      <c r="AF106" s="75" t="s">
        <v>313</v>
      </c>
    </row>
    <row r="107" spans="14:32" ht="16.5" thickBot="1" x14ac:dyDescent="0.2">
      <c r="O107" s="87" t="s">
        <v>854</v>
      </c>
      <c r="P107" s="88">
        <f>MIN(P2:P105)</f>
        <v>3179</v>
      </c>
      <c r="Q107" s="88"/>
      <c r="R107" s="88">
        <f t="shared" ref="Q107:V107" si="6">MIN(R2:R105)</f>
        <v>13</v>
      </c>
      <c r="S107" s="88"/>
      <c r="T107" s="88"/>
      <c r="U107" s="88"/>
      <c r="V107" s="88">
        <f t="shared" si="6"/>
        <v>3.8E-3</v>
      </c>
      <c r="X107" s="70"/>
      <c r="Y107" s="22" t="s">
        <v>468</v>
      </c>
      <c r="Z107" s="72"/>
      <c r="AA107" s="72"/>
      <c r="AB107" s="74"/>
      <c r="AC107" s="74"/>
      <c r="AD107" s="74"/>
      <c r="AE107" s="74"/>
      <c r="AF107" s="76"/>
    </row>
    <row r="108" spans="14:32" ht="15.75" x14ac:dyDescent="0.15">
      <c r="O108" s="87" t="s">
        <v>867</v>
      </c>
      <c r="P108" s="88">
        <f>AVERAGE(P2:P105)</f>
        <v>8045.2115384615381</v>
      </c>
      <c r="Q108" s="88"/>
      <c r="R108" s="88">
        <f t="shared" ref="Q108:V108" si="7">AVERAGE(R2:R105)</f>
        <v>117.05769230769231</v>
      </c>
      <c r="S108" s="88"/>
      <c r="T108" s="88"/>
      <c r="U108" s="88"/>
      <c r="V108" s="88">
        <f t="shared" si="7"/>
        <v>1.5663461538461539E-2</v>
      </c>
      <c r="X108" s="69" t="s">
        <v>469</v>
      </c>
      <c r="Y108" s="21" t="s">
        <v>470</v>
      </c>
      <c r="Z108" s="71">
        <v>4179</v>
      </c>
      <c r="AA108" s="71">
        <v>2712</v>
      </c>
      <c r="AB108" s="73">
        <v>87</v>
      </c>
      <c r="AC108" s="73">
        <v>27</v>
      </c>
      <c r="AD108" s="73">
        <v>0.64900000000000002</v>
      </c>
      <c r="AE108" s="73">
        <v>3.2099999999999997E-2</v>
      </c>
      <c r="AF108" s="75">
        <v>2.0799999999999999E-2</v>
      </c>
    </row>
    <row r="109" spans="14:32" ht="16.5" thickBot="1" x14ac:dyDescent="0.2">
      <c r="X109" s="70"/>
      <c r="Y109" s="22" t="s">
        <v>471</v>
      </c>
      <c r="Z109" s="72"/>
      <c r="AA109" s="72"/>
      <c r="AB109" s="74"/>
      <c r="AC109" s="74"/>
      <c r="AD109" s="74"/>
      <c r="AE109" s="74"/>
      <c r="AF109" s="76"/>
    </row>
    <row r="110" spans="14:32" ht="15.75" x14ac:dyDescent="0.15">
      <c r="X110" s="69" t="s">
        <v>472</v>
      </c>
      <c r="Y110" s="21" t="s">
        <v>446</v>
      </c>
      <c r="Z110" s="71">
        <v>7162</v>
      </c>
      <c r="AA110" s="71">
        <v>2900</v>
      </c>
      <c r="AB110" s="73">
        <v>35</v>
      </c>
      <c r="AC110" s="73">
        <v>80</v>
      </c>
      <c r="AD110" s="73">
        <v>0.40500000000000003</v>
      </c>
      <c r="AE110" s="73">
        <v>1.21E-2</v>
      </c>
      <c r="AF110" s="75">
        <v>4.8999999999999998E-3</v>
      </c>
    </row>
    <row r="111" spans="14:32" ht="16.5" thickBot="1" x14ac:dyDescent="0.2">
      <c r="X111" s="70"/>
      <c r="Y111" s="22" t="s">
        <v>473</v>
      </c>
      <c r="Z111" s="72"/>
      <c r="AA111" s="72"/>
      <c r="AB111" s="74"/>
      <c r="AC111" s="74"/>
      <c r="AD111" s="74"/>
      <c r="AE111" s="74"/>
      <c r="AF111" s="76"/>
    </row>
    <row r="112" spans="14:32" ht="15.75" x14ac:dyDescent="0.15">
      <c r="X112" s="69" t="s">
        <v>474</v>
      </c>
      <c r="Y112" s="21" t="s">
        <v>475</v>
      </c>
      <c r="Z112" s="71">
        <v>3556</v>
      </c>
      <c r="AA112" s="71">
        <v>1349</v>
      </c>
      <c r="AB112" s="73">
        <v>132</v>
      </c>
      <c r="AC112" s="73">
        <v>60</v>
      </c>
      <c r="AD112" s="73">
        <v>0.379</v>
      </c>
      <c r="AE112" s="73">
        <v>9.7900000000000001E-2</v>
      </c>
      <c r="AF112" s="75">
        <v>3.7100000000000001E-2</v>
      </c>
    </row>
    <row r="113" spans="14:32" ht="16.5" thickBot="1" x14ac:dyDescent="0.2">
      <c r="X113" s="70"/>
      <c r="Y113" s="22" t="s">
        <v>473</v>
      </c>
      <c r="Z113" s="72"/>
      <c r="AA113" s="72"/>
      <c r="AB113" s="74"/>
      <c r="AC113" s="74"/>
      <c r="AD113" s="74"/>
      <c r="AE113" s="74"/>
      <c r="AF113" s="76"/>
    </row>
    <row r="114" spans="14:32" ht="15.75" x14ac:dyDescent="0.15">
      <c r="X114" s="69" t="s">
        <v>476</v>
      </c>
      <c r="Y114" s="21" t="s">
        <v>477</v>
      </c>
      <c r="Z114" s="71">
        <v>4375</v>
      </c>
      <c r="AA114" s="71">
        <v>1577</v>
      </c>
      <c r="AB114" s="73">
        <v>101</v>
      </c>
      <c r="AC114" s="73">
        <v>56</v>
      </c>
      <c r="AD114" s="73">
        <v>0.36</v>
      </c>
      <c r="AE114" s="73">
        <v>6.4100000000000004E-2</v>
      </c>
      <c r="AF114" s="75">
        <v>2.3099999999999999E-2</v>
      </c>
    </row>
    <row r="115" spans="14:32" ht="16.5" thickBot="1" x14ac:dyDescent="0.2">
      <c r="X115" s="70"/>
      <c r="Y115" s="22" t="s">
        <v>473</v>
      </c>
      <c r="Z115" s="72"/>
      <c r="AA115" s="72"/>
      <c r="AB115" s="74"/>
      <c r="AC115" s="74"/>
      <c r="AD115" s="74"/>
      <c r="AE115" s="74"/>
      <c r="AF115" s="76"/>
    </row>
    <row r="116" spans="14:32" ht="15.75" x14ac:dyDescent="0.15">
      <c r="X116" s="69" t="s">
        <v>478</v>
      </c>
      <c r="Y116" s="21" t="s">
        <v>380</v>
      </c>
      <c r="Z116" s="71">
        <v>5256</v>
      </c>
      <c r="AA116" s="71">
        <v>2443</v>
      </c>
      <c r="AB116" s="73">
        <v>63</v>
      </c>
      <c r="AC116" s="73" t="s">
        <v>313</v>
      </c>
      <c r="AD116" s="73">
        <v>0.46500000000000002</v>
      </c>
      <c r="AE116" s="73">
        <v>2.58E-2</v>
      </c>
      <c r="AF116" s="75">
        <v>1.2E-2</v>
      </c>
    </row>
    <row r="117" spans="14:32" ht="16.5" thickBot="1" x14ac:dyDescent="0.2">
      <c r="X117" s="70"/>
      <c r="Y117" s="22" t="s">
        <v>479</v>
      </c>
      <c r="Z117" s="72"/>
      <c r="AA117" s="72"/>
      <c r="AB117" s="74"/>
      <c r="AC117" s="74"/>
      <c r="AD117" s="74"/>
      <c r="AE117" s="74"/>
      <c r="AF117" s="76"/>
    </row>
    <row r="118" spans="14:32" ht="15.75" x14ac:dyDescent="0.15">
      <c r="X118" s="69" t="s">
        <v>480</v>
      </c>
      <c r="Y118" s="21" t="s">
        <v>481</v>
      </c>
      <c r="Z118" s="71">
        <v>4813</v>
      </c>
      <c r="AA118" s="71">
        <v>1949</v>
      </c>
      <c r="AB118" s="73">
        <v>126</v>
      </c>
      <c r="AC118" s="73">
        <v>90</v>
      </c>
      <c r="AD118" s="73">
        <v>0.40500000000000003</v>
      </c>
      <c r="AE118" s="73">
        <v>6.4699999999999994E-2</v>
      </c>
      <c r="AF118" s="75">
        <v>2.6200000000000001E-2</v>
      </c>
    </row>
    <row r="119" spans="14:32" ht="16.5" thickBot="1" x14ac:dyDescent="0.2">
      <c r="X119" s="70"/>
      <c r="Y119" s="22" t="s">
        <v>482</v>
      </c>
      <c r="Z119" s="72"/>
      <c r="AA119" s="72"/>
      <c r="AB119" s="74"/>
      <c r="AC119" s="74"/>
      <c r="AD119" s="74"/>
      <c r="AE119" s="74"/>
      <c r="AF119" s="76"/>
    </row>
    <row r="120" spans="14:32" ht="15.75" x14ac:dyDescent="0.15">
      <c r="N120" s="17"/>
      <c r="X120" s="69" t="s">
        <v>483</v>
      </c>
      <c r="Y120" s="21" t="s">
        <v>481</v>
      </c>
      <c r="Z120" s="71">
        <v>4750</v>
      </c>
      <c r="AA120" s="71">
        <v>1628</v>
      </c>
      <c r="AB120" s="73">
        <v>64</v>
      </c>
      <c r="AC120" s="73">
        <v>51</v>
      </c>
      <c r="AD120" s="73">
        <v>0.34300000000000003</v>
      </c>
      <c r="AE120" s="73">
        <v>3.9300000000000002E-2</v>
      </c>
      <c r="AF120" s="75">
        <v>1.35E-2</v>
      </c>
    </row>
    <row r="121" spans="14:32" ht="16.5" thickBot="1" x14ac:dyDescent="0.2">
      <c r="X121" s="70"/>
      <c r="Y121" s="22" t="s">
        <v>484</v>
      </c>
      <c r="Z121" s="72"/>
      <c r="AA121" s="72"/>
      <c r="AB121" s="74"/>
      <c r="AC121" s="74"/>
      <c r="AD121" s="74"/>
      <c r="AE121" s="74"/>
      <c r="AF121" s="76"/>
    </row>
    <row r="122" spans="14:32" ht="15.75" x14ac:dyDescent="0.15">
      <c r="X122" s="69" t="s">
        <v>485</v>
      </c>
      <c r="Y122" s="21" t="s">
        <v>481</v>
      </c>
      <c r="Z122" s="71">
        <v>6531</v>
      </c>
      <c r="AA122" s="71">
        <v>3049</v>
      </c>
      <c r="AB122" s="73">
        <v>62</v>
      </c>
      <c r="AC122" s="73">
        <v>41</v>
      </c>
      <c r="AD122" s="73">
        <v>0.46700000000000003</v>
      </c>
      <c r="AE122" s="73">
        <v>2.0299999999999999E-2</v>
      </c>
      <c r="AF122" s="75">
        <v>9.4999999999999998E-3</v>
      </c>
    </row>
    <row r="123" spans="14:32" ht="16.5" thickBot="1" x14ac:dyDescent="0.2">
      <c r="X123" s="70"/>
      <c r="Y123" s="22" t="s">
        <v>486</v>
      </c>
      <c r="Z123" s="72"/>
      <c r="AA123" s="72"/>
      <c r="AB123" s="74"/>
      <c r="AC123" s="74"/>
      <c r="AD123" s="74"/>
      <c r="AE123" s="74"/>
      <c r="AF123" s="76"/>
    </row>
    <row r="124" spans="14:32" ht="15.75" x14ac:dyDescent="0.15">
      <c r="X124" s="69" t="s">
        <v>487</v>
      </c>
      <c r="Y124" s="21" t="s">
        <v>488</v>
      </c>
      <c r="Z124" s="73" t="s">
        <v>313</v>
      </c>
      <c r="AA124" s="73" t="s">
        <v>313</v>
      </c>
      <c r="AB124" s="73">
        <v>78</v>
      </c>
      <c r="AC124" s="73" t="s">
        <v>313</v>
      </c>
      <c r="AD124" s="73" t="s">
        <v>313</v>
      </c>
      <c r="AE124" s="73" t="s">
        <v>313</v>
      </c>
      <c r="AF124" s="75" t="s">
        <v>313</v>
      </c>
    </row>
    <row r="125" spans="14:32" ht="16.5" thickBot="1" x14ac:dyDescent="0.2">
      <c r="X125" s="70"/>
      <c r="Y125" s="22" t="s">
        <v>489</v>
      </c>
      <c r="Z125" s="74"/>
      <c r="AA125" s="74"/>
      <c r="AB125" s="74"/>
      <c r="AC125" s="74"/>
      <c r="AD125" s="74"/>
      <c r="AE125" s="74"/>
      <c r="AF125" s="76"/>
    </row>
    <row r="126" spans="14:32" ht="15.75" x14ac:dyDescent="0.15">
      <c r="X126" s="69" t="s">
        <v>490</v>
      </c>
      <c r="Y126" s="21" t="s">
        <v>491</v>
      </c>
      <c r="Z126" s="71">
        <v>3758</v>
      </c>
      <c r="AA126" s="71">
        <v>2030</v>
      </c>
      <c r="AB126" s="73">
        <v>65</v>
      </c>
      <c r="AC126" s="73">
        <v>73</v>
      </c>
      <c r="AD126" s="73">
        <v>0.54</v>
      </c>
      <c r="AE126" s="73">
        <v>3.2000000000000001E-2</v>
      </c>
      <c r="AF126" s="75">
        <v>1.7299999999999999E-2</v>
      </c>
    </row>
    <row r="127" spans="14:32" ht="16.5" thickBot="1" x14ac:dyDescent="0.2">
      <c r="X127" s="70"/>
      <c r="Y127" s="22" t="s">
        <v>492</v>
      </c>
      <c r="Z127" s="72"/>
      <c r="AA127" s="72"/>
      <c r="AB127" s="74"/>
      <c r="AC127" s="74"/>
      <c r="AD127" s="74"/>
      <c r="AE127" s="74"/>
      <c r="AF127" s="76"/>
    </row>
    <row r="128" spans="14:32" ht="15.75" x14ac:dyDescent="0.15">
      <c r="X128" s="69" t="s">
        <v>493</v>
      </c>
      <c r="Y128" s="21" t="s">
        <v>494</v>
      </c>
      <c r="Z128" s="71">
        <v>11588</v>
      </c>
      <c r="AA128" s="71">
        <v>3733</v>
      </c>
      <c r="AB128" s="73">
        <v>71</v>
      </c>
      <c r="AC128" s="73">
        <v>36</v>
      </c>
      <c r="AD128" s="73">
        <v>0.32200000000000001</v>
      </c>
      <c r="AE128" s="73">
        <v>1.9E-2</v>
      </c>
      <c r="AF128" s="75">
        <v>6.1000000000000004E-3</v>
      </c>
    </row>
    <row r="129" spans="24:32" ht="16.5" thickBot="1" x14ac:dyDescent="0.2">
      <c r="X129" s="70"/>
      <c r="Y129" s="22" t="s">
        <v>495</v>
      </c>
      <c r="Z129" s="72"/>
      <c r="AA129" s="72"/>
      <c r="AB129" s="74"/>
      <c r="AC129" s="74"/>
      <c r="AD129" s="74"/>
      <c r="AE129" s="74"/>
      <c r="AF129" s="76"/>
    </row>
    <row r="130" spans="24:32" ht="15.75" x14ac:dyDescent="0.15">
      <c r="X130" s="69" t="s">
        <v>496</v>
      </c>
      <c r="Y130" s="21" t="s">
        <v>497</v>
      </c>
      <c r="Z130" s="71">
        <v>4012</v>
      </c>
      <c r="AA130" s="71">
        <v>2234</v>
      </c>
      <c r="AB130" s="73">
        <v>73</v>
      </c>
      <c r="AC130" s="73">
        <v>25</v>
      </c>
      <c r="AD130" s="73">
        <v>0.55700000000000005</v>
      </c>
      <c r="AE130" s="73">
        <v>3.27E-2</v>
      </c>
      <c r="AF130" s="75">
        <v>1.8200000000000001E-2</v>
      </c>
    </row>
    <row r="131" spans="24:32" ht="16.5" thickBot="1" x14ac:dyDescent="0.2">
      <c r="X131" s="70"/>
      <c r="Y131" s="22" t="s">
        <v>498</v>
      </c>
      <c r="Z131" s="72"/>
      <c r="AA131" s="72"/>
      <c r="AB131" s="74"/>
      <c r="AC131" s="74"/>
      <c r="AD131" s="74"/>
      <c r="AE131" s="74"/>
      <c r="AF131" s="76"/>
    </row>
    <row r="132" spans="24:32" ht="15.75" x14ac:dyDescent="0.15">
      <c r="X132" s="69" t="s">
        <v>499</v>
      </c>
      <c r="Y132" s="21" t="s">
        <v>500</v>
      </c>
      <c r="Z132" s="71">
        <v>13905</v>
      </c>
      <c r="AA132" s="71">
        <v>5437</v>
      </c>
      <c r="AB132" s="73">
        <v>110</v>
      </c>
      <c r="AC132" s="73">
        <v>60</v>
      </c>
      <c r="AD132" s="73">
        <v>0.39100000000000001</v>
      </c>
      <c r="AE132" s="73">
        <v>2.0199999999999999E-2</v>
      </c>
      <c r="AF132" s="75">
        <v>7.9000000000000008E-3</v>
      </c>
    </row>
    <row r="133" spans="24:32" ht="16.5" thickBot="1" x14ac:dyDescent="0.2">
      <c r="X133" s="70"/>
      <c r="Y133" s="22" t="s">
        <v>501</v>
      </c>
      <c r="Z133" s="72"/>
      <c r="AA133" s="72"/>
      <c r="AB133" s="74"/>
      <c r="AC133" s="74"/>
      <c r="AD133" s="74"/>
      <c r="AE133" s="74"/>
      <c r="AF133" s="76"/>
    </row>
    <row r="134" spans="24:32" ht="15.75" x14ac:dyDescent="0.15">
      <c r="X134" s="69" t="s">
        <v>502</v>
      </c>
      <c r="Y134" s="21" t="s">
        <v>329</v>
      </c>
      <c r="Z134" s="71">
        <v>7201</v>
      </c>
      <c r="AA134" s="71">
        <v>2842</v>
      </c>
      <c r="AB134" s="73">
        <v>84</v>
      </c>
      <c r="AC134" s="73">
        <v>105</v>
      </c>
      <c r="AD134" s="73">
        <v>0.39500000000000002</v>
      </c>
      <c r="AE134" s="73">
        <v>2.9600000000000001E-2</v>
      </c>
      <c r="AF134" s="75">
        <v>1.17E-2</v>
      </c>
    </row>
    <row r="135" spans="24:32" ht="16.5" thickBot="1" x14ac:dyDescent="0.2">
      <c r="X135" s="70"/>
      <c r="Y135" s="22" t="s">
        <v>503</v>
      </c>
      <c r="Z135" s="72"/>
      <c r="AA135" s="72"/>
      <c r="AB135" s="74"/>
      <c r="AC135" s="74"/>
      <c r="AD135" s="74"/>
      <c r="AE135" s="74"/>
      <c r="AF135" s="76"/>
    </row>
    <row r="136" spans="24:32" ht="15.75" x14ac:dyDescent="0.15">
      <c r="X136" s="69" t="s">
        <v>504</v>
      </c>
      <c r="Y136" s="21" t="s">
        <v>431</v>
      </c>
      <c r="Z136" s="71">
        <v>7745</v>
      </c>
      <c r="AA136" s="71">
        <v>2087</v>
      </c>
      <c r="AB136" s="73">
        <v>87</v>
      </c>
      <c r="AC136" s="73">
        <v>72</v>
      </c>
      <c r="AD136" s="73">
        <v>0.26900000000000002</v>
      </c>
      <c r="AE136" s="73">
        <v>4.1700000000000001E-2</v>
      </c>
      <c r="AF136" s="75">
        <v>1.12E-2</v>
      </c>
    </row>
    <row r="137" spans="24:32" ht="16.5" thickBot="1" x14ac:dyDescent="0.2">
      <c r="X137" s="70"/>
      <c r="Y137" s="22" t="s">
        <v>505</v>
      </c>
      <c r="Z137" s="72"/>
      <c r="AA137" s="72"/>
      <c r="AB137" s="74"/>
      <c r="AC137" s="74"/>
      <c r="AD137" s="74"/>
      <c r="AE137" s="74"/>
      <c r="AF137" s="76"/>
    </row>
    <row r="138" spans="24:32" ht="15.75" x14ac:dyDescent="0.15">
      <c r="X138" s="69" t="s">
        <v>506</v>
      </c>
      <c r="Y138" s="21" t="s">
        <v>507</v>
      </c>
      <c r="Z138" s="71">
        <v>13674</v>
      </c>
      <c r="AA138" s="71">
        <v>5296</v>
      </c>
      <c r="AB138" s="73">
        <v>104</v>
      </c>
      <c r="AC138" s="73">
        <v>108</v>
      </c>
      <c r="AD138" s="73">
        <v>0.38700000000000001</v>
      </c>
      <c r="AE138" s="73">
        <v>1.9599999999999999E-2</v>
      </c>
      <c r="AF138" s="75">
        <v>7.6E-3</v>
      </c>
    </row>
    <row r="139" spans="24:32" ht="16.5" thickBot="1" x14ac:dyDescent="0.2">
      <c r="X139" s="70"/>
      <c r="Y139" s="22" t="s">
        <v>508</v>
      </c>
      <c r="Z139" s="72"/>
      <c r="AA139" s="72"/>
      <c r="AB139" s="74"/>
      <c r="AC139" s="74"/>
      <c r="AD139" s="74"/>
      <c r="AE139" s="74"/>
      <c r="AF139" s="76"/>
    </row>
    <row r="140" spans="24:32" ht="15.75" x14ac:dyDescent="0.15">
      <c r="X140" s="69" t="s">
        <v>509</v>
      </c>
      <c r="Y140" s="21" t="s">
        <v>510</v>
      </c>
      <c r="Z140" s="71">
        <v>8778</v>
      </c>
      <c r="AA140" s="71">
        <v>3323</v>
      </c>
      <c r="AB140" s="73">
        <v>67</v>
      </c>
      <c r="AC140" s="73">
        <v>55</v>
      </c>
      <c r="AD140" s="73">
        <v>0.379</v>
      </c>
      <c r="AE140" s="73">
        <v>2.0199999999999999E-2</v>
      </c>
      <c r="AF140" s="75">
        <v>7.6E-3</v>
      </c>
    </row>
    <row r="141" spans="24:32" ht="16.5" thickBot="1" x14ac:dyDescent="0.2">
      <c r="X141" s="70"/>
      <c r="Y141" s="22" t="s">
        <v>511</v>
      </c>
      <c r="Z141" s="72"/>
      <c r="AA141" s="72"/>
      <c r="AB141" s="74"/>
      <c r="AC141" s="74"/>
      <c r="AD141" s="74"/>
      <c r="AE141" s="74"/>
      <c r="AF141" s="76"/>
    </row>
    <row r="142" spans="24:32" ht="15.75" x14ac:dyDescent="0.15">
      <c r="X142" s="69" t="s">
        <v>512</v>
      </c>
      <c r="Y142" s="21" t="s">
        <v>513</v>
      </c>
      <c r="Z142" s="71">
        <v>15879</v>
      </c>
      <c r="AA142" s="71">
        <v>3953</v>
      </c>
      <c r="AB142" s="73">
        <v>274</v>
      </c>
      <c r="AC142" s="73">
        <v>144</v>
      </c>
      <c r="AD142" s="73">
        <v>0.249</v>
      </c>
      <c r="AE142" s="73">
        <v>6.93E-2</v>
      </c>
      <c r="AF142" s="75">
        <v>1.7299999999999999E-2</v>
      </c>
    </row>
    <row r="143" spans="24:32" ht="16.5" thickBot="1" x14ac:dyDescent="0.2">
      <c r="X143" s="70"/>
      <c r="Y143" s="22" t="s">
        <v>514</v>
      </c>
      <c r="Z143" s="72"/>
      <c r="AA143" s="72"/>
      <c r="AB143" s="74"/>
      <c r="AC143" s="74"/>
      <c r="AD143" s="74"/>
      <c r="AE143" s="74"/>
      <c r="AF143" s="76"/>
    </row>
    <row r="144" spans="24:32" ht="15.75" x14ac:dyDescent="0.15">
      <c r="X144" s="69" t="s">
        <v>515</v>
      </c>
      <c r="Y144" s="21" t="s">
        <v>516</v>
      </c>
      <c r="Z144" s="71">
        <v>17535</v>
      </c>
      <c r="AA144" s="71">
        <v>4764</v>
      </c>
      <c r="AB144" s="73">
        <v>372</v>
      </c>
      <c r="AC144" s="73">
        <v>207</v>
      </c>
      <c r="AD144" s="73">
        <v>0.27200000000000002</v>
      </c>
      <c r="AE144" s="73">
        <v>7.8100000000000003E-2</v>
      </c>
      <c r="AF144" s="75">
        <v>2.12E-2</v>
      </c>
    </row>
    <row r="145" spans="24:32" ht="16.5" thickBot="1" x14ac:dyDescent="0.2">
      <c r="X145" s="70"/>
      <c r="Y145" s="22" t="s">
        <v>492</v>
      </c>
      <c r="Z145" s="72"/>
      <c r="AA145" s="72"/>
      <c r="AB145" s="74"/>
      <c r="AC145" s="74"/>
      <c r="AD145" s="74"/>
      <c r="AE145" s="74"/>
      <c r="AF145" s="76"/>
    </row>
    <row r="146" spans="24:32" ht="15.75" x14ac:dyDescent="0.15">
      <c r="X146" s="69" t="s">
        <v>517</v>
      </c>
      <c r="Y146" s="21" t="s">
        <v>518</v>
      </c>
      <c r="Z146" s="71">
        <v>10188</v>
      </c>
      <c r="AA146" s="71">
        <v>3431</v>
      </c>
      <c r="AB146" s="73">
        <v>237</v>
      </c>
      <c r="AC146" s="73" t="s">
        <v>313</v>
      </c>
      <c r="AD146" s="73">
        <v>0.33700000000000002</v>
      </c>
      <c r="AE146" s="73">
        <v>6.9099999999999995E-2</v>
      </c>
      <c r="AF146" s="75">
        <v>2.3300000000000001E-2</v>
      </c>
    </row>
    <row r="147" spans="24:32" ht="16.5" thickBot="1" x14ac:dyDescent="0.2">
      <c r="X147" s="70"/>
      <c r="Y147" s="22" t="s">
        <v>519</v>
      </c>
      <c r="Z147" s="72"/>
      <c r="AA147" s="72"/>
      <c r="AB147" s="74"/>
      <c r="AC147" s="74"/>
      <c r="AD147" s="74"/>
      <c r="AE147" s="74"/>
      <c r="AF147" s="76"/>
    </row>
    <row r="148" spans="24:32" ht="15.75" x14ac:dyDescent="0.15">
      <c r="X148" s="69" t="s">
        <v>520</v>
      </c>
      <c r="Y148" s="21" t="s">
        <v>521</v>
      </c>
      <c r="Z148" s="71">
        <v>7273</v>
      </c>
      <c r="AA148" s="71">
        <v>3522</v>
      </c>
      <c r="AB148" s="73">
        <v>185</v>
      </c>
      <c r="AC148" s="73">
        <v>137</v>
      </c>
      <c r="AD148" s="73">
        <v>0.48399999999999999</v>
      </c>
      <c r="AE148" s="73">
        <v>5.2499999999999998E-2</v>
      </c>
      <c r="AF148" s="75">
        <v>2.5399999999999999E-2</v>
      </c>
    </row>
    <row r="149" spans="24:32" ht="16.5" thickBot="1" x14ac:dyDescent="0.2">
      <c r="X149" s="70"/>
      <c r="Y149" s="22" t="s">
        <v>522</v>
      </c>
      <c r="Z149" s="72"/>
      <c r="AA149" s="72"/>
      <c r="AB149" s="74"/>
      <c r="AC149" s="74"/>
      <c r="AD149" s="74"/>
      <c r="AE149" s="74"/>
      <c r="AF149" s="76"/>
    </row>
    <row r="150" spans="24:32" ht="15.75" x14ac:dyDescent="0.15">
      <c r="X150" s="69" t="s">
        <v>523</v>
      </c>
      <c r="Y150" s="21" t="s">
        <v>524</v>
      </c>
      <c r="Z150" s="71">
        <v>9757</v>
      </c>
      <c r="AA150" s="71">
        <v>3453</v>
      </c>
      <c r="AB150" s="73">
        <v>171</v>
      </c>
      <c r="AC150" s="73">
        <v>129</v>
      </c>
      <c r="AD150" s="73">
        <v>0.35399999999999998</v>
      </c>
      <c r="AE150" s="73">
        <v>4.9500000000000002E-2</v>
      </c>
      <c r="AF150" s="75">
        <v>1.7500000000000002E-2</v>
      </c>
    </row>
    <row r="151" spans="24:32" ht="16.5" thickBot="1" x14ac:dyDescent="0.2">
      <c r="X151" s="70"/>
      <c r="Y151" s="22" t="s">
        <v>525</v>
      </c>
      <c r="Z151" s="72"/>
      <c r="AA151" s="72"/>
      <c r="AB151" s="74"/>
      <c r="AC151" s="74"/>
      <c r="AD151" s="74"/>
      <c r="AE151" s="74"/>
      <c r="AF151" s="76"/>
    </row>
    <row r="152" spans="24:32" ht="15.75" x14ac:dyDescent="0.15">
      <c r="X152" s="69" t="s">
        <v>526</v>
      </c>
      <c r="Y152" s="21" t="s">
        <v>527</v>
      </c>
      <c r="Z152" s="71">
        <v>12259</v>
      </c>
      <c r="AA152" s="71">
        <v>4560</v>
      </c>
      <c r="AB152" s="73">
        <v>189</v>
      </c>
      <c r="AC152" s="73">
        <v>124</v>
      </c>
      <c r="AD152" s="73">
        <v>0.372</v>
      </c>
      <c r="AE152" s="73">
        <v>4.1500000000000002E-2</v>
      </c>
      <c r="AF152" s="75">
        <v>1.54E-2</v>
      </c>
    </row>
    <row r="153" spans="24:32" ht="16.5" thickBot="1" x14ac:dyDescent="0.2">
      <c r="X153" s="70"/>
      <c r="Y153" s="22" t="s">
        <v>498</v>
      </c>
      <c r="Z153" s="72"/>
      <c r="AA153" s="72"/>
      <c r="AB153" s="74"/>
      <c r="AC153" s="74"/>
      <c r="AD153" s="74"/>
      <c r="AE153" s="74"/>
      <c r="AF153" s="76"/>
    </row>
    <row r="154" spans="24:32" ht="15.75" x14ac:dyDescent="0.15">
      <c r="X154" s="69" t="s">
        <v>528</v>
      </c>
      <c r="Y154" s="21" t="s">
        <v>529</v>
      </c>
      <c r="Z154" s="71">
        <v>7652</v>
      </c>
      <c r="AA154" s="71">
        <v>3286</v>
      </c>
      <c r="AB154" s="73">
        <v>82</v>
      </c>
      <c r="AC154" s="73">
        <v>152</v>
      </c>
      <c r="AD154" s="73">
        <v>0.42899999999999999</v>
      </c>
      <c r="AE154" s="73">
        <v>2.5000000000000001E-2</v>
      </c>
      <c r="AF154" s="75">
        <v>1.0699999999999999E-2</v>
      </c>
    </row>
    <row r="155" spans="24:32" ht="16.5" thickBot="1" x14ac:dyDescent="0.2">
      <c r="X155" s="70"/>
      <c r="Y155" s="22" t="s">
        <v>530</v>
      </c>
      <c r="Z155" s="72"/>
      <c r="AA155" s="72"/>
      <c r="AB155" s="74"/>
      <c r="AC155" s="74"/>
      <c r="AD155" s="74"/>
      <c r="AE155" s="74"/>
      <c r="AF155" s="76"/>
    </row>
    <row r="156" spans="24:32" ht="15.75" x14ac:dyDescent="0.15">
      <c r="X156" s="69" t="s">
        <v>531</v>
      </c>
      <c r="Y156" s="21" t="s">
        <v>532</v>
      </c>
      <c r="Z156" s="71">
        <v>5294</v>
      </c>
      <c r="AA156" s="71">
        <v>1976</v>
      </c>
      <c r="AB156" s="73">
        <v>120</v>
      </c>
      <c r="AC156" s="73">
        <v>36</v>
      </c>
      <c r="AD156" s="73">
        <v>0.373</v>
      </c>
      <c r="AE156" s="73">
        <v>6.0699999999999997E-2</v>
      </c>
      <c r="AF156" s="75">
        <v>2.2700000000000001E-2</v>
      </c>
    </row>
    <row r="157" spans="24:32" ht="16.5" thickBot="1" x14ac:dyDescent="0.2">
      <c r="X157" s="70"/>
      <c r="Y157" s="22" t="s">
        <v>533</v>
      </c>
      <c r="Z157" s="72"/>
      <c r="AA157" s="72"/>
      <c r="AB157" s="74"/>
      <c r="AC157" s="74"/>
      <c r="AD157" s="74"/>
      <c r="AE157" s="74"/>
      <c r="AF157" s="76"/>
    </row>
    <row r="158" spans="24:32" ht="15.75" x14ac:dyDescent="0.15">
      <c r="X158" s="69" t="s">
        <v>534</v>
      </c>
      <c r="Y158" s="21" t="s">
        <v>535</v>
      </c>
      <c r="Z158" s="71">
        <v>8750</v>
      </c>
      <c r="AA158" s="71">
        <v>3754</v>
      </c>
      <c r="AB158" s="73" t="s">
        <v>313</v>
      </c>
      <c r="AC158" s="73" t="s">
        <v>313</v>
      </c>
      <c r="AD158" s="73">
        <v>0.42899999999999999</v>
      </c>
      <c r="AE158" s="73" t="s">
        <v>313</v>
      </c>
      <c r="AF158" s="75" t="s">
        <v>313</v>
      </c>
    </row>
    <row r="159" spans="24:32" ht="16.5" thickBot="1" x14ac:dyDescent="0.2">
      <c r="X159" s="70"/>
      <c r="Y159" s="22" t="s">
        <v>536</v>
      </c>
      <c r="Z159" s="72"/>
      <c r="AA159" s="72"/>
      <c r="AB159" s="74"/>
      <c r="AC159" s="74"/>
      <c r="AD159" s="74"/>
      <c r="AE159" s="74"/>
      <c r="AF159" s="76"/>
    </row>
    <row r="160" spans="24:32" ht="15.75" x14ac:dyDescent="0.15">
      <c r="X160" s="69" t="s">
        <v>537</v>
      </c>
      <c r="Y160" s="21" t="s">
        <v>535</v>
      </c>
      <c r="Z160" s="71">
        <v>10077</v>
      </c>
      <c r="AA160" s="71">
        <v>3992</v>
      </c>
      <c r="AB160" s="73" t="s">
        <v>313</v>
      </c>
      <c r="AC160" s="73" t="s">
        <v>313</v>
      </c>
      <c r="AD160" s="73">
        <v>0.39600000000000002</v>
      </c>
      <c r="AE160" s="73" t="s">
        <v>313</v>
      </c>
      <c r="AF160" s="75" t="s">
        <v>313</v>
      </c>
    </row>
    <row r="161" spans="24:32" ht="16.5" thickBot="1" x14ac:dyDescent="0.2">
      <c r="X161" s="70"/>
      <c r="Y161" s="22" t="s">
        <v>538</v>
      </c>
      <c r="Z161" s="72"/>
      <c r="AA161" s="72"/>
      <c r="AB161" s="74"/>
      <c r="AC161" s="74"/>
      <c r="AD161" s="74"/>
      <c r="AE161" s="74"/>
      <c r="AF161" s="76"/>
    </row>
    <row r="162" spans="24:32" ht="15.75" x14ac:dyDescent="0.15">
      <c r="X162" s="69" t="s">
        <v>539</v>
      </c>
      <c r="Y162" s="21" t="s">
        <v>540</v>
      </c>
      <c r="Z162" s="71">
        <v>5097</v>
      </c>
      <c r="AA162" s="71">
        <v>2227</v>
      </c>
      <c r="AB162" s="73" t="s">
        <v>313</v>
      </c>
      <c r="AC162" s="73" t="s">
        <v>313</v>
      </c>
      <c r="AD162" s="73">
        <v>0.437</v>
      </c>
      <c r="AE162" s="73" t="s">
        <v>313</v>
      </c>
      <c r="AF162" s="75" t="s">
        <v>313</v>
      </c>
    </row>
    <row r="163" spans="24:32" ht="16.5" thickBot="1" x14ac:dyDescent="0.2">
      <c r="X163" s="70"/>
      <c r="Y163" s="22" t="s">
        <v>541</v>
      </c>
      <c r="Z163" s="72"/>
      <c r="AA163" s="72"/>
      <c r="AB163" s="74"/>
      <c r="AC163" s="74"/>
      <c r="AD163" s="74"/>
      <c r="AE163" s="74"/>
      <c r="AF163" s="76"/>
    </row>
    <row r="164" spans="24:32" ht="15.75" x14ac:dyDescent="0.15">
      <c r="X164" s="69" t="s">
        <v>542</v>
      </c>
      <c r="Y164" s="21" t="s">
        <v>543</v>
      </c>
      <c r="Z164" s="71">
        <v>3903</v>
      </c>
      <c r="AA164" s="71">
        <v>2148</v>
      </c>
      <c r="AB164" s="73" t="s">
        <v>313</v>
      </c>
      <c r="AC164" s="73" t="s">
        <v>313</v>
      </c>
      <c r="AD164" s="73">
        <v>0.55000000000000004</v>
      </c>
      <c r="AE164" s="73" t="s">
        <v>313</v>
      </c>
      <c r="AF164" s="75" t="s">
        <v>313</v>
      </c>
    </row>
    <row r="165" spans="24:32" ht="16.5" thickBot="1" x14ac:dyDescent="0.2">
      <c r="X165" s="70"/>
      <c r="Y165" s="22" t="s">
        <v>544</v>
      </c>
      <c r="Z165" s="72"/>
      <c r="AA165" s="72"/>
      <c r="AB165" s="74"/>
      <c r="AC165" s="74"/>
      <c r="AD165" s="74"/>
      <c r="AE165" s="74"/>
      <c r="AF165" s="76"/>
    </row>
    <row r="166" spans="24:32" ht="15.75" x14ac:dyDescent="0.15">
      <c r="X166" s="69" t="s">
        <v>545</v>
      </c>
      <c r="Y166" s="21" t="s">
        <v>546</v>
      </c>
      <c r="Z166" s="71">
        <v>5820</v>
      </c>
      <c r="AA166" s="71">
        <v>2637</v>
      </c>
      <c r="AB166" s="73" t="s">
        <v>313</v>
      </c>
      <c r="AC166" s="73" t="s">
        <v>313</v>
      </c>
      <c r="AD166" s="73">
        <v>0.45300000000000001</v>
      </c>
      <c r="AE166" s="73" t="s">
        <v>313</v>
      </c>
      <c r="AF166" s="75" t="s">
        <v>313</v>
      </c>
    </row>
    <row r="167" spans="24:32" ht="16.5" thickBot="1" x14ac:dyDescent="0.2">
      <c r="X167" s="70"/>
      <c r="Y167" s="22" t="s">
        <v>547</v>
      </c>
      <c r="Z167" s="72"/>
      <c r="AA167" s="72"/>
      <c r="AB167" s="74"/>
      <c r="AC167" s="74"/>
      <c r="AD167" s="74"/>
      <c r="AE167" s="74"/>
      <c r="AF167" s="76"/>
    </row>
    <row r="168" spans="24:32" ht="15.75" x14ac:dyDescent="0.15">
      <c r="X168" s="69" t="s">
        <v>548</v>
      </c>
      <c r="Y168" s="21" t="s">
        <v>549</v>
      </c>
      <c r="Z168" s="71">
        <v>6636</v>
      </c>
      <c r="AA168" s="71">
        <v>3432</v>
      </c>
      <c r="AB168" s="73" t="s">
        <v>313</v>
      </c>
      <c r="AC168" s="73" t="s">
        <v>313</v>
      </c>
      <c r="AD168" s="73">
        <v>0.51700000000000002</v>
      </c>
      <c r="AE168" s="73" t="s">
        <v>313</v>
      </c>
      <c r="AF168" s="75" t="s">
        <v>313</v>
      </c>
    </row>
    <row r="169" spans="24:32" ht="16.5" thickBot="1" x14ac:dyDescent="0.2">
      <c r="X169" s="70"/>
      <c r="Y169" s="22" t="s">
        <v>550</v>
      </c>
      <c r="Z169" s="72"/>
      <c r="AA169" s="72"/>
      <c r="AB169" s="74"/>
      <c r="AC169" s="74"/>
      <c r="AD169" s="74"/>
      <c r="AE169" s="74"/>
      <c r="AF169" s="76"/>
    </row>
    <row r="170" spans="24:32" ht="15.75" x14ac:dyDescent="0.15">
      <c r="X170" s="69" t="s">
        <v>551</v>
      </c>
      <c r="Y170" s="21" t="s">
        <v>552</v>
      </c>
      <c r="Z170" s="71">
        <v>7141</v>
      </c>
      <c r="AA170" s="71">
        <v>3665</v>
      </c>
      <c r="AB170" s="73">
        <v>164</v>
      </c>
      <c r="AC170" s="73">
        <v>137</v>
      </c>
      <c r="AD170" s="73">
        <v>0.51300000000000001</v>
      </c>
      <c r="AE170" s="73">
        <v>4.48E-2</v>
      </c>
      <c r="AF170" s="75">
        <v>2.3E-2</v>
      </c>
    </row>
    <row r="171" spans="24:32" ht="16.5" thickBot="1" x14ac:dyDescent="0.2">
      <c r="X171" s="70"/>
      <c r="Y171" s="22" t="s">
        <v>553</v>
      </c>
      <c r="Z171" s="72"/>
      <c r="AA171" s="72"/>
      <c r="AB171" s="74"/>
      <c r="AC171" s="74"/>
      <c r="AD171" s="74"/>
      <c r="AE171" s="74"/>
      <c r="AF171" s="76"/>
    </row>
    <row r="172" spans="24:32" ht="15.75" x14ac:dyDescent="0.15">
      <c r="X172" s="69" t="s">
        <v>554</v>
      </c>
      <c r="Y172" s="21" t="s">
        <v>555</v>
      </c>
      <c r="Z172" s="71">
        <v>5550</v>
      </c>
      <c r="AA172" s="71">
        <v>3450</v>
      </c>
      <c r="AB172" s="73">
        <v>91</v>
      </c>
      <c r="AC172" s="73">
        <v>65</v>
      </c>
      <c r="AD172" s="73">
        <v>0.622</v>
      </c>
      <c r="AE172" s="73">
        <v>2.64E-2</v>
      </c>
      <c r="AF172" s="75">
        <v>1.6400000000000001E-2</v>
      </c>
    </row>
    <row r="173" spans="24:32" ht="16.5" thickBot="1" x14ac:dyDescent="0.2">
      <c r="X173" s="70"/>
      <c r="Y173" s="22" t="s">
        <v>556</v>
      </c>
      <c r="Z173" s="72"/>
      <c r="AA173" s="72"/>
      <c r="AB173" s="74"/>
      <c r="AC173" s="74"/>
      <c r="AD173" s="74"/>
      <c r="AE173" s="74"/>
      <c r="AF173" s="76"/>
    </row>
    <row r="174" spans="24:32" ht="15.75" x14ac:dyDescent="0.15">
      <c r="X174" s="69" t="s">
        <v>557</v>
      </c>
      <c r="Y174" s="21" t="s">
        <v>558</v>
      </c>
      <c r="Z174" s="71">
        <v>7833</v>
      </c>
      <c r="AA174" s="71">
        <v>3193</v>
      </c>
      <c r="AB174" s="73" t="s">
        <v>313</v>
      </c>
      <c r="AC174" s="73" t="s">
        <v>313</v>
      </c>
      <c r="AD174" s="73">
        <v>0.40799999999999997</v>
      </c>
      <c r="AE174" s="73" t="s">
        <v>313</v>
      </c>
      <c r="AF174" s="75" t="s">
        <v>313</v>
      </c>
    </row>
    <row r="175" spans="24:32" ht="16.5" thickBot="1" x14ac:dyDescent="0.2">
      <c r="X175" s="70"/>
      <c r="Y175" s="22" t="s">
        <v>559</v>
      </c>
      <c r="Z175" s="72"/>
      <c r="AA175" s="72"/>
      <c r="AB175" s="74"/>
      <c r="AC175" s="74"/>
      <c r="AD175" s="74"/>
      <c r="AE175" s="74"/>
      <c r="AF175" s="76"/>
    </row>
    <row r="176" spans="24:32" ht="15.75" x14ac:dyDescent="0.15">
      <c r="X176" s="69" t="s">
        <v>560</v>
      </c>
      <c r="Y176" s="21" t="s">
        <v>561</v>
      </c>
      <c r="Z176" s="71">
        <v>8542</v>
      </c>
      <c r="AA176" s="71">
        <v>3831</v>
      </c>
      <c r="AB176" s="73" t="s">
        <v>313</v>
      </c>
      <c r="AC176" s="73" t="s">
        <v>313</v>
      </c>
      <c r="AD176" s="73">
        <v>0.44800000000000001</v>
      </c>
      <c r="AE176" s="73" t="s">
        <v>313</v>
      </c>
      <c r="AF176" s="75" t="s">
        <v>313</v>
      </c>
    </row>
    <row r="177" spans="24:32" ht="16.5" thickBot="1" x14ac:dyDescent="0.2">
      <c r="X177" s="70"/>
      <c r="Y177" s="22" t="s">
        <v>562</v>
      </c>
      <c r="Z177" s="72"/>
      <c r="AA177" s="72"/>
      <c r="AB177" s="74"/>
      <c r="AC177" s="74"/>
      <c r="AD177" s="74"/>
      <c r="AE177" s="74"/>
      <c r="AF177" s="76"/>
    </row>
    <row r="178" spans="24:32" ht="15.75" x14ac:dyDescent="0.15">
      <c r="X178" s="69" t="s">
        <v>563</v>
      </c>
      <c r="Y178" s="21" t="s">
        <v>564</v>
      </c>
      <c r="Z178" s="71">
        <v>2929</v>
      </c>
      <c r="AA178" s="71">
        <v>1233</v>
      </c>
      <c r="AB178" s="73" t="s">
        <v>313</v>
      </c>
      <c r="AC178" s="73" t="s">
        <v>313</v>
      </c>
      <c r="AD178" s="73">
        <v>0.42099999999999999</v>
      </c>
      <c r="AE178" s="73" t="s">
        <v>313</v>
      </c>
      <c r="AF178" s="75" t="s">
        <v>313</v>
      </c>
    </row>
    <row r="179" spans="24:32" ht="16.5" thickBot="1" x14ac:dyDescent="0.2">
      <c r="X179" s="70"/>
      <c r="Y179" s="22" t="s">
        <v>565</v>
      </c>
      <c r="Z179" s="72"/>
      <c r="AA179" s="72"/>
      <c r="AB179" s="74"/>
      <c r="AC179" s="74"/>
      <c r="AD179" s="74"/>
      <c r="AE179" s="74"/>
      <c r="AF179" s="76"/>
    </row>
    <row r="180" spans="24:32" ht="15.75" x14ac:dyDescent="0.15">
      <c r="X180" s="69" t="s">
        <v>566</v>
      </c>
      <c r="Y180" s="21" t="s">
        <v>567</v>
      </c>
      <c r="Z180" s="71">
        <v>5512</v>
      </c>
      <c r="AA180" s="71">
        <v>2385</v>
      </c>
      <c r="AB180" s="73" t="s">
        <v>313</v>
      </c>
      <c r="AC180" s="73" t="s">
        <v>313</v>
      </c>
      <c r="AD180" s="73">
        <v>0.433</v>
      </c>
      <c r="AE180" s="73" t="s">
        <v>313</v>
      </c>
      <c r="AF180" s="75" t="s">
        <v>313</v>
      </c>
    </row>
    <row r="181" spans="24:32" ht="16.5" thickBot="1" x14ac:dyDescent="0.2">
      <c r="X181" s="70"/>
      <c r="Y181" s="22" t="s">
        <v>568</v>
      </c>
      <c r="Z181" s="72"/>
      <c r="AA181" s="72"/>
      <c r="AB181" s="74"/>
      <c r="AC181" s="74"/>
      <c r="AD181" s="74"/>
      <c r="AE181" s="74"/>
      <c r="AF181" s="76"/>
    </row>
    <row r="182" spans="24:32" ht="15.75" x14ac:dyDescent="0.15">
      <c r="X182" s="69" t="s">
        <v>569</v>
      </c>
      <c r="Y182" s="21" t="s">
        <v>570</v>
      </c>
      <c r="Z182" s="71">
        <v>4575</v>
      </c>
      <c r="AA182" s="71">
        <v>2649</v>
      </c>
      <c r="AB182" s="73" t="s">
        <v>313</v>
      </c>
      <c r="AC182" s="73" t="s">
        <v>313</v>
      </c>
      <c r="AD182" s="73">
        <v>0.57899999999999996</v>
      </c>
      <c r="AE182" s="73" t="s">
        <v>313</v>
      </c>
      <c r="AF182" s="75" t="s">
        <v>313</v>
      </c>
    </row>
    <row r="183" spans="24:32" ht="16.5" thickBot="1" x14ac:dyDescent="0.2">
      <c r="X183" s="70"/>
      <c r="Y183" s="22" t="s">
        <v>571</v>
      </c>
      <c r="Z183" s="72"/>
      <c r="AA183" s="72"/>
      <c r="AB183" s="74"/>
      <c r="AC183" s="74"/>
      <c r="AD183" s="74"/>
      <c r="AE183" s="74"/>
      <c r="AF183" s="76"/>
    </row>
    <row r="184" spans="24:32" ht="15.75" x14ac:dyDescent="0.15">
      <c r="X184" s="69" t="s">
        <v>572</v>
      </c>
      <c r="Y184" s="21" t="s">
        <v>573</v>
      </c>
      <c r="Z184" s="71">
        <v>4571</v>
      </c>
      <c r="AA184" s="71">
        <v>2281</v>
      </c>
      <c r="AB184" s="73" t="s">
        <v>313</v>
      </c>
      <c r="AC184" s="73" t="s">
        <v>313</v>
      </c>
      <c r="AD184" s="73">
        <v>0.499</v>
      </c>
      <c r="AE184" s="73" t="s">
        <v>313</v>
      </c>
      <c r="AF184" s="75" t="s">
        <v>313</v>
      </c>
    </row>
    <row r="185" spans="24:32" ht="16.5" thickBot="1" x14ac:dyDescent="0.2">
      <c r="X185" s="70"/>
      <c r="Y185" s="22" t="s">
        <v>574</v>
      </c>
      <c r="Z185" s="72"/>
      <c r="AA185" s="72"/>
      <c r="AB185" s="74"/>
      <c r="AC185" s="74"/>
      <c r="AD185" s="74"/>
      <c r="AE185" s="74"/>
      <c r="AF185" s="76"/>
    </row>
    <row r="186" spans="24:32" ht="15.75" x14ac:dyDescent="0.15">
      <c r="X186" s="69" t="s">
        <v>575</v>
      </c>
      <c r="Y186" s="21" t="s">
        <v>576</v>
      </c>
      <c r="Z186" s="71">
        <v>6779</v>
      </c>
      <c r="AA186" s="71">
        <v>2937</v>
      </c>
      <c r="AB186" s="73" t="s">
        <v>313</v>
      </c>
      <c r="AC186" s="73" t="s">
        <v>313</v>
      </c>
      <c r="AD186" s="73">
        <v>0.433</v>
      </c>
      <c r="AE186" s="73" t="s">
        <v>313</v>
      </c>
      <c r="AF186" s="75" t="s">
        <v>313</v>
      </c>
    </row>
    <row r="187" spans="24:32" ht="16.5" thickBot="1" x14ac:dyDescent="0.2">
      <c r="X187" s="70"/>
      <c r="Y187" s="22" t="s">
        <v>577</v>
      </c>
      <c r="Z187" s="72"/>
      <c r="AA187" s="72"/>
      <c r="AB187" s="74"/>
      <c r="AC187" s="74"/>
      <c r="AD187" s="74"/>
      <c r="AE187" s="74"/>
      <c r="AF187" s="76"/>
    </row>
    <row r="188" spans="24:32" ht="15.75" x14ac:dyDescent="0.15">
      <c r="X188" s="17"/>
    </row>
  </sheetData>
  <mergeCells count="1160">
    <mergeCell ref="AE186:AE187"/>
    <mergeCell ref="AF186:AF187"/>
    <mergeCell ref="X186:X187"/>
    <mergeCell ref="Z186:Z187"/>
    <mergeCell ref="AA186:AA187"/>
    <mergeCell ref="AB186:AB187"/>
    <mergeCell ref="AC186:AC187"/>
    <mergeCell ref="AD186:AD187"/>
    <mergeCell ref="AE182:AE183"/>
    <mergeCell ref="AF182:AF183"/>
    <mergeCell ref="X184:X185"/>
    <mergeCell ref="Z184:Z185"/>
    <mergeCell ref="AA184:AA185"/>
    <mergeCell ref="AB184:AB185"/>
    <mergeCell ref="AC184:AC185"/>
    <mergeCell ref="AD184:AD185"/>
    <mergeCell ref="AE184:AE185"/>
    <mergeCell ref="AF184:AF185"/>
    <mergeCell ref="X182:X183"/>
    <mergeCell ref="Z182:Z183"/>
    <mergeCell ref="AA182:AA183"/>
    <mergeCell ref="AB182:AB183"/>
    <mergeCell ref="AC182:AC183"/>
    <mergeCell ref="AD182:AD183"/>
    <mergeCell ref="AE178:AE179"/>
    <mergeCell ref="AF178:AF179"/>
    <mergeCell ref="X180:X181"/>
    <mergeCell ref="Z180:Z181"/>
    <mergeCell ref="AA180:AA181"/>
    <mergeCell ref="AB180:AB181"/>
    <mergeCell ref="AC180:AC181"/>
    <mergeCell ref="AD180:AD181"/>
    <mergeCell ref="AE180:AE181"/>
    <mergeCell ref="AF180:AF181"/>
    <mergeCell ref="X178:X179"/>
    <mergeCell ref="Z178:Z179"/>
    <mergeCell ref="AA178:AA179"/>
    <mergeCell ref="AB178:AB179"/>
    <mergeCell ref="AC178:AC179"/>
    <mergeCell ref="AD178:AD179"/>
    <mergeCell ref="AE174:AE175"/>
    <mergeCell ref="AF174:AF175"/>
    <mergeCell ref="X176:X177"/>
    <mergeCell ref="Z176:Z177"/>
    <mergeCell ref="AA176:AA177"/>
    <mergeCell ref="AB176:AB177"/>
    <mergeCell ref="AC176:AC177"/>
    <mergeCell ref="AD176:AD177"/>
    <mergeCell ref="AE176:AE177"/>
    <mergeCell ref="AF176:AF177"/>
    <mergeCell ref="X174:X175"/>
    <mergeCell ref="Z174:Z175"/>
    <mergeCell ref="AA174:AA175"/>
    <mergeCell ref="AB174:AB175"/>
    <mergeCell ref="AC174:AC175"/>
    <mergeCell ref="AD174:AD175"/>
    <mergeCell ref="AE170:AE171"/>
    <mergeCell ref="AF170:AF171"/>
    <mergeCell ref="X172:X173"/>
    <mergeCell ref="Z172:Z173"/>
    <mergeCell ref="AA172:AA173"/>
    <mergeCell ref="AB172:AB173"/>
    <mergeCell ref="AC172:AC173"/>
    <mergeCell ref="AD172:AD173"/>
    <mergeCell ref="AE172:AE173"/>
    <mergeCell ref="AF172:AF173"/>
    <mergeCell ref="X170:X171"/>
    <mergeCell ref="Z170:Z171"/>
    <mergeCell ref="AA170:AA171"/>
    <mergeCell ref="AB170:AB171"/>
    <mergeCell ref="AC170:AC171"/>
    <mergeCell ref="AD170:AD171"/>
    <mergeCell ref="AE166:AE167"/>
    <mergeCell ref="AF166:AF167"/>
    <mergeCell ref="X168:X169"/>
    <mergeCell ref="Z168:Z169"/>
    <mergeCell ref="AA168:AA169"/>
    <mergeCell ref="AB168:AB169"/>
    <mergeCell ref="AC168:AC169"/>
    <mergeCell ref="AD168:AD169"/>
    <mergeCell ref="AE168:AE169"/>
    <mergeCell ref="AF168:AF169"/>
    <mergeCell ref="X166:X167"/>
    <mergeCell ref="Z166:Z167"/>
    <mergeCell ref="AA166:AA167"/>
    <mergeCell ref="AB166:AB167"/>
    <mergeCell ref="AC166:AC167"/>
    <mergeCell ref="AD166:AD167"/>
    <mergeCell ref="AE162:AE163"/>
    <mergeCell ref="AF162:AF163"/>
    <mergeCell ref="X164:X165"/>
    <mergeCell ref="Z164:Z165"/>
    <mergeCell ref="AA164:AA165"/>
    <mergeCell ref="AB164:AB165"/>
    <mergeCell ref="AC164:AC165"/>
    <mergeCell ref="AD164:AD165"/>
    <mergeCell ref="AE164:AE165"/>
    <mergeCell ref="AF164:AF165"/>
    <mergeCell ref="X162:X163"/>
    <mergeCell ref="Z162:Z163"/>
    <mergeCell ref="AA162:AA163"/>
    <mergeCell ref="AB162:AB163"/>
    <mergeCell ref="AC162:AC163"/>
    <mergeCell ref="AD162:AD163"/>
    <mergeCell ref="AE158:AE159"/>
    <mergeCell ref="AF158:AF159"/>
    <mergeCell ref="X160:X161"/>
    <mergeCell ref="Z160:Z161"/>
    <mergeCell ref="AA160:AA161"/>
    <mergeCell ref="AB160:AB161"/>
    <mergeCell ref="AC160:AC161"/>
    <mergeCell ref="AD160:AD161"/>
    <mergeCell ref="AE160:AE161"/>
    <mergeCell ref="AF160:AF161"/>
    <mergeCell ref="X158:X159"/>
    <mergeCell ref="Z158:Z159"/>
    <mergeCell ref="AA158:AA159"/>
    <mergeCell ref="AB158:AB159"/>
    <mergeCell ref="AC158:AC159"/>
    <mergeCell ref="AD158:AD159"/>
    <mergeCell ref="AE154:AE155"/>
    <mergeCell ref="AF154:AF155"/>
    <mergeCell ref="X156:X157"/>
    <mergeCell ref="Z156:Z157"/>
    <mergeCell ref="AA156:AA157"/>
    <mergeCell ref="AB156:AB157"/>
    <mergeCell ref="AC156:AC157"/>
    <mergeCell ref="AD156:AD157"/>
    <mergeCell ref="AE156:AE157"/>
    <mergeCell ref="AF156:AF157"/>
    <mergeCell ref="X154:X155"/>
    <mergeCell ref="Z154:Z155"/>
    <mergeCell ref="AA154:AA155"/>
    <mergeCell ref="AB154:AB155"/>
    <mergeCell ref="AC154:AC155"/>
    <mergeCell ref="AD154:AD155"/>
    <mergeCell ref="AE150:AE151"/>
    <mergeCell ref="AF150:AF151"/>
    <mergeCell ref="X152:X153"/>
    <mergeCell ref="Z152:Z153"/>
    <mergeCell ref="AA152:AA153"/>
    <mergeCell ref="AB152:AB153"/>
    <mergeCell ref="AC152:AC153"/>
    <mergeCell ref="AD152:AD153"/>
    <mergeCell ref="AE152:AE153"/>
    <mergeCell ref="AF152:AF153"/>
    <mergeCell ref="X150:X151"/>
    <mergeCell ref="Z150:Z151"/>
    <mergeCell ref="AA150:AA151"/>
    <mergeCell ref="AB150:AB151"/>
    <mergeCell ref="AC150:AC151"/>
    <mergeCell ref="AD150:AD151"/>
    <mergeCell ref="AE146:AE147"/>
    <mergeCell ref="AF146:AF147"/>
    <mergeCell ref="X148:X149"/>
    <mergeCell ref="Z148:Z149"/>
    <mergeCell ref="AA148:AA149"/>
    <mergeCell ref="AB148:AB149"/>
    <mergeCell ref="AC148:AC149"/>
    <mergeCell ref="AD148:AD149"/>
    <mergeCell ref="AE148:AE149"/>
    <mergeCell ref="AF148:AF149"/>
    <mergeCell ref="X146:X147"/>
    <mergeCell ref="Z146:Z147"/>
    <mergeCell ref="AA146:AA147"/>
    <mergeCell ref="AB146:AB147"/>
    <mergeCell ref="AC146:AC147"/>
    <mergeCell ref="AD146:AD147"/>
    <mergeCell ref="AE142:AE143"/>
    <mergeCell ref="AF142:AF143"/>
    <mergeCell ref="X144:X145"/>
    <mergeCell ref="Z144:Z145"/>
    <mergeCell ref="AA144:AA145"/>
    <mergeCell ref="AB144:AB145"/>
    <mergeCell ref="AC144:AC145"/>
    <mergeCell ref="AD144:AD145"/>
    <mergeCell ref="AE144:AE145"/>
    <mergeCell ref="AF144:AF145"/>
    <mergeCell ref="X142:X143"/>
    <mergeCell ref="Z142:Z143"/>
    <mergeCell ref="AA142:AA143"/>
    <mergeCell ref="AB142:AB143"/>
    <mergeCell ref="AC142:AC143"/>
    <mergeCell ref="AD142:AD143"/>
    <mergeCell ref="AE138:AE139"/>
    <mergeCell ref="AF138:AF139"/>
    <mergeCell ref="X140:X141"/>
    <mergeCell ref="Z140:Z141"/>
    <mergeCell ref="AA140:AA141"/>
    <mergeCell ref="AB140:AB141"/>
    <mergeCell ref="AC140:AC141"/>
    <mergeCell ref="AD140:AD141"/>
    <mergeCell ref="AE140:AE141"/>
    <mergeCell ref="AF140:AF141"/>
    <mergeCell ref="X138:X139"/>
    <mergeCell ref="Z138:Z139"/>
    <mergeCell ref="AA138:AA139"/>
    <mergeCell ref="AB138:AB139"/>
    <mergeCell ref="AC138:AC139"/>
    <mergeCell ref="AD138:AD139"/>
    <mergeCell ref="AE134:AE135"/>
    <mergeCell ref="AF134:AF135"/>
    <mergeCell ref="X136:X137"/>
    <mergeCell ref="Z136:Z137"/>
    <mergeCell ref="AA136:AA137"/>
    <mergeCell ref="AB136:AB137"/>
    <mergeCell ref="AC136:AC137"/>
    <mergeCell ref="AD136:AD137"/>
    <mergeCell ref="AE136:AE137"/>
    <mergeCell ref="AF136:AF137"/>
    <mergeCell ref="X134:X135"/>
    <mergeCell ref="Z134:Z135"/>
    <mergeCell ref="AA134:AA135"/>
    <mergeCell ref="AB134:AB135"/>
    <mergeCell ref="AC134:AC135"/>
    <mergeCell ref="AD134:AD135"/>
    <mergeCell ref="AE130:AE131"/>
    <mergeCell ref="AF130:AF131"/>
    <mergeCell ref="X132:X133"/>
    <mergeCell ref="Z132:Z133"/>
    <mergeCell ref="AA132:AA133"/>
    <mergeCell ref="AB132:AB133"/>
    <mergeCell ref="AC132:AC133"/>
    <mergeCell ref="AD132:AD133"/>
    <mergeCell ref="AE132:AE133"/>
    <mergeCell ref="AF132:AF133"/>
    <mergeCell ref="X130:X131"/>
    <mergeCell ref="Z130:Z131"/>
    <mergeCell ref="AA130:AA131"/>
    <mergeCell ref="AB130:AB131"/>
    <mergeCell ref="AC130:AC131"/>
    <mergeCell ref="AD130:AD131"/>
    <mergeCell ref="AE126:AE127"/>
    <mergeCell ref="AF126:AF127"/>
    <mergeCell ref="X128:X129"/>
    <mergeCell ref="Z128:Z129"/>
    <mergeCell ref="AA128:AA129"/>
    <mergeCell ref="AB128:AB129"/>
    <mergeCell ref="AC128:AC129"/>
    <mergeCell ref="AD128:AD129"/>
    <mergeCell ref="AE128:AE129"/>
    <mergeCell ref="AF128:AF129"/>
    <mergeCell ref="X126:X127"/>
    <mergeCell ref="Z126:Z127"/>
    <mergeCell ref="AA126:AA127"/>
    <mergeCell ref="AB126:AB127"/>
    <mergeCell ref="AC126:AC127"/>
    <mergeCell ref="AD126:AD127"/>
    <mergeCell ref="AE122:AE123"/>
    <mergeCell ref="AF122:AF123"/>
    <mergeCell ref="X124:X125"/>
    <mergeCell ref="Z124:Z125"/>
    <mergeCell ref="AA124:AA125"/>
    <mergeCell ref="AB124:AB125"/>
    <mergeCell ref="AC124:AC125"/>
    <mergeCell ref="AD124:AD125"/>
    <mergeCell ref="AE124:AE125"/>
    <mergeCell ref="AF124:AF125"/>
    <mergeCell ref="X122:X123"/>
    <mergeCell ref="Z122:Z123"/>
    <mergeCell ref="AA122:AA123"/>
    <mergeCell ref="AB122:AB123"/>
    <mergeCell ref="AC122:AC123"/>
    <mergeCell ref="AD122:AD123"/>
    <mergeCell ref="AE118:AE119"/>
    <mergeCell ref="AF118:AF119"/>
    <mergeCell ref="X120:X121"/>
    <mergeCell ref="Z120:Z121"/>
    <mergeCell ref="AA120:AA121"/>
    <mergeCell ref="AB120:AB121"/>
    <mergeCell ref="AC120:AC121"/>
    <mergeCell ref="AD120:AD121"/>
    <mergeCell ref="AE120:AE121"/>
    <mergeCell ref="AF120:AF121"/>
    <mergeCell ref="X118:X119"/>
    <mergeCell ref="Z118:Z119"/>
    <mergeCell ref="AA118:AA119"/>
    <mergeCell ref="AB118:AB119"/>
    <mergeCell ref="AC118:AC119"/>
    <mergeCell ref="AD118:AD119"/>
    <mergeCell ref="AE114:AE115"/>
    <mergeCell ref="AF114:AF115"/>
    <mergeCell ref="X116:X117"/>
    <mergeCell ref="Z116:Z117"/>
    <mergeCell ref="AA116:AA117"/>
    <mergeCell ref="AB116:AB117"/>
    <mergeCell ref="AC116:AC117"/>
    <mergeCell ref="AD116:AD117"/>
    <mergeCell ref="AE116:AE117"/>
    <mergeCell ref="AF116:AF117"/>
    <mergeCell ref="X114:X115"/>
    <mergeCell ref="Z114:Z115"/>
    <mergeCell ref="AA114:AA115"/>
    <mergeCell ref="AB114:AB115"/>
    <mergeCell ref="AC114:AC115"/>
    <mergeCell ref="AD114:AD115"/>
    <mergeCell ref="AE110:AE111"/>
    <mergeCell ref="AF110:AF111"/>
    <mergeCell ref="X112:X113"/>
    <mergeCell ref="Z112:Z113"/>
    <mergeCell ref="AA112:AA113"/>
    <mergeCell ref="AB112:AB113"/>
    <mergeCell ref="AC112:AC113"/>
    <mergeCell ref="AD112:AD113"/>
    <mergeCell ref="AE112:AE113"/>
    <mergeCell ref="AF112:AF113"/>
    <mergeCell ref="X110:X111"/>
    <mergeCell ref="Z110:Z111"/>
    <mergeCell ref="AA110:AA111"/>
    <mergeCell ref="AB110:AB111"/>
    <mergeCell ref="AC110:AC111"/>
    <mergeCell ref="AD110:AD111"/>
    <mergeCell ref="AE106:AE107"/>
    <mergeCell ref="AF106:AF107"/>
    <mergeCell ref="X108:X109"/>
    <mergeCell ref="Z108:Z109"/>
    <mergeCell ref="AA108:AA109"/>
    <mergeCell ref="AB108:AB109"/>
    <mergeCell ref="AC108:AC109"/>
    <mergeCell ref="AD108:AD109"/>
    <mergeCell ref="AE108:AE109"/>
    <mergeCell ref="AF108:AF109"/>
    <mergeCell ref="X106:X107"/>
    <mergeCell ref="Z106:Z107"/>
    <mergeCell ref="AA106:AA107"/>
    <mergeCell ref="AB106:AB107"/>
    <mergeCell ref="AC106:AC107"/>
    <mergeCell ref="AD106:AD107"/>
    <mergeCell ref="AE102:AE103"/>
    <mergeCell ref="AF102:AF103"/>
    <mergeCell ref="X104:X105"/>
    <mergeCell ref="Z104:Z105"/>
    <mergeCell ref="AA104:AA105"/>
    <mergeCell ref="AB104:AB105"/>
    <mergeCell ref="AC104:AC105"/>
    <mergeCell ref="AD104:AD105"/>
    <mergeCell ref="AE104:AE105"/>
    <mergeCell ref="AF104:AF105"/>
    <mergeCell ref="X102:X103"/>
    <mergeCell ref="Z102:Z103"/>
    <mergeCell ref="AA102:AA103"/>
    <mergeCell ref="AB102:AB103"/>
    <mergeCell ref="AC102:AC103"/>
    <mergeCell ref="AD102:AD103"/>
    <mergeCell ref="AE98:AE99"/>
    <mergeCell ref="AF98:AF99"/>
    <mergeCell ref="X100:X101"/>
    <mergeCell ref="Z100:Z101"/>
    <mergeCell ref="AA100:AA101"/>
    <mergeCell ref="AB100:AB101"/>
    <mergeCell ref="AC100:AC101"/>
    <mergeCell ref="AD100:AD101"/>
    <mergeCell ref="AE100:AE101"/>
    <mergeCell ref="AF100:AF101"/>
    <mergeCell ref="X98:X99"/>
    <mergeCell ref="Z98:Z99"/>
    <mergeCell ref="AA98:AA99"/>
    <mergeCell ref="AB98:AB99"/>
    <mergeCell ref="AC98:AC99"/>
    <mergeCell ref="AD98:AD99"/>
    <mergeCell ref="AE94:AE95"/>
    <mergeCell ref="AF94:AF95"/>
    <mergeCell ref="X96:X97"/>
    <mergeCell ref="Z96:Z97"/>
    <mergeCell ref="AA96:AA97"/>
    <mergeCell ref="AB96:AB97"/>
    <mergeCell ref="AC96:AC97"/>
    <mergeCell ref="AD96:AD97"/>
    <mergeCell ref="AE96:AE97"/>
    <mergeCell ref="AF96:AF97"/>
    <mergeCell ref="X94:X95"/>
    <mergeCell ref="Z94:Z95"/>
    <mergeCell ref="AA94:AA95"/>
    <mergeCell ref="AB94:AB95"/>
    <mergeCell ref="AC94:AC95"/>
    <mergeCell ref="AD94:AD95"/>
    <mergeCell ref="AE90:AE91"/>
    <mergeCell ref="AF90:AF91"/>
    <mergeCell ref="X92:X93"/>
    <mergeCell ref="Z92:Z93"/>
    <mergeCell ref="AA92:AA93"/>
    <mergeCell ref="AB92:AB93"/>
    <mergeCell ref="AC92:AC93"/>
    <mergeCell ref="AD92:AD93"/>
    <mergeCell ref="AE92:AE93"/>
    <mergeCell ref="AF92:AF93"/>
    <mergeCell ref="X90:X91"/>
    <mergeCell ref="Z90:Z91"/>
    <mergeCell ref="AA90:AA91"/>
    <mergeCell ref="AB90:AB91"/>
    <mergeCell ref="AC90:AC91"/>
    <mergeCell ref="AD90:AD91"/>
    <mergeCell ref="AE86:AE87"/>
    <mergeCell ref="AF86:AF87"/>
    <mergeCell ref="X88:X89"/>
    <mergeCell ref="Z88:Z89"/>
    <mergeCell ref="AA88:AA89"/>
    <mergeCell ref="AB88:AB89"/>
    <mergeCell ref="AC88:AC89"/>
    <mergeCell ref="AD88:AD89"/>
    <mergeCell ref="AE88:AE89"/>
    <mergeCell ref="AF88:AF89"/>
    <mergeCell ref="X86:X87"/>
    <mergeCell ref="Z86:Z87"/>
    <mergeCell ref="AA86:AA87"/>
    <mergeCell ref="AB86:AB87"/>
    <mergeCell ref="AC86:AC87"/>
    <mergeCell ref="AD86:AD87"/>
    <mergeCell ref="AE82:AE83"/>
    <mergeCell ref="AF82:AF83"/>
    <mergeCell ref="X84:X85"/>
    <mergeCell ref="Z84:Z85"/>
    <mergeCell ref="AA84:AA85"/>
    <mergeCell ref="AB84:AB85"/>
    <mergeCell ref="AC84:AC85"/>
    <mergeCell ref="AD84:AD85"/>
    <mergeCell ref="AE84:AE85"/>
    <mergeCell ref="AF84:AF85"/>
    <mergeCell ref="X82:X83"/>
    <mergeCell ref="Z82:Z83"/>
    <mergeCell ref="AA82:AA83"/>
    <mergeCell ref="AB82:AB83"/>
    <mergeCell ref="AC82:AC83"/>
    <mergeCell ref="AD82:AD83"/>
    <mergeCell ref="AE78:AE79"/>
    <mergeCell ref="AF78:AF79"/>
    <mergeCell ref="X80:X81"/>
    <mergeCell ref="Z80:Z81"/>
    <mergeCell ref="AA80:AA81"/>
    <mergeCell ref="AB80:AB81"/>
    <mergeCell ref="AC80:AC81"/>
    <mergeCell ref="AD80:AD81"/>
    <mergeCell ref="AE80:AE81"/>
    <mergeCell ref="AF80:AF81"/>
    <mergeCell ref="X78:X79"/>
    <mergeCell ref="Z78:Z79"/>
    <mergeCell ref="AA78:AA79"/>
    <mergeCell ref="AB78:AB79"/>
    <mergeCell ref="AC78:AC79"/>
    <mergeCell ref="AD78:AD79"/>
    <mergeCell ref="AE74:AE75"/>
    <mergeCell ref="AF74:AF75"/>
    <mergeCell ref="X76:X77"/>
    <mergeCell ref="Z76:Z77"/>
    <mergeCell ref="AA76:AA77"/>
    <mergeCell ref="AB76:AB77"/>
    <mergeCell ref="AC76:AC77"/>
    <mergeCell ref="AD76:AD77"/>
    <mergeCell ref="AE76:AE77"/>
    <mergeCell ref="AF76:AF77"/>
    <mergeCell ref="X74:X75"/>
    <mergeCell ref="Z74:Z75"/>
    <mergeCell ref="AA74:AA75"/>
    <mergeCell ref="AB74:AB75"/>
    <mergeCell ref="AC74:AC75"/>
    <mergeCell ref="AD74:AD75"/>
    <mergeCell ref="AE70:AE71"/>
    <mergeCell ref="AF70:AF71"/>
    <mergeCell ref="X72:X73"/>
    <mergeCell ref="Z72:Z73"/>
    <mergeCell ref="AA72:AA73"/>
    <mergeCell ref="AB72:AB73"/>
    <mergeCell ref="AC72:AC73"/>
    <mergeCell ref="AD72:AD73"/>
    <mergeCell ref="AE72:AE73"/>
    <mergeCell ref="AF72:AF73"/>
    <mergeCell ref="X70:X71"/>
    <mergeCell ref="Z70:Z71"/>
    <mergeCell ref="AA70:AA71"/>
    <mergeCell ref="AB70:AB71"/>
    <mergeCell ref="AC70:AC71"/>
    <mergeCell ref="AD70:AD71"/>
    <mergeCell ref="AE66:AE67"/>
    <mergeCell ref="AF66:AF67"/>
    <mergeCell ref="X68:X69"/>
    <mergeCell ref="Z68:Z69"/>
    <mergeCell ref="AA68:AA69"/>
    <mergeCell ref="AB68:AB69"/>
    <mergeCell ref="AC68:AC69"/>
    <mergeCell ref="AD68:AD69"/>
    <mergeCell ref="AE68:AE69"/>
    <mergeCell ref="AF68:AF69"/>
    <mergeCell ref="X66:X67"/>
    <mergeCell ref="Z66:Z67"/>
    <mergeCell ref="AA66:AA67"/>
    <mergeCell ref="AB66:AB67"/>
    <mergeCell ref="AC66:AC67"/>
    <mergeCell ref="AD66:AD67"/>
    <mergeCell ref="AE62:AE63"/>
    <mergeCell ref="AF62:AF63"/>
    <mergeCell ref="X64:X65"/>
    <mergeCell ref="Z64:Z65"/>
    <mergeCell ref="AA64:AA65"/>
    <mergeCell ref="AB64:AB65"/>
    <mergeCell ref="AC64:AC65"/>
    <mergeCell ref="AD64:AD65"/>
    <mergeCell ref="AE64:AE65"/>
    <mergeCell ref="AF64:AF65"/>
    <mergeCell ref="X62:X63"/>
    <mergeCell ref="Z62:Z63"/>
    <mergeCell ref="AA62:AA63"/>
    <mergeCell ref="AB62:AB63"/>
    <mergeCell ref="AC62:AC63"/>
    <mergeCell ref="AD62:AD63"/>
    <mergeCell ref="AE58:AE59"/>
    <mergeCell ref="AF58:AF59"/>
    <mergeCell ref="X60:X61"/>
    <mergeCell ref="Z60:Z61"/>
    <mergeCell ref="AA60:AA61"/>
    <mergeCell ref="AB60:AB61"/>
    <mergeCell ref="AC60:AC61"/>
    <mergeCell ref="AD60:AD61"/>
    <mergeCell ref="AE60:AE61"/>
    <mergeCell ref="AF60:AF61"/>
    <mergeCell ref="X58:X59"/>
    <mergeCell ref="Z58:Z59"/>
    <mergeCell ref="AA58:AA59"/>
    <mergeCell ref="AB58:AB59"/>
    <mergeCell ref="AC58:AC59"/>
    <mergeCell ref="AD58:AD59"/>
    <mergeCell ref="AE54:AE55"/>
    <mergeCell ref="AF54:AF55"/>
    <mergeCell ref="X56:X57"/>
    <mergeCell ref="Z56:Z57"/>
    <mergeCell ref="AA56:AA57"/>
    <mergeCell ref="AB56:AB57"/>
    <mergeCell ref="AC56:AC57"/>
    <mergeCell ref="AD56:AD57"/>
    <mergeCell ref="AE56:AE57"/>
    <mergeCell ref="AF56:AF57"/>
    <mergeCell ref="X54:X55"/>
    <mergeCell ref="Z54:Z55"/>
    <mergeCell ref="AA54:AA55"/>
    <mergeCell ref="AB54:AB55"/>
    <mergeCell ref="AC54:AC55"/>
    <mergeCell ref="AD54:AD55"/>
    <mergeCell ref="AE50:AE51"/>
    <mergeCell ref="AF50:AF51"/>
    <mergeCell ref="X52:X53"/>
    <mergeCell ref="Z52:Z53"/>
    <mergeCell ref="AA52:AA53"/>
    <mergeCell ref="AB52:AB53"/>
    <mergeCell ref="AC52:AC53"/>
    <mergeCell ref="AD52:AD53"/>
    <mergeCell ref="AE52:AE53"/>
    <mergeCell ref="AF52:AF53"/>
    <mergeCell ref="X50:X51"/>
    <mergeCell ref="Z50:Z51"/>
    <mergeCell ref="AA50:AA51"/>
    <mergeCell ref="AB50:AB51"/>
    <mergeCell ref="AC50:AC51"/>
    <mergeCell ref="AD50:AD51"/>
    <mergeCell ref="AE46:AE47"/>
    <mergeCell ref="AF46:AF47"/>
    <mergeCell ref="X48:X49"/>
    <mergeCell ref="Z48:Z49"/>
    <mergeCell ref="AA48:AA49"/>
    <mergeCell ref="AB48:AB49"/>
    <mergeCell ref="AC48:AC49"/>
    <mergeCell ref="AD48:AD49"/>
    <mergeCell ref="AE48:AE49"/>
    <mergeCell ref="AF48:AF49"/>
    <mergeCell ref="X46:X47"/>
    <mergeCell ref="Z46:Z47"/>
    <mergeCell ref="AA46:AA47"/>
    <mergeCell ref="AB46:AB47"/>
    <mergeCell ref="AC46:AC47"/>
    <mergeCell ref="AD46:AD47"/>
    <mergeCell ref="AE42:AE43"/>
    <mergeCell ref="AF42:AF43"/>
    <mergeCell ref="X44:X45"/>
    <mergeCell ref="Z44:Z45"/>
    <mergeCell ref="AA44:AA45"/>
    <mergeCell ref="AB44:AB45"/>
    <mergeCell ref="AC44:AC45"/>
    <mergeCell ref="AD44:AD45"/>
    <mergeCell ref="AE44:AE45"/>
    <mergeCell ref="AF44:AF45"/>
    <mergeCell ref="X42:X43"/>
    <mergeCell ref="Z42:Z43"/>
    <mergeCell ref="AA42:AA43"/>
    <mergeCell ref="AB42:AB43"/>
    <mergeCell ref="AC42:AC43"/>
    <mergeCell ref="AD42:AD43"/>
    <mergeCell ref="AE38:AE39"/>
    <mergeCell ref="AF38:AF39"/>
    <mergeCell ref="X40:X41"/>
    <mergeCell ref="Z40:Z41"/>
    <mergeCell ref="AA40:AA41"/>
    <mergeCell ref="AB40:AB41"/>
    <mergeCell ref="AC40:AC41"/>
    <mergeCell ref="AD40:AD41"/>
    <mergeCell ref="AE40:AE41"/>
    <mergeCell ref="AF40:AF41"/>
    <mergeCell ref="X38:X39"/>
    <mergeCell ref="Z38:Z39"/>
    <mergeCell ref="AA38:AA39"/>
    <mergeCell ref="AB38:AB39"/>
    <mergeCell ref="AC38:AC39"/>
    <mergeCell ref="AD38:AD39"/>
    <mergeCell ref="AE34:AE35"/>
    <mergeCell ref="AF34:AF35"/>
    <mergeCell ref="X36:X37"/>
    <mergeCell ref="Z36:Z37"/>
    <mergeCell ref="AA36:AA37"/>
    <mergeCell ref="AB36:AB37"/>
    <mergeCell ref="AC36:AC37"/>
    <mergeCell ref="AD36:AD37"/>
    <mergeCell ref="AE36:AE37"/>
    <mergeCell ref="AF36:AF37"/>
    <mergeCell ref="X34:X35"/>
    <mergeCell ref="Z34:Z35"/>
    <mergeCell ref="AA34:AA35"/>
    <mergeCell ref="AB34:AB35"/>
    <mergeCell ref="AC34:AC35"/>
    <mergeCell ref="AD34:AD35"/>
    <mergeCell ref="AE30:AE31"/>
    <mergeCell ref="AF30:AF31"/>
    <mergeCell ref="X32:X33"/>
    <mergeCell ref="Z32:Z33"/>
    <mergeCell ref="AA32:AA33"/>
    <mergeCell ref="AB32:AB33"/>
    <mergeCell ref="AC32:AC33"/>
    <mergeCell ref="AD32:AD33"/>
    <mergeCell ref="AE32:AE33"/>
    <mergeCell ref="AF32:AF33"/>
    <mergeCell ref="X30:X31"/>
    <mergeCell ref="Z30:Z31"/>
    <mergeCell ref="AA30:AA31"/>
    <mergeCell ref="AB30:AB31"/>
    <mergeCell ref="AC30:AC31"/>
    <mergeCell ref="AD30:AD31"/>
    <mergeCell ref="AE26:AE27"/>
    <mergeCell ref="AF26:AF27"/>
    <mergeCell ref="X28:X29"/>
    <mergeCell ref="Z28:Z29"/>
    <mergeCell ref="AA28:AA29"/>
    <mergeCell ref="AB28:AB29"/>
    <mergeCell ref="AC28:AC29"/>
    <mergeCell ref="AD28:AD29"/>
    <mergeCell ref="AE28:AE29"/>
    <mergeCell ref="AF28:AF29"/>
    <mergeCell ref="X26:X27"/>
    <mergeCell ref="Z26:Z27"/>
    <mergeCell ref="AA26:AA27"/>
    <mergeCell ref="AB26:AB27"/>
    <mergeCell ref="AC26:AC27"/>
    <mergeCell ref="AD26:AD27"/>
    <mergeCell ref="AE22:AE23"/>
    <mergeCell ref="AF22:AF23"/>
    <mergeCell ref="X24:X25"/>
    <mergeCell ref="Z24:Z25"/>
    <mergeCell ref="AA24:AA25"/>
    <mergeCell ref="AB24:AB25"/>
    <mergeCell ref="AC24:AC25"/>
    <mergeCell ref="AD24:AD25"/>
    <mergeCell ref="AE24:AE25"/>
    <mergeCell ref="AF24:AF25"/>
    <mergeCell ref="X22:X23"/>
    <mergeCell ref="Z22:Z23"/>
    <mergeCell ref="AA22:AA23"/>
    <mergeCell ref="AB22:AB23"/>
    <mergeCell ref="AC22:AC23"/>
    <mergeCell ref="AD22:AD23"/>
    <mergeCell ref="AE18:AE19"/>
    <mergeCell ref="AF18:AF19"/>
    <mergeCell ref="X20:X21"/>
    <mergeCell ref="Z20:Z21"/>
    <mergeCell ref="AA20:AA21"/>
    <mergeCell ref="AB20:AB21"/>
    <mergeCell ref="AC20:AC21"/>
    <mergeCell ref="AD20:AD21"/>
    <mergeCell ref="AE20:AE21"/>
    <mergeCell ref="AF20:AF21"/>
    <mergeCell ref="X18:X19"/>
    <mergeCell ref="Z18:Z19"/>
    <mergeCell ref="AA18:AA19"/>
    <mergeCell ref="AB18:AB19"/>
    <mergeCell ref="AC18:AC19"/>
    <mergeCell ref="AD18:AD19"/>
    <mergeCell ref="AE14:AE15"/>
    <mergeCell ref="AF14:AF15"/>
    <mergeCell ref="X16:X17"/>
    <mergeCell ref="Z16:Z17"/>
    <mergeCell ref="AA16:AA17"/>
    <mergeCell ref="AB16:AB17"/>
    <mergeCell ref="AC16:AC17"/>
    <mergeCell ref="AD16:AD17"/>
    <mergeCell ref="AE16:AE17"/>
    <mergeCell ref="AF16:AF17"/>
    <mergeCell ref="X14:X15"/>
    <mergeCell ref="Z14:Z15"/>
    <mergeCell ref="AA14:AA15"/>
    <mergeCell ref="AB14:AB15"/>
    <mergeCell ref="AC14:AC15"/>
    <mergeCell ref="AD14:AD15"/>
    <mergeCell ref="AE10:AE11"/>
    <mergeCell ref="AF10:AF11"/>
    <mergeCell ref="X12:X13"/>
    <mergeCell ref="Z12:Z13"/>
    <mergeCell ref="AA12:AA13"/>
    <mergeCell ref="AB12:AB13"/>
    <mergeCell ref="AC12:AC13"/>
    <mergeCell ref="AD12:AD13"/>
    <mergeCell ref="AE12:AE13"/>
    <mergeCell ref="AF12:AF13"/>
    <mergeCell ref="AC8:AC9"/>
    <mergeCell ref="AD8:AD9"/>
    <mergeCell ref="AE8:AE9"/>
    <mergeCell ref="AF8:AF9"/>
    <mergeCell ref="X10:X11"/>
    <mergeCell ref="Z10:Z11"/>
    <mergeCell ref="AA10:AA11"/>
    <mergeCell ref="AB10:AB11"/>
    <mergeCell ref="AC10:AC11"/>
    <mergeCell ref="AD10:AD11"/>
    <mergeCell ref="X8:X9"/>
    <mergeCell ref="Z8:Z9"/>
    <mergeCell ref="AA8:AA9"/>
    <mergeCell ref="AB8:AB9"/>
    <mergeCell ref="AE4:AE5"/>
    <mergeCell ref="AF4:AF5"/>
    <mergeCell ref="X6:X7"/>
    <mergeCell ref="Z6:Z7"/>
    <mergeCell ref="AA6:AA7"/>
    <mergeCell ref="AB6:AB7"/>
    <mergeCell ref="AC6:AC7"/>
    <mergeCell ref="AD6:AD7"/>
    <mergeCell ref="AE6:AE7"/>
    <mergeCell ref="AF6:AF7"/>
    <mergeCell ref="AC2:AC3"/>
    <mergeCell ref="AD2:AD3"/>
    <mergeCell ref="AE2:AE3"/>
    <mergeCell ref="AF2:AF3"/>
    <mergeCell ref="X4:X5"/>
    <mergeCell ref="Z4:Z5"/>
    <mergeCell ref="AA4:AA5"/>
    <mergeCell ref="AB4:AB5"/>
    <mergeCell ref="AC4:AC5"/>
    <mergeCell ref="AD4:AD5"/>
    <mergeCell ref="X2:X3"/>
    <mergeCell ref="Z2:Z3"/>
    <mergeCell ref="AA2:AA3"/>
    <mergeCell ref="AB2:AB3"/>
    <mergeCell ref="U102:U103"/>
    <mergeCell ref="V102:V103"/>
    <mergeCell ref="N104:N105"/>
    <mergeCell ref="P104:P105"/>
    <mergeCell ref="Q104:Q105"/>
    <mergeCell ref="R104:R105"/>
    <mergeCell ref="S104:S105"/>
    <mergeCell ref="T104:T105"/>
    <mergeCell ref="U104:U105"/>
    <mergeCell ref="V104:V105"/>
    <mergeCell ref="N102:N103"/>
    <mergeCell ref="P102:P103"/>
    <mergeCell ref="Q102:Q103"/>
    <mergeCell ref="R102:R103"/>
    <mergeCell ref="S102:S103"/>
    <mergeCell ref="T102:T103"/>
    <mergeCell ref="U98:U99"/>
    <mergeCell ref="V98:V99"/>
    <mergeCell ref="N100:N101"/>
    <mergeCell ref="P100:P101"/>
    <mergeCell ref="Q100:Q101"/>
    <mergeCell ref="R100:R101"/>
    <mergeCell ref="S100:S101"/>
    <mergeCell ref="T100:T101"/>
    <mergeCell ref="U100:U101"/>
    <mergeCell ref="V100:V101"/>
    <mergeCell ref="N98:N99"/>
    <mergeCell ref="P98:P99"/>
    <mergeCell ref="Q98:Q99"/>
    <mergeCell ref="R98:R99"/>
    <mergeCell ref="S98:S99"/>
    <mergeCell ref="T98:T99"/>
    <mergeCell ref="U94:U95"/>
    <mergeCell ref="V94:V95"/>
    <mergeCell ref="N96:N97"/>
    <mergeCell ref="P96:P97"/>
    <mergeCell ref="Q96:Q97"/>
    <mergeCell ref="R96:R97"/>
    <mergeCell ref="S96:S97"/>
    <mergeCell ref="T96:T97"/>
    <mergeCell ref="U96:U97"/>
    <mergeCell ref="V96:V97"/>
    <mergeCell ref="N94:N95"/>
    <mergeCell ref="P94:P95"/>
    <mergeCell ref="Q94:Q95"/>
    <mergeCell ref="R94:R95"/>
    <mergeCell ref="S94:S95"/>
    <mergeCell ref="T94:T95"/>
    <mergeCell ref="U90:U91"/>
    <mergeCell ref="V90:V91"/>
    <mergeCell ref="N92:N93"/>
    <mergeCell ref="P92:P93"/>
    <mergeCell ref="Q92:Q93"/>
    <mergeCell ref="R92:R93"/>
    <mergeCell ref="S92:S93"/>
    <mergeCell ref="T92:T93"/>
    <mergeCell ref="U92:U93"/>
    <mergeCell ref="V92:V93"/>
    <mergeCell ref="N90:N91"/>
    <mergeCell ref="P90:P91"/>
    <mergeCell ref="Q90:Q91"/>
    <mergeCell ref="R90:R91"/>
    <mergeCell ref="S90:S91"/>
    <mergeCell ref="T90:T91"/>
    <mergeCell ref="U86:U87"/>
    <mergeCell ref="V86:V87"/>
    <mergeCell ref="N88:N89"/>
    <mergeCell ref="P88:P89"/>
    <mergeCell ref="Q88:Q89"/>
    <mergeCell ref="R88:R89"/>
    <mergeCell ref="S88:S89"/>
    <mergeCell ref="T88:T89"/>
    <mergeCell ref="U88:U89"/>
    <mergeCell ref="V88:V89"/>
    <mergeCell ref="N86:N87"/>
    <mergeCell ref="P86:P87"/>
    <mergeCell ref="Q86:Q87"/>
    <mergeCell ref="R86:R87"/>
    <mergeCell ref="S86:S87"/>
    <mergeCell ref="T86:T87"/>
    <mergeCell ref="U82:U83"/>
    <mergeCell ref="V82:V83"/>
    <mergeCell ref="N84:N85"/>
    <mergeCell ref="P84:P85"/>
    <mergeCell ref="Q84:Q85"/>
    <mergeCell ref="R84:R85"/>
    <mergeCell ref="S84:S85"/>
    <mergeCell ref="T84:T85"/>
    <mergeCell ref="U84:U85"/>
    <mergeCell ref="V84:V85"/>
    <mergeCell ref="N82:N83"/>
    <mergeCell ref="P82:P83"/>
    <mergeCell ref="Q82:Q83"/>
    <mergeCell ref="R82:R83"/>
    <mergeCell ref="S82:S83"/>
    <mergeCell ref="T82:T83"/>
    <mergeCell ref="U78:U79"/>
    <mergeCell ref="V78:V79"/>
    <mergeCell ref="N80:N81"/>
    <mergeCell ref="P80:P81"/>
    <mergeCell ref="Q80:Q81"/>
    <mergeCell ref="R80:R81"/>
    <mergeCell ref="S80:S81"/>
    <mergeCell ref="T80:T81"/>
    <mergeCell ref="U80:U81"/>
    <mergeCell ref="V80:V81"/>
    <mergeCell ref="N78:N79"/>
    <mergeCell ref="P78:P79"/>
    <mergeCell ref="Q78:Q79"/>
    <mergeCell ref="R78:R79"/>
    <mergeCell ref="S78:S79"/>
    <mergeCell ref="T78:T79"/>
    <mergeCell ref="U74:U75"/>
    <mergeCell ref="V74:V75"/>
    <mergeCell ref="N76:N77"/>
    <mergeCell ref="P76:P77"/>
    <mergeCell ref="Q76:Q77"/>
    <mergeCell ref="R76:R77"/>
    <mergeCell ref="S76:S77"/>
    <mergeCell ref="T76:T77"/>
    <mergeCell ref="U76:U77"/>
    <mergeCell ref="V76:V77"/>
    <mergeCell ref="N74:N75"/>
    <mergeCell ref="P74:P75"/>
    <mergeCell ref="Q74:Q75"/>
    <mergeCell ref="R74:R75"/>
    <mergeCell ref="S74:S75"/>
    <mergeCell ref="T74:T75"/>
    <mergeCell ref="U70:U71"/>
    <mergeCell ref="V70:V71"/>
    <mergeCell ref="N72:N73"/>
    <mergeCell ref="P72:P73"/>
    <mergeCell ref="Q72:Q73"/>
    <mergeCell ref="R72:R73"/>
    <mergeCell ref="S72:S73"/>
    <mergeCell ref="T72:T73"/>
    <mergeCell ref="U72:U73"/>
    <mergeCell ref="V72:V73"/>
    <mergeCell ref="N70:N71"/>
    <mergeCell ref="P70:P71"/>
    <mergeCell ref="Q70:Q71"/>
    <mergeCell ref="R70:R71"/>
    <mergeCell ref="S70:S71"/>
    <mergeCell ref="T70:T71"/>
    <mergeCell ref="U68:U69"/>
    <mergeCell ref="V68:V69"/>
    <mergeCell ref="N68:N69"/>
    <mergeCell ref="P68:P69"/>
    <mergeCell ref="Q68:Q69"/>
    <mergeCell ref="R68:R69"/>
    <mergeCell ref="S68:S69"/>
    <mergeCell ref="T68:T69"/>
    <mergeCell ref="U64:U65"/>
    <mergeCell ref="V64:V65"/>
    <mergeCell ref="N66:N67"/>
    <mergeCell ref="P66:P67"/>
    <mergeCell ref="Q66:Q67"/>
    <mergeCell ref="R66:R67"/>
    <mergeCell ref="S66:S67"/>
    <mergeCell ref="T66:T67"/>
    <mergeCell ref="U66:U67"/>
    <mergeCell ref="V66:V67"/>
    <mergeCell ref="N64:N65"/>
    <mergeCell ref="P64:P65"/>
    <mergeCell ref="Q64:Q65"/>
    <mergeCell ref="R64:R65"/>
    <mergeCell ref="S64:S65"/>
    <mergeCell ref="T64:T65"/>
    <mergeCell ref="U60:U61"/>
    <mergeCell ref="V60:V61"/>
    <mergeCell ref="N62:N63"/>
    <mergeCell ref="P62:P63"/>
    <mergeCell ref="Q62:Q63"/>
    <mergeCell ref="R62:R63"/>
    <mergeCell ref="S62:S63"/>
    <mergeCell ref="T62:T63"/>
    <mergeCell ref="U62:U63"/>
    <mergeCell ref="V62:V63"/>
    <mergeCell ref="N60:N61"/>
    <mergeCell ref="P60:P61"/>
    <mergeCell ref="Q60:Q61"/>
    <mergeCell ref="R60:R61"/>
    <mergeCell ref="S60:S61"/>
    <mergeCell ref="T60:T61"/>
    <mergeCell ref="U56:U57"/>
    <mergeCell ref="V56:V57"/>
    <mergeCell ref="N58:N59"/>
    <mergeCell ref="P58:P59"/>
    <mergeCell ref="Q58:Q59"/>
    <mergeCell ref="R58:R59"/>
    <mergeCell ref="S58:S59"/>
    <mergeCell ref="T58:T59"/>
    <mergeCell ref="U58:U59"/>
    <mergeCell ref="V58:V59"/>
    <mergeCell ref="N56:N57"/>
    <mergeCell ref="P56:P57"/>
    <mergeCell ref="Q56:Q57"/>
    <mergeCell ref="R56:R57"/>
    <mergeCell ref="S56:S57"/>
    <mergeCell ref="T56:T57"/>
    <mergeCell ref="N54:N55"/>
    <mergeCell ref="P54:P55"/>
    <mergeCell ref="Q54:Q55"/>
    <mergeCell ref="R54:R55"/>
    <mergeCell ref="S54:S55"/>
    <mergeCell ref="T54:T55"/>
    <mergeCell ref="U54:U55"/>
    <mergeCell ref="V54:V55"/>
    <mergeCell ref="U52:U53"/>
    <mergeCell ref="V52:V53"/>
    <mergeCell ref="N52:N53"/>
    <mergeCell ref="P52:P53"/>
    <mergeCell ref="Q52:Q53"/>
    <mergeCell ref="R52:R53"/>
    <mergeCell ref="S52:S53"/>
    <mergeCell ref="T52:T53"/>
    <mergeCell ref="U48:U49"/>
    <mergeCell ref="V48:V49"/>
    <mergeCell ref="N50:N51"/>
    <mergeCell ref="P50:P51"/>
    <mergeCell ref="Q50:Q51"/>
    <mergeCell ref="R50:R51"/>
    <mergeCell ref="S50:S51"/>
    <mergeCell ref="T50:T51"/>
    <mergeCell ref="U50:U51"/>
    <mergeCell ref="V50:V51"/>
    <mergeCell ref="N48:N49"/>
    <mergeCell ref="P48:P49"/>
    <mergeCell ref="Q48:Q49"/>
    <mergeCell ref="R48:R49"/>
    <mergeCell ref="S48:S49"/>
    <mergeCell ref="T48:T49"/>
    <mergeCell ref="U44:U45"/>
    <mergeCell ref="V44:V45"/>
    <mergeCell ref="N46:N47"/>
    <mergeCell ref="P46:P47"/>
    <mergeCell ref="Q46:Q47"/>
    <mergeCell ref="R46:R47"/>
    <mergeCell ref="S46:S47"/>
    <mergeCell ref="T46:T47"/>
    <mergeCell ref="U46:U47"/>
    <mergeCell ref="V46:V47"/>
    <mergeCell ref="N44:N45"/>
    <mergeCell ref="P44:P45"/>
    <mergeCell ref="Q44:Q45"/>
    <mergeCell ref="R44:R45"/>
    <mergeCell ref="S44:S45"/>
    <mergeCell ref="T44:T45"/>
    <mergeCell ref="U40:U41"/>
    <mergeCell ref="V40:V41"/>
    <mergeCell ref="N42:N43"/>
    <mergeCell ref="P42:P43"/>
    <mergeCell ref="Q42:Q43"/>
    <mergeCell ref="R42:R43"/>
    <mergeCell ref="S42:S43"/>
    <mergeCell ref="T42:T43"/>
    <mergeCell ref="U42:U43"/>
    <mergeCell ref="V42:V43"/>
    <mergeCell ref="N40:N41"/>
    <mergeCell ref="P40:P41"/>
    <mergeCell ref="Q40:Q41"/>
    <mergeCell ref="R40:R41"/>
    <mergeCell ref="S40:S41"/>
    <mergeCell ref="T40:T41"/>
    <mergeCell ref="U36:U37"/>
    <mergeCell ref="V36:V37"/>
    <mergeCell ref="N38:N39"/>
    <mergeCell ref="P38:P39"/>
    <mergeCell ref="Q38:Q39"/>
    <mergeCell ref="R38:R39"/>
    <mergeCell ref="S38:S39"/>
    <mergeCell ref="T38:T39"/>
    <mergeCell ref="U38:U39"/>
    <mergeCell ref="V38:V39"/>
    <mergeCell ref="N36:N37"/>
    <mergeCell ref="P36:P37"/>
    <mergeCell ref="Q36:Q37"/>
    <mergeCell ref="R36:R37"/>
    <mergeCell ref="S36:S37"/>
    <mergeCell ref="T36:T37"/>
    <mergeCell ref="N34:N35"/>
    <mergeCell ref="P34:P35"/>
    <mergeCell ref="Q34:Q35"/>
    <mergeCell ref="R34:R35"/>
    <mergeCell ref="S34:S35"/>
    <mergeCell ref="T34:T35"/>
    <mergeCell ref="U34:U35"/>
    <mergeCell ref="V34:V35"/>
    <mergeCell ref="U30:U31"/>
    <mergeCell ref="V30:V31"/>
    <mergeCell ref="N32:N33"/>
    <mergeCell ref="P32:P33"/>
    <mergeCell ref="Q32:Q33"/>
    <mergeCell ref="R32:R33"/>
    <mergeCell ref="S32:S33"/>
    <mergeCell ref="T32:T33"/>
    <mergeCell ref="U32:U33"/>
    <mergeCell ref="V32:V33"/>
    <mergeCell ref="N30:N31"/>
    <mergeCell ref="P30:P31"/>
    <mergeCell ref="Q30:Q31"/>
    <mergeCell ref="R30:R31"/>
    <mergeCell ref="S30:S31"/>
    <mergeCell ref="T30:T31"/>
    <mergeCell ref="U26:U27"/>
    <mergeCell ref="V26:V27"/>
    <mergeCell ref="N28:N29"/>
    <mergeCell ref="P28:P29"/>
    <mergeCell ref="Q28:Q29"/>
    <mergeCell ref="R28:R29"/>
    <mergeCell ref="S28:S29"/>
    <mergeCell ref="T28:T29"/>
    <mergeCell ref="U28:U29"/>
    <mergeCell ref="V28:V29"/>
    <mergeCell ref="N26:N27"/>
    <mergeCell ref="P26:P27"/>
    <mergeCell ref="Q26:Q27"/>
    <mergeCell ref="R26:R27"/>
    <mergeCell ref="S26:S27"/>
    <mergeCell ref="T26:T27"/>
    <mergeCell ref="U14:U15"/>
    <mergeCell ref="V14:V15"/>
    <mergeCell ref="N12:N13"/>
    <mergeCell ref="P12:P13"/>
    <mergeCell ref="Q12:Q13"/>
    <mergeCell ref="R12:R13"/>
    <mergeCell ref="S12:S13"/>
    <mergeCell ref="T12:T13"/>
    <mergeCell ref="N24:N25"/>
    <mergeCell ref="P24:P25"/>
    <mergeCell ref="Q24:Q25"/>
    <mergeCell ref="R24:R25"/>
    <mergeCell ref="S24:S25"/>
    <mergeCell ref="T24:T25"/>
    <mergeCell ref="U24:U25"/>
    <mergeCell ref="V24:V25"/>
    <mergeCell ref="U20:U21"/>
    <mergeCell ref="V20:V21"/>
    <mergeCell ref="N22:N23"/>
    <mergeCell ref="P22:P23"/>
    <mergeCell ref="Q22:Q23"/>
    <mergeCell ref="R22:R23"/>
    <mergeCell ref="S22:S23"/>
    <mergeCell ref="T22:T23"/>
    <mergeCell ref="U22:U23"/>
    <mergeCell ref="V22:V23"/>
    <mergeCell ref="N20:N21"/>
    <mergeCell ref="P20:P21"/>
    <mergeCell ref="Q20:Q21"/>
    <mergeCell ref="R20:R21"/>
    <mergeCell ref="S20:S21"/>
    <mergeCell ref="T20:T21"/>
    <mergeCell ref="U6:U7"/>
    <mergeCell ref="V6:V7"/>
    <mergeCell ref="N4:N5"/>
    <mergeCell ref="P4:P5"/>
    <mergeCell ref="Q4:Q5"/>
    <mergeCell ref="R4:R5"/>
    <mergeCell ref="S4:S5"/>
    <mergeCell ref="T4:T5"/>
    <mergeCell ref="U16:U17"/>
    <mergeCell ref="V16:V17"/>
    <mergeCell ref="N18:N19"/>
    <mergeCell ref="P18:P19"/>
    <mergeCell ref="Q18:Q19"/>
    <mergeCell ref="R18:R19"/>
    <mergeCell ref="S18:S19"/>
    <mergeCell ref="T18:T19"/>
    <mergeCell ref="U18:U19"/>
    <mergeCell ref="V18:V19"/>
    <mergeCell ref="N16:N17"/>
    <mergeCell ref="P16:P17"/>
    <mergeCell ref="Q16:Q17"/>
    <mergeCell ref="R16:R17"/>
    <mergeCell ref="S16:S17"/>
    <mergeCell ref="T16:T17"/>
    <mergeCell ref="U12:U13"/>
    <mergeCell ref="V12:V13"/>
    <mergeCell ref="N14:N15"/>
    <mergeCell ref="P14:P15"/>
    <mergeCell ref="Q14:Q15"/>
    <mergeCell ref="R14:R15"/>
    <mergeCell ref="S14:S15"/>
    <mergeCell ref="T14:T15"/>
    <mergeCell ref="N2:N3"/>
    <mergeCell ref="P2:P3"/>
    <mergeCell ref="Q2:Q3"/>
    <mergeCell ref="R2:R3"/>
    <mergeCell ref="S2:S3"/>
    <mergeCell ref="T2:T3"/>
    <mergeCell ref="U2:U3"/>
    <mergeCell ref="V2:V3"/>
    <mergeCell ref="N10:N11"/>
    <mergeCell ref="P10:P11"/>
    <mergeCell ref="Q10:Q11"/>
    <mergeCell ref="R10:R11"/>
    <mergeCell ref="S10:S11"/>
    <mergeCell ref="T10:T11"/>
    <mergeCell ref="U10:U11"/>
    <mergeCell ref="V10:V11"/>
    <mergeCell ref="N8:N9"/>
    <mergeCell ref="P8:P9"/>
    <mergeCell ref="Q8:Q9"/>
    <mergeCell ref="R8:R9"/>
    <mergeCell ref="S8:S9"/>
    <mergeCell ref="T8:T9"/>
    <mergeCell ref="U8:U9"/>
    <mergeCell ref="V8:V9"/>
    <mergeCell ref="U4:U5"/>
    <mergeCell ref="V4:V5"/>
    <mergeCell ref="N6:N7"/>
    <mergeCell ref="P6:P7"/>
    <mergeCell ref="Q6:Q7"/>
    <mergeCell ref="R6:R7"/>
    <mergeCell ref="S6:S7"/>
    <mergeCell ref="T6:T7"/>
  </mergeCells>
  <phoneticPr fontId="1"/>
  <pageMargins left="0.7" right="0.7" top="0.75" bottom="0.75"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C36"/>
  <sheetViews>
    <sheetView topLeftCell="L2" workbookViewId="0">
      <selection activeCell="Y32" sqref="Y32"/>
    </sheetView>
  </sheetViews>
  <sheetFormatPr defaultRowHeight="13.5" x14ac:dyDescent="0.15"/>
  <sheetData>
    <row r="1" spans="1:29" ht="14.25" thickBot="1" x14ac:dyDescent="0.2">
      <c r="A1" s="77" t="s">
        <v>610</v>
      </c>
      <c r="B1" s="78"/>
      <c r="C1" s="78"/>
      <c r="D1" s="78"/>
      <c r="E1" s="78"/>
      <c r="F1" s="78"/>
      <c r="G1" s="78"/>
      <c r="H1" s="78"/>
      <c r="I1" s="78"/>
      <c r="J1" s="78"/>
      <c r="K1" s="78"/>
      <c r="L1" s="78"/>
      <c r="M1" s="78"/>
      <c r="N1" s="78"/>
    </row>
    <row r="2" spans="1:29" ht="72.75" thickBot="1" x14ac:dyDescent="0.2">
      <c r="A2" s="26" t="s">
        <v>314</v>
      </c>
      <c r="B2" s="27" t="s">
        <v>611</v>
      </c>
      <c r="C2" s="27" t="s">
        <v>612</v>
      </c>
      <c r="D2" s="27" t="s">
        <v>613</v>
      </c>
      <c r="E2" s="28" t="s">
        <v>614</v>
      </c>
      <c r="F2" s="28" t="s">
        <v>615</v>
      </c>
      <c r="G2" s="28" t="s">
        <v>616</v>
      </c>
      <c r="H2" s="28" t="s">
        <v>617</v>
      </c>
      <c r="I2" s="29" t="s">
        <v>618</v>
      </c>
      <c r="J2" s="27" t="s">
        <v>619</v>
      </c>
      <c r="K2" s="27" t="s">
        <v>620</v>
      </c>
      <c r="L2" s="28" t="s">
        <v>621</v>
      </c>
      <c r="M2" s="28" t="s">
        <v>622</v>
      </c>
      <c r="N2" s="28" t="s">
        <v>623</v>
      </c>
      <c r="P2" s="33" t="s">
        <v>706</v>
      </c>
      <c r="Q2" s="26" t="s">
        <v>314</v>
      </c>
      <c r="R2" s="27" t="s">
        <v>612</v>
      </c>
      <c r="S2" s="27" t="s">
        <v>613</v>
      </c>
      <c r="T2" s="28" t="s">
        <v>614</v>
      </c>
      <c r="U2" s="28" t="s">
        <v>615</v>
      </c>
      <c r="V2" s="28" t="s">
        <v>616</v>
      </c>
      <c r="W2" s="28" t="s">
        <v>617</v>
      </c>
      <c r="X2" s="29" t="s">
        <v>618</v>
      </c>
      <c r="Y2" s="27" t="s">
        <v>619</v>
      </c>
      <c r="Z2" s="27" t="s">
        <v>620</v>
      </c>
      <c r="AA2" s="28" t="s">
        <v>621</v>
      </c>
      <c r="AB2" s="28" t="s">
        <v>622</v>
      </c>
      <c r="AC2" s="28" t="s">
        <v>623</v>
      </c>
    </row>
    <row r="3" spans="1:29" ht="13.5" customHeight="1" x14ac:dyDescent="0.15">
      <c r="A3" s="81" t="s">
        <v>626</v>
      </c>
      <c r="B3" s="81"/>
      <c r="C3" s="81"/>
      <c r="D3" s="81"/>
      <c r="E3" s="81"/>
      <c r="F3" s="81"/>
      <c r="G3" s="81"/>
      <c r="H3" s="81"/>
      <c r="I3" s="81"/>
      <c r="J3" s="81"/>
      <c r="K3" s="81"/>
      <c r="L3" s="81"/>
      <c r="M3" s="81"/>
      <c r="N3" s="81"/>
      <c r="Q3" s="24" t="s">
        <v>627</v>
      </c>
      <c r="R3" s="25">
        <v>5210</v>
      </c>
      <c r="S3" s="25">
        <v>479</v>
      </c>
      <c r="T3" s="25" t="s">
        <v>628</v>
      </c>
      <c r="U3" s="25">
        <v>18</v>
      </c>
      <c r="V3" s="25">
        <v>24</v>
      </c>
      <c r="W3" s="25" t="s">
        <v>629</v>
      </c>
      <c r="X3" s="25" t="s">
        <v>630</v>
      </c>
      <c r="Y3" s="25">
        <v>0.18</v>
      </c>
      <c r="Z3" s="25">
        <v>0.09</v>
      </c>
      <c r="AA3" s="25">
        <v>110</v>
      </c>
      <c r="AB3" s="25">
        <v>2</v>
      </c>
      <c r="AC3" s="25">
        <v>14.2</v>
      </c>
    </row>
    <row r="4" spans="1:29" ht="14.25" customHeight="1" x14ac:dyDescent="0.15">
      <c r="A4" s="24" t="s">
        <v>627</v>
      </c>
      <c r="B4" s="25">
        <v>934</v>
      </c>
      <c r="C4" s="25">
        <v>5210</v>
      </c>
      <c r="D4" s="25">
        <v>479</v>
      </c>
      <c r="E4" s="25" t="s">
        <v>628</v>
      </c>
      <c r="F4" s="25">
        <v>18</v>
      </c>
      <c r="G4" s="25">
        <v>24</v>
      </c>
      <c r="H4" s="25" t="s">
        <v>629</v>
      </c>
      <c r="I4" s="25" t="s">
        <v>630</v>
      </c>
      <c r="J4" s="25">
        <v>0.18</v>
      </c>
      <c r="K4" s="25">
        <v>0.09</v>
      </c>
      <c r="L4" s="25">
        <v>110</v>
      </c>
      <c r="M4" s="25">
        <v>2</v>
      </c>
      <c r="N4" s="25">
        <v>14.2</v>
      </c>
      <c r="Q4" s="24" t="s">
        <v>631</v>
      </c>
      <c r="R4" s="25">
        <v>7500</v>
      </c>
      <c r="S4" s="25">
        <v>573</v>
      </c>
      <c r="T4" s="25" t="s">
        <v>632</v>
      </c>
      <c r="U4" s="25">
        <v>16</v>
      </c>
      <c r="V4" s="25">
        <v>24</v>
      </c>
      <c r="W4" s="25" t="s">
        <v>629</v>
      </c>
      <c r="X4" s="25" t="s">
        <v>633</v>
      </c>
      <c r="Y4" s="25">
        <v>0.08</v>
      </c>
      <c r="Z4" s="25">
        <v>0.08</v>
      </c>
      <c r="AA4" s="25">
        <v>101</v>
      </c>
      <c r="AB4" s="25">
        <v>4</v>
      </c>
      <c r="AC4" s="25">
        <v>12.4</v>
      </c>
    </row>
    <row r="5" spans="1:29" ht="24" x14ac:dyDescent="0.15">
      <c r="A5" s="24" t="s">
        <v>631</v>
      </c>
      <c r="B5" s="25">
        <v>576</v>
      </c>
      <c r="C5" s="25">
        <v>7500</v>
      </c>
      <c r="D5" s="25">
        <v>573</v>
      </c>
      <c r="E5" s="25" t="s">
        <v>632</v>
      </c>
      <c r="F5" s="25">
        <v>16</v>
      </c>
      <c r="G5" s="25">
        <v>24</v>
      </c>
      <c r="H5" s="25" t="s">
        <v>629</v>
      </c>
      <c r="I5" s="25" t="s">
        <v>633</v>
      </c>
      <c r="J5" s="25">
        <v>0.08</v>
      </c>
      <c r="K5" s="25">
        <v>0.08</v>
      </c>
      <c r="L5" s="25">
        <v>101</v>
      </c>
      <c r="M5" s="25">
        <v>4</v>
      </c>
      <c r="N5" s="25">
        <v>12.4</v>
      </c>
      <c r="Q5" s="24" t="s">
        <v>634</v>
      </c>
      <c r="R5" s="25">
        <v>2818</v>
      </c>
      <c r="S5" s="25">
        <v>245</v>
      </c>
      <c r="T5" s="25" t="s">
        <v>635</v>
      </c>
      <c r="U5" s="25">
        <v>17</v>
      </c>
      <c r="V5" s="25">
        <v>21</v>
      </c>
      <c r="W5" s="25" t="s">
        <v>636</v>
      </c>
      <c r="X5" s="25" t="s">
        <v>637</v>
      </c>
      <c r="Y5" s="25">
        <v>0.34</v>
      </c>
      <c r="Z5" s="25">
        <v>0.09</v>
      </c>
      <c r="AA5" s="25">
        <v>138</v>
      </c>
      <c r="AB5" s="25">
        <v>1</v>
      </c>
      <c r="AC5" s="25">
        <v>21.8</v>
      </c>
    </row>
    <row r="6" spans="1:29" x14ac:dyDescent="0.15">
      <c r="A6" s="24" t="s">
        <v>634</v>
      </c>
      <c r="B6" s="25">
        <v>956</v>
      </c>
      <c r="C6" s="25">
        <v>2818</v>
      </c>
      <c r="D6" s="25">
        <v>245</v>
      </c>
      <c r="E6" s="25" t="s">
        <v>635</v>
      </c>
      <c r="F6" s="25">
        <v>17</v>
      </c>
      <c r="G6" s="25">
        <v>21</v>
      </c>
      <c r="H6" s="25" t="s">
        <v>636</v>
      </c>
      <c r="I6" s="25" t="s">
        <v>637</v>
      </c>
      <c r="J6" s="25">
        <v>0.34</v>
      </c>
      <c r="K6" s="25">
        <v>0.09</v>
      </c>
      <c r="L6" s="25">
        <v>138</v>
      </c>
      <c r="M6" s="25">
        <v>1</v>
      </c>
      <c r="N6" s="25">
        <v>21.8</v>
      </c>
      <c r="Q6" s="24" t="s">
        <v>638</v>
      </c>
      <c r="R6" s="25">
        <v>2980</v>
      </c>
      <c r="S6" s="25">
        <v>238</v>
      </c>
      <c r="T6" s="25" t="s">
        <v>639</v>
      </c>
      <c r="U6" s="25">
        <v>14</v>
      </c>
      <c r="V6" s="25">
        <v>19</v>
      </c>
      <c r="W6" s="25" t="s">
        <v>636</v>
      </c>
      <c r="X6" s="25" t="s">
        <v>640</v>
      </c>
      <c r="Y6" s="25">
        <v>0.2</v>
      </c>
      <c r="Z6" s="25">
        <v>0.08</v>
      </c>
      <c r="AA6" s="25">
        <v>120</v>
      </c>
      <c r="AB6" s="25">
        <v>1</v>
      </c>
      <c r="AC6" s="25">
        <v>6.5</v>
      </c>
    </row>
    <row r="7" spans="1:29" x14ac:dyDescent="0.15">
      <c r="A7" s="24" t="s">
        <v>638</v>
      </c>
      <c r="B7" s="25">
        <v>586</v>
      </c>
      <c r="C7" s="25">
        <v>2980</v>
      </c>
      <c r="D7" s="25">
        <v>238</v>
      </c>
      <c r="E7" s="25" t="s">
        <v>639</v>
      </c>
      <c r="F7" s="25">
        <v>14</v>
      </c>
      <c r="G7" s="25">
        <v>19</v>
      </c>
      <c r="H7" s="25" t="s">
        <v>636</v>
      </c>
      <c r="I7" s="25" t="s">
        <v>640</v>
      </c>
      <c r="J7" s="25">
        <v>0.2</v>
      </c>
      <c r="K7" s="25">
        <v>0.08</v>
      </c>
      <c r="L7" s="25">
        <v>120</v>
      </c>
      <c r="M7" s="25">
        <v>1</v>
      </c>
      <c r="N7" s="25">
        <v>6.5</v>
      </c>
      <c r="Q7" s="24" t="s">
        <v>641</v>
      </c>
      <c r="R7" s="25">
        <v>4558</v>
      </c>
      <c r="S7" s="25">
        <v>445</v>
      </c>
      <c r="T7" s="25" t="s">
        <v>642</v>
      </c>
      <c r="U7" s="25">
        <v>18</v>
      </c>
      <c r="V7" s="25">
        <v>26</v>
      </c>
      <c r="W7" s="25" t="s">
        <v>636</v>
      </c>
      <c r="X7" s="25" t="s">
        <v>643</v>
      </c>
      <c r="Y7" s="25">
        <v>0.18</v>
      </c>
      <c r="Z7" s="25">
        <v>0.1</v>
      </c>
      <c r="AA7" s="25">
        <v>92</v>
      </c>
      <c r="AB7" s="25">
        <v>2</v>
      </c>
      <c r="AC7" s="25">
        <v>9.5</v>
      </c>
    </row>
    <row r="8" spans="1:29" x14ac:dyDescent="0.15">
      <c r="A8" s="24" t="s">
        <v>641</v>
      </c>
      <c r="B8" s="25">
        <v>800</v>
      </c>
      <c r="C8" s="25">
        <v>4558</v>
      </c>
      <c r="D8" s="25">
        <v>445</v>
      </c>
      <c r="E8" s="25" t="s">
        <v>642</v>
      </c>
      <c r="F8" s="25">
        <v>18</v>
      </c>
      <c r="G8" s="25">
        <v>26</v>
      </c>
      <c r="H8" s="25" t="s">
        <v>636</v>
      </c>
      <c r="I8" s="25" t="s">
        <v>643</v>
      </c>
      <c r="J8" s="25">
        <v>0.18</v>
      </c>
      <c r="K8" s="25">
        <v>0.1</v>
      </c>
      <c r="L8" s="25">
        <v>92</v>
      </c>
      <c r="M8" s="25">
        <v>2</v>
      </c>
      <c r="N8" s="25">
        <v>9.5</v>
      </c>
      <c r="Q8" s="24" t="s">
        <v>644</v>
      </c>
      <c r="R8" s="25">
        <v>3112</v>
      </c>
      <c r="S8" s="25">
        <v>99</v>
      </c>
      <c r="T8" s="25" t="s">
        <v>645</v>
      </c>
      <c r="U8" s="25">
        <v>7</v>
      </c>
      <c r="V8" s="25">
        <v>10</v>
      </c>
      <c r="W8" s="25" t="s">
        <v>629</v>
      </c>
      <c r="X8" s="25" t="s">
        <v>646</v>
      </c>
      <c r="Y8" s="25">
        <v>0.12</v>
      </c>
      <c r="Z8" s="25">
        <v>0.03</v>
      </c>
      <c r="AA8" s="25">
        <v>64</v>
      </c>
      <c r="AB8" s="25">
        <v>2</v>
      </c>
      <c r="AC8" s="25">
        <v>3.2</v>
      </c>
    </row>
    <row r="9" spans="1:29" x14ac:dyDescent="0.15">
      <c r="A9" s="24" t="s">
        <v>644</v>
      </c>
      <c r="B9" s="25">
        <v>358</v>
      </c>
      <c r="C9" s="25">
        <v>3112</v>
      </c>
      <c r="D9" s="25">
        <v>99</v>
      </c>
      <c r="E9" s="25" t="s">
        <v>645</v>
      </c>
      <c r="F9" s="25">
        <v>7</v>
      </c>
      <c r="G9" s="25">
        <v>10</v>
      </c>
      <c r="H9" s="25" t="s">
        <v>629</v>
      </c>
      <c r="I9" s="25" t="s">
        <v>646</v>
      </c>
      <c r="J9" s="25">
        <v>0.12</v>
      </c>
      <c r="K9" s="25">
        <v>0.03</v>
      </c>
      <c r="L9" s="25">
        <v>64</v>
      </c>
      <c r="M9" s="25">
        <v>2</v>
      </c>
      <c r="N9" s="25">
        <v>3.2</v>
      </c>
      <c r="Q9" s="24" t="s">
        <v>647</v>
      </c>
      <c r="R9" s="25">
        <v>2392</v>
      </c>
      <c r="S9" s="25">
        <v>155</v>
      </c>
      <c r="T9" s="25" t="s">
        <v>648</v>
      </c>
      <c r="U9" s="25">
        <v>12</v>
      </c>
      <c r="V9" s="25">
        <v>16</v>
      </c>
      <c r="W9" s="25" t="s">
        <v>629</v>
      </c>
      <c r="X9" s="25" t="s">
        <v>646</v>
      </c>
      <c r="Y9" s="25">
        <v>0.13</v>
      </c>
      <c r="Z9" s="25">
        <v>0.06</v>
      </c>
      <c r="AA9" s="25">
        <v>92</v>
      </c>
      <c r="AB9" s="25">
        <v>1</v>
      </c>
      <c r="AC9" s="25">
        <v>3</v>
      </c>
    </row>
    <row r="10" spans="1:29" ht="13.5" customHeight="1" x14ac:dyDescent="0.15">
      <c r="A10" s="24" t="s">
        <v>647</v>
      </c>
      <c r="B10" s="25">
        <v>322</v>
      </c>
      <c r="C10" s="25">
        <v>2392</v>
      </c>
      <c r="D10" s="25">
        <v>155</v>
      </c>
      <c r="E10" s="25" t="s">
        <v>648</v>
      </c>
      <c r="F10" s="25">
        <v>12</v>
      </c>
      <c r="G10" s="25">
        <v>16</v>
      </c>
      <c r="H10" s="25" t="s">
        <v>629</v>
      </c>
      <c r="I10" s="25" t="s">
        <v>646</v>
      </c>
      <c r="J10" s="25">
        <v>0.13</v>
      </c>
      <c r="K10" s="25">
        <v>0.06</v>
      </c>
      <c r="L10" s="25">
        <v>92</v>
      </c>
      <c r="M10" s="25">
        <v>1</v>
      </c>
      <c r="N10" s="25">
        <v>3</v>
      </c>
      <c r="Q10" s="24" t="s">
        <v>650</v>
      </c>
      <c r="R10" s="25">
        <v>2994</v>
      </c>
      <c r="S10" s="25">
        <v>245</v>
      </c>
      <c r="T10" s="25" t="s">
        <v>651</v>
      </c>
      <c r="U10" s="25">
        <v>18</v>
      </c>
      <c r="V10" s="25">
        <v>23</v>
      </c>
      <c r="W10" s="25" t="s">
        <v>636</v>
      </c>
      <c r="X10" s="25" t="s">
        <v>646</v>
      </c>
      <c r="Y10" s="25">
        <v>0.19</v>
      </c>
      <c r="Z10" s="25">
        <v>0.08</v>
      </c>
      <c r="AA10" s="25">
        <v>129</v>
      </c>
      <c r="AB10" s="25">
        <v>2</v>
      </c>
      <c r="AC10" s="25">
        <v>12.3</v>
      </c>
    </row>
    <row r="11" spans="1:29" x14ac:dyDescent="0.15">
      <c r="A11" s="81" t="s">
        <v>649</v>
      </c>
      <c r="B11" s="81"/>
      <c r="C11" s="81"/>
      <c r="D11" s="81"/>
      <c r="E11" s="81"/>
      <c r="F11" s="81"/>
      <c r="G11" s="81"/>
      <c r="H11" s="81"/>
      <c r="I11" s="81"/>
      <c r="J11" s="81"/>
      <c r="K11" s="81"/>
      <c r="L11" s="81"/>
      <c r="M11" s="81"/>
      <c r="N11" s="81"/>
      <c r="Q11" s="24" t="s">
        <v>652</v>
      </c>
      <c r="R11" s="25">
        <v>1570</v>
      </c>
      <c r="S11" s="25">
        <v>222</v>
      </c>
      <c r="T11" s="25" t="s">
        <v>653</v>
      </c>
      <c r="U11" s="25">
        <v>21</v>
      </c>
      <c r="V11" s="25">
        <v>26</v>
      </c>
      <c r="W11" s="25" t="s">
        <v>636</v>
      </c>
      <c r="X11" s="25" t="s">
        <v>654</v>
      </c>
      <c r="Y11" s="25">
        <v>0.11</v>
      </c>
      <c r="Z11" s="25">
        <v>0.14000000000000001</v>
      </c>
      <c r="AA11" s="25">
        <v>120</v>
      </c>
      <c r="AB11" s="25">
        <v>1</v>
      </c>
      <c r="AC11" s="25">
        <v>6.1</v>
      </c>
    </row>
    <row r="12" spans="1:29" x14ac:dyDescent="0.15">
      <c r="A12" s="24" t="s">
        <v>650</v>
      </c>
      <c r="B12" s="25">
        <v>572</v>
      </c>
      <c r="C12" s="25">
        <v>2994</v>
      </c>
      <c r="D12" s="25">
        <v>245</v>
      </c>
      <c r="E12" s="25" t="s">
        <v>651</v>
      </c>
      <c r="F12" s="25">
        <v>18</v>
      </c>
      <c r="G12" s="25">
        <v>23</v>
      </c>
      <c r="H12" s="25" t="s">
        <v>636</v>
      </c>
      <c r="I12" s="25" t="s">
        <v>646</v>
      </c>
      <c r="J12" s="25">
        <v>0.19</v>
      </c>
      <c r="K12" s="25">
        <v>0.08</v>
      </c>
      <c r="L12" s="25">
        <v>129</v>
      </c>
      <c r="M12" s="25">
        <v>2</v>
      </c>
      <c r="N12" s="25">
        <v>12.3</v>
      </c>
      <c r="Q12" s="24" t="s">
        <v>655</v>
      </c>
      <c r="R12" s="25">
        <v>2046</v>
      </c>
      <c r="S12" s="25">
        <v>243</v>
      </c>
      <c r="T12" s="25" t="s">
        <v>656</v>
      </c>
      <c r="U12" s="25">
        <v>22</v>
      </c>
      <c r="V12" s="25">
        <v>26</v>
      </c>
      <c r="W12" s="25" t="s">
        <v>636</v>
      </c>
      <c r="X12" s="25" t="s">
        <v>657</v>
      </c>
      <c r="Y12" s="25">
        <v>0.2</v>
      </c>
      <c r="Z12" s="25">
        <v>0.12</v>
      </c>
      <c r="AA12" s="25">
        <v>83</v>
      </c>
      <c r="AB12" s="25">
        <v>2</v>
      </c>
      <c r="AC12" s="25">
        <v>11</v>
      </c>
    </row>
    <row r="13" spans="1:29" x14ac:dyDescent="0.15">
      <c r="A13" s="24" t="s">
        <v>652</v>
      </c>
      <c r="B13" s="25">
        <v>178</v>
      </c>
      <c r="C13" s="25">
        <v>1570</v>
      </c>
      <c r="D13" s="25">
        <v>222</v>
      </c>
      <c r="E13" s="25" t="s">
        <v>653</v>
      </c>
      <c r="F13" s="25">
        <v>21</v>
      </c>
      <c r="G13" s="25">
        <v>26</v>
      </c>
      <c r="H13" s="25" t="s">
        <v>636</v>
      </c>
      <c r="I13" s="25" t="s">
        <v>654</v>
      </c>
      <c r="J13" s="25">
        <v>0.11</v>
      </c>
      <c r="K13" s="25">
        <v>0.14000000000000001</v>
      </c>
      <c r="L13" s="25">
        <v>120</v>
      </c>
      <c r="M13" s="25">
        <v>1</v>
      </c>
      <c r="N13" s="25">
        <v>6.1</v>
      </c>
      <c r="Q13" s="24" t="s">
        <v>658</v>
      </c>
      <c r="R13" s="25">
        <v>1364</v>
      </c>
      <c r="S13" s="25">
        <v>81</v>
      </c>
      <c r="T13" s="25" t="s">
        <v>659</v>
      </c>
      <c r="U13" s="25">
        <v>14</v>
      </c>
      <c r="V13" s="25">
        <v>20</v>
      </c>
      <c r="W13" s="25" t="s">
        <v>636</v>
      </c>
      <c r="X13" s="25" t="s">
        <v>660</v>
      </c>
      <c r="Y13" s="25">
        <v>0.15</v>
      </c>
      <c r="Z13" s="25">
        <v>0.06</v>
      </c>
      <c r="AA13" s="25">
        <v>55</v>
      </c>
      <c r="AB13" s="25">
        <v>1</v>
      </c>
      <c r="AC13" s="25">
        <v>1.2</v>
      </c>
    </row>
    <row r="14" spans="1:29" x14ac:dyDescent="0.15">
      <c r="A14" s="24" t="s">
        <v>655</v>
      </c>
      <c r="B14" s="25">
        <v>414</v>
      </c>
      <c r="C14" s="25">
        <v>2046</v>
      </c>
      <c r="D14" s="25">
        <v>243</v>
      </c>
      <c r="E14" s="25" t="s">
        <v>656</v>
      </c>
      <c r="F14" s="25">
        <v>22</v>
      </c>
      <c r="G14" s="25">
        <v>26</v>
      </c>
      <c r="H14" s="25" t="s">
        <v>636</v>
      </c>
      <c r="I14" s="25" t="s">
        <v>657</v>
      </c>
      <c r="J14" s="25">
        <v>0.2</v>
      </c>
      <c r="K14" s="25">
        <v>0.12</v>
      </c>
      <c r="L14" s="25">
        <v>83</v>
      </c>
      <c r="M14" s="25">
        <v>2</v>
      </c>
      <c r="N14" s="25">
        <v>11</v>
      </c>
      <c r="Q14" s="24" t="s">
        <v>661</v>
      </c>
      <c r="R14" s="25">
        <v>1522</v>
      </c>
      <c r="S14" s="25">
        <v>130</v>
      </c>
      <c r="T14" s="25" t="s">
        <v>662</v>
      </c>
      <c r="U14" s="25">
        <v>15</v>
      </c>
      <c r="V14" s="25">
        <v>24</v>
      </c>
      <c r="W14" s="25" t="s">
        <v>629</v>
      </c>
      <c r="X14" s="25" t="s">
        <v>663</v>
      </c>
      <c r="Y14" s="25">
        <v>0.09</v>
      </c>
      <c r="Z14" s="25">
        <v>0.09</v>
      </c>
      <c r="AA14" s="25">
        <v>46</v>
      </c>
      <c r="AB14" s="25">
        <v>2</v>
      </c>
      <c r="AC14" s="25">
        <v>4</v>
      </c>
    </row>
    <row r="15" spans="1:29" x14ac:dyDescent="0.15">
      <c r="A15" s="24" t="s">
        <v>658</v>
      </c>
      <c r="B15" s="25">
        <v>210</v>
      </c>
      <c r="C15" s="25">
        <v>1364</v>
      </c>
      <c r="D15" s="25">
        <v>81</v>
      </c>
      <c r="E15" s="25" t="s">
        <v>659</v>
      </c>
      <c r="F15" s="25">
        <v>14</v>
      </c>
      <c r="G15" s="25">
        <v>20</v>
      </c>
      <c r="H15" s="25" t="s">
        <v>636</v>
      </c>
      <c r="I15" s="25" t="s">
        <v>660</v>
      </c>
      <c r="J15" s="25">
        <v>0.15</v>
      </c>
      <c r="K15" s="25">
        <v>0.06</v>
      </c>
      <c r="L15" s="25">
        <v>55</v>
      </c>
      <c r="M15" s="25">
        <v>1</v>
      </c>
      <c r="N15" s="25">
        <v>1.2</v>
      </c>
      <c r="Q15" s="24" t="s">
        <v>664</v>
      </c>
      <c r="R15" s="25">
        <v>2520</v>
      </c>
      <c r="S15" s="25">
        <v>211</v>
      </c>
      <c r="T15" s="25" t="s">
        <v>656</v>
      </c>
      <c r="U15" s="25">
        <v>18</v>
      </c>
      <c r="V15" s="25">
        <v>24</v>
      </c>
      <c r="W15" s="25" t="s">
        <v>636</v>
      </c>
      <c r="X15" s="25" t="s">
        <v>665</v>
      </c>
      <c r="Y15" s="25">
        <v>0.16</v>
      </c>
      <c r="Z15" s="25">
        <v>0.08</v>
      </c>
      <c r="AA15" s="25">
        <v>83</v>
      </c>
      <c r="AB15" s="25">
        <v>2</v>
      </c>
      <c r="AC15" s="25">
        <v>6.6</v>
      </c>
    </row>
    <row r="16" spans="1:29" x14ac:dyDescent="0.15">
      <c r="A16" s="24" t="s">
        <v>661</v>
      </c>
      <c r="B16" s="25">
        <v>144</v>
      </c>
      <c r="C16" s="25">
        <v>1522</v>
      </c>
      <c r="D16" s="25">
        <v>130</v>
      </c>
      <c r="E16" s="25" t="s">
        <v>662</v>
      </c>
      <c r="F16" s="25">
        <v>15</v>
      </c>
      <c r="G16" s="25">
        <v>24</v>
      </c>
      <c r="H16" s="25" t="s">
        <v>629</v>
      </c>
      <c r="I16" s="25" t="s">
        <v>663</v>
      </c>
      <c r="J16" s="25">
        <v>0.09</v>
      </c>
      <c r="K16" s="25">
        <v>0.09</v>
      </c>
      <c r="L16" s="25">
        <v>46</v>
      </c>
      <c r="M16" s="25">
        <v>2</v>
      </c>
      <c r="N16" s="25">
        <v>4</v>
      </c>
      <c r="Q16" s="24" t="s">
        <v>666</v>
      </c>
      <c r="R16" s="25">
        <v>1570</v>
      </c>
      <c r="S16" s="25">
        <v>181</v>
      </c>
      <c r="T16" s="25" t="s">
        <v>667</v>
      </c>
      <c r="U16" s="25">
        <v>19</v>
      </c>
      <c r="V16" s="25">
        <v>25</v>
      </c>
      <c r="W16" s="25" t="s">
        <v>636</v>
      </c>
      <c r="X16" s="25" t="s">
        <v>668</v>
      </c>
      <c r="Y16" s="25">
        <v>0.03</v>
      </c>
      <c r="Z16" s="25">
        <v>0.12</v>
      </c>
      <c r="AA16" s="25">
        <v>83</v>
      </c>
      <c r="AB16" s="25">
        <v>1</v>
      </c>
      <c r="AC16" s="25">
        <v>5.0999999999999996</v>
      </c>
    </row>
    <row r="17" spans="1:29" x14ac:dyDescent="0.15">
      <c r="A17" s="24" t="s">
        <v>664</v>
      </c>
      <c r="B17" s="25">
        <v>394</v>
      </c>
      <c r="C17" s="25">
        <v>2520</v>
      </c>
      <c r="D17" s="25">
        <v>211</v>
      </c>
      <c r="E17" s="25" t="s">
        <v>656</v>
      </c>
      <c r="F17" s="25">
        <v>18</v>
      </c>
      <c r="G17" s="25">
        <v>24</v>
      </c>
      <c r="H17" s="25" t="s">
        <v>636</v>
      </c>
      <c r="I17" s="25" t="s">
        <v>665</v>
      </c>
      <c r="J17" s="25">
        <v>0.16</v>
      </c>
      <c r="K17" s="25">
        <v>0.08</v>
      </c>
      <c r="L17" s="25">
        <v>83</v>
      </c>
      <c r="M17" s="25">
        <v>2</v>
      </c>
      <c r="N17" s="25">
        <v>6.6</v>
      </c>
      <c r="Q17" s="24" t="s">
        <v>669</v>
      </c>
      <c r="R17" s="25">
        <v>2194</v>
      </c>
      <c r="S17" s="25">
        <v>210</v>
      </c>
      <c r="T17" s="25" t="s">
        <v>648</v>
      </c>
      <c r="U17" s="25">
        <v>19</v>
      </c>
      <c r="V17" s="25">
        <v>24</v>
      </c>
      <c r="W17" s="25" t="s">
        <v>636</v>
      </c>
      <c r="X17" s="25" t="s">
        <v>670</v>
      </c>
      <c r="Y17" s="25">
        <v>0.19</v>
      </c>
      <c r="Z17" s="25">
        <v>0.1</v>
      </c>
      <c r="AA17" s="25">
        <v>83</v>
      </c>
      <c r="AB17" s="25">
        <v>2</v>
      </c>
      <c r="AC17" s="25">
        <v>7.8</v>
      </c>
    </row>
    <row r="18" spans="1:29" x14ac:dyDescent="0.15">
      <c r="A18" s="24" t="s">
        <v>666</v>
      </c>
      <c r="B18" s="25">
        <v>46</v>
      </c>
      <c r="C18" s="25">
        <v>1570</v>
      </c>
      <c r="D18" s="25">
        <v>181</v>
      </c>
      <c r="E18" s="25" t="s">
        <v>667</v>
      </c>
      <c r="F18" s="25">
        <v>19</v>
      </c>
      <c r="G18" s="25">
        <v>25</v>
      </c>
      <c r="H18" s="25" t="s">
        <v>636</v>
      </c>
      <c r="I18" s="25" t="s">
        <v>668</v>
      </c>
      <c r="J18" s="25">
        <v>0.03</v>
      </c>
      <c r="K18" s="25">
        <v>0.12</v>
      </c>
      <c r="L18" s="25">
        <v>83</v>
      </c>
      <c r="M18" s="25">
        <v>1</v>
      </c>
      <c r="N18" s="25">
        <v>5.0999999999999996</v>
      </c>
      <c r="Q18" s="24" t="s">
        <v>671</v>
      </c>
      <c r="R18" s="25">
        <v>1706</v>
      </c>
      <c r="S18" s="25">
        <v>182</v>
      </c>
      <c r="T18" s="25" t="s">
        <v>672</v>
      </c>
      <c r="U18" s="25">
        <v>18</v>
      </c>
      <c r="V18" s="25">
        <v>24</v>
      </c>
      <c r="W18" s="25" t="s">
        <v>629</v>
      </c>
      <c r="X18" s="25" t="s">
        <v>673</v>
      </c>
      <c r="Y18" s="25">
        <v>0.11</v>
      </c>
      <c r="Z18" s="25">
        <v>0.11</v>
      </c>
      <c r="AA18" s="25">
        <v>129</v>
      </c>
      <c r="AB18" s="25">
        <v>1</v>
      </c>
      <c r="AC18" s="25">
        <v>4.5</v>
      </c>
    </row>
    <row r="19" spans="1:29" x14ac:dyDescent="0.15">
      <c r="A19" s="24" t="s">
        <v>669</v>
      </c>
      <c r="B19" s="25">
        <v>414</v>
      </c>
      <c r="C19" s="25">
        <v>2194</v>
      </c>
      <c r="D19" s="25">
        <v>210</v>
      </c>
      <c r="E19" s="25" t="s">
        <v>648</v>
      </c>
      <c r="F19" s="25">
        <v>19</v>
      </c>
      <c r="G19" s="25">
        <v>24</v>
      </c>
      <c r="H19" s="25" t="s">
        <v>636</v>
      </c>
      <c r="I19" s="25" t="s">
        <v>670</v>
      </c>
      <c r="J19" s="25">
        <v>0.19</v>
      </c>
      <c r="K19" s="25">
        <v>0.1</v>
      </c>
      <c r="L19" s="25">
        <v>83</v>
      </c>
      <c r="M19" s="25">
        <v>2</v>
      </c>
      <c r="N19" s="25">
        <v>7.8</v>
      </c>
      <c r="Q19" s="24" t="s">
        <v>674</v>
      </c>
      <c r="R19" s="25">
        <v>2370</v>
      </c>
      <c r="S19" s="25">
        <v>257</v>
      </c>
      <c r="T19" s="25" t="s">
        <v>675</v>
      </c>
      <c r="U19" s="25">
        <v>21</v>
      </c>
      <c r="V19" s="25">
        <v>28</v>
      </c>
      <c r="W19" s="25" t="s">
        <v>636</v>
      </c>
      <c r="X19" s="25" t="s">
        <v>676</v>
      </c>
      <c r="Y19" s="25">
        <v>0.23</v>
      </c>
      <c r="Z19" s="25">
        <v>0.11</v>
      </c>
      <c r="AA19" s="25">
        <v>101</v>
      </c>
      <c r="AB19" s="25">
        <v>2</v>
      </c>
      <c r="AC19" s="25">
        <v>13.9</v>
      </c>
    </row>
    <row r="20" spans="1:29" x14ac:dyDescent="0.15">
      <c r="A20" s="24" t="s">
        <v>671</v>
      </c>
      <c r="B20" s="25">
        <v>182</v>
      </c>
      <c r="C20" s="25">
        <v>1706</v>
      </c>
      <c r="D20" s="25">
        <v>182</v>
      </c>
      <c r="E20" s="25" t="s">
        <v>672</v>
      </c>
      <c r="F20" s="25">
        <v>18</v>
      </c>
      <c r="G20" s="25">
        <v>24</v>
      </c>
      <c r="H20" s="25" t="s">
        <v>629</v>
      </c>
      <c r="I20" s="25" t="s">
        <v>673</v>
      </c>
      <c r="J20" s="25">
        <v>0.11</v>
      </c>
      <c r="K20" s="25">
        <v>0.11</v>
      </c>
      <c r="L20" s="25">
        <v>129</v>
      </c>
      <c r="M20" s="25">
        <v>1</v>
      </c>
      <c r="N20" s="25">
        <v>4.5</v>
      </c>
      <c r="Q20" s="24" t="s">
        <v>677</v>
      </c>
      <c r="R20" s="25">
        <v>1528</v>
      </c>
      <c r="S20" s="25">
        <v>136</v>
      </c>
      <c r="T20" s="25" t="s">
        <v>678</v>
      </c>
      <c r="U20" s="25">
        <v>13</v>
      </c>
      <c r="V20" s="25">
        <v>24</v>
      </c>
      <c r="W20" s="25" t="s">
        <v>629</v>
      </c>
      <c r="X20" s="25" t="s">
        <v>646</v>
      </c>
      <c r="Y20" s="25">
        <v>7.0000000000000007E-2</v>
      </c>
      <c r="Z20" s="25">
        <v>0.09</v>
      </c>
      <c r="AA20" s="25">
        <v>46</v>
      </c>
      <c r="AB20" s="25">
        <v>5</v>
      </c>
      <c r="AC20" s="25">
        <v>5.5</v>
      </c>
    </row>
    <row r="21" spans="1:29" x14ac:dyDescent="0.15">
      <c r="A21" s="24" t="s">
        <v>674</v>
      </c>
      <c r="B21" s="25">
        <v>534</v>
      </c>
      <c r="C21" s="25">
        <v>2370</v>
      </c>
      <c r="D21" s="25">
        <v>257</v>
      </c>
      <c r="E21" s="25" t="s">
        <v>675</v>
      </c>
      <c r="F21" s="25">
        <v>21</v>
      </c>
      <c r="G21" s="25">
        <v>28</v>
      </c>
      <c r="H21" s="25" t="s">
        <v>636</v>
      </c>
      <c r="I21" s="25" t="s">
        <v>676</v>
      </c>
      <c r="J21" s="25">
        <v>0.23</v>
      </c>
      <c r="K21" s="25">
        <v>0.11</v>
      </c>
      <c r="L21" s="25">
        <v>101</v>
      </c>
      <c r="M21" s="25">
        <v>2</v>
      </c>
      <c r="N21" s="25">
        <v>13.9</v>
      </c>
      <c r="Q21" s="24" t="s">
        <v>679</v>
      </c>
      <c r="R21" s="25">
        <v>1812</v>
      </c>
      <c r="S21" s="25">
        <v>202</v>
      </c>
      <c r="T21" s="25" t="s">
        <v>680</v>
      </c>
      <c r="U21" s="25">
        <v>20</v>
      </c>
      <c r="V21" s="25">
        <v>34</v>
      </c>
      <c r="W21" s="25" t="s">
        <v>629</v>
      </c>
      <c r="X21" s="25" t="s">
        <v>681</v>
      </c>
      <c r="Y21" s="25">
        <v>0.22</v>
      </c>
      <c r="Z21" s="25">
        <v>0.11</v>
      </c>
      <c r="AA21" s="25">
        <v>83</v>
      </c>
      <c r="AB21" s="25">
        <v>2</v>
      </c>
      <c r="AC21" s="25">
        <v>12.4</v>
      </c>
    </row>
    <row r="22" spans="1:29" x14ac:dyDescent="0.15">
      <c r="A22" s="24" t="s">
        <v>677</v>
      </c>
      <c r="B22" s="25">
        <v>108</v>
      </c>
      <c r="C22" s="25">
        <v>1528</v>
      </c>
      <c r="D22" s="25">
        <v>136</v>
      </c>
      <c r="E22" s="25" t="s">
        <v>678</v>
      </c>
      <c r="F22" s="25">
        <v>13</v>
      </c>
      <c r="G22" s="25">
        <v>24</v>
      </c>
      <c r="H22" s="25" t="s">
        <v>629</v>
      </c>
      <c r="I22" s="25" t="s">
        <v>646</v>
      </c>
      <c r="J22" s="25">
        <v>7.0000000000000007E-2</v>
      </c>
      <c r="K22" s="25">
        <v>0.09</v>
      </c>
      <c r="L22" s="25">
        <v>46</v>
      </c>
      <c r="M22" s="25">
        <v>5</v>
      </c>
      <c r="N22" s="25">
        <v>5.5</v>
      </c>
      <c r="Q22" s="24" t="s">
        <v>682</v>
      </c>
      <c r="R22" s="25">
        <v>1980</v>
      </c>
      <c r="S22" s="25">
        <v>245</v>
      </c>
      <c r="T22" s="25" t="s">
        <v>683</v>
      </c>
      <c r="U22" s="25">
        <v>20</v>
      </c>
      <c r="V22" s="25">
        <v>32</v>
      </c>
      <c r="W22" s="25" t="s">
        <v>629</v>
      </c>
      <c r="X22" s="25" t="s">
        <v>684</v>
      </c>
      <c r="Y22" s="25">
        <v>0.14000000000000001</v>
      </c>
      <c r="Z22" s="25">
        <v>0.12</v>
      </c>
      <c r="AA22" s="25">
        <v>83</v>
      </c>
      <c r="AB22" s="25">
        <v>2</v>
      </c>
      <c r="AC22" s="25">
        <v>10.5</v>
      </c>
    </row>
    <row r="23" spans="1:29" x14ac:dyDescent="0.15">
      <c r="A23" s="24" t="s">
        <v>679</v>
      </c>
      <c r="B23" s="25">
        <v>392</v>
      </c>
      <c r="C23" s="25">
        <v>1812</v>
      </c>
      <c r="D23" s="25">
        <v>202</v>
      </c>
      <c r="E23" s="25" t="s">
        <v>680</v>
      </c>
      <c r="F23" s="25">
        <v>20</v>
      </c>
      <c r="G23" s="25">
        <v>34</v>
      </c>
      <c r="H23" s="25" t="s">
        <v>629</v>
      </c>
      <c r="I23" s="25" t="s">
        <v>681</v>
      </c>
      <c r="J23" s="25">
        <v>0.22</v>
      </c>
      <c r="K23" s="25">
        <v>0.11</v>
      </c>
      <c r="L23" s="25">
        <v>83</v>
      </c>
      <c r="M23" s="25">
        <v>2</v>
      </c>
      <c r="N23" s="25">
        <v>12.4</v>
      </c>
      <c r="Q23" s="24" t="s">
        <v>685</v>
      </c>
      <c r="R23" s="25">
        <v>1480</v>
      </c>
      <c r="S23" s="25">
        <v>164</v>
      </c>
      <c r="T23" s="25" t="s">
        <v>686</v>
      </c>
      <c r="U23" s="25">
        <v>19</v>
      </c>
      <c r="V23" s="25">
        <v>29</v>
      </c>
      <c r="W23" s="25" t="s">
        <v>629</v>
      </c>
      <c r="X23" s="25" t="s">
        <v>646</v>
      </c>
      <c r="Y23" s="25">
        <v>0.17</v>
      </c>
      <c r="Z23" s="25">
        <v>0.11</v>
      </c>
      <c r="AA23" s="25">
        <v>138</v>
      </c>
      <c r="AB23" s="25">
        <v>1</v>
      </c>
      <c r="AC23" s="25">
        <v>8</v>
      </c>
    </row>
    <row r="24" spans="1:29" x14ac:dyDescent="0.15">
      <c r="A24" s="24" t="s">
        <v>682</v>
      </c>
      <c r="B24" s="25">
        <v>286</v>
      </c>
      <c r="C24" s="25">
        <v>1980</v>
      </c>
      <c r="D24" s="25">
        <v>245</v>
      </c>
      <c r="E24" s="25" t="s">
        <v>683</v>
      </c>
      <c r="F24" s="25">
        <v>20</v>
      </c>
      <c r="G24" s="25">
        <v>32</v>
      </c>
      <c r="H24" s="25" t="s">
        <v>629</v>
      </c>
      <c r="I24" s="25" t="s">
        <v>684</v>
      </c>
      <c r="J24" s="25">
        <v>0.14000000000000001</v>
      </c>
      <c r="K24" s="25">
        <v>0.12</v>
      </c>
      <c r="L24" s="25">
        <v>83</v>
      </c>
      <c r="M24" s="25">
        <v>2</v>
      </c>
      <c r="N24" s="25">
        <v>10.5</v>
      </c>
      <c r="Q24" s="24" t="s">
        <v>687</v>
      </c>
      <c r="R24" s="25">
        <v>1564</v>
      </c>
      <c r="S24" s="25">
        <v>174</v>
      </c>
      <c r="T24" s="25" t="s">
        <v>688</v>
      </c>
      <c r="U24" s="25">
        <v>22</v>
      </c>
      <c r="V24" s="25">
        <v>29</v>
      </c>
      <c r="W24" s="25" t="s">
        <v>629</v>
      </c>
      <c r="X24" s="25" t="s">
        <v>646</v>
      </c>
      <c r="Y24" s="25">
        <v>0.14000000000000001</v>
      </c>
      <c r="Z24" s="25">
        <v>0.11</v>
      </c>
      <c r="AA24" s="25">
        <v>101</v>
      </c>
      <c r="AB24" s="25">
        <v>1</v>
      </c>
      <c r="AC24" s="25">
        <v>7.3</v>
      </c>
    </row>
    <row r="25" spans="1:29" ht="13.5" customHeight="1" x14ac:dyDescent="0.15">
      <c r="A25" s="24" t="s">
        <v>685</v>
      </c>
      <c r="B25" s="25">
        <v>250</v>
      </c>
      <c r="C25" s="25">
        <v>1480</v>
      </c>
      <c r="D25" s="25">
        <v>164</v>
      </c>
      <c r="E25" s="25" t="s">
        <v>686</v>
      </c>
      <c r="F25" s="25">
        <v>19</v>
      </c>
      <c r="G25" s="25">
        <v>29</v>
      </c>
      <c r="H25" s="25" t="s">
        <v>629</v>
      </c>
      <c r="I25" s="25" t="s">
        <v>646</v>
      </c>
      <c r="J25" s="25">
        <v>0.17</v>
      </c>
      <c r="K25" s="25">
        <v>0.11</v>
      </c>
      <c r="L25" s="25">
        <v>138</v>
      </c>
      <c r="M25" s="25">
        <v>1</v>
      </c>
      <c r="N25" s="25">
        <v>8</v>
      </c>
      <c r="Q25" s="24" t="s">
        <v>690</v>
      </c>
      <c r="R25" s="25">
        <v>1376</v>
      </c>
      <c r="S25" s="25">
        <v>197</v>
      </c>
      <c r="T25" s="25" t="s">
        <v>691</v>
      </c>
      <c r="U25" s="25">
        <v>25</v>
      </c>
      <c r="V25" s="25" t="s">
        <v>692</v>
      </c>
      <c r="W25" s="25" t="s">
        <v>636</v>
      </c>
      <c r="X25" s="25" t="s">
        <v>693</v>
      </c>
      <c r="Y25" s="25">
        <v>0.2</v>
      </c>
      <c r="Z25" s="25">
        <v>0.14000000000000001</v>
      </c>
      <c r="AA25" s="25">
        <v>101</v>
      </c>
      <c r="AB25" s="25">
        <v>1</v>
      </c>
      <c r="AC25" s="25">
        <v>8.3000000000000007</v>
      </c>
    </row>
    <row r="26" spans="1:29" x14ac:dyDescent="0.15">
      <c r="A26" s="24" t="s">
        <v>687</v>
      </c>
      <c r="B26" s="25">
        <v>216</v>
      </c>
      <c r="C26" s="25">
        <v>1564</v>
      </c>
      <c r="D26" s="25">
        <v>174</v>
      </c>
      <c r="E26" s="25" t="s">
        <v>688</v>
      </c>
      <c r="F26" s="25">
        <v>22</v>
      </c>
      <c r="G26" s="25">
        <v>29</v>
      </c>
      <c r="H26" s="25" t="s">
        <v>629</v>
      </c>
      <c r="I26" s="25" t="s">
        <v>646</v>
      </c>
      <c r="J26" s="25">
        <v>0.14000000000000001</v>
      </c>
      <c r="K26" s="25">
        <v>0.11</v>
      </c>
      <c r="L26" s="25">
        <v>101</v>
      </c>
      <c r="M26" s="25">
        <v>1</v>
      </c>
      <c r="N26" s="25">
        <v>7.3</v>
      </c>
      <c r="Q26" s="24" t="s">
        <v>694</v>
      </c>
      <c r="R26" s="25">
        <v>928</v>
      </c>
      <c r="S26" s="25">
        <v>75</v>
      </c>
      <c r="T26" s="25" t="s">
        <v>695</v>
      </c>
      <c r="U26" s="25">
        <v>17</v>
      </c>
      <c r="V26" s="25">
        <v>23</v>
      </c>
      <c r="W26" s="25" t="s">
        <v>636</v>
      </c>
      <c r="X26" s="25" t="s">
        <v>696</v>
      </c>
      <c r="Y26" s="25">
        <v>0.33</v>
      </c>
      <c r="Z26" s="25">
        <v>0.08</v>
      </c>
      <c r="AA26" s="25">
        <v>55</v>
      </c>
      <c r="AB26" s="25">
        <v>1</v>
      </c>
      <c r="AC26" s="25">
        <v>4.2</v>
      </c>
    </row>
    <row r="27" spans="1:29" ht="24" x14ac:dyDescent="0.15">
      <c r="A27" s="81" t="s">
        <v>689</v>
      </c>
      <c r="B27" s="81"/>
      <c r="C27" s="81"/>
      <c r="D27" s="81"/>
      <c r="E27" s="81"/>
      <c r="F27" s="81"/>
      <c r="G27" s="81"/>
      <c r="H27" s="81"/>
      <c r="I27" s="81"/>
      <c r="J27" s="81"/>
      <c r="K27" s="81"/>
      <c r="L27" s="81"/>
      <c r="M27" s="81"/>
      <c r="N27" s="81"/>
      <c r="Q27" s="24" t="s">
        <v>697</v>
      </c>
      <c r="R27" s="25">
        <v>1040</v>
      </c>
      <c r="S27" s="25">
        <v>94</v>
      </c>
      <c r="T27" s="25" t="s">
        <v>698</v>
      </c>
      <c r="U27" s="25">
        <v>15</v>
      </c>
      <c r="V27" s="25">
        <v>23</v>
      </c>
      <c r="W27" s="25" t="s">
        <v>636</v>
      </c>
      <c r="X27" s="25" t="s">
        <v>699</v>
      </c>
      <c r="Y27" s="25">
        <v>0.12</v>
      </c>
      <c r="Z27" s="25">
        <v>0.09</v>
      </c>
      <c r="AA27" s="25">
        <v>55</v>
      </c>
      <c r="AB27" s="25">
        <v>1</v>
      </c>
      <c r="AC27" s="25">
        <v>4</v>
      </c>
    </row>
    <row r="28" spans="1:29" ht="24" x14ac:dyDescent="0.15">
      <c r="A28" s="24" t="s">
        <v>690</v>
      </c>
      <c r="B28" s="25">
        <v>276</v>
      </c>
      <c r="C28" s="25">
        <v>1376</v>
      </c>
      <c r="D28" s="25">
        <v>197</v>
      </c>
      <c r="E28" s="25" t="s">
        <v>691</v>
      </c>
      <c r="F28" s="25">
        <v>25</v>
      </c>
      <c r="G28" s="25" t="s">
        <v>692</v>
      </c>
      <c r="H28" s="25" t="s">
        <v>636</v>
      </c>
      <c r="I28" s="25" t="s">
        <v>693</v>
      </c>
      <c r="J28" s="25">
        <v>0.2</v>
      </c>
      <c r="K28" s="25">
        <v>0.14000000000000001</v>
      </c>
      <c r="L28" s="25">
        <v>101</v>
      </c>
      <c r="M28" s="25">
        <v>1</v>
      </c>
      <c r="N28" s="25">
        <v>8.3000000000000007</v>
      </c>
      <c r="Q28" s="24" t="s">
        <v>700</v>
      </c>
      <c r="R28" s="25">
        <v>1890</v>
      </c>
      <c r="S28" s="25">
        <v>165</v>
      </c>
      <c r="T28" s="25" t="s">
        <v>701</v>
      </c>
      <c r="U28" s="25">
        <v>19</v>
      </c>
      <c r="V28" s="25" t="s">
        <v>692</v>
      </c>
      <c r="W28" s="25" t="s">
        <v>636</v>
      </c>
      <c r="X28" s="25" t="s">
        <v>702</v>
      </c>
      <c r="Y28" s="25">
        <v>0.26</v>
      </c>
      <c r="Z28" s="25">
        <v>0.09</v>
      </c>
      <c r="AA28" s="25">
        <v>83</v>
      </c>
      <c r="AB28" s="25">
        <v>2</v>
      </c>
      <c r="AC28" s="25">
        <v>11.7</v>
      </c>
    </row>
    <row r="29" spans="1:29" ht="24" x14ac:dyDescent="0.15">
      <c r="A29" s="24" t="s">
        <v>694</v>
      </c>
      <c r="B29" s="25">
        <v>310</v>
      </c>
      <c r="C29" s="25">
        <v>928</v>
      </c>
      <c r="D29" s="25">
        <v>75</v>
      </c>
      <c r="E29" s="25" t="s">
        <v>695</v>
      </c>
      <c r="F29" s="25">
        <v>17</v>
      </c>
      <c r="G29" s="25">
        <v>23</v>
      </c>
      <c r="H29" s="25" t="s">
        <v>636</v>
      </c>
      <c r="I29" s="25" t="s">
        <v>696</v>
      </c>
      <c r="J29" s="25">
        <v>0.33</v>
      </c>
      <c r="K29" s="25">
        <v>0.08</v>
      </c>
      <c r="L29" s="25">
        <v>55</v>
      </c>
      <c r="M29" s="25">
        <v>1</v>
      </c>
      <c r="N29" s="25">
        <v>4.2</v>
      </c>
      <c r="Q29" s="24" t="s">
        <v>703</v>
      </c>
      <c r="R29" s="25">
        <v>1896</v>
      </c>
      <c r="S29" s="25">
        <v>247</v>
      </c>
      <c r="T29" s="25" t="s">
        <v>704</v>
      </c>
      <c r="U29" s="25">
        <v>24</v>
      </c>
      <c r="V29" s="25" t="s">
        <v>692</v>
      </c>
      <c r="W29" s="25" t="s">
        <v>636</v>
      </c>
      <c r="X29" s="25" t="s">
        <v>665</v>
      </c>
      <c r="Y29" s="25">
        <v>0.23</v>
      </c>
      <c r="Z29" s="25">
        <v>0.13</v>
      </c>
      <c r="AA29" s="25">
        <v>83</v>
      </c>
      <c r="AB29" s="25">
        <v>2</v>
      </c>
      <c r="AC29" s="25">
        <v>15.5</v>
      </c>
    </row>
    <row r="30" spans="1:29" ht="24.75" thickBot="1" x14ac:dyDescent="0.2">
      <c r="A30" s="24" t="s">
        <v>697</v>
      </c>
      <c r="B30" s="25">
        <v>124</v>
      </c>
      <c r="C30" s="25">
        <v>1040</v>
      </c>
      <c r="D30" s="25">
        <v>94</v>
      </c>
      <c r="E30" s="25" t="s">
        <v>698</v>
      </c>
      <c r="F30" s="25">
        <v>15</v>
      </c>
      <c r="G30" s="25">
        <v>23</v>
      </c>
      <c r="H30" s="25" t="s">
        <v>636</v>
      </c>
      <c r="I30" s="25" t="s">
        <v>699</v>
      </c>
      <c r="J30" s="25">
        <v>0.12</v>
      </c>
      <c r="K30" s="25">
        <v>0.09</v>
      </c>
      <c r="L30" s="25">
        <v>55</v>
      </c>
      <c r="M30" s="25">
        <v>1</v>
      </c>
      <c r="N30" s="25">
        <v>4</v>
      </c>
      <c r="Q30" s="30" t="s">
        <v>705</v>
      </c>
      <c r="R30" s="31">
        <v>1796</v>
      </c>
      <c r="S30" s="31">
        <v>202</v>
      </c>
      <c r="T30" s="31" t="s">
        <v>672</v>
      </c>
      <c r="U30" s="31">
        <v>17</v>
      </c>
      <c r="V30" s="31">
        <v>23</v>
      </c>
      <c r="W30" s="31" t="s">
        <v>636</v>
      </c>
      <c r="X30" s="31" t="s">
        <v>637</v>
      </c>
      <c r="Y30" s="31">
        <v>0.05</v>
      </c>
      <c r="Z30" s="31">
        <v>0.11</v>
      </c>
      <c r="AA30" s="31">
        <v>129</v>
      </c>
      <c r="AB30" s="31">
        <v>1</v>
      </c>
      <c r="AC30" s="32"/>
    </row>
    <row r="31" spans="1:29" ht="24" x14ac:dyDescent="0.15">
      <c r="A31" s="24" t="s">
        <v>700</v>
      </c>
      <c r="B31" s="25">
        <v>488</v>
      </c>
      <c r="C31" s="25">
        <v>1890</v>
      </c>
      <c r="D31" s="25">
        <v>165</v>
      </c>
      <c r="E31" s="25" t="s">
        <v>701</v>
      </c>
      <c r="F31" s="25">
        <v>19</v>
      </c>
      <c r="G31" s="25" t="s">
        <v>692</v>
      </c>
      <c r="H31" s="25" t="s">
        <v>636</v>
      </c>
      <c r="I31" s="25" t="s">
        <v>702</v>
      </c>
      <c r="J31" s="25">
        <v>0.26</v>
      </c>
      <c r="K31" s="25">
        <v>0.09</v>
      </c>
      <c r="L31" s="25">
        <v>83</v>
      </c>
      <c r="M31" s="25">
        <v>2</v>
      </c>
      <c r="N31" s="25">
        <v>11.7</v>
      </c>
      <c r="Q31" s="82" t="s">
        <v>853</v>
      </c>
      <c r="R31">
        <f>MAX(R3:R30)</f>
        <v>7500</v>
      </c>
      <c r="S31">
        <f t="shared" ref="S31:Z31" si="0">MAX(S3:S30)</f>
        <v>573</v>
      </c>
      <c r="Z31">
        <f t="shared" si="0"/>
        <v>0.14000000000000001</v>
      </c>
    </row>
    <row r="32" spans="1:29" ht="24" x14ac:dyDescent="0.15">
      <c r="A32" s="24" t="s">
        <v>703</v>
      </c>
      <c r="B32" s="25">
        <v>428</v>
      </c>
      <c r="C32" s="25">
        <v>1896</v>
      </c>
      <c r="D32" s="25">
        <v>247</v>
      </c>
      <c r="E32" s="25" t="s">
        <v>704</v>
      </c>
      <c r="F32" s="25">
        <v>24</v>
      </c>
      <c r="G32" s="25" t="s">
        <v>692</v>
      </c>
      <c r="H32" s="25" t="s">
        <v>636</v>
      </c>
      <c r="I32" s="25" t="s">
        <v>665</v>
      </c>
      <c r="J32" s="25">
        <v>0.23</v>
      </c>
      <c r="K32" s="25">
        <v>0.13</v>
      </c>
      <c r="L32" s="25">
        <v>83</v>
      </c>
      <c r="M32" s="25">
        <v>2</v>
      </c>
      <c r="N32" s="25">
        <v>15.5</v>
      </c>
      <c r="Q32" s="82" t="s">
        <v>854</v>
      </c>
      <c r="R32">
        <f>MIN(R3:R30)</f>
        <v>928</v>
      </c>
      <c r="S32">
        <f t="shared" ref="S32:Z32" si="1">MIN(S3:S30)</f>
        <v>75</v>
      </c>
      <c r="Z32">
        <f t="shared" si="1"/>
        <v>0.03</v>
      </c>
    </row>
    <row r="33" spans="1:26" ht="14.25" thickBot="1" x14ac:dyDescent="0.2">
      <c r="A33" s="30" t="s">
        <v>705</v>
      </c>
      <c r="B33" s="31">
        <v>90</v>
      </c>
      <c r="C33" s="31">
        <v>1796</v>
      </c>
      <c r="D33" s="31">
        <v>202</v>
      </c>
      <c r="E33" s="31" t="s">
        <v>672</v>
      </c>
      <c r="F33" s="31">
        <v>17</v>
      </c>
      <c r="G33" s="31">
        <v>23</v>
      </c>
      <c r="H33" s="31" t="s">
        <v>636</v>
      </c>
      <c r="I33" s="31" t="s">
        <v>637</v>
      </c>
      <c r="J33" s="31">
        <v>0.05</v>
      </c>
      <c r="K33" s="31">
        <v>0.11</v>
      </c>
      <c r="L33" s="31">
        <v>129</v>
      </c>
      <c r="M33" s="31">
        <v>1</v>
      </c>
      <c r="N33" s="32"/>
      <c r="Q33" s="82" t="s">
        <v>855</v>
      </c>
      <c r="R33">
        <f>AVERAGE(R3:R30)</f>
        <v>2347</v>
      </c>
      <c r="S33">
        <f t="shared" ref="S33:Z33" si="2">AVERAGE(S3:S30)</f>
        <v>217.75</v>
      </c>
      <c r="Z33">
        <f t="shared" si="2"/>
        <v>9.714285714285717E-2</v>
      </c>
    </row>
    <row r="34" spans="1:26" ht="14.25" thickBot="1" x14ac:dyDescent="0.2"/>
    <row r="35" spans="1:26" x14ac:dyDescent="0.15">
      <c r="A35" s="79" t="s">
        <v>624</v>
      </c>
      <c r="B35" s="79"/>
      <c r="C35" s="79"/>
      <c r="D35" s="79"/>
      <c r="E35" s="79"/>
      <c r="F35" s="79"/>
      <c r="G35" s="79"/>
      <c r="H35" s="79"/>
      <c r="I35" s="79"/>
      <c r="J35" s="79"/>
      <c r="K35" s="79"/>
      <c r="L35" s="79"/>
      <c r="M35" s="79"/>
      <c r="N35" s="79"/>
    </row>
    <row r="36" spans="1:26" ht="14.25" x14ac:dyDescent="0.15">
      <c r="A36" s="80" t="s">
        <v>625</v>
      </c>
      <c r="B36" s="80"/>
      <c r="C36" s="80"/>
      <c r="D36" s="80"/>
      <c r="E36" s="80"/>
      <c r="F36" s="80"/>
      <c r="G36" s="80"/>
      <c r="H36" s="80"/>
      <c r="I36" s="80"/>
      <c r="J36" s="80"/>
      <c r="K36" s="80"/>
      <c r="L36" s="80"/>
      <c r="M36" s="80"/>
      <c r="N36" s="80"/>
    </row>
  </sheetData>
  <mergeCells count="6">
    <mergeCell ref="A1:N1"/>
    <mergeCell ref="A35:N35"/>
    <mergeCell ref="A36:N36"/>
    <mergeCell ref="A3:N3"/>
    <mergeCell ref="A11:N11"/>
    <mergeCell ref="A27:N27"/>
  </mergeCells>
  <phoneticPr fontId="1"/>
  <hyperlinks>
    <hyperlink ref="I2" r:id="rId1" location="jgre20424-note-0001" tooltip="Link to note" display="http://onlinelibrary.wiley.com/wol1/doi/10.1002/2015JE004873/full - jgre20424-note-0001"/>
    <hyperlink ref="X2" r:id="rId2" location="jgre20424-note-0001" tooltip="Link to note" display="http://onlinelibrary.wiley.com/wol1/doi/10.1002/2015JE004873/full - jgre20424-note-0001"/>
  </hyperlinks>
  <pageMargins left="0.7" right="0.7" top="0.75" bottom="0.75" header="0.3" footer="0.3"/>
  <pageSetup paperSize="9" orientation="portrait" verticalDpi="0"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268"/>
  <sheetViews>
    <sheetView topLeftCell="R4" zoomScale="89" zoomScaleNormal="89" workbookViewId="0">
      <selection activeCell="AI5" sqref="AI5:AI48"/>
    </sheetView>
  </sheetViews>
  <sheetFormatPr defaultRowHeight="13.5" x14ac:dyDescent="0.15"/>
  <cols>
    <col min="33" max="33" width="9" style="1"/>
    <col min="34" max="34" width="9.625" style="1" bestFit="1" customWidth="1"/>
    <col min="35" max="37" width="9" style="1"/>
  </cols>
  <sheetData>
    <row r="2" spans="1:37" x14ac:dyDescent="0.15">
      <c r="H2" s="34" t="s">
        <v>584</v>
      </c>
    </row>
    <row r="3" spans="1:37" x14ac:dyDescent="0.15">
      <c r="H3" s="34" t="s">
        <v>586</v>
      </c>
      <c r="P3" t="s">
        <v>582</v>
      </c>
      <c r="AE3" t="s">
        <v>847</v>
      </c>
    </row>
    <row r="4" spans="1:37" x14ac:dyDescent="0.15">
      <c r="A4" t="s">
        <v>581</v>
      </c>
      <c r="H4" s="34" t="s">
        <v>587</v>
      </c>
      <c r="R4" t="s">
        <v>588</v>
      </c>
      <c r="S4" t="s">
        <v>589</v>
      </c>
      <c r="T4" t="s">
        <v>590</v>
      </c>
      <c r="U4" t="s">
        <v>591</v>
      </c>
      <c r="V4" t="s">
        <v>592</v>
      </c>
      <c r="AG4" s="1" t="s">
        <v>588</v>
      </c>
      <c r="AH4" s="1" t="s">
        <v>589</v>
      </c>
      <c r="AI4" s="1" t="s">
        <v>590</v>
      </c>
      <c r="AJ4" s="1" t="s">
        <v>591</v>
      </c>
      <c r="AK4" s="1" t="s">
        <v>592</v>
      </c>
    </row>
    <row r="5" spans="1:37" x14ac:dyDescent="0.15">
      <c r="B5" t="s">
        <v>588</v>
      </c>
      <c r="C5" t="s">
        <v>589</v>
      </c>
      <c r="D5" t="s">
        <v>590</v>
      </c>
      <c r="E5" t="s">
        <v>591</v>
      </c>
      <c r="F5" t="s">
        <v>592</v>
      </c>
      <c r="H5" s="34" t="s">
        <v>593</v>
      </c>
      <c r="Q5" t="s">
        <v>594</v>
      </c>
      <c r="R5">
        <v>165</v>
      </c>
      <c r="S5">
        <v>75</v>
      </c>
      <c r="T5">
        <f>R5+2*S5</f>
        <v>315</v>
      </c>
      <c r="U5">
        <v>23</v>
      </c>
      <c r="V5">
        <f>U5/T5</f>
        <v>7.301587301587302E-2</v>
      </c>
      <c r="AG5" s="61">
        <v>1500</v>
      </c>
      <c r="AH5" s="61">
        <v>600</v>
      </c>
      <c r="AI5" s="62">
        <f>AG5+2*AH5</f>
        <v>2700</v>
      </c>
      <c r="AJ5" s="61">
        <v>345</v>
      </c>
      <c r="AK5" s="62">
        <f>AJ5/AI5</f>
        <v>0.12777777777777777</v>
      </c>
    </row>
    <row r="6" spans="1:37" x14ac:dyDescent="0.15">
      <c r="A6" t="s">
        <v>595</v>
      </c>
      <c r="B6">
        <v>75</v>
      </c>
      <c r="C6">
        <v>290</v>
      </c>
      <c r="D6">
        <f>B6+2*C6</f>
        <v>655</v>
      </c>
      <c r="E6">
        <v>80</v>
      </c>
      <c r="F6">
        <f>E6/D6</f>
        <v>0.12213740458015267</v>
      </c>
      <c r="H6" s="34" t="s">
        <v>596</v>
      </c>
      <c r="Q6" t="s">
        <v>594</v>
      </c>
      <c r="R6">
        <v>79</v>
      </c>
      <c r="S6">
        <v>60</v>
      </c>
      <c r="T6">
        <f t="shared" ref="T6:T14" si="0">R6+2*S6</f>
        <v>199</v>
      </c>
      <c r="U6">
        <v>29</v>
      </c>
      <c r="V6">
        <f t="shared" ref="V6:V14" si="1">U6/T6</f>
        <v>0.14572864321608039</v>
      </c>
      <c r="AG6" s="61">
        <v>1010</v>
      </c>
      <c r="AH6" s="61">
        <v>500</v>
      </c>
      <c r="AI6" s="62">
        <f t="shared" ref="AI6:AI47" si="2">AG6+2*AH6</f>
        <v>2010</v>
      </c>
      <c r="AJ6" s="61">
        <v>150</v>
      </c>
      <c r="AK6" s="62">
        <f t="shared" ref="AK6:AK47" si="3">AJ6/AI6</f>
        <v>7.4626865671641784E-2</v>
      </c>
    </row>
    <row r="7" spans="1:37" x14ac:dyDescent="0.15">
      <c r="A7" t="s">
        <v>595</v>
      </c>
      <c r="B7">
        <v>75</v>
      </c>
      <c r="C7">
        <v>320</v>
      </c>
      <c r="D7">
        <f t="shared" ref="D7:D21" si="4">B7+2*C7</f>
        <v>715</v>
      </c>
      <c r="E7">
        <v>175</v>
      </c>
      <c r="F7">
        <f t="shared" ref="F7:F21" si="5">E7/D7</f>
        <v>0.24475524475524477</v>
      </c>
      <c r="Q7" t="s">
        <v>597</v>
      </c>
      <c r="R7">
        <v>65</v>
      </c>
      <c r="S7">
        <v>30</v>
      </c>
      <c r="T7">
        <f t="shared" si="0"/>
        <v>125</v>
      </c>
      <c r="U7">
        <v>25</v>
      </c>
      <c r="V7">
        <f t="shared" si="1"/>
        <v>0.2</v>
      </c>
      <c r="AG7" s="61">
        <v>410</v>
      </c>
      <c r="AH7" s="61">
        <v>400</v>
      </c>
      <c r="AI7" s="62">
        <f t="shared" si="2"/>
        <v>1210</v>
      </c>
      <c r="AJ7" s="61">
        <v>75</v>
      </c>
      <c r="AK7" s="62">
        <f t="shared" si="3"/>
        <v>6.1983471074380167E-2</v>
      </c>
    </row>
    <row r="8" spans="1:37" x14ac:dyDescent="0.15">
      <c r="A8" t="s">
        <v>598</v>
      </c>
      <c r="B8">
        <v>98</v>
      </c>
      <c r="C8">
        <v>250</v>
      </c>
      <c r="D8">
        <f t="shared" si="4"/>
        <v>598</v>
      </c>
      <c r="E8">
        <v>120</v>
      </c>
      <c r="F8">
        <f t="shared" si="5"/>
        <v>0.20066889632107024</v>
      </c>
      <c r="Q8" t="s">
        <v>597</v>
      </c>
      <c r="R8">
        <v>115</v>
      </c>
      <c r="S8">
        <v>120</v>
      </c>
      <c r="T8">
        <f t="shared" si="0"/>
        <v>355</v>
      </c>
      <c r="U8">
        <v>25</v>
      </c>
      <c r="V8">
        <f t="shared" si="1"/>
        <v>7.0422535211267609E-2</v>
      </c>
      <c r="AG8" s="61">
        <v>1000</v>
      </c>
      <c r="AH8" s="61">
        <v>750</v>
      </c>
      <c r="AI8" s="62">
        <f t="shared" si="2"/>
        <v>2500</v>
      </c>
      <c r="AJ8" s="61">
        <v>117</v>
      </c>
      <c r="AK8" s="62">
        <f t="shared" si="3"/>
        <v>4.6800000000000001E-2</v>
      </c>
    </row>
    <row r="9" spans="1:37" x14ac:dyDescent="0.15">
      <c r="A9" t="s">
        <v>598</v>
      </c>
      <c r="B9">
        <v>150</v>
      </c>
      <c r="C9">
        <v>210</v>
      </c>
      <c r="D9">
        <f t="shared" si="4"/>
        <v>570</v>
      </c>
      <c r="E9">
        <v>85</v>
      </c>
      <c r="F9">
        <f t="shared" si="5"/>
        <v>0.14912280701754385</v>
      </c>
      <c r="Q9" t="s">
        <v>597</v>
      </c>
      <c r="R9">
        <v>95</v>
      </c>
      <c r="S9">
        <v>50</v>
      </c>
      <c r="T9">
        <f t="shared" si="0"/>
        <v>195</v>
      </c>
      <c r="U9">
        <v>25</v>
      </c>
      <c r="V9">
        <f t="shared" si="1"/>
        <v>0.12820512820512819</v>
      </c>
      <c r="AG9" s="61">
        <v>950</v>
      </c>
      <c r="AH9" s="61">
        <v>1125</v>
      </c>
      <c r="AI9" s="62">
        <f t="shared" si="2"/>
        <v>3200</v>
      </c>
      <c r="AJ9" s="61">
        <v>192</v>
      </c>
      <c r="AK9" s="62">
        <f t="shared" si="3"/>
        <v>0.06</v>
      </c>
    </row>
    <row r="10" spans="1:37" x14ac:dyDescent="0.15">
      <c r="A10" t="s">
        <v>598</v>
      </c>
      <c r="B10">
        <v>95</v>
      </c>
      <c r="C10">
        <v>80</v>
      </c>
      <c r="D10">
        <f t="shared" si="4"/>
        <v>255</v>
      </c>
      <c r="E10">
        <v>45</v>
      </c>
      <c r="F10">
        <f t="shared" si="5"/>
        <v>0.17647058823529413</v>
      </c>
      <c r="Q10" t="s">
        <v>597</v>
      </c>
      <c r="R10">
        <v>92</v>
      </c>
      <c r="S10">
        <v>80</v>
      </c>
      <c r="T10">
        <f t="shared" si="0"/>
        <v>252</v>
      </c>
      <c r="U10">
        <v>16</v>
      </c>
      <c r="V10">
        <f t="shared" si="1"/>
        <v>6.3492063492063489E-2</v>
      </c>
      <c r="AG10" s="63">
        <v>667</v>
      </c>
      <c r="AH10" s="63">
        <v>465</v>
      </c>
      <c r="AI10" s="62">
        <f t="shared" si="2"/>
        <v>1597</v>
      </c>
      <c r="AJ10" s="63">
        <v>65</v>
      </c>
      <c r="AK10" s="62">
        <f t="shared" si="3"/>
        <v>4.0701314965560426E-2</v>
      </c>
    </row>
    <row r="11" spans="1:37" x14ac:dyDescent="0.15">
      <c r="A11" t="s">
        <v>598</v>
      </c>
      <c r="B11">
        <v>25</v>
      </c>
      <c r="C11">
        <v>40</v>
      </c>
      <c r="D11">
        <f t="shared" si="4"/>
        <v>105</v>
      </c>
      <c r="E11">
        <v>15</v>
      </c>
      <c r="F11">
        <f t="shared" si="5"/>
        <v>0.14285714285714285</v>
      </c>
      <c r="Q11" t="s">
        <v>597</v>
      </c>
      <c r="R11">
        <v>69</v>
      </c>
      <c r="S11">
        <v>45</v>
      </c>
      <c r="T11">
        <f t="shared" si="0"/>
        <v>159</v>
      </c>
      <c r="U11">
        <v>10</v>
      </c>
      <c r="V11">
        <f t="shared" si="1"/>
        <v>6.2893081761006289E-2</v>
      </c>
      <c r="AG11" s="64">
        <v>265</v>
      </c>
      <c r="AH11" s="64">
        <v>138</v>
      </c>
      <c r="AI11" s="62">
        <f t="shared" si="2"/>
        <v>541</v>
      </c>
      <c r="AJ11" s="64">
        <v>29</v>
      </c>
      <c r="AK11" s="62">
        <f t="shared" si="3"/>
        <v>5.3604436229205174E-2</v>
      </c>
    </row>
    <row r="12" spans="1:37" x14ac:dyDescent="0.15">
      <c r="A12" t="s">
        <v>598</v>
      </c>
      <c r="B12">
        <v>200</v>
      </c>
      <c r="C12">
        <v>300</v>
      </c>
      <c r="D12">
        <f t="shared" si="4"/>
        <v>800</v>
      </c>
      <c r="E12">
        <v>140</v>
      </c>
      <c r="F12">
        <f t="shared" si="5"/>
        <v>0.17499999999999999</v>
      </c>
      <c r="Q12" t="s">
        <v>597</v>
      </c>
      <c r="R12">
        <v>26</v>
      </c>
      <c r="S12">
        <v>13</v>
      </c>
      <c r="T12">
        <f t="shared" si="0"/>
        <v>52</v>
      </c>
      <c r="U12">
        <v>5</v>
      </c>
      <c r="V12">
        <f t="shared" si="1"/>
        <v>9.6153846153846159E-2</v>
      </c>
      <c r="AG12" s="65">
        <v>1600</v>
      </c>
      <c r="AH12" s="65">
        <v>600</v>
      </c>
      <c r="AI12" s="62">
        <f t="shared" si="2"/>
        <v>2800</v>
      </c>
      <c r="AJ12" s="65">
        <v>75</v>
      </c>
      <c r="AK12" s="62">
        <f t="shared" si="3"/>
        <v>2.6785714285714284E-2</v>
      </c>
    </row>
    <row r="13" spans="1:37" x14ac:dyDescent="0.15">
      <c r="A13" t="s">
        <v>598</v>
      </c>
      <c r="B13">
        <v>170</v>
      </c>
      <c r="C13">
        <v>215</v>
      </c>
      <c r="D13">
        <f t="shared" si="4"/>
        <v>600</v>
      </c>
      <c r="E13">
        <v>200</v>
      </c>
      <c r="F13">
        <f t="shared" si="5"/>
        <v>0.33333333333333331</v>
      </c>
      <c r="Q13" t="s">
        <v>597</v>
      </c>
      <c r="R13">
        <v>16</v>
      </c>
      <c r="S13">
        <v>17</v>
      </c>
      <c r="T13">
        <f t="shared" si="0"/>
        <v>50</v>
      </c>
      <c r="U13">
        <v>4</v>
      </c>
      <c r="V13">
        <f t="shared" si="1"/>
        <v>0.08</v>
      </c>
      <c r="AG13" s="65">
        <v>960</v>
      </c>
      <c r="AH13" s="65">
        <v>315</v>
      </c>
      <c r="AI13" s="62">
        <f t="shared" si="2"/>
        <v>1590</v>
      </c>
      <c r="AJ13" s="65">
        <v>45</v>
      </c>
      <c r="AK13" s="62">
        <f t="shared" si="3"/>
        <v>2.8301886792452831E-2</v>
      </c>
    </row>
    <row r="14" spans="1:37" x14ac:dyDescent="0.15">
      <c r="A14" t="s">
        <v>598</v>
      </c>
      <c r="B14">
        <v>185</v>
      </c>
      <c r="C14">
        <v>185</v>
      </c>
      <c r="D14">
        <f t="shared" si="4"/>
        <v>555</v>
      </c>
      <c r="E14">
        <v>85</v>
      </c>
      <c r="F14">
        <f t="shared" si="5"/>
        <v>0.15315315315315314</v>
      </c>
      <c r="Q14" t="s">
        <v>597</v>
      </c>
      <c r="R14">
        <v>14</v>
      </c>
      <c r="S14">
        <v>14</v>
      </c>
      <c r="T14">
        <f t="shared" si="0"/>
        <v>42</v>
      </c>
      <c r="U14">
        <v>8</v>
      </c>
      <c r="V14">
        <f t="shared" si="1"/>
        <v>0.19047619047619047</v>
      </c>
      <c r="AG14" s="65">
        <v>770</v>
      </c>
      <c r="AH14" s="65">
        <v>300</v>
      </c>
      <c r="AI14" s="62">
        <f t="shared" si="2"/>
        <v>1370</v>
      </c>
      <c r="AJ14" s="66">
        <v>206</v>
      </c>
      <c r="AK14" s="62">
        <f t="shared" si="3"/>
        <v>0.15036496350364964</v>
      </c>
    </row>
    <row r="15" spans="1:37" x14ac:dyDescent="0.15">
      <c r="A15" t="s">
        <v>598</v>
      </c>
      <c r="B15">
        <v>170</v>
      </c>
      <c r="C15">
        <v>165</v>
      </c>
      <c r="D15">
        <f t="shared" si="4"/>
        <v>500</v>
      </c>
      <c r="E15">
        <v>90</v>
      </c>
      <c r="F15">
        <f t="shared" si="5"/>
        <v>0.18</v>
      </c>
      <c r="S15" t="s">
        <v>599</v>
      </c>
      <c r="T15">
        <f>AVERAGE(T5:T14)</f>
        <v>174.4</v>
      </c>
      <c r="U15">
        <f t="shared" ref="U15:V15" si="6">AVERAGE(U5:U14)</f>
        <v>17</v>
      </c>
      <c r="V15">
        <f t="shared" si="6"/>
        <v>0.11103873615314556</v>
      </c>
      <c r="AG15" s="66">
        <v>770</v>
      </c>
      <c r="AH15" s="65">
        <v>150</v>
      </c>
      <c r="AI15" s="62">
        <f t="shared" si="2"/>
        <v>1070</v>
      </c>
      <c r="AJ15" s="65">
        <v>108</v>
      </c>
      <c r="AK15" s="62">
        <f t="shared" si="3"/>
        <v>0.10093457943925234</v>
      </c>
    </row>
    <row r="16" spans="1:37" x14ac:dyDescent="0.15">
      <c r="A16" t="s">
        <v>598</v>
      </c>
      <c r="B16">
        <v>150</v>
      </c>
      <c r="C16">
        <v>50</v>
      </c>
      <c r="D16">
        <f t="shared" si="4"/>
        <v>250</v>
      </c>
      <c r="E16">
        <v>26</v>
      </c>
      <c r="F16">
        <f t="shared" si="5"/>
        <v>0.104</v>
      </c>
      <c r="S16" t="s">
        <v>600</v>
      </c>
      <c r="T16">
        <f>MEDIAN(T5:T14)</f>
        <v>177</v>
      </c>
      <c r="U16">
        <f t="shared" ref="U16:V16" si="7">MEDIAN(U5:U14)</f>
        <v>19.5</v>
      </c>
      <c r="V16">
        <f t="shared" si="7"/>
        <v>8.807692307692308E-2</v>
      </c>
      <c r="AG16" s="66">
        <v>850</v>
      </c>
      <c r="AH16" s="66">
        <v>775</v>
      </c>
      <c r="AI16" s="62">
        <f t="shared" si="2"/>
        <v>2400</v>
      </c>
      <c r="AJ16" s="67">
        <v>245</v>
      </c>
      <c r="AK16" s="62">
        <f t="shared" si="3"/>
        <v>0.10208333333333333</v>
      </c>
    </row>
    <row r="17" spans="1:37" x14ac:dyDescent="0.15">
      <c r="A17" t="s">
        <v>598</v>
      </c>
      <c r="B17">
        <v>60</v>
      </c>
      <c r="C17">
        <v>120</v>
      </c>
      <c r="D17">
        <f t="shared" si="4"/>
        <v>300</v>
      </c>
      <c r="E17">
        <v>60</v>
      </c>
      <c r="F17">
        <f t="shared" si="5"/>
        <v>0.2</v>
      </c>
      <c r="S17" t="s">
        <v>601</v>
      </c>
      <c r="T17">
        <f>MAX(T5:T14)</f>
        <v>355</v>
      </c>
      <c r="U17">
        <f>MAX(U5:U14)</f>
        <v>29</v>
      </c>
      <c r="V17">
        <f>MAX(V5:V14)</f>
        <v>0.2</v>
      </c>
      <c r="AG17" s="66">
        <v>800</v>
      </c>
      <c r="AH17" s="68">
        <v>537</v>
      </c>
      <c r="AI17" s="62">
        <f t="shared" si="2"/>
        <v>1874</v>
      </c>
      <c r="AJ17" s="68">
        <v>152</v>
      </c>
      <c r="AK17" s="62">
        <f t="shared" si="3"/>
        <v>8.1109925293489857E-2</v>
      </c>
    </row>
    <row r="18" spans="1:37" x14ac:dyDescent="0.15">
      <c r="A18" t="s">
        <v>598</v>
      </c>
      <c r="B18">
        <v>95</v>
      </c>
      <c r="C18">
        <v>150</v>
      </c>
      <c r="D18">
        <f t="shared" si="4"/>
        <v>395</v>
      </c>
      <c r="E18">
        <v>70</v>
      </c>
      <c r="F18">
        <f t="shared" si="5"/>
        <v>0.17721518987341772</v>
      </c>
      <c r="S18" t="s">
        <v>602</v>
      </c>
      <c r="T18">
        <f>MIN(T5:T14)</f>
        <v>42</v>
      </c>
      <c r="U18">
        <f>MIN(U5:U14)</f>
        <v>4</v>
      </c>
      <c r="V18">
        <f>MIN(V5:V14)</f>
        <v>6.2893081761006289E-2</v>
      </c>
      <c r="AG18" s="65">
        <v>520</v>
      </c>
      <c r="AH18" s="66">
        <v>315</v>
      </c>
      <c r="AI18" s="62">
        <f t="shared" si="2"/>
        <v>1150</v>
      </c>
      <c r="AJ18" s="66">
        <v>150</v>
      </c>
      <c r="AK18" s="62">
        <f t="shared" si="3"/>
        <v>0.13043478260869565</v>
      </c>
    </row>
    <row r="19" spans="1:37" x14ac:dyDescent="0.15">
      <c r="A19" t="s">
        <v>598</v>
      </c>
      <c r="B19">
        <v>40</v>
      </c>
      <c r="C19">
        <v>53</v>
      </c>
      <c r="D19">
        <f t="shared" si="4"/>
        <v>146</v>
      </c>
      <c r="E19">
        <v>75</v>
      </c>
      <c r="F19">
        <f t="shared" si="5"/>
        <v>0.51369863013698636</v>
      </c>
      <c r="P19" t="s">
        <v>585</v>
      </c>
      <c r="AG19" s="66">
        <v>700</v>
      </c>
      <c r="AH19" s="65">
        <v>420</v>
      </c>
      <c r="AI19" s="62">
        <f t="shared" si="2"/>
        <v>1540</v>
      </c>
      <c r="AJ19" s="65">
        <v>100</v>
      </c>
      <c r="AK19" s="62">
        <f t="shared" si="3"/>
        <v>6.4935064935064929E-2</v>
      </c>
    </row>
    <row r="20" spans="1:37" x14ac:dyDescent="0.15">
      <c r="A20" t="s">
        <v>598</v>
      </c>
      <c r="B20">
        <v>17</v>
      </c>
      <c r="C20">
        <v>14</v>
      </c>
      <c r="D20">
        <f t="shared" si="4"/>
        <v>45</v>
      </c>
      <c r="E20">
        <v>18</v>
      </c>
      <c r="F20">
        <f t="shared" si="5"/>
        <v>0.4</v>
      </c>
      <c r="R20" t="s">
        <v>603</v>
      </c>
      <c r="S20" t="s">
        <v>604</v>
      </c>
      <c r="T20" t="s">
        <v>605</v>
      </c>
      <c r="U20" t="s">
        <v>606</v>
      </c>
      <c r="V20" t="s">
        <v>607</v>
      </c>
      <c r="AG20" s="66">
        <v>2400</v>
      </c>
      <c r="AH20" s="66">
        <v>750</v>
      </c>
      <c r="AI20" s="62">
        <f t="shared" si="2"/>
        <v>3900</v>
      </c>
      <c r="AJ20" s="65">
        <v>150</v>
      </c>
      <c r="AK20" s="62">
        <f t="shared" si="3"/>
        <v>3.8461538461538464E-2</v>
      </c>
    </row>
    <row r="21" spans="1:37" x14ac:dyDescent="0.15">
      <c r="A21" t="s">
        <v>598</v>
      </c>
      <c r="B21">
        <v>120</v>
      </c>
      <c r="C21">
        <v>90</v>
      </c>
      <c r="D21">
        <f t="shared" si="4"/>
        <v>300</v>
      </c>
      <c r="E21">
        <v>40</v>
      </c>
      <c r="F21">
        <f t="shared" si="5"/>
        <v>0.13333333333333333</v>
      </c>
      <c r="Q21" t="s">
        <v>608</v>
      </c>
      <c r="R21">
        <v>190</v>
      </c>
      <c r="S21">
        <v>245</v>
      </c>
      <c r="T21">
        <f>R21+2*S21</f>
        <v>680</v>
      </c>
      <c r="U21">
        <v>153</v>
      </c>
      <c r="V21">
        <f>U21/T21</f>
        <v>0.22500000000000001</v>
      </c>
      <c r="AG21" s="66">
        <v>613</v>
      </c>
      <c r="AH21" s="66">
        <v>295</v>
      </c>
      <c r="AI21" s="62">
        <f t="shared" si="2"/>
        <v>1203</v>
      </c>
      <c r="AJ21" s="65">
        <v>75</v>
      </c>
      <c r="AK21" s="62">
        <f t="shared" si="3"/>
        <v>6.2344139650872821E-2</v>
      </c>
    </row>
    <row r="22" spans="1:37" x14ac:dyDescent="0.15">
      <c r="C22" t="s">
        <v>599</v>
      </c>
      <c r="D22">
        <f>AVERAGE(D6:D21)</f>
        <v>424.3125</v>
      </c>
      <c r="E22">
        <f t="shared" ref="E22" si="8">AVERAGE(E6:E21)</f>
        <v>82.75</v>
      </c>
      <c r="F22">
        <f>AVERAGE(F6:F21)</f>
        <v>0.21285910772479202</v>
      </c>
      <c r="Q22" t="s">
        <v>608</v>
      </c>
      <c r="R22">
        <v>135</v>
      </c>
      <c r="S22">
        <v>93</v>
      </c>
      <c r="T22">
        <f>R22+2*S22</f>
        <v>321</v>
      </c>
      <c r="U22">
        <v>43</v>
      </c>
      <c r="V22">
        <f t="shared" ref="V22:V85" si="9">U22/T22</f>
        <v>0.13395638629283488</v>
      </c>
      <c r="AG22" s="66">
        <v>820</v>
      </c>
      <c r="AH22" s="66">
        <v>165</v>
      </c>
      <c r="AI22" s="62">
        <f t="shared" si="2"/>
        <v>1150</v>
      </c>
      <c r="AJ22" s="66">
        <v>56</v>
      </c>
      <c r="AK22" s="62">
        <f t="shared" si="3"/>
        <v>4.8695652173913043E-2</v>
      </c>
    </row>
    <row r="23" spans="1:37" x14ac:dyDescent="0.15">
      <c r="C23" t="s">
        <v>600</v>
      </c>
      <c r="D23">
        <f>MEDIAN(D6:D21)</f>
        <v>447.5</v>
      </c>
      <c r="E23">
        <f t="shared" ref="E23:F23" si="10">MEDIAN(E6:E21)</f>
        <v>77.5</v>
      </c>
      <c r="F23">
        <f t="shared" si="10"/>
        <v>0.17684288905435591</v>
      </c>
      <c r="Q23" t="s">
        <v>608</v>
      </c>
      <c r="R23">
        <v>171</v>
      </c>
      <c r="S23">
        <v>230</v>
      </c>
      <c r="T23">
        <f t="shared" ref="T23:T77" si="11">R23+2*S23</f>
        <v>631</v>
      </c>
      <c r="U23">
        <v>90</v>
      </c>
      <c r="V23">
        <f t="shared" si="9"/>
        <v>0.14263074484944532</v>
      </c>
      <c r="AG23" s="65">
        <v>1125</v>
      </c>
      <c r="AH23" s="65">
        <v>410</v>
      </c>
      <c r="AI23" s="62">
        <f t="shared" si="2"/>
        <v>1945</v>
      </c>
      <c r="AJ23" s="65">
        <v>105</v>
      </c>
      <c r="AK23" s="62">
        <f t="shared" si="3"/>
        <v>5.3984575835475578E-2</v>
      </c>
    </row>
    <row r="24" spans="1:37" x14ac:dyDescent="0.15">
      <c r="C24" t="s">
        <v>601</v>
      </c>
      <c r="D24">
        <f>MAX(D6:D21)</f>
        <v>800</v>
      </c>
      <c r="E24">
        <f>MAX(E6:E21)</f>
        <v>200</v>
      </c>
      <c r="F24">
        <f>MAX(F6:F21)</f>
        <v>0.51369863013698636</v>
      </c>
      <c r="Q24" t="s">
        <v>608</v>
      </c>
      <c r="R24">
        <v>342</v>
      </c>
      <c r="S24">
        <v>580</v>
      </c>
      <c r="T24">
        <f t="shared" si="11"/>
        <v>1502</v>
      </c>
      <c r="U24">
        <v>183</v>
      </c>
      <c r="V24">
        <f t="shared" si="9"/>
        <v>0.12183754993342211</v>
      </c>
      <c r="AG24" s="65">
        <v>1875</v>
      </c>
      <c r="AH24" s="65">
        <v>1000</v>
      </c>
      <c r="AI24" s="62">
        <f t="shared" si="2"/>
        <v>3875</v>
      </c>
      <c r="AJ24" s="66">
        <v>54</v>
      </c>
      <c r="AK24" s="62">
        <f t="shared" si="3"/>
        <v>1.3935483870967743E-2</v>
      </c>
    </row>
    <row r="25" spans="1:37" x14ac:dyDescent="0.15">
      <c r="C25" t="s">
        <v>602</v>
      </c>
      <c r="D25">
        <f>MIN(D6:D21)</f>
        <v>45</v>
      </c>
      <c r="E25">
        <f>MIN(E6:E21)</f>
        <v>15</v>
      </c>
      <c r="F25">
        <f>MIN(F6:F21)</f>
        <v>0.104</v>
      </c>
      <c r="Q25" t="s">
        <v>608</v>
      </c>
      <c r="R25">
        <v>252</v>
      </c>
      <c r="S25">
        <v>214</v>
      </c>
      <c r="T25">
        <f t="shared" si="11"/>
        <v>680</v>
      </c>
      <c r="U25">
        <v>111</v>
      </c>
      <c r="V25">
        <f t="shared" si="9"/>
        <v>0.16323529411764706</v>
      </c>
      <c r="AG25" s="66">
        <v>600</v>
      </c>
      <c r="AH25" s="65">
        <v>410</v>
      </c>
      <c r="AI25" s="62">
        <f t="shared" si="2"/>
        <v>1420</v>
      </c>
      <c r="AJ25" s="66">
        <v>104</v>
      </c>
      <c r="AK25" s="62">
        <f t="shared" si="3"/>
        <v>7.3239436619718309E-2</v>
      </c>
    </row>
    <row r="26" spans="1:37" x14ac:dyDescent="0.15">
      <c r="A26" t="s">
        <v>583</v>
      </c>
      <c r="Q26" t="s">
        <v>608</v>
      </c>
      <c r="R26">
        <v>137</v>
      </c>
      <c r="S26">
        <v>332</v>
      </c>
      <c r="T26">
        <f t="shared" si="11"/>
        <v>801</v>
      </c>
      <c r="U26">
        <v>182</v>
      </c>
      <c r="V26">
        <f t="shared" si="9"/>
        <v>0.22721598002496879</v>
      </c>
      <c r="AG26" s="66">
        <v>955</v>
      </c>
      <c r="AH26" s="66">
        <v>350</v>
      </c>
      <c r="AI26" s="62">
        <f t="shared" si="2"/>
        <v>1655</v>
      </c>
      <c r="AJ26" s="66">
        <v>17</v>
      </c>
      <c r="AK26" s="62">
        <f t="shared" si="3"/>
        <v>1.0271903323262841E-2</v>
      </c>
    </row>
    <row r="27" spans="1:37" x14ac:dyDescent="0.15">
      <c r="B27" t="s">
        <v>603</v>
      </c>
      <c r="C27" t="s">
        <v>604</v>
      </c>
      <c r="D27" t="s">
        <v>605</v>
      </c>
      <c r="E27" t="s">
        <v>606</v>
      </c>
      <c r="F27" t="s">
        <v>607</v>
      </c>
      <c r="Q27" t="s">
        <v>608</v>
      </c>
      <c r="R27">
        <v>336</v>
      </c>
      <c r="S27">
        <v>280</v>
      </c>
      <c r="T27">
        <f t="shared" si="11"/>
        <v>896</v>
      </c>
      <c r="U27">
        <v>81</v>
      </c>
      <c r="V27">
        <f t="shared" si="9"/>
        <v>9.0401785714285712E-2</v>
      </c>
      <c r="AG27" s="65">
        <v>335</v>
      </c>
      <c r="AH27" s="66">
        <v>285</v>
      </c>
      <c r="AI27" s="62">
        <f t="shared" si="2"/>
        <v>905</v>
      </c>
      <c r="AJ27" s="65">
        <v>70</v>
      </c>
      <c r="AK27" s="62">
        <f t="shared" si="3"/>
        <v>7.7348066298342538E-2</v>
      </c>
    </row>
    <row r="28" spans="1:37" x14ac:dyDescent="0.15">
      <c r="A28" t="s">
        <v>609</v>
      </c>
      <c r="B28">
        <v>760</v>
      </c>
      <c r="C28">
        <v>300</v>
      </c>
      <c r="D28">
        <f>B28+2*C28</f>
        <v>1360</v>
      </c>
      <c r="E28">
        <v>40</v>
      </c>
      <c r="F28">
        <f>E28/D28</f>
        <v>2.9411764705882353E-2</v>
      </c>
      <c r="Q28" t="s">
        <v>608</v>
      </c>
      <c r="R28">
        <v>342</v>
      </c>
      <c r="S28">
        <v>255</v>
      </c>
      <c r="T28">
        <f t="shared" si="11"/>
        <v>852</v>
      </c>
      <c r="U28">
        <v>80</v>
      </c>
      <c r="V28">
        <f t="shared" si="9"/>
        <v>9.3896713615023469E-2</v>
      </c>
      <c r="AG28" s="65">
        <v>1400</v>
      </c>
      <c r="AH28" s="65">
        <v>550</v>
      </c>
      <c r="AI28" s="62">
        <f t="shared" si="2"/>
        <v>2500</v>
      </c>
      <c r="AJ28" s="65">
        <v>100</v>
      </c>
      <c r="AK28" s="62">
        <f t="shared" si="3"/>
        <v>0.04</v>
      </c>
    </row>
    <row r="29" spans="1:37" x14ac:dyDescent="0.15">
      <c r="A29" t="s">
        <v>609</v>
      </c>
      <c r="B29">
        <v>1100</v>
      </c>
      <c r="C29">
        <v>650</v>
      </c>
      <c r="D29">
        <f t="shared" ref="D29:D92" si="12">B29+2*C29</f>
        <v>2400</v>
      </c>
      <c r="E29">
        <v>43</v>
      </c>
      <c r="F29">
        <f t="shared" ref="F29:F92" si="13">E29/D29</f>
        <v>1.7916666666666668E-2</v>
      </c>
      <c r="Q29" t="s">
        <v>608</v>
      </c>
      <c r="R29">
        <v>366</v>
      </c>
      <c r="S29">
        <v>367</v>
      </c>
      <c r="T29">
        <f t="shared" si="11"/>
        <v>1100</v>
      </c>
      <c r="U29">
        <v>89</v>
      </c>
      <c r="V29">
        <f t="shared" si="9"/>
        <v>8.0909090909090903E-2</v>
      </c>
      <c r="AG29" s="65">
        <v>845</v>
      </c>
      <c r="AH29" s="66">
        <v>600</v>
      </c>
      <c r="AI29" s="62">
        <f t="shared" si="2"/>
        <v>2045</v>
      </c>
      <c r="AJ29" s="65">
        <v>215</v>
      </c>
      <c r="AK29" s="62">
        <f t="shared" si="3"/>
        <v>0.10513447432762836</v>
      </c>
    </row>
    <row r="30" spans="1:37" x14ac:dyDescent="0.15">
      <c r="A30" t="s">
        <v>609</v>
      </c>
      <c r="B30">
        <v>1245</v>
      </c>
      <c r="C30">
        <v>400</v>
      </c>
      <c r="D30">
        <f t="shared" si="12"/>
        <v>2045</v>
      </c>
      <c r="E30">
        <v>40</v>
      </c>
      <c r="F30">
        <f t="shared" si="13"/>
        <v>1.9559902200488997E-2</v>
      </c>
      <c r="Q30" t="s">
        <v>608</v>
      </c>
      <c r="R30">
        <v>414</v>
      </c>
      <c r="S30">
        <v>470</v>
      </c>
      <c r="T30">
        <f t="shared" si="11"/>
        <v>1354</v>
      </c>
      <c r="U30">
        <v>117</v>
      </c>
      <c r="V30">
        <f t="shared" si="9"/>
        <v>8.6410635155096005E-2</v>
      </c>
      <c r="AG30" s="65">
        <v>1150</v>
      </c>
      <c r="AH30" s="66">
        <v>515</v>
      </c>
      <c r="AI30" s="62">
        <f t="shared" si="2"/>
        <v>2180</v>
      </c>
      <c r="AJ30" s="65">
        <v>139</v>
      </c>
      <c r="AK30" s="62">
        <f t="shared" si="3"/>
        <v>6.376146788990826E-2</v>
      </c>
    </row>
    <row r="31" spans="1:37" x14ac:dyDescent="0.15">
      <c r="A31" t="s">
        <v>609</v>
      </c>
      <c r="B31">
        <v>31</v>
      </c>
      <c r="C31">
        <v>30</v>
      </c>
      <c r="D31">
        <f t="shared" si="12"/>
        <v>91</v>
      </c>
      <c r="E31">
        <v>4</v>
      </c>
      <c r="F31">
        <f t="shared" si="13"/>
        <v>4.3956043956043959E-2</v>
      </c>
      <c r="Q31" t="s">
        <v>608</v>
      </c>
      <c r="R31">
        <v>220</v>
      </c>
      <c r="S31">
        <v>190</v>
      </c>
      <c r="T31">
        <f t="shared" si="11"/>
        <v>600</v>
      </c>
      <c r="U31">
        <v>95</v>
      </c>
      <c r="V31">
        <f t="shared" si="9"/>
        <v>0.15833333333333333</v>
      </c>
      <c r="AG31" s="65">
        <v>1535</v>
      </c>
      <c r="AH31" s="66">
        <v>800</v>
      </c>
      <c r="AI31" s="62">
        <f t="shared" si="2"/>
        <v>3135</v>
      </c>
      <c r="AJ31" s="66">
        <v>80</v>
      </c>
      <c r="AK31" s="62">
        <f t="shared" si="3"/>
        <v>2.5518341307814992E-2</v>
      </c>
    </row>
    <row r="32" spans="1:37" x14ac:dyDescent="0.15">
      <c r="A32" t="s">
        <v>609</v>
      </c>
      <c r="B32">
        <v>2730</v>
      </c>
      <c r="C32">
        <v>2000</v>
      </c>
      <c r="D32">
        <f t="shared" si="12"/>
        <v>6730</v>
      </c>
      <c r="E32">
        <v>20</v>
      </c>
      <c r="F32">
        <f t="shared" si="13"/>
        <v>2.9717682020802376E-3</v>
      </c>
      <c r="Q32" t="s">
        <v>608</v>
      </c>
      <c r="R32">
        <v>250</v>
      </c>
      <c r="S32">
        <v>300</v>
      </c>
      <c r="T32">
        <f t="shared" si="11"/>
        <v>850</v>
      </c>
      <c r="U32">
        <v>137</v>
      </c>
      <c r="V32">
        <f t="shared" si="9"/>
        <v>0.16117647058823528</v>
      </c>
      <c r="AG32" s="66">
        <v>860</v>
      </c>
      <c r="AH32" s="66">
        <v>300</v>
      </c>
      <c r="AI32" s="62">
        <f t="shared" si="2"/>
        <v>1460</v>
      </c>
      <c r="AJ32" s="66">
        <v>49</v>
      </c>
      <c r="AK32" s="62">
        <f t="shared" si="3"/>
        <v>3.3561643835616439E-2</v>
      </c>
    </row>
    <row r="33" spans="1:37" x14ac:dyDescent="0.15">
      <c r="A33" t="s">
        <v>609</v>
      </c>
      <c r="B33">
        <v>136</v>
      </c>
      <c r="C33">
        <v>50</v>
      </c>
      <c r="D33">
        <f t="shared" si="12"/>
        <v>236</v>
      </c>
      <c r="E33">
        <v>12</v>
      </c>
      <c r="F33">
        <f t="shared" si="13"/>
        <v>5.0847457627118647E-2</v>
      </c>
      <c r="Q33" t="s">
        <v>608</v>
      </c>
      <c r="R33">
        <v>250</v>
      </c>
      <c r="S33">
        <v>125</v>
      </c>
      <c r="T33">
        <f t="shared" si="11"/>
        <v>500</v>
      </c>
      <c r="U33">
        <v>61</v>
      </c>
      <c r="V33">
        <f t="shared" si="9"/>
        <v>0.122</v>
      </c>
      <c r="AG33" s="66">
        <v>465</v>
      </c>
      <c r="AH33" s="66">
        <v>400</v>
      </c>
      <c r="AI33" s="62">
        <f t="shared" si="2"/>
        <v>1265</v>
      </c>
      <c r="AJ33" s="66">
        <v>100</v>
      </c>
      <c r="AK33" s="62">
        <f t="shared" si="3"/>
        <v>7.9051383399209488E-2</v>
      </c>
    </row>
    <row r="34" spans="1:37" x14ac:dyDescent="0.15">
      <c r="A34" t="s">
        <v>609</v>
      </c>
      <c r="B34">
        <v>300</v>
      </c>
      <c r="C34">
        <v>100</v>
      </c>
      <c r="D34">
        <f t="shared" si="12"/>
        <v>500</v>
      </c>
      <c r="E34">
        <v>19</v>
      </c>
      <c r="F34">
        <f t="shared" si="13"/>
        <v>3.7999999999999999E-2</v>
      </c>
      <c r="Q34" t="s">
        <v>608</v>
      </c>
      <c r="R34">
        <v>335</v>
      </c>
      <c r="S34">
        <v>450</v>
      </c>
      <c r="T34">
        <f t="shared" si="11"/>
        <v>1235</v>
      </c>
      <c r="U34">
        <v>183</v>
      </c>
      <c r="V34">
        <f t="shared" si="9"/>
        <v>0.14817813765182186</v>
      </c>
      <c r="AG34" s="66">
        <v>690</v>
      </c>
      <c r="AH34" s="66">
        <v>500</v>
      </c>
      <c r="AI34" s="62">
        <f t="shared" si="2"/>
        <v>1690</v>
      </c>
      <c r="AJ34" s="67">
        <v>25</v>
      </c>
      <c r="AK34" s="62">
        <f t="shared" si="3"/>
        <v>1.4792899408284023E-2</v>
      </c>
    </row>
    <row r="35" spans="1:37" x14ac:dyDescent="0.15">
      <c r="A35" t="s">
        <v>609</v>
      </c>
      <c r="B35">
        <v>820</v>
      </c>
      <c r="C35">
        <v>390</v>
      </c>
      <c r="D35">
        <f t="shared" si="12"/>
        <v>1600</v>
      </c>
      <c r="E35">
        <v>74</v>
      </c>
      <c r="F35">
        <f t="shared" si="13"/>
        <v>4.6249999999999999E-2</v>
      </c>
      <c r="Q35" t="s">
        <v>608</v>
      </c>
      <c r="R35">
        <v>225</v>
      </c>
      <c r="S35">
        <v>260</v>
      </c>
      <c r="T35">
        <f t="shared" si="11"/>
        <v>745</v>
      </c>
      <c r="U35">
        <v>91</v>
      </c>
      <c r="V35">
        <f t="shared" si="9"/>
        <v>0.12214765100671141</v>
      </c>
      <c r="AG35" s="66">
        <v>600</v>
      </c>
      <c r="AH35" s="65">
        <v>450</v>
      </c>
      <c r="AI35" s="62">
        <f t="shared" si="2"/>
        <v>1500</v>
      </c>
      <c r="AJ35" s="66">
        <v>30</v>
      </c>
      <c r="AK35" s="62">
        <f t="shared" si="3"/>
        <v>0.02</v>
      </c>
    </row>
    <row r="36" spans="1:37" x14ac:dyDescent="0.15">
      <c r="A36" t="s">
        <v>609</v>
      </c>
      <c r="B36">
        <v>1525</v>
      </c>
      <c r="C36">
        <v>600</v>
      </c>
      <c r="D36">
        <f t="shared" si="12"/>
        <v>2725</v>
      </c>
      <c r="E36">
        <v>33</v>
      </c>
      <c r="F36">
        <f t="shared" si="13"/>
        <v>1.2110091743119266E-2</v>
      </c>
      <c r="Q36" t="s">
        <v>608</v>
      </c>
      <c r="R36">
        <v>280</v>
      </c>
      <c r="S36">
        <v>360</v>
      </c>
      <c r="T36">
        <f t="shared" si="11"/>
        <v>1000</v>
      </c>
      <c r="U36">
        <v>137</v>
      </c>
      <c r="V36">
        <f t="shared" si="9"/>
        <v>0.13700000000000001</v>
      </c>
      <c r="AG36" s="65">
        <v>600</v>
      </c>
      <c r="AH36" s="66">
        <v>600</v>
      </c>
      <c r="AI36" s="62">
        <f t="shared" si="2"/>
        <v>1800</v>
      </c>
      <c r="AJ36" s="66">
        <v>10</v>
      </c>
      <c r="AK36" s="62">
        <f t="shared" si="3"/>
        <v>5.5555555555555558E-3</v>
      </c>
    </row>
    <row r="37" spans="1:37" x14ac:dyDescent="0.15">
      <c r="A37" t="s">
        <v>609</v>
      </c>
      <c r="B37">
        <v>1900</v>
      </c>
      <c r="C37">
        <v>550</v>
      </c>
      <c r="D37">
        <f t="shared" si="12"/>
        <v>3000</v>
      </c>
      <c r="E37">
        <v>25</v>
      </c>
      <c r="F37">
        <f t="shared" si="13"/>
        <v>8.3333333333333332E-3</v>
      </c>
      <c r="Q37" t="s">
        <v>608</v>
      </c>
      <c r="R37">
        <v>415</v>
      </c>
      <c r="S37">
        <v>383</v>
      </c>
      <c r="T37">
        <f t="shared" si="11"/>
        <v>1181</v>
      </c>
      <c r="U37">
        <v>122</v>
      </c>
      <c r="V37">
        <f t="shared" si="9"/>
        <v>0.10330228619813717</v>
      </c>
      <c r="AG37" s="65">
        <v>650</v>
      </c>
      <c r="AH37" s="65">
        <v>375</v>
      </c>
      <c r="AI37" s="62">
        <f t="shared" si="2"/>
        <v>1400</v>
      </c>
      <c r="AJ37" s="66">
        <v>30</v>
      </c>
      <c r="AK37" s="62">
        <f t="shared" si="3"/>
        <v>2.1428571428571429E-2</v>
      </c>
    </row>
    <row r="38" spans="1:37" x14ac:dyDescent="0.15">
      <c r="A38" t="s">
        <v>609</v>
      </c>
      <c r="B38">
        <v>1300</v>
      </c>
      <c r="C38">
        <v>575</v>
      </c>
      <c r="D38">
        <f t="shared" si="12"/>
        <v>2450</v>
      </c>
      <c r="E38">
        <v>24</v>
      </c>
      <c r="F38">
        <f t="shared" si="13"/>
        <v>9.7959183673469383E-3</v>
      </c>
      <c r="Q38" t="s">
        <v>608</v>
      </c>
      <c r="R38">
        <v>353</v>
      </c>
      <c r="S38">
        <v>275</v>
      </c>
      <c r="T38">
        <f t="shared" si="11"/>
        <v>903</v>
      </c>
      <c r="U38">
        <v>95</v>
      </c>
      <c r="V38">
        <f t="shared" si="9"/>
        <v>0.10520487264673312</v>
      </c>
      <c r="AG38" s="66">
        <v>950</v>
      </c>
      <c r="AH38" s="66">
        <v>300</v>
      </c>
      <c r="AI38" s="62">
        <f t="shared" si="2"/>
        <v>1550</v>
      </c>
      <c r="AJ38" s="66">
        <v>85</v>
      </c>
      <c r="AK38" s="62">
        <f t="shared" si="3"/>
        <v>5.4838709677419356E-2</v>
      </c>
    </row>
    <row r="39" spans="1:37" x14ac:dyDescent="0.15">
      <c r="A39" t="s">
        <v>609</v>
      </c>
      <c r="B39">
        <v>975</v>
      </c>
      <c r="C39">
        <v>460</v>
      </c>
      <c r="D39">
        <f t="shared" si="12"/>
        <v>1895</v>
      </c>
      <c r="E39">
        <v>18</v>
      </c>
      <c r="F39">
        <f t="shared" si="13"/>
        <v>9.4986807387862793E-3</v>
      </c>
      <c r="Q39" t="s">
        <v>608</v>
      </c>
      <c r="R39">
        <v>265</v>
      </c>
      <c r="S39">
        <v>353</v>
      </c>
      <c r="T39">
        <f t="shared" si="11"/>
        <v>971</v>
      </c>
      <c r="U39">
        <v>152</v>
      </c>
      <c r="V39">
        <f t="shared" si="9"/>
        <v>0.15653964984552007</v>
      </c>
      <c r="AG39" s="65">
        <v>1040</v>
      </c>
      <c r="AH39" s="66">
        <v>300</v>
      </c>
      <c r="AI39" s="62">
        <f t="shared" si="2"/>
        <v>1640</v>
      </c>
      <c r="AJ39" s="65">
        <v>117</v>
      </c>
      <c r="AK39" s="62">
        <f t="shared" si="3"/>
        <v>7.134146341463414E-2</v>
      </c>
    </row>
    <row r="40" spans="1:37" x14ac:dyDescent="0.15">
      <c r="A40" t="s">
        <v>609</v>
      </c>
      <c r="B40">
        <v>1000</v>
      </c>
      <c r="C40">
        <v>300</v>
      </c>
      <c r="D40">
        <f t="shared" si="12"/>
        <v>1600</v>
      </c>
      <c r="E40">
        <v>12</v>
      </c>
      <c r="F40">
        <f t="shared" si="13"/>
        <v>7.4999999999999997E-3</v>
      </c>
      <c r="Q40" t="s">
        <v>608</v>
      </c>
      <c r="R40">
        <v>495</v>
      </c>
      <c r="S40">
        <v>338</v>
      </c>
      <c r="T40">
        <f t="shared" si="11"/>
        <v>1171</v>
      </c>
      <c r="U40">
        <v>118</v>
      </c>
      <c r="V40">
        <f t="shared" si="9"/>
        <v>0.10076857386848848</v>
      </c>
      <c r="AG40" s="66">
        <v>415</v>
      </c>
      <c r="AH40" s="65">
        <v>165</v>
      </c>
      <c r="AI40" s="62">
        <f t="shared" si="2"/>
        <v>745</v>
      </c>
      <c r="AJ40" s="66">
        <v>32</v>
      </c>
      <c r="AK40" s="62">
        <f t="shared" si="3"/>
        <v>4.2953020134228186E-2</v>
      </c>
    </row>
    <row r="41" spans="1:37" x14ac:dyDescent="0.15">
      <c r="A41" t="s">
        <v>609</v>
      </c>
      <c r="B41">
        <v>610</v>
      </c>
      <c r="C41">
        <v>200</v>
      </c>
      <c r="D41">
        <f t="shared" si="12"/>
        <v>1010</v>
      </c>
      <c r="E41">
        <v>20</v>
      </c>
      <c r="F41">
        <f t="shared" si="13"/>
        <v>1.9801980198019802E-2</v>
      </c>
      <c r="Q41" t="s">
        <v>608</v>
      </c>
      <c r="R41">
        <v>528</v>
      </c>
      <c r="S41">
        <v>585</v>
      </c>
      <c r="T41">
        <f t="shared" si="11"/>
        <v>1698</v>
      </c>
      <c r="U41">
        <v>153</v>
      </c>
      <c r="V41">
        <f t="shared" si="9"/>
        <v>9.0106007067137811E-2</v>
      </c>
      <c r="AG41" s="65">
        <v>1200</v>
      </c>
      <c r="AH41" s="66">
        <v>900</v>
      </c>
      <c r="AI41" s="62">
        <f t="shared" si="2"/>
        <v>3000</v>
      </c>
      <c r="AJ41" s="66">
        <v>35</v>
      </c>
      <c r="AK41" s="62">
        <f t="shared" si="3"/>
        <v>1.1666666666666667E-2</v>
      </c>
    </row>
    <row r="42" spans="1:37" x14ac:dyDescent="0.15">
      <c r="A42" t="s">
        <v>609</v>
      </c>
      <c r="B42">
        <v>100</v>
      </c>
      <c r="C42">
        <v>36</v>
      </c>
      <c r="D42">
        <f t="shared" si="12"/>
        <v>172</v>
      </c>
      <c r="E42">
        <v>8</v>
      </c>
      <c r="F42">
        <f t="shared" si="13"/>
        <v>4.6511627906976744E-2</v>
      </c>
      <c r="Q42" t="s">
        <v>608</v>
      </c>
      <c r="R42">
        <v>440</v>
      </c>
      <c r="S42">
        <v>630</v>
      </c>
      <c r="T42">
        <f t="shared" si="11"/>
        <v>1700</v>
      </c>
      <c r="U42">
        <v>219</v>
      </c>
      <c r="V42">
        <f t="shared" si="9"/>
        <v>0.1288235294117647</v>
      </c>
      <c r="AG42" s="66">
        <v>2200</v>
      </c>
      <c r="AH42" s="66">
        <v>825</v>
      </c>
      <c r="AI42" s="62">
        <f t="shared" si="2"/>
        <v>3850</v>
      </c>
      <c r="AJ42" s="65">
        <v>75</v>
      </c>
      <c r="AK42" s="62">
        <f t="shared" si="3"/>
        <v>1.948051948051948E-2</v>
      </c>
    </row>
    <row r="43" spans="1:37" x14ac:dyDescent="0.15">
      <c r="A43" t="s">
        <v>609</v>
      </c>
      <c r="B43">
        <v>1500</v>
      </c>
      <c r="C43">
        <v>560</v>
      </c>
      <c r="D43">
        <f t="shared" si="12"/>
        <v>2620</v>
      </c>
      <c r="E43">
        <v>20</v>
      </c>
      <c r="F43">
        <f t="shared" si="13"/>
        <v>7.6335877862595417E-3</v>
      </c>
      <c r="Q43" t="s">
        <v>608</v>
      </c>
      <c r="R43">
        <v>485</v>
      </c>
      <c r="S43">
        <v>655</v>
      </c>
      <c r="T43">
        <f t="shared" si="11"/>
        <v>1795</v>
      </c>
      <c r="U43">
        <v>215</v>
      </c>
      <c r="V43">
        <f t="shared" si="9"/>
        <v>0.11977715877437325</v>
      </c>
      <c r="AG43" s="66">
        <v>648</v>
      </c>
      <c r="AH43" s="66">
        <v>505</v>
      </c>
      <c r="AI43" s="62">
        <f t="shared" si="2"/>
        <v>1658</v>
      </c>
      <c r="AJ43" s="66">
        <v>71</v>
      </c>
      <c r="AK43" s="62">
        <f t="shared" si="3"/>
        <v>4.2822677925211099E-2</v>
      </c>
    </row>
    <row r="44" spans="1:37" x14ac:dyDescent="0.15">
      <c r="A44" t="s">
        <v>609</v>
      </c>
      <c r="B44">
        <v>425</v>
      </c>
      <c r="C44">
        <v>95</v>
      </c>
      <c r="D44">
        <f t="shared" si="12"/>
        <v>615</v>
      </c>
      <c r="E44">
        <v>6</v>
      </c>
      <c r="F44">
        <f t="shared" si="13"/>
        <v>9.7560975609756097E-3</v>
      </c>
      <c r="Q44" t="s">
        <v>608</v>
      </c>
      <c r="R44">
        <v>785</v>
      </c>
      <c r="S44">
        <v>758</v>
      </c>
      <c r="T44">
        <f t="shared" si="11"/>
        <v>2301</v>
      </c>
      <c r="U44">
        <v>169</v>
      </c>
      <c r="V44">
        <f t="shared" si="9"/>
        <v>7.3446327683615822E-2</v>
      </c>
      <c r="AG44" s="66">
        <v>1350</v>
      </c>
      <c r="AH44" s="66">
        <v>810</v>
      </c>
      <c r="AI44" s="62">
        <f t="shared" si="2"/>
        <v>2970</v>
      </c>
      <c r="AJ44" s="66">
        <v>165</v>
      </c>
      <c r="AK44" s="62">
        <f t="shared" si="3"/>
        <v>5.5555555555555552E-2</v>
      </c>
    </row>
    <row r="45" spans="1:37" x14ac:dyDescent="0.15">
      <c r="A45" t="s">
        <v>609</v>
      </c>
      <c r="B45">
        <v>1200</v>
      </c>
      <c r="C45">
        <v>350</v>
      </c>
      <c r="D45">
        <f t="shared" si="12"/>
        <v>1900</v>
      </c>
      <c r="E45">
        <v>30</v>
      </c>
      <c r="F45">
        <f t="shared" si="13"/>
        <v>1.5789473684210527E-2</v>
      </c>
      <c r="Q45" t="s">
        <v>608</v>
      </c>
      <c r="R45">
        <v>380</v>
      </c>
      <c r="S45">
        <v>275</v>
      </c>
      <c r="T45">
        <f t="shared" si="11"/>
        <v>930</v>
      </c>
      <c r="U45">
        <v>97</v>
      </c>
      <c r="V45">
        <f t="shared" si="9"/>
        <v>0.1043010752688172</v>
      </c>
      <c r="AG45" s="66">
        <v>380</v>
      </c>
      <c r="AH45" s="66">
        <v>250</v>
      </c>
      <c r="AI45" s="62">
        <f t="shared" si="2"/>
        <v>880</v>
      </c>
      <c r="AJ45" s="65">
        <v>120</v>
      </c>
      <c r="AK45" s="62">
        <f t="shared" si="3"/>
        <v>0.13636363636363635</v>
      </c>
    </row>
    <row r="46" spans="1:37" x14ac:dyDescent="0.15">
      <c r="A46" t="s">
        <v>609</v>
      </c>
      <c r="B46">
        <v>560</v>
      </c>
      <c r="C46">
        <v>495</v>
      </c>
      <c r="D46">
        <f t="shared" si="12"/>
        <v>1550</v>
      </c>
      <c r="E46">
        <v>34</v>
      </c>
      <c r="F46">
        <f t="shared" si="13"/>
        <v>2.1935483870967741E-2</v>
      </c>
      <c r="Q46" t="s">
        <v>608</v>
      </c>
      <c r="R46">
        <v>488</v>
      </c>
      <c r="S46">
        <v>306</v>
      </c>
      <c r="T46">
        <f t="shared" si="11"/>
        <v>1100</v>
      </c>
      <c r="U46">
        <v>74</v>
      </c>
      <c r="V46">
        <f t="shared" si="9"/>
        <v>6.7272727272727276E-2</v>
      </c>
      <c r="AG46" s="66">
        <v>590</v>
      </c>
      <c r="AH46" s="65">
        <v>180</v>
      </c>
      <c r="AI46" s="62">
        <f t="shared" si="2"/>
        <v>950</v>
      </c>
      <c r="AJ46" s="65">
        <v>105</v>
      </c>
      <c r="AK46" s="62">
        <f t="shared" si="3"/>
        <v>0.11052631578947368</v>
      </c>
    </row>
    <row r="47" spans="1:37" x14ac:dyDescent="0.15">
      <c r="A47" t="s">
        <v>609</v>
      </c>
      <c r="B47">
        <v>2280</v>
      </c>
      <c r="C47">
        <v>450</v>
      </c>
      <c r="D47">
        <f t="shared" si="12"/>
        <v>3180</v>
      </c>
      <c r="E47">
        <v>12</v>
      </c>
      <c r="F47">
        <f t="shared" si="13"/>
        <v>3.7735849056603774E-3</v>
      </c>
      <c r="Q47" t="s">
        <v>608</v>
      </c>
      <c r="R47">
        <v>258</v>
      </c>
      <c r="S47">
        <v>326</v>
      </c>
      <c r="T47">
        <f t="shared" si="11"/>
        <v>910</v>
      </c>
      <c r="U47">
        <v>116</v>
      </c>
      <c r="V47">
        <f t="shared" si="9"/>
        <v>0.12747252747252746</v>
      </c>
      <c r="AG47" s="65">
        <v>1140</v>
      </c>
      <c r="AH47" s="66">
        <v>700</v>
      </c>
      <c r="AI47" s="62">
        <f t="shared" si="2"/>
        <v>2540</v>
      </c>
      <c r="AJ47" s="65">
        <v>190</v>
      </c>
      <c r="AK47" s="62">
        <f t="shared" si="3"/>
        <v>7.4803149606299218E-2</v>
      </c>
    </row>
    <row r="48" spans="1:37" x14ac:dyDescent="0.15">
      <c r="A48" t="s">
        <v>609</v>
      </c>
      <c r="B48">
        <v>2600</v>
      </c>
      <c r="C48">
        <v>1600</v>
      </c>
      <c r="D48">
        <f t="shared" si="12"/>
        <v>5800</v>
      </c>
      <c r="E48">
        <v>25</v>
      </c>
      <c r="F48">
        <f t="shared" si="13"/>
        <v>4.3103448275862068E-3</v>
      </c>
      <c r="Q48" t="s">
        <v>608</v>
      </c>
      <c r="R48">
        <v>555</v>
      </c>
      <c r="S48">
        <v>668</v>
      </c>
      <c r="T48">
        <f t="shared" si="11"/>
        <v>1891</v>
      </c>
      <c r="U48">
        <v>320</v>
      </c>
      <c r="V48">
        <f t="shared" si="9"/>
        <v>0.16922263352723427</v>
      </c>
      <c r="AH48" s="1" t="s">
        <v>856</v>
      </c>
      <c r="AI48" s="62">
        <f>MAX(AI5:AI47)</f>
        <v>3900</v>
      </c>
      <c r="AJ48" s="62">
        <f t="shared" ref="AJ48:AK48" si="14">MAX(AJ5:AJ47)</f>
        <v>345</v>
      </c>
      <c r="AK48" s="62">
        <f t="shared" si="14"/>
        <v>0.15036496350364964</v>
      </c>
    </row>
    <row r="49" spans="1:37" x14ac:dyDescent="0.15">
      <c r="A49" t="s">
        <v>609</v>
      </c>
      <c r="B49">
        <v>1600</v>
      </c>
      <c r="C49">
        <v>1000</v>
      </c>
      <c r="D49">
        <f t="shared" si="12"/>
        <v>3600</v>
      </c>
      <c r="E49">
        <v>20</v>
      </c>
      <c r="F49">
        <f t="shared" si="13"/>
        <v>5.5555555555555558E-3</v>
      </c>
      <c r="Q49" t="s">
        <v>608</v>
      </c>
      <c r="R49">
        <v>215</v>
      </c>
      <c r="S49">
        <v>237</v>
      </c>
      <c r="T49">
        <f t="shared" si="11"/>
        <v>689</v>
      </c>
      <c r="U49">
        <v>100</v>
      </c>
      <c r="V49">
        <f t="shared" si="9"/>
        <v>0.14513788098693758</v>
      </c>
      <c r="AH49" s="1" t="s">
        <v>857</v>
      </c>
      <c r="AI49" s="62">
        <f>MIN(AI5:AI47)</f>
        <v>541</v>
      </c>
      <c r="AJ49" s="62">
        <f t="shared" ref="AJ49:AK49" si="15">MIN(AJ5:AJ47)</f>
        <v>10</v>
      </c>
      <c r="AK49" s="62">
        <f t="shared" si="15"/>
        <v>5.5555555555555558E-3</v>
      </c>
    </row>
    <row r="50" spans="1:37" x14ac:dyDescent="0.15">
      <c r="A50" t="s">
        <v>609</v>
      </c>
      <c r="B50">
        <v>4000</v>
      </c>
      <c r="C50">
        <v>1200</v>
      </c>
      <c r="D50">
        <f t="shared" si="12"/>
        <v>6400</v>
      </c>
      <c r="E50">
        <v>29</v>
      </c>
      <c r="F50">
        <f t="shared" si="13"/>
        <v>4.5312499999999997E-3</v>
      </c>
      <c r="Q50" t="s">
        <v>608</v>
      </c>
      <c r="R50">
        <v>430</v>
      </c>
      <c r="S50">
        <v>460</v>
      </c>
      <c r="T50">
        <f t="shared" si="11"/>
        <v>1350</v>
      </c>
      <c r="U50">
        <v>139</v>
      </c>
      <c r="V50">
        <f t="shared" si="9"/>
        <v>0.10296296296296296</v>
      </c>
      <c r="AH50" s="1" t="s">
        <v>858</v>
      </c>
      <c r="AI50" s="1">
        <f>AVERAGE(AI5:AI47)</f>
        <v>1915.4186046511627</v>
      </c>
      <c r="AJ50" s="1">
        <f t="shared" ref="AJ50:AK50" si="16">AVERAGE(AJ5:AJ47)</f>
        <v>103.67441860465117</v>
      </c>
      <c r="AK50" s="1">
        <f t="shared" si="16"/>
        <v>5.948560381187306E-2</v>
      </c>
    </row>
    <row r="51" spans="1:37" x14ac:dyDescent="0.15">
      <c r="A51" t="s">
        <v>609</v>
      </c>
      <c r="B51">
        <v>1250</v>
      </c>
      <c r="C51">
        <v>380</v>
      </c>
      <c r="D51">
        <f t="shared" si="12"/>
        <v>2010</v>
      </c>
      <c r="E51">
        <v>12</v>
      </c>
      <c r="F51">
        <f t="shared" si="13"/>
        <v>5.9701492537313433E-3</v>
      </c>
      <c r="Q51" t="s">
        <v>608</v>
      </c>
      <c r="R51">
        <v>350</v>
      </c>
      <c r="S51">
        <v>425</v>
      </c>
      <c r="T51">
        <f t="shared" si="11"/>
        <v>1200</v>
      </c>
      <c r="U51">
        <v>244</v>
      </c>
      <c r="V51">
        <f t="shared" si="9"/>
        <v>0.20333333333333334</v>
      </c>
    </row>
    <row r="52" spans="1:37" x14ac:dyDescent="0.15">
      <c r="A52" t="s">
        <v>609</v>
      </c>
      <c r="B52">
        <v>915</v>
      </c>
      <c r="C52">
        <v>100</v>
      </c>
      <c r="D52">
        <f t="shared" si="12"/>
        <v>1115</v>
      </c>
      <c r="E52">
        <v>27</v>
      </c>
      <c r="F52">
        <f t="shared" si="13"/>
        <v>2.4215246636771302E-2</v>
      </c>
      <c r="Q52" t="s">
        <v>608</v>
      </c>
      <c r="R52">
        <v>550</v>
      </c>
      <c r="S52">
        <v>575</v>
      </c>
      <c r="T52">
        <f t="shared" si="11"/>
        <v>1700</v>
      </c>
      <c r="U52">
        <v>305</v>
      </c>
      <c r="V52">
        <f t="shared" si="9"/>
        <v>0.17941176470588235</v>
      </c>
    </row>
    <row r="53" spans="1:37" x14ac:dyDescent="0.15">
      <c r="A53" t="s">
        <v>609</v>
      </c>
      <c r="B53">
        <v>1630</v>
      </c>
      <c r="C53">
        <v>300</v>
      </c>
      <c r="D53">
        <f t="shared" si="12"/>
        <v>2230</v>
      </c>
      <c r="E53">
        <v>15</v>
      </c>
      <c r="F53">
        <f t="shared" si="13"/>
        <v>6.7264573991031393E-3</v>
      </c>
      <c r="Q53" t="s">
        <v>608</v>
      </c>
      <c r="R53">
        <v>690</v>
      </c>
      <c r="S53">
        <v>355</v>
      </c>
      <c r="T53">
        <f t="shared" si="11"/>
        <v>1400</v>
      </c>
      <c r="U53">
        <v>111</v>
      </c>
      <c r="V53">
        <f t="shared" si="9"/>
        <v>7.9285714285714279E-2</v>
      </c>
    </row>
    <row r="54" spans="1:37" x14ac:dyDescent="0.15">
      <c r="A54" t="s">
        <v>609</v>
      </c>
      <c r="B54">
        <v>550</v>
      </c>
      <c r="C54">
        <v>490</v>
      </c>
      <c r="D54">
        <f t="shared" si="12"/>
        <v>1530</v>
      </c>
      <c r="E54">
        <v>12</v>
      </c>
      <c r="F54">
        <f t="shared" si="13"/>
        <v>7.8431372549019607E-3</v>
      </c>
      <c r="Q54" t="s">
        <v>608</v>
      </c>
      <c r="R54">
        <v>210</v>
      </c>
      <c r="S54">
        <v>250</v>
      </c>
      <c r="T54">
        <f t="shared" si="11"/>
        <v>710</v>
      </c>
      <c r="U54">
        <v>45</v>
      </c>
      <c r="V54">
        <f t="shared" si="9"/>
        <v>6.3380281690140844E-2</v>
      </c>
    </row>
    <row r="55" spans="1:37" x14ac:dyDescent="0.15">
      <c r="A55" t="s">
        <v>609</v>
      </c>
      <c r="B55">
        <v>793</v>
      </c>
      <c r="C55">
        <v>185</v>
      </c>
      <c r="D55">
        <f t="shared" si="12"/>
        <v>1163</v>
      </c>
      <c r="E55">
        <v>15</v>
      </c>
      <c r="F55">
        <f t="shared" si="13"/>
        <v>1.2897678417884782E-2</v>
      </c>
      <c r="Q55" t="s">
        <v>608</v>
      </c>
      <c r="R55">
        <v>410</v>
      </c>
      <c r="S55">
        <v>695</v>
      </c>
      <c r="T55">
        <f t="shared" si="11"/>
        <v>1800</v>
      </c>
      <c r="U55">
        <v>280</v>
      </c>
      <c r="V55">
        <f t="shared" si="9"/>
        <v>0.15555555555555556</v>
      </c>
    </row>
    <row r="56" spans="1:37" x14ac:dyDescent="0.15">
      <c r="A56" t="s">
        <v>609</v>
      </c>
      <c r="B56">
        <v>1020</v>
      </c>
      <c r="C56">
        <v>375</v>
      </c>
      <c r="D56">
        <f t="shared" si="12"/>
        <v>1770</v>
      </c>
      <c r="E56">
        <v>25</v>
      </c>
      <c r="F56">
        <f t="shared" si="13"/>
        <v>1.4124293785310734E-2</v>
      </c>
      <c r="Q56" t="s">
        <v>608</v>
      </c>
      <c r="R56">
        <v>195</v>
      </c>
      <c r="S56">
        <v>150</v>
      </c>
      <c r="T56">
        <f t="shared" si="11"/>
        <v>495</v>
      </c>
      <c r="U56">
        <v>55</v>
      </c>
      <c r="V56">
        <f t="shared" si="9"/>
        <v>0.1111111111111111</v>
      </c>
    </row>
    <row r="57" spans="1:37" x14ac:dyDescent="0.15">
      <c r="A57" t="s">
        <v>609</v>
      </c>
      <c r="B57">
        <v>763</v>
      </c>
      <c r="C57">
        <v>122</v>
      </c>
      <c r="D57">
        <f t="shared" si="12"/>
        <v>1007</v>
      </c>
      <c r="E57">
        <v>18</v>
      </c>
      <c r="F57">
        <f t="shared" si="13"/>
        <v>1.7874875868917579E-2</v>
      </c>
      <c r="Q57" t="s">
        <v>608</v>
      </c>
      <c r="R57">
        <v>191</v>
      </c>
      <c r="S57">
        <v>190</v>
      </c>
      <c r="T57">
        <f t="shared" si="11"/>
        <v>571</v>
      </c>
      <c r="U57">
        <v>70</v>
      </c>
      <c r="V57">
        <f t="shared" si="9"/>
        <v>0.12259194395796848</v>
      </c>
    </row>
    <row r="58" spans="1:37" x14ac:dyDescent="0.15">
      <c r="A58" t="s">
        <v>609</v>
      </c>
      <c r="B58">
        <v>1500</v>
      </c>
      <c r="C58">
        <v>565</v>
      </c>
      <c r="D58">
        <f t="shared" si="12"/>
        <v>2630</v>
      </c>
      <c r="E58">
        <v>49</v>
      </c>
      <c r="F58">
        <f t="shared" si="13"/>
        <v>1.8631178707224333E-2</v>
      </c>
      <c r="Q58" t="s">
        <v>608</v>
      </c>
      <c r="R58">
        <v>260</v>
      </c>
      <c r="S58">
        <v>420</v>
      </c>
      <c r="T58">
        <f t="shared" si="11"/>
        <v>1100</v>
      </c>
      <c r="U58">
        <v>315</v>
      </c>
      <c r="V58">
        <f t="shared" si="9"/>
        <v>0.28636363636363638</v>
      </c>
    </row>
    <row r="59" spans="1:37" x14ac:dyDescent="0.15">
      <c r="A59" t="s">
        <v>609</v>
      </c>
      <c r="B59">
        <v>1037</v>
      </c>
      <c r="C59">
        <v>275</v>
      </c>
      <c r="D59">
        <f t="shared" si="12"/>
        <v>1587</v>
      </c>
      <c r="E59">
        <v>15</v>
      </c>
      <c r="F59">
        <f t="shared" si="13"/>
        <v>9.4517958412098299E-3</v>
      </c>
      <c r="Q59" t="s">
        <v>608</v>
      </c>
      <c r="R59">
        <v>380</v>
      </c>
      <c r="S59">
        <v>610</v>
      </c>
      <c r="T59">
        <f t="shared" si="11"/>
        <v>1600</v>
      </c>
      <c r="U59">
        <v>275</v>
      </c>
      <c r="V59">
        <f t="shared" si="9"/>
        <v>0.171875</v>
      </c>
    </row>
    <row r="60" spans="1:37" x14ac:dyDescent="0.15">
      <c r="A60" t="s">
        <v>609</v>
      </c>
      <c r="B60">
        <v>1070</v>
      </c>
      <c r="C60">
        <v>315</v>
      </c>
      <c r="D60">
        <f t="shared" si="12"/>
        <v>1700</v>
      </c>
      <c r="E60">
        <v>27</v>
      </c>
      <c r="F60">
        <f t="shared" si="13"/>
        <v>1.5882352941176469E-2</v>
      </c>
      <c r="Q60" t="s">
        <v>608</v>
      </c>
      <c r="R60">
        <v>450</v>
      </c>
      <c r="S60">
        <v>530</v>
      </c>
      <c r="T60">
        <f t="shared" si="11"/>
        <v>1510</v>
      </c>
      <c r="U60">
        <v>305</v>
      </c>
      <c r="V60">
        <f t="shared" si="9"/>
        <v>0.20198675496688742</v>
      </c>
    </row>
    <row r="61" spans="1:37" x14ac:dyDescent="0.15">
      <c r="A61" t="s">
        <v>609</v>
      </c>
      <c r="B61">
        <v>1900</v>
      </c>
      <c r="C61">
        <v>600</v>
      </c>
      <c r="D61">
        <f t="shared" si="12"/>
        <v>3100</v>
      </c>
      <c r="E61">
        <v>80</v>
      </c>
      <c r="F61">
        <f t="shared" si="13"/>
        <v>2.5806451612903226E-2</v>
      </c>
      <c r="Q61" t="s">
        <v>608</v>
      </c>
      <c r="R61">
        <v>650</v>
      </c>
      <c r="S61">
        <v>675</v>
      </c>
      <c r="T61">
        <f t="shared" si="11"/>
        <v>2000</v>
      </c>
      <c r="U61">
        <v>300</v>
      </c>
      <c r="V61">
        <f t="shared" si="9"/>
        <v>0.15</v>
      </c>
    </row>
    <row r="62" spans="1:37" x14ac:dyDescent="0.15">
      <c r="A62" t="s">
        <v>609</v>
      </c>
      <c r="B62">
        <v>1100</v>
      </c>
      <c r="C62">
        <v>250</v>
      </c>
      <c r="D62">
        <f t="shared" si="12"/>
        <v>1600</v>
      </c>
      <c r="E62">
        <v>80</v>
      </c>
      <c r="F62">
        <f t="shared" si="13"/>
        <v>0.05</v>
      </c>
      <c r="Q62" t="s">
        <v>608</v>
      </c>
      <c r="R62">
        <v>200</v>
      </c>
      <c r="S62">
        <v>300</v>
      </c>
      <c r="T62">
        <f t="shared" si="11"/>
        <v>800</v>
      </c>
      <c r="U62">
        <v>120</v>
      </c>
      <c r="V62">
        <f t="shared" si="9"/>
        <v>0.15</v>
      </c>
    </row>
    <row r="63" spans="1:37" x14ac:dyDescent="0.15">
      <c r="A63" t="s">
        <v>609</v>
      </c>
      <c r="B63">
        <v>1300</v>
      </c>
      <c r="C63">
        <v>200</v>
      </c>
      <c r="D63">
        <f t="shared" si="12"/>
        <v>1700</v>
      </c>
      <c r="E63">
        <v>35</v>
      </c>
      <c r="F63">
        <f t="shared" si="13"/>
        <v>2.0588235294117647E-2</v>
      </c>
      <c r="Q63" t="s">
        <v>608</v>
      </c>
      <c r="R63">
        <v>220</v>
      </c>
      <c r="S63">
        <v>260</v>
      </c>
      <c r="T63">
        <f t="shared" si="11"/>
        <v>740</v>
      </c>
      <c r="U63">
        <v>85</v>
      </c>
      <c r="V63">
        <f t="shared" si="9"/>
        <v>0.11486486486486487</v>
      </c>
    </row>
    <row r="64" spans="1:37" x14ac:dyDescent="0.15">
      <c r="A64" t="s">
        <v>609</v>
      </c>
      <c r="B64">
        <v>1350</v>
      </c>
      <c r="C64">
        <v>200</v>
      </c>
      <c r="D64">
        <f t="shared" si="12"/>
        <v>1750</v>
      </c>
      <c r="E64">
        <v>37</v>
      </c>
      <c r="F64">
        <f t="shared" si="13"/>
        <v>2.1142857142857144E-2</v>
      </c>
      <c r="Q64" t="s">
        <v>608</v>
      </c>
      <c r="R64">
        <v>440</v>
      </c>
      <c r="S64">
        <v>355</v>
      </c>
      <c r="T64">
        <f t="shared" si="11"/>
        <v>1150</v>
      </c>
      <c r="U64">
        <v>171</v>
      </c>
      <c r="V64">
        <f t="shared" si="9"/>
        <v>0.14869565217391303</v>
      </c>
    </row>
    <row r="65" spans="1:27" x14ac:dyDescent="0.15">
      <c r="A65" t="s">
        <v>609</v>
      </c>
      <c r="B65">
        <v>1233</v>
      </c>
      <c r="C65">
        <v>545</v>
      </c>
      <c r="D65">
        <f t="shared" si="12"/>
        <v>2323</v>
      </c>
      <c r="E65">
        <v>74</v>
      </c>
      <c r="F65">
        <f t="shared" si="13"/>
        <v>3.1855359448988374E-2</v>
      </c>
      <c r="Q65" t="s">
        <v>608</v>
      </c>
      <c r="R65">
        <v>396</v>
      </c>
      <c r="S65">
        <v>168</v>
      </c>
      <c r="T65">
        <f t="shared" si="11"/>
        <v>732</v>
      </c>
      <c r="U65">
        <v>94</v>
      </c>
      <c r="V65">
        <f t="shared" si="9"/>
        <v>0.12841530054644809</v>
      </c>
    </row>
    <row r="66" spans="1:27" x14ac:dyDescent="0.15">
      <c r="A66" t="s">
        <v>609</v>
      </c>
      <c r="B66">
        <v>235</v>
      </c>
      <c r="C66">
        <v>60</v>
      </c>
      <c r="D66">
        <f t="shared" si="12"/>
        <v>355</v>
      </c>
      <c r="E66">
        <v>20</v>
      </c>
      <c r="F66">
        <f t="shared" si="13"/>
        <v>5.6338028169014086E-2</v>
      </c>
      <c r="Q66" t="s">
        <v>608</v>
      </c>
      <c r="R66">
        <v>550</v>
      </c>
      <c r="S66">
        <v>450</v>
      </c>
      <c r="T66">
        <f t="shared" si="11"/>
        <v>1450</v>
      </c>
      <c r="U66">
        <v>115</v>
      </c>
      <c r="V66">
        <f t="shared" si="9"/>
        <v>7.9310344827586213E-2</v>
      </c>
    </row>
    <row r="67" spans="1:27" x14ac:dyDescent="0.15">
      <c r="A67" t="s">
        <v>609</v>
      </c>
      <c r="B67">
        <v>425</v>
      </c>
      <c r="C67">
        <v>90</v>
      </c>
      <c r="D67">
        <f t="shared" si="12"/>
        <v>605</v>
      </c>
      <c r="E67">
        <v>15</v>
      </c>
      <c r="F67">
        <f t="shared" si="13"/>
        <v>2.4793388429752067E-2</v>
      </c>
      <c r="Q67" t="s">
        <v>608</v>
      </c>
      <c r="R67">
        <v>175</v>
      </c>
      <c r="S67">
        <v>250</v>
      </c>
      <c r="T67">
        <f t="shared" si="11"/>
        <v>675</v>
      </c>
      <c r="U67">
        <v>115</v>
      </c>
      <c r="V67">
        <f t="shared" si="9"/>
        <v>0.17037037037037037</v>
      </c>
    </row>
    <row r="68" spans="1:27" x14ac:dyDescent="0.15">
      <c r="A68" t="s">
        <v>609</v>
      </c>
      <c r="B68">
        <v>350</v>
      </c>
      <c r="C68">
        <v>130</v>
      </c>
      <c r="D68">
        <f t="shared" si="12"/>
        <v>610</v>
      </c>
      <c r="E68">
        <v>60</v>
      </c>
      <c r="F68">
        <f t="shared" si="13"/>
        <v>9.8360655737704916E-2</v>
      </c>
      <c r="Q68" t="s">
        <v>608</v>
      </c>
      <c r="R68">
        <v>315</v>
      </c>
      <c r="S68">
        <v>485</v>
      </c>
      <c r="T68">
        <f t="shared" si="11"/>
        <v>1285</v>
      </c>
      <c r="U68">
        <v>125</v>
      </c>
      <c r="V68">
        <f t="shared" si="9"/>
        <v>9.727626459143969E-2</v>
      </c>
    </row>
    <row r="69" spans="1:27" x14ac:dyDescent="0.15">
      <c r="A69" t="s">
        <v>609</v>
      </c>
      <c r="B69">
        <v>930</v>
      </c>
      <c r="C69">
        <v>235</v>
      </c>
      <c r="D69">
        <f t="shared" si="12"/>
        <v>1400</v>
      </c>
      <c r="E69">
        <v>60</v>
      </c>
      <c r="F69">
        <f t="shared" si="13"/>
        <v>4.2857142857142858E-2</v>
      </c>
      <c r="Q69" t="s">
        <v>608</v>
      </c>
      <c r="R69">
        <v>400</v>
      </c>
      <c r="S69">
        <v>400</v>
      </c>
      <c r="T69">
        <f t="shared" si="11"/>
        <v>1200</v>
      </c>
      <c r="U69">
        <v>89</v>
      </c>
      <c r="V69">
        <f t="shared" si="9"/>
        <v>7.4166666666666672E-2</v>
      </c>
    </row>
    <row r="70" spans="1:27" x14ac:dyDescent="0.15">
      <c r="A70" t="s">
        <v>609</v>
      </c>
      <c r="B70">
        <v>650</v>
      </c>
      <c r="C70">
        <v>200</v>
      </c>
      <c r="D70">
        <f t="shared" si="12"/>
        <v>1050</v>
      </c>
      <c r="E70">
        <v>40</v>
      </c>
      <c r="F70">
        <f t="shared" si="13"/>
        <v>3.8095238095238099E-2</v>
      </c>
      <c r="Q70" t="s">
        <v>608</v>
      </c>
      <c r="R70">
        <v>500</v>
      </c>
      <c r="S70">
        <v>750</v>
      </c>
      <c r="T70">
        <f t="shared" si="11"/>
        <v>2000</v>
      </c>
      <c r="U70">
        <v>300</v>
      </c>
      <c r="V70">
        <f t="shared" si="9"/>
        <v>0.15</v>
      </c>
    </row>
    <row r="71" spans="1:27" x14ac:dyDescent="0.15">
      <c r="A71" t="s">
        <v>609</v>
      </c>
      <c r="B71">
        <v>520</v>
      </c>
      <c r="C71">
        <v>150</v>
      </c>
      <c r="D71">
        <f t="shared" si="12"/>
        <v>820</v>
      </c>
      <c r="E71">
        <v>35</v>
      </c>
      <c r="F71">
        <f t="shared" si="13"/>
        <v>4.2682926829268296E-2</v>
      </c>
      <c r="Q71" t="s">
        <v>608</v>
      </c>
      <c r="R71">
        <v>105</v>
      </c>
      <c r="S71">
        <v>70</v>
      </c>
      <c r="T71">
        <f t="shared" si="11"/>
        <v>245</v>
      </c>
      <c r="U71">
        <v>42</v>
      </c>
      <c r="V71">
        <f t="shared" si="9"/>
        <v>0.17142857142857143</v>
      </c>
    </row>
    <row r="72" spans="1:27" x14ac:dyDescent="0.15">
      <c r="A72" t="s">
        <v>609</v>
      </c>
      <c r="B72">
        <v>720</v>
      </c>
      <c r="C72">
        <v>175</v>
      </c>
      <c r="D72">
        <f t="shared" si="12"/>
        <v>1070</v>
      </c>
      <c r="E72">
        <v>10</v>
      </c>
      <c r="F72">
        <f t="shared" si="13"/>
        <v>9.3457943925233638E-3</v>
      </c>
      <c r="Q72" t="s">
        <v>608</v>
      </c>
      <c r="R72">
        <v>375</v>
      </c>
      <c r="S72">
        <v>370</v>
      </c>
      <c r="T72">
        <f t="shared" si="11"/>
        <v>1115</v>
      </c>
      <c r="U72">
        <v>189</v>
      </c>
      <c r="V72">
        <f t="shared" si="9"/>
        <v>0.16950672645739912</v>
      </c>
    </row>
    <row r="73" spans="1:27" x14ac:dyDescent="0.15">
      <c r="A73" t="s">
        <v>609</v>
      </c>
      <c r="B73">
        <v>850</v>
      </c>
      <c r="C73">
        <v>100</v>
      </c>
      <c r="D73">
        <f t="shared" si="12"/>
        <v>1050</v>
      </c>
      <c r="E73">
        <v>10</v>
      </c>
      <c r="F73">
        <f t="shared" si="13"/>
        <v>9.5238095238095247E-3</v>
      </c>
      <c r="Q73" t="s">
        <v>608</v>
      </c>
      <c r="R73">
        <v>653</v>
      </c>
      <c r="S73">
        <v>525</v>
      </c>
      <c r="T73">
        <f t="shared" si="11"/>
        <v>1703</v>
      </c>
      <c r="U73">
        <v>195</v>
      </c>
      <c r="V73">
        <f t="shared" si="9"/>
        <v>0.11450381679389313</v>
      </c>
    </row>
    <row r="74" spans="1:27" x14ac:dyDescent="0.15">
      <c r="A74" t="s">
        <v>609</v>
      </c>
      <c r="B74">
        <v>3750</v>
      </c>
      <c r="C74">
        <v>2500</v>
      </c>
      <c r="D74">
        <f t="shared" si="12"/>
        <v>8750</v>
      </c>
      <c r="E74">
        <v>167</v>
      </c>
      <c r="F74">
        <f t="shared" si="13"/>
        <v>1.9085714285714286E-2</v>
      </c>
      <c r="Q74" t="s">
        <v>608</v>
      </c>
      <c r="R74">
        <v>27</v>
      </c>
      <c r="S74">
        <v>55</v>
      </c>
      <c r="T74">
        <f t="shared" si="11"/>
        <v>137</v>
      </c>
      <c r="U74">
        <v>30</v>
      </c>
      <c r="V74">
        <f t="shared" si="9"/>
        <v>0.21897810218978103</v>
      </c>
      <c r="X74" t="s">
        <v>599</v>
      </c>
      <c r="Y74">
        <f>AVERAGE(T21:T261)</f>
        <v>640.18672199170123</v>
      </c>
      <c r="Z74">
        <f t="shared" ref="Z74:AA74" si="17">AVERAGE(U21:U261)</f>
        <v>84.850622406639005</v>
      </c>
      <c r="AA74">
        <f t="shared" si="17"/>
        <v>0.13650401226708711</v>
      </c>
    </row>
    <row r="75" spans="1:27" x14ac:dyDescent="0.15">
      <c r="A75" t="s">
        <v>609</v>
      </c>
      <c r="B75">
        <v>2950</v>
      </c>
      <c r="C75">
        <v>1000</v>
      </c>
      <c r="D75">
        <f t="shared" si="12"/>
        <v>4950</v>
      </c>
      <c r="E75">
        <v>70</v>
      </c>
      <c r="F75">
        <f t="shared" si="13"/>
        <v>1.4141414141414142E-2</v>
      </c>
      <c r="Q75" t="s">
        <v>608</v>
      </c>
      <c r="R75">
        <v>330</v>
      </c>
      <c r="S75">
        <v>235</v>
      </c>
      <c r="T75">
        <f t="shared" si="11"/>
        <v>800</v>
      </c>
      <c r="U75">
        <v>140</v>
      </c>
      <c r="V75">
        <f t="shared" si="9"/>
        <v>0.17499999999999999</v>
      </c>
      <c r="X75" t="s">
        <v>600</v>
      </c>
      <c r="Y75">
        <f>MEDIAN(T21:T261)</f>
        <v>493</v>
      </c>
      <c r="Z75">
        <f t="shared" ref="Z75:AA75" si="18">MEDIAN(U21:U261)</f>
        <v>61</v>
      </c>
      <c r="AA75">
        <f t="shared" si="18"/>
        <v>0.13153724247226625</v>
      </c>
    </row>
    <row r="76" spans="1:27" x14ac:dyDescent="0.15">
      <c r="A76" t="s">
        <v>609</v>
      </c>
      <c r="B76">
        <v>1750</v>
      </c>
      <c r="C76">
        <v>625</v>
      </c>
      <c r="D76">
        <f t="shared" si="12"/>
        <v>3000</v>
      </c>
      <c r="E76">
        <v>120</v>
      </c>
      <c r="F76">
        <f t="shared" si="13"/>
        <v>0.04</v>
      </c>
      <c r="Q76" t="s">
        <v>608</v>
      </c>
      <c r="R76">
        <v>500</v>
      </c>
      <c r="S76">
        <v>500</v>
      </c>
      <c r="T76">
        <f t="shared" si="11"/>
        <v>1500</v>
      </c>
      <c r="U76">
        <v>225</v>
      </c>
      <c r="V76">
        <f t="shared" si="9"/>
        <v>0.15</v>
      </c>
      <c r="X76" t="s">
        <v>601</v>
      </c>
      <c r="Y76">
        <f>MAX(T21:T261)</f>
        <v>2842.5</v>
      </c>
      <c r="Z76">
        <f t="shared" ref="Z76:AA76" si="19">MAX(U21:U261)</f>
        <v>320</v>
      </c>
      <c r="AA76">
        <f t="shared" si="19"/>
        <v>0.53333333333333333</v>
      </c>
    </row>
    <row r="77" spans="1:27" x14ac:dyDescent="0.15">
      <c r="A77" t="s">
        <v>609</v>
      </c>
      <c r="B77">
        <v>1245</v>
      </c>
      <c r="C77">
        <v>780</v>
      </c>
      <c r="D77">
        <f t="shared" si="12"/>
        <v>2805</v>
      </c>
      <c r="E77">
        <v>44</v>
      </c>
      <c r="F77">
        <f t="shared" si="13"/>
        <v>1.5686274509803921E-2</v>
      </c>
      <c r="Q77" t="s">
        <v>608</v>
      </c>
      <c r="R77">
        <v>325</v>
      </c>
      <c r="S77">
        <v>563</v>
      </c>
      <c r="T77">
        <f t="shared" si="11"/>
        <v>1451</v>
      </c>
      <c r="U77">
        <v>180</v>
      </c>
      <c r="V77">
        <f t="shared" si="9"/>
        <v>0.12405237767057202</v>
      </c>
      <c r="X77" t="s">
        <v>602</v>
      </c>
      <c r="Y77">
        <f>MIN(T21:T261)</f>
        <v>104</v>
      </c>
      <c r="Z77">
        <f t="shared" ref="Z77:AA77" si="20">MIN(U21:U261)</f>
        <v>12</v>
      </c>
      <c r="AA77">
        <f>MIN(V21:V261)</f>
        <v>7.0360598065083556E-3</v>
      </c>
    </row>
    <row r="78" spans="1:27" x14ac:dyDescent="0.15">
      <c r="A78" t="s">
        <v>609</v>
      </c>
      <c r="B78">
        <v>3200</v>
      </c>
      <c r="C78">
        <v>1500</v>
      </c>
      <c r="D78">
        <f t="shared" si="12"/>
        <v>6200</v>
      </c>
      <c r="E78">
        <v>50</v>
      </c>
      <c r="F78">
        <f t="shared" si="13"/>
        <v>8.0645161290322578E-3</v>
      </c>
      <c r="P78" t="s">
        <v>715</v>
      </c>
      <c r="R78">
        <v>1</v>
      </c>
      <c r="S78" t="s">
        <v>221</v>
      </c>
      <c r="T78">
        <v>570</v>
      </c>
      <c r="U78">
        <v>60</v>
      </c>
      <c r="V78">
        <f t="shared" si="9"/>
        <v>0.10526315789473684</v>
      </c>
      <c r="W78">
        <v>0.105</v>
      </c>
    </row>
    <row r="79" spans="1:27" x14ac:dyDescent="0.15">
      <c r="A79" t="s">
        <v>609</v>
      </c>
      <c r="B79">
        <v>500</v>
      </c>
      <c r="C79">
        <v>200</v>
      </c>
      <c r="D79">
        <f t="shared" si="12"/>
        <v>900</v>
      </c>
      <c r="E79">
        <v>30</v>
      </c>
      <c r="F79">
        <f t="shared" si="13"/>
        <v>3.3333333333333333E-2</v>
      </c>
      <c r="R79">
        <v>2</v>
      </c>
      <c r="S79" t="s">
        <v>218</v>
      </c>
      <c r="T79">
        <v>541.5</v>
      </c>
      <c r="U79">
        <v>80</v>
      </c>
      <c r="V79">
        <f t="shared" si="9"/>
        <v>0.14773776546629733</v>
      </c>
      <c r="W79">
        <v>0.14799999999999999</v>
      </c>
    </row>
    <row r="80" spans="1:27" x14ac:dyDescent="0.15">
      <c r="A80" t="s">
        <v>609</v>
      </c>
      <c r="B80">
        <v>800</v>
      </c>
      <c r="C80">
        <v>250</v>
      </c>
      <c r="D80">
        <f t="shared" si="12"/>
        <v>1300</v>
      </c>
      <c r="E80">
        <v>30</v>
      </c>
      <c r="F80">
        <f t="shared" si="13"/>
        <v>2.3076923076923078E-2</v>
      </c>
      <c r="R80">
        <v>3</v>
      </c>
      <c r="S80" t="s">
        <v>216</v>
      </c>
      <c r="T80">
        <v>560</v>
      </c>
      <c r="U80">
        <v>100</v>
      </c>
      <c r="V80">
        <f t="shared" si="9"/>
        <v>0.17857142857142858</v>
      </c>
      <c r="W80">
        <v>0.17899999999999999</v>
      </c>
    </row>
    <row r="81" spans="1:23" x14ac:dyDescent="0.15">
      <c r="A81" t="s">
        <v>609</v>
      </c>
      <c r="B81">
        <v>1305</v>
      </c>
      <c r="C81">
        <v>300</v>
      </c>
      <c r="D81">
        <f t="shared" si="12"/>
        <v>1905</v>
      </c>
      <c r="E81">
        <v>31</v>
      </c>
      <c r="F81">
        <f t="shared" si="13"/>
        <v>1.6272965879265092E-2</v>
      </c>
      <c r="R81">
        <v>4</v>
      </c>
      <c r="S81" t="s">
        <v>214</v>
      </c>
      <c r="T81">
        <v>263.5</v>
      </c>
      <c r="U81">
        <v>20</v>
      </c>
      <c r="V81">
        <f t="shared" si="9"/>
        <v>7.5901328273244778E-2</v>
      </c>
      <c r="W81">
        <v>7.5999999999999998E-2</v>
      </c>
    </row>
    <row r="82" spans="1:23" x14ac:dyDescent="0.15">
      <c r="A82" t="s">
        <v>609</v>
      </c>
      <c r="B82">
        <v>1360</v>
      </c>
      <c r="C82">
        <v>400</v>
      </c>
      <c r="D82">
        <f t="shared" si="12"/>
        <v>2160</v>
      </c>
      <c r="E82">
        <v>58</v>
      </c>
      <c r="F82">
        <f t="shared" si="13"/>
        <v>2.6851851851851852E-2</v>
      </c>
      <c r="R82">
        <v>5</v>
      </c>
      <c r="S82" t="s">
        <v>211</v>
      </c>
      <c r="T82">
        <v>464.5</v>
      </c>
      <c r="U82">
        <v>60</v>
      </c>
      <c r="V82">
        <f t="shared" si="9"/>
        <v>0.12917115177610333</v>
      </c>
      <c r="W82">
        <v>0.129</v>
      </c>
    </row>
    <row r="83" spans="1:23" x14ac:dyDescent="0.15">
      <c r="A83" t="s">
        <v>609</v>
      </c>
      <c r="B83">
        <v>1075</v>
      </c>
      <c r="C83">
        <v>230</v>
      </c>
      <c r="D83">
        <f t="shared" si="12"/>
        <v>1535</v>
      </c>
      <c r="E83">
        <v>23</v>
      </c>
      <c r="F83">
        <f t="shared" si="13"/>
        <v>1.4983713355048859E-2</v>
      </c>
      <c r="R83">
        <v>6</v>
      </c>
      <c r="S83" t="s">
        <v>208</v>
      </c>
      <c r="T83">
        <v>1000.5</v>
      </c>
      <c r="U83">
        <v>140</v>
      </c>
      <c r="V83">
        <f t="shared" si="9"/>
        <v>0.13993003498250875</v>
      </c>
      <c r="W83">
        <v>0.14000000000000001</v>
      </c>
    </row>
    <row r="84" spans="1:23" x14ac:dyDescent="0.15">
      <c r="A84" t="s">
        <v>609</v>
      </c>
      <c r="B84">
        <v>1950</v>
      </c>
      <c r="C84">
        <v>825</v>
      </c>
      <c r="D84">
        <f t="shared" si="12"/>
        <v>3600</v>
      </c>
      <c r="E84">
        <v>25</v>
      </c>
      <c r="F84">
        <f t="shared" si="13"/>
        <v>6.9444444444444441E-3</v>
      </c>
      <c r="R84">
        <v>7</v>
      </c>
      <c r="S84" t="s">
        <v>207</v>
      </c>
      <c r="T84">
        <v>281</v>
      </c>
      <c r="U84">
        <v>20</v>
      </c>
      <c r="V84">
        <f t="shared" si="9"/>
        <v>7.1174377224199295E-2</v>
      </c>
      <c r="W84">
        <v>7.0999999999999994E-2</v>
      </c>
    </row>
    <row r="85" spans="1:23" x14ac:dyDescent="0.15">
      <c r="A85" t="s">
        <v>609</v>
      </c>
      <c r="B85">
        <v>1500</v>
      </c>
      <c r="C85">
        <v>300</v>
      </c>
      <c r="D85">
        <f t="shared" si="12"/>
        <v>2100</v>
      </c>
      <c r="E85">
        <v>60</v>
      </c>
      <c r="F85">
        <f t="shared" si="13"/>
        <v>2.8571428571428571E-2</v>
      </c>
      <c r="R85">
        <v>8</v>
      </c>
      <c r="S85" t="s">
        <v>205</v>
      </c>
      <c r="T85">
        <v>584.5</v>
      </c>
      <c r="U85">
        <v>60</v>
      </c>
      <c r="V85">
        <f t="shared" si="9"/>
        <v>0.10265183917878529</v>
      </c>
      <c r="W85">
        <v>0.10299999999999999</v>
      </c>
    </row>
    <row r="86" spans="1:23" x14ac:dyDescent="0.15">
      <c r="A86" t="s">
        <v>609</v>
      </c>
      <c r="B86">
        <v>888</v>
      </c>
      <c r="C86">
        <v>400</v>
      </c>
      <c r="D86">
        <f t="shared" si="12"/>
        <v>1688</v>
      </c>
      <c r="E86">
        <v>63</v>
      </c>
      <c r="F86">
        <f t="shared" si="13"/>
        <v>3.7322274881516584E-2</v>
      </c>
      <c r="R86">
        <v>9</v>
      </c>
      <c r="S86" t="s">
        <v>204</v>
      </c>
      <c r="T86">
        <v>431</v>
      </c>
      <c r="U86">
        <v>60</v>
      </c>
      <c r="V86">
        <f t="shared" ref="V86:V149" si="21">U86/T86</f>
        <v>0.13921113689095127</v>
      </c>
      <c r="W86">
        <v>0.13900000000000001</v>
      </c>
    </row>
    <row r="87" spans="1:23" x14ac:dyDescent="0.15">
      <c r="A87" t="s">
        <v>609</v>
      </c>
      <c r="B87">
        <v>490</v>
      </c>
      <c r="C87">
        <v>195</v>
      </c>
      <c r="D87">
        <f t="shared" si="12"/>
        <v>880</v>
      </c>
      <c r="E87">
        <v>37</v>
      </c>
      <c r="F87">
        <f t="shared" si="13"/>
        <v>4.2045454545454546E-2</v>
      </c>
      <c r="R87">
        <v>10</v>
      </c>
      <c r="S87" t="s">
        <v>203</v>
      </c>
      <c r="T87">
        <v>652.5</v>
      </c>
      <c r="U87">
        <v>140</v>
      </c>
      <c r="V87">
        <f t="shared" si="21"/>
        <v>0.21455938697318008</v>
      </c>
      <c r="W87">
        <v>0.215</v>
      </c>
    </row>
    <row r="88" spans="1:23" x14ac:dyDescent="0.15">
      <c r="A88" t="s">
        <v>609</v>
      </c>
      <c r="B88">
        <v>490</v>
      </c>
      <c r="C88">
        <v>150</v>
      </c>
      <c r="D88">
        <f t="shared" si="12"/>
        <v>790</v>
      </c>
      <c r="E88">
        <v>32</v>
      </c>
      <c r="F88">
        <f t="shared" si="13"/>
        <v>4.0506329113924051E-2</v>
      </c>
      <c r="R88">
        <v>11</v>
      </c>
      <c r="S88" t="s">
        <v>202</v>
      </c>
      <c r="T88">
        <v>790.5</v>
      </c>
      <c r="U88">
        <v>140</v>
      </c>
      <c r="V88">
        <f t="shared" si="21"/>
        <v>0.17710309930423782</v>
      </c>
      <c r="W88">
        <v>0.17699999999999999</v>
      </c>
    </row>
    <row r="89" spans="1:23" x14ac:dyDescent="0.15">
      <c r="A89" t="s">
        <v>609</v>
      </c>
      <c r="B89">
        <v>600</v>
      </c>
      <c r="C89">
        <v>100</v>
      </c>
      <c r="D89">
        <f t="shared" si="12"/>
        <v>800</v>
      </c>
      <c r="E89">
        <v>14</v>
      </c>
      <c r="F89">
        <f t="shared" si="13"/>
        <v>1.7500000000000002E-2</v>
      </c>
      <c r="R89">
        <v>12</v>
      </c>
      <c r="S89" t="s">
        <v>201</v>
      </c>
      <c r="T89">
        <v>559</v>
      </c>
      <c r="U89">
        <v>60</v>
      </c>
      <c r="V89">
        <f t="shared" si="21"/>
        <v>0.1073345259391771</v>
      </c>
      <c r="W89">
        <v>0.107</v>
      </c>
    </row>
    <row r="90" spans="1:23" x14ac:dyDescent="0.15">
      <c r="A90" t="s">
        <v>609</v>
      </c>
      <c r="B90">
        <v>875</v>
      </c>
      <c r="C90">
        <v>162</v>
      </c>
      <c r="D90">
        <f t="shared" si="12"/>
        <v>1199</v>
      </c>
      <c r="E90">
        <v>30</v>
      </c>
      <c r="F90">
        <f t="shared" si="13"/>
        <v>2.5020850708924104E-2</v>
      </c>
      <c r="R90">
        <v>13</v>
      </c>
      <c r="S90" t="s">
        <v>200</v>
      </c>
      <c r="T90">
        <v>735</v>
      </c>
      <c r="U90">
        <v>140</v>
      </c>
      <c r="V90">
        <f t="shared" si="21"/>
        <v>0.19047619047619047</v>
      </c>
      <c r="W90">
        <v>0.19</v>
      </c>
    </row>
    <row r="91" spans="1:23" x14ac:dyDescent="0.15">
      <c r="A91" t="s">
        <v>609</v>
      </c>
      <c r="B91">
        <v>880</v>
      </c>
      <c r="C91">
        <v>100</v>
      </c>
      <c r="D91">
        <f t="shared" si="12"/>
        <v>1080</v>
      </c>
      <c r="E91">
        <v>30</v>
      </c>
      <c r="F91">
        <f t="shared" si="13"/>
        <v>2.7777777777777776E-2</v>
      </c>
      <c r="R91">
        <v>14</v>
      </c>
      <c r="S91" t="s">
        <v>199</v>
      </c>
      <c r="T91">
        <v>452</v>
      </c>
      <c r="U91">
        <v>60</v>
      </c>
      <c r="V91">
        <f t="shared" si="21"/>
        <v>0.13274336283185842</v>
      </c>
      <c r="W91">
        <v>0.13300000000000001</v>
      </c>
    </row>
    <row r="92" spans="1:23" x14ac:dyDescent="0.15">
      <c r="A92" t="s">
        <v>609</v>
      </c>
      <c r="B92">
        <v>870</v>
      </c>
      <c r="C92">
        <v>190</v>
      </c>
      <c r="D92">
        <f t="shared" si="12"/>
        <v>1250</v>
      </c>
      <c r="E92">
        <v>6</v>
      </c>
      <c r="F92">
        <f t="shared" si="13"/>
        <v>4.7999999999999996E-3</v>
      </c>
      <c r="R92">
        <v>15</v>
      </c>
      <c r="S92" t="s">
        <v>198</v>
      </c>
      <c r="T92">
        <v>393.5</v>
      </c>
      <c r="U92">
        <v>60</v>
      </c>
      <c r="V92">
        <f t="shared" si="21"/>
        <v>0.15247776365946633</v>
      </c>
      <c r="W92">
        <v>0.152</v>
      </c>
    </row>
    <row r="93" spans="1:23" x14ac:dyDescent="0.15">
      <c r="A93" t="s">
        <v>609</v>
      </c>
      <c r="B93">
        <v>360</v>
      </c>
      <c r="C93">
        <v>95</v>
      </c>
      <c r="D93">
        <f t="shared" ref="D93:D104" si="22">B93+2*C93</f>
        <v>550</v>
      </c>
      <c r="E93">
        <v>6</v>
      </c>
      <c r="F93">
        <f t="shared" ref="F93:F104" si="23">E93/D93</f>
        <v>1.090909090909091E-2</v>
      </c>
      <c r="R93">
        <v>16</v>
      </c>
      <c r="S93" t="s">
        <v>196</v>
      </c>
      <c r="T93">
        <v>601.5</v>
      </c>
      <c r="U93">
        <v>60</v>
      </c>
      <c r="V93">
        <f t="shared" si="21"/>
        <v>9.9750623441396513E-2</v>
      </c>
      <c r="W93">
        <v>0.1</v>
      </c>
    </row>
    <row r="94" spans="1:23" x14ac:dyDescent="0.15">
      <c r="A94" t="s">
        <v>609</v>
      </c>
      <c r="B94">
        <v>300</v>
      </c>
      <c r="C94">
        <v>180</v>
      </c>
      <c r="D94">
        <f t="shared" si="22"/>
        <v>660</v>
      </c>
      <c r="E94">
        <v>5</v>
      </c>
      <c r="F94">
        <f t="shared" si="23"/>
        <v>7.575757575757576E-3</v>
      </c>
      <c r="R94">
        <v>17</v>
      </c>
      <c r="S94" t="s">
        <v>195</v>
      </c>
      <c r="T94">
        <v>684.5</v>
      </c>
      <c r="U94">
        <v>60</v>
      </c>
      <c r="V94">
        <f t="shared" si="21"/>
        <v>8.7655222790357923E-2</v>
      </c>
      <c r="W94">
        <v>8.7999999999999995E-2</v>
      </c>
    </row>
    <row r="95" spans="1:23" x14ac:dyDescent="0.15">
      <c r="A95" t="s">
        <v>609</v>
      </c>
      <c r="B95">
        <v>270</v>
      </c>
      <c r="C95">
        <v>155</v>
      </c>
      <c r="D95">
        <f t="shared" si="22"/>
        <v>580</v>
      </c>
      <c r="E95">
        <v>15</v>
      </c>
      <c r="F95">
        <f t="shared" si="23"/>
        <v>2.5862068965517241E-2</v>
      </c>
      <c r="R95">
        <v>18</v>
      </c>
      <c r="S95" t="s">
        <v>194</v>
      </c>
      <c r="T95">
        <v>342.5</v>
      </c>
      <c r="U95">
        <v>80</v>
      </c>
      <c r="V95">
        <f t="shared" si="21"/>
        <v>0.23357664233576642</v>
      </c>
      <c r="W95">
        <v>0.23400000000000001</v>
      </c>
    </row>
    <row r="96" spans="1:23" x14ac:dyDescent="0.15">
      <c r="A96" t="s">
        <v>609</v>
      </c>
      <c r="B96">
        <v>480</v>
      </c>
      <c r="C96">
        <v>285</v>
      </c>
      <c r="D96">
        <f t="shared" si="22"/>
        <v>1050</v>
      </c>
      <c r="E96">
        <v>45</v>
      </c>
      <c r="F96">
        <f t="shared" si="23"/>
        <v>4.2857142857142858E-2</v>
      </c>
      <c r="R96">
        <v>19</v>
      </c>
      <c r="S96" t="s">
        <v>193</v>
      </c>
      <c r="T96">
        <v>469.5</v>
      </c>
      <c r="U96">
        <v>100</v>
      </c>
      <c r="V96">
        <f t="shared" si="21"/>
        <v>0.21299254526091588</v>
      </c>
      <c r="W96">
        <v>0.21299999999999999</v>
      </c>
    </row>
    <row r="97" spans="1:23" x14ac:dyDescent="0.15">
      <c r="A97" t="s">
        <v>609</v>
      </c>
      <c r="B97">
        <v>170</v>
      </c>
      <c r="C97">
        <v>150</v>
      </c>
      <c r="D97">
        <f t="shared" si="22"/>
        <v>470</v>
      </c>
      <c r="E97">
        <v>6</v>
      </c>
      <c r="F97">
        <f t="shared" si="23"/>
        <v>1.276595744680851E-2</v>
      </c>
      <c r="R97">
        <v>20</v>
      </c>
      <c r="S97" t="s">
        <v>191</v>
      </c>
      <c r="T97">
        <v>556</v>
      </c>
      <c r="U97">
        <v>100</v>
      </c>
      <c r="V97">
        <f t="shared" si="21"/>
        <v>0.17985611510791366</v>
      </c>
      <c r="W97">
        <v>0.18</v>
      </c>
    </row>
    <row r="98" spans="1:23" x14ac:dyDescent="0.15">
      <c r="A98" t="s">
        <v>609</v>
      </c>
      <c r="B98">
        <v>230</v>
      </c>
      <c r="C98">
        <v>135</v>
      </c>
      <c r="D98">
        <f t="shared" si="22"/>
        <v>500</v>
      </c>
      <c r="E98">
        <v>10</v>
      </c>
      <c r="F98">
        <f t="shared" si="23"/>
        <v>0.02</v>
      </c>
      <c r="R98">
        <v>21</v>
      </c>
      <c r="S98" t="s">
        <v>190</v>
      </c>
      <c r="T98">
        <v>1338.5</v>
      </c>
      <c r="U98">
        <v>60</v>
      </c>
      <c r="V98">
        <f t="shared" si="21"/>
        <v>4.4826298094882332E-2</v>
      </c>
      <c r="W98">
        <v>4.4999999999999998E-2</v>
      </c>
    </row>
    <row r="99" spans="1:23" x14ac:dyDescent="0.15">
      <c r="A99" t="s">
        <v>609</v>
      </c>
      <c r="B99">
        <v>515</v>
      </c>
      <c r="C99">
        <v>110</v>
      </c>
      <c r="D99">
        <f t="shared" si="22"/>
        <v>735</v>
      </c>
      <c r="E99">
        <v>26</v>
      </c>
      <c r="F99">
        <f t="shared" si="23"/>
        <v>3.5374149659863949E-2</v>
      </c>
      <c r="R99">
        <v>22</v>
      </c>
      <c r="S99" t="s">
        <v>188</v>
      </c>
      <c r="T99">
        <v>563</v>
      </c>
      <c r="U99">
        <v>100</v>
      </c>
      <c r="V99">
        <f t="shared" si="21"/>
        <v>0.17761989342806395</v>
      </c>
      <c r="W99">
        <v>0.17799999999999999</v>
      </c>
    </row>
    <row r="100" spans="1:23" x14ac:dyDescent="0.15">
      <c r="A100" t="s">
        <v>609</v>
      </c>
      <c r="B100">
        <v>520</v>
      </c>
      <c r="C100">
        <v>350</v>
      </c>
      <c r="D100">
        <f t="shared" si="22"/>
        <v>1220</v>
      </c>
      <c r="E100">
        <v>43</v>
      </c>
      <c r="F100">
        <f t="shared" si="23"/>
        <v>3.5245901639344261E-2</v>
      </c>
      <c r="R100">
        <v>23</v>
      </c>
      <c r="S100" t="s">
        <v>187</v>
      </c>
      <c r="T100">
        <v>818</v>
      </c>
      <c r="U100">
        <v>100</v>
      </c>
      <c r="V100">
        <f t="shared" si="21"/>
        <v>0.12224938875305623</v>
      </c>
      <c r="W100">
        <v>0.122</v>
      </c>
    </row>
    <row r="101" spans="1:23" x14ac:dyDescent="0.15">
      <c r="A101" t="s">
        <v>609</v>
      </c>
      <c r="B101">
        <v>400</v>
      </c>
      <c r="C101">
        <v>385</v>
      </c>
      <c r="D101">
        <f t="shared" si="22"/>
        <v>1170</v>
      </c>
      <c r="E101">
        <v>6</v>
      </c>
      <c r="F101">
        <f t="shared" si="23"/>
        <v>5.1282051282051282E-3</v>
      </c>
      <c r="R101">
        <v>24</v>
      </c>
      <c r="S101" t="s">
        <v>185</v>
      </c>
      <c r="T101">
        <v>367.5</v>
      </c>
      <c r="U101">
        <v>60</v>
      </c>
      <c r="V101">
        <f t="shared" si="21"/>
        <v>0.16326530612244897</v>
      </c>
      <c r="W101">
        <v>0.16300000000000001</v>
      </c>
    </row>
    <row r="102" spans="1:23" x14ac:dyDescent="0.15">
      <c r="A102" t="s">
        <v>609</v>
      </c>
      <c r="B102">
        <v>915</v>
      </c>
      <c r="C102">
        <v>200</v>
      </c>
      <c r="D102">
        <f t="shared" si="22"/>
        <v>1315</v>
      </c>
      <c r="E102">
        <v>30</v>
      </c>
      <c r="F102">
        <f t="shared" si="23"/>
        <v>2.2813688212927757E-2</v>
      </c>
      <c r="R102">
        <v>25</v>
      </c>
      <c r="S102" t="s">
        <v>184</v>
      </c>
      <c r="T102">
        <v>238.5</v>
      </c>
      <c r="U102">
        <v>80</v>
      </c>
      <c r="V102">
        <f t="shared" si="21"/>
        <v>0.33542976939203356</v>
      </c>
      <c r="W102">
        <v>0.33500000000000002</v>
      </c>
    </row>
    <row r="103" spans="1:23" x14ac:dyDescent="0.15">
      <c r="A103" t="s">
        <v>609</v>
      </c>
      <c r="B103">
        <v>1230</v>
      </c>
      <c r="C103">
        <v>400</v>
      </c>
      <c r="D103">
        <f t="shared" si="22"/>
        <v>2030</v>
      </c>
      <c r="E103">
        <v>70</v>
      </c>
      <c r="F103">
        <f t="shared" si="23"/>
        <v>3.4482758620689655E-2</v>
      </c>
      <c r="R103">
        <v>26</v>
      </c>
      <c r="S103" t="s">
        <v>182</v>
      </c>
      <c r="T103">
        <v>896</v>
      </c>
      <c r="U103">
        <v>160</v>
      </c>
      <c r="V103">
        <f t="shared" si="21"/>
        <v>0.17857142857142858</v>
      </c>
      <c r="W103">
        <v>0.17899999999999999</v>
      </c>
    </row>
    <row r="104" spans="1:23" x14ac:dyDescent="0.15">
      <c r="A104" t="s">
        <v>609</v>
      </c>
      <c r="B104">
        <v>1000</v>
      </c>
      <c r="C104">
        <v>225</v>
      </c>
      <c r="D104">
        <f t="shared" si="22"/>
        <v>1450</v>
      </c>
      <c r="E104">
        <v>125</v>
      </c>
      <c r="F104">
        <f t="shared" si="23"/>
        <v>8.6206896551724144E-2</v>
      </c>
      <c r="R104">
        <v>28</v>
      </c>
      <c r="S104" t="s">
        <v>180</v>
      </c>
      <c r="T104">
        <v>704</v>
      </c>
      <c r="U104">
        <v>40</v>
      </c>
      <c r="V104">
        <f t="shared" si="21"/>
        <v>5.6818181818181816E-2</v>
      </c>
      <c r="W104">
        <v>5.7000000000000002E-2</v>
      </c>
    </row>
    <row r="105" spans="1:23" x14ac:dyDescent="0.15">
      <c r="C105" t="s">
        <v>599</v>
      </c>
      <c r="D105">
        <f>AVERAGE(D28:D104)</f>
        <v>1899.6883116883116</v>
      </c>
      <c r="E105">
        <f>AVERAGE(E28:E104)</f>
        <v>34.363636363636367</v>
      </c>
      <c r="F105">
        <f>AVERAGE(F28:F104)</f>
        <v>2.3661877294150108E-2</v>
      </c>
      <c r="R105">
        <v>29</v>
      </c>
      <c r="S105" t="s">
        <v>179</v>
      </c>
      <c r="T105">
        <v>1133</v>
      </c>
      <c r="U105">
        <v>240</v>
      </c>
      <c r="V105">
        <f t="shared" si="21"/>
        <v>0.21182700794351281</v>
      </c>
      <c r="W105">
        <v>0.21199999999999999</v>
      </c>
    </row>
    <row r="106" spans="1:23" x14ac:dyDescent="0.15">
      <c r="C106" t="s">
        <v>600</v>
      </c>
      <c r="D106">
        <f>MEDIAN(D28:D104)</f>
        <v>1535</v>
      </c>
      <c r="E106">
        <f t="shared" ref="E106:F106" si="24">MEDIAN(E28:E104)</f>
        <v>27</v>
      </c>
      <c r="F106">
        <f t="shared" si="24"/>
        <v>1.9559902200488997E-2</v>
      </c>
      <c r="R106">
        <v>30</v>
      </c>
      <c r="S106" t="s">
        <v>177</v>
      </c>
      <c r="T106">
        <v>534</v>
      </c>
      <c r="U106">
        <v>60</v>
      </c>
      <c r="V106">
        <f t="shared" si="21"/>
        <v>0.11235955056179775</v>
      </c>
      <c r="W106">
        <v>0.112</v>
      </c>
    </row>
    <row r="107" spans="1:23" x14ac:dyDescent="0.15">
      <c r="C107" t="s">
        <v>601</v>
      </c>
      <c r="D107">
        <f>MAX(D28:D104)</f>
        <v>8750</v>
      </c>
      <c r="E107">
        <f>MAX(E28:E104)</f>
        <v>167</v>
      </c>
      <c r="F107">
        <f>MAX(F28:F104)</f>
        <v>9.8360655737704916E-2</v>
      </c>
      <c r="R107">
        <v>31</v>
      </c>
      <c r="S107" t="s">
        <v>175</v>
      </c>
      <c r="T107">
        <v>2842.5</v>
      </c>
      <c r="U107">
        <v>20</v>
      </c>
      <c r="V107">
        <f t="shared" si="21"/>
        <v>7.0360598065083556E-3</v>
      </c>
      <c r="W107">
        <v>7.0000000000000001E-3</v>
      </c>
    </row>
    <row r="108" spans="1:23" x14ac:dyDescent="0.15">
      <c r="C108" t="s">
        <v>602</v>
      </c>
      <c r="D108">
        <f>MIN(D28:D104)</f>
        <v>91</v>
      </c>
      <c r="E108">
        <f>MIN(E28:E104)</f>
        <v>4</v>
      </c>
      <c r="F108">
        <f>MIN(F28:F104)</f>
        <v>2.9717682020802376E-3</v>
      </c>
      <c r="R108">
        <v>32</v>
      </c>
      <c r="S108" t="s">
        <v>174</v>
      </c>
      <c r="T108">
        <v>1310.5</v>
      </c>
      <c r="U108">
        <v>120</v>
      </c>
      <c r="V108">
        <f t="shared" si="21"/>
        <v>9.1568103777184287E-2</v>
      </c>
      <c r="W108">
        <v>9.1999999999999998E-2</v>
      </c>
    </row>
    <row r="109" spans="1:23" x14ac:dyDescent="0.15">
      <c r="R109">
        <v>33</v>
      </c>
      <c r="S109" t="s">
        <v>173</v>
      </c>
      <c r="T109">
        <v>190.5</v>
      </c>
      <c r="U109">
        <v>20</v>
      </c>
      <c r="V109">
        <f t="shared" si="21"/>
        <v>0.10498687664041995</v>
      </c>
      <c r="W109">
        <v>0.105</v>
      </c>
    </row>
    <row r="110" spans="1:23" x14ac:dyDescent="0.15">
      <c r="R110">
        <v>34</v>
      </c>
      <c r="S110" t="s">
        <v>171</v>
      </c>
      <c r="T110">
        <v>527.5</v>
      </c>
      <c r="U110">
        <v>60</v>
      </c>
      <c r="V110">
        <f t="shared" si="21"/>
        <v>0.11374407582938388</v>
      </c>
      <c r="W110">
        <v>0.114</v>
      </c>
    </row>
    <row r="111" spans="1:23" x14ac:dyDescent="0.15">
      <c r="R111">
        <v>35</v>
      </c>
      <c r="S111" t="s">
        <v>170</v>
      </c>
      <c r="T111">
        <v>997</v>
      </c>
      <c r="U111">
        <v>220</v>
      </c>
      <c r="V111">
        <f t="shared" si="21"/>
        <v>0.22066198595787362</v>
      </c>
      <c r="W111">
        <v>0.221</v>
      </c>
    </row>
    <row r="112" spans="1:23" x14ac:dyDescent="0.15">
      <c r="R112">
        <v>36</v>
      </c>
      <c r="S112" t="s">
        <v>168</v>
      </c>
      <c r="T112">
        <v>475</v>
      </c>
      <c r="U112">
        <v>80</v>
      </c>
      <c r="V112">
        <f t="shared" si="21"/>
        <v>0.16842105263157894</v>
      </c>
      <c r="W112">
        <v>0.16800000000000001</v>
      </c>
    </row>
    <row r="113" spans="18:23" x14ac:dyDescent="0.15">
      <c r="R113">
        <v>37</v>
      </c>
      <c r="S113" t="s">
        <v>167</v>
      </c>
      <c r="T113">
        <v>466</v>
      </c>
      <c r="U113">
        <v>60</v>
      </c>
      <c r="V113">
        <f t="shared" si="21"/>
        <v>0.12875536480686695</v>
      </c>
      <c r="W113">
        <v>0.129</v>
      </c>
    </row>
    <row r="114" spans="18:23" x14ac:dyDescent="0.15">
      <c r="R114">
        <v>38</v>
      </c>
      <c r="S114" t="s">
        <v>165</v>
      </c>
      <c r="T114">
        <v>881.5</v>
      </c>
      <c r="U114">
        <v>80</v>
      </c>
      <c r="V114">
        <f t="shared" si="21"/>
        <v>9.075439591605218E-2</v>
      </c>
      <c r="W114">
        <v>9.0999999999999998E-2</v>
      </c>
    </row>
    <row r="115" spans="18:23" x14ac:dyDescent="0.15">
      <c r="R115">
        <v>39</v>
      </c>
      <c r="S115" t="s">
        <v>163</v>
      </c>
      <c r="T115">
        <v>1041</v>
      </c>
      <c r="U115">
        <v>220</v>
      </c>
      <c r="V115">
        <f t="shared" si="21"/>
        <v>0.21133525456292027</v>
      </c>
      <c r="W115">
        <v>0.21099999999999999</v>
      </c>
    </row>
    <row r="116" spans="18:23" x14ac:dyDescent="0.15">
      <c r="R116">
        <v>40</v>
      </c>
      <c r="S116" t="s">
        <v>161</v>
      </c>
      <c r="T116">
        <v>1050</v>
      </c>
      <c r="U116">
        <v>140</v>
      </c>
      <c r="V116">
        <f t="shared" si="21"/>
        <v>0.13333333333333333</v>
      </c>
      <c r="W116">
        <v>0.13300000000000001</v>
      </c>
    </row>
    <row r="117" spans="18:23" x14ac:dyDescent="0.15">
      <c r="R117">
        <v>41</v>
      </c>
      <c r="S117" t="s">
        <v>159</v>
      </c>
      <c r="T117">
        <v>1610.5</v>
      </c>
      <c r="U117">
        <v>40</v>
      </c>
      <c r="V117">
        <f t="shared" si="21"/>
        <v>2.4837007140639553E-2</v>
      </c>
      <c r="W117">
        <v>2.5000000000000001E-2</v>
      </c>
    </row>
    <row r="118" spans="18:23" x14ac:dyDescent="0.15">
      <c r="R118">
        <v>42</v>
      </c>
      <c r="S118" t="s">
        <v>157</v>
      </c>
      <c r="T118">
        <v>931.5</v>
      </c>
      <c r="U118">
        <v>60</v>
      </c>
      <c r="V118">
        <f t="shared" si="21"/>
        <v>6.4412238325281798E-2</v>
      </c>
      <c r="W118">
        <v>6.4000000000000001E-2</v>
      </c>
    </row>
    <row r="119" spans="18:23" x14ac:dyDescent="0.15">
      <c r="R119">
        <v>43</v>
      </c>
      <c r="S119" t="s">
        <v>155</v>
      </c>
      <c r="T119">
        <v>1621</v>
      </c>
      <c r="U119">
        <v>220</v>
      </c>
      <c r="V119">
        <f t="shared" si="21"/>
        <v>0.13571869216533003</v>
      </c>
      <c r="W119">
        <v>0.13600000000000001</v>
      </c>
    </row>
    <row r="120" spans="18:23" x14ac:dyDescent="0.15">
      <c r="R120">
        <v>44</v>
      </c>
      <c r="S120" t="s">
        <v>153</v>
      </c>
      <c r="T120">
        <v>1010.5</v>
      </c>
      <c r="U120">
        <v>100</v>
      </c>
      <c r="V120">
        <f t="shared" si="21"/>
        <v>9.8960910440376054E-2</v>
      </c>
      <c r="W120">
        <v>9.9000000000000005E-2</v>
      </c>
    </row>
    <row r="121" spans="18:23" x14ac:dyDescent="0.15">
      <c r="R121">
        <v>45</v>
      </c>
      <c r="S121" t="s">
        <v>151</v>
      </c>
      <c r="T121">
        <v>434.5</v>
      </c>
      <c r="U121">
        <v>60</v>
      </c>
      <c r="V121">
        <f t="shared" si="21"/>
        <v>0.13808975834292289</v>
      </c>
      <c r="W121">
        <v>0.13800000000000001</v>
      </c>
    </row>
    <row r="122" spans="18:23" x14ac:dyDescent="0.15">
      <c r="R122">
        <v>46</v>
      </c>
      <c r="S122" t="s">
        <v>150</v>
      </c>
      <c r="T122">
        <v>959.5</v>
      </c>
      <c r="U122">
        <v>80</v>
      </c>
      <c r="V122">
        <f t="shared" si="21"/>
        <v>8.3376758728504433E-2</v>
      </c>
      <c r="W122">
        <v>8.3000000000000004E-2</v>
      </c>
    </row>
    <row r="123" spans="18:23" x14ac:dyDescent="0.15">
      <c r="R123">
        <v>47</v>
      </c>
      <c r="S123" t="s">
        <v>149</v>
      </c>
      <c r="T123">
        <v>337</v>
      </c>
      <c r="U123">
        <v>80</v>
      </c>
      <c r="V123">
        <f t="shared" si="21"/>
        <v>0.23738872403560832</v>
      </c>
      <c r="W123">
        <v>0.23699999999999999</v>
      </c>
    </row>
    <row r="124" spans="18:23" x14ac:dyDescent="0.15">
      <c r="R124">
        <v>48</v>
      </c>
      <c r="S124" t="s">
        <v>148</v>
      </c>
      <c r="T124">
        <v>535.5</v>
      </c>
      <c r="U124">
        <v>40</v>
      </c>
      <c r="V124">
        <f t="shared" si="21"/>
        <v>7.4696545284780577E-2</v>
      </c>
      <c r="W124">
        <v>7.4999999999999997E-2</v>
      </c>
    </row>
    <row r="125" spans="18:23" x14ac:dyDescent="0.15">
      <c r="R125">
        <v>49</v>
      </c>
      <c r="S125" t="s">
        <v>146</v>
      </c>
      <c r="T125">
        <v>623</v>
      </c>
      <c r="U125">
        <v>180</v>
      </c>
      <c r="V125">
        <f t="shared" si="21"/>
        <v>0.28892455858747995</v>
      </c>
      <c r="W125">
        <v>0.28899999999999998</v>
      </c>
    </row>
    <row r="126" spans="18:23" x14ac:dyDescent="0.15">
      <c r="R126">
        <v>50</v>
      </c>
      <c r="S126" t="s">
        <v>145</v>
      </c>
      <c r="T126">
        <v>246.5</v>
      </c>
      <c r="U126">
        <v>40</v>
      </c>
      <c r="V126">
        <f t="shared" si="21"/>
        <v>0.16227180527383367</v>
      </c>
      <c r="W126">
        <v>0.16200000000000001</v>
      </c>
    </row>
    <row r="127" spans="18:23" x14ac:dyDescent="0.15">
      <c r="R127">
        <v>51</v>
      </c>
      <c r="S127" t="s">
        <v>144</v>
      </c>
      <c r="T127">
        <v>678.5</v>
      </c>
      <c r="U127">
        <v>100</v>
      </c>
      <c r="V127">
        <f t="shared" si="21"/>
        <v>0.14738393515106854</v>
      </c>
      <c r="W127">
        <v>0.14699999999999999</v>
      </c>
    </row>
    <row r="128" spans="18:23" x14ac:dyDescent="0.15">
      <c r="R128">
        <v>52</v>
      </c>
      <c r="S128" t="s">
        <v>142</v>
      </c>
      <c r="T128">
        <v>209</v>
      </c>
      <c r="U128">
        <v>60</v>
      </c>
      <c r="V128">
        <f t="shared" si="21"/>
        <v>0.28708133971291866</v>
      </c>
      <c r="W128">
        <v>0.28699999999999998</v>
      </c>
    </row>
    <row r="129" spans="16:23" x14ac:dyDescent="0.15">
      <c r="R129">
        <v>53</v>
      </c>
      <c r="S129" t="s">
        <v>141</v>
      </c>
      <c r="T129">
        <v>477.5</v>
      </c>
      <c r="U129">
        <v>100</v>
      </c>
      <c r="V129">
        <f t="shared" si="21"/>
        <v>0.20942408376963351</v>
      </c>
      <c r="W129">
        <v>0.20899999999999999</v>
      </c>
    </row>
    <row r="130" spans="16:23" x14ac:dyDescent="0.15">
      <c r="R130">
        <v>54</v>
      </c>
      <c r="S130" t="s">
        <v>139</v>
      </c>
      <c r="T130">
        <v>565</v>
      </c>
      <c r="U130">
        <v>40</v>
      </c>
      <c r="V130">
        <f t="shared" si="21"/>
        <v>7.0796460176991149E-2</v>
      </c>
      <c r="W130">
        <v>7.9000000000000001E-2</v>
      </c>
    </row>
    <row r="131" spans="16:23" x14ac:dyDescent="0.15">
      <c r="R131">
        <v>56</v>
      </c>
      <c r="S131" t="s">
        <v>137</v>
      </c>
      <c r="T131">
        <v>450</v>
      </c>
      <c r="U131">
        <v>240</v>
      </c>
      <c r="V131">
        <f t="shared" si="21"/>
        <v>0.53333333333333333</v>
      </c>
      <c r="W131">
        <v>0.53</v>
      </c>
    </row>
    <row r="132" spans="16:23" x14ac:dyDescent="0.15">
      <c r="R132">
        <v>57</v>
      </c>
      <c r="S132" t="s">
        <v>136</v>
      </c>
      <c r="T132">
        <v>750</v>
      </c>
      <c r="U132">
        <v>60</v>
      </c>
      <c r="V132">
        <f t="shared" si="21"/>
        <v>0.08</v>
      </c>
      <c r="W132">
        <v>0.08</v>
      </c>
    </row>
    <row r="133" spans="16:23" x14ac:dyDescent="0.15">
      <c r="R133">
        <v>58</v>
      </c>
      <c r="S133" t="s">
        <v>135</v>
      </c>
      <c r="T133">
        <v>561</v>
      </c>
      <c r="U133">
        <v>40</v>
      </c>
      <c r="V133">
        <f t="shared" si="21"/>
        <v>7.130124777183601E-2</v>
      </c>
      <c r="W133">
        <v>0.03</v>
      </c>
    </row>
    <row r="134" spans="16:23" x14ac:dyDescent="0.15">
      <c r="R134">
        <v>59</v>
      </c>
      <c r="S134" t="s">
        <v>134</v>
      </c>
      <c r="T134">
        <v>502.5</v>
      </c>
      <c r="U134">
        <v>60</v>
      </c>
      <c r="V134">
        <f t="shared" si="21"/>
        <v>0.11940298507462686</v>
      </c>
      <c r="W134">
        <v>0.03</v>
      </c>
    </row>
    <row r="135" spans="16:23" x14ac:dyDescent="0.2">
      <c r="P135" t="s">
        <v>745</v>
      </c>
      <c r="R135" s="35">
        <v>1</v>
      </c>
      <c r="T135" s="35">
        <v>449</v>
      </c>
      <c r="U135" s="35">
        <v>69</v>
      </c>
      <c r="V135">
        <f t="shared" si="21"/>
        <v>0.15367483296213807</v>
      </c>
    </row>
    <row r="136" spans="16:23" x14ac:dyDescent="0.2">
      <c r="R136" s="35">
        <v>2</v>
      </c>
      <c r="T136" s="35">
        <v>553</v>
      </c>
      <c r="U136" s="35">
        <v>93</v>
      </c>
      <c r="V136">
        <f t="shared" si="21"/>
        <v>0.16817359855334538</v>
      </c>
    </row>
    <row r="137" spans="16:23" x14ac:dyDescent="0.2">
      <c r="R137" s="35">
        <v>3</v>
      </c>
      <c r="T137" s="35">
        <v>366</v>
      </c>
      <c r="U137" s="35">
        <v>53</v>
      </c>
      <c r="V137">
        <f t="shared" si="21"/>
        <v>0.1448087431693989</v>
      </c>
    </row>
    <row r="138" spans="16:23" x14ac:dyDescent="0.2">
      <c r="R138" s="35">
        <v>4</v>
      </c>
      <c r="T138" s="35">
        <v>302</v>
      </c>
      <c r="U138" s="35">
        <v>41</v>
      </c>
      <c r="V138">
        <f t="shared" si="21"/>
        <v>0.13576158940397351</v>
      </c>
    </row>
    <row r="139" spans="16:23" x14ac:dyDescent="0.2">
      <c r="R139" s="35">
        <v>5</v>
      </c>
      <c r="T139" s="35">
        <v>377</v>
      </c>
      <c r="U139" s="35">
        <v>53</v>
      </c>
      <c r="V139">
        <f t="shared" si="21"/>
        <v>0.14058355437665782</v>
      </c>
    </row>
    <row r="140" spans="16:23" x14ac:dyDescent="0.2">
      <c r="R140" s="35">
        <v>6</v>
      </c>
      <c r="T140" s="35">
        <v>374</v>
      </c>
      <c r="U140" s="35">
        <v>44</v>
      </c>
      <c r="V140">
        <f t="shared" si="21"/>
        <v>0.11764705882352941</v>
      </c>
    </row>
    <row r="141" spans="16:23" x14ac:dyDescent="0.2">
      <c r="R141" s="35">
        <v>7</v>
      </c>
      <c r="T141" s="35">
        <v>367</v>
      </c>
      <c r="U141" s="35">
        <v>43</v>
      </c>
      <c r="V141">
        <f t="shared" si="21"/>
        <v>0.11716621253405994</v>
      </c>
    </row>
    <row r="142" spans="16:23" x14ac:dyDescent="0.2">
      <c r="R142" s="35">
        <v>8</v>
      </c>
      <c r="T142" s="35">
        <v>342</v>
      </c>
      <c r="U142" s="35">
        <v>49</v>
      </c>
      <c r="V142">
        <f t="shared" si="21"/>
        <v>0.14327485380116958</v>
      </c>
    </row>
    <row r="143" spans="16:23" x14ac:dyDescent="0.2">
      <c r="R143" s="35">
        <v>9</v>
      </c>
      <c r="T143" s="35">
        <v>512</v>
      </c>
      <c r="U143" s="35">
        <v>75</v>
      </c>
      <c r="V143">
        <f t="shared" si="21"/>
        <v>0.146484375</v>
      </c>
    </row>
    <row r="144" spans="16:23" x14ac:dyDescent="0.2">
      <c r="R144" s="35">
        <v>10</v>
      </c>
      <c r="T144" s="35">
        <v>492</v>
      </c>
      <c r="U144" s="35">
        <v>76</v>
      </c>
      <c r="V144">
        <f t="shared" si="21"/>
        <v>0.15447154471544716</v>
      </c>
    </row>
    <row r="145" spans="18:22" x14ac:dyDescent="0.2">
      <c r="R145" s="35">
        <v>11</v>
      </c>
      <c r="T145" s="35">
        <v>360</v>
      </c>
      <c r="U145" s="35">
        <v>62</v>
      </c>
      <c r="V145">
        <f t="shared" si="21"/>
        <v>0.17222222222222222</v>
      </c>
    </row>
    <row r="146" spans="18:22" x14ac:dyDescent="0.2">
      <c r="R146" s="35">
        <v>12</v>
      </c>
      <c r="T146" s="35">
        <v>543</v>
      </c>
      <c r="U146" s="35">
        <v>88</v>
      </c>
      <c r="V146">
        <f t="shared" si="21"/>
        <v>0.16206261510128914</v>
      </c>
    </row>
    <row r="147" spans="18:22" x14ac:dyDescent="0.2">
      <c r="R147" s="35">
        <v>13</v>
      </c>
      <c r="T147" s="35">
        <v>471</v>
      </c>
      <c r="U147" s="35">
        <v>43</v>
      </c>
      <c r="V147">
        <f t="shared" si="21"/>
        <v>9.1295116772823773E-2</v>
      </c>
    </row>
    <row r="148" spans="18:22" x14ac:dyDescent="0.2">
      <c r="R148" s="35">
        <v>14</v>
      </c>
      <c r="T148" s="35">
        <v>562</v>
      </c>
      <c r="U148" s="35">
        <v>71</v>
      </c>
      <c r="V148">
        <f t="shared" si="21"/>
        <v>0.12633451957295375</v>
      </c>
    </row>
    <row r="149" spans="18:22" x14ac:dyDescent="0.2">
      <c r="R149" s="35">
        <v>15</v>
      </c>
      <c r="T149" s="35">
        <v>631</v>
      </c>
      <c r="U149" s="35">
        <v>83</v>
      </c>
      <c r="V149">
        <f t="shared" si="21"/>
        <v>0.13153724247226625</v>
      </c>
    </row>
    <row r="150" spans="18:22" x14ac:dyDescent="0.2">
      <c r="R150" s="35">
        <v>16</v>
      </c>
      <c r="T150" s="35">
        <v>306</v>
      </c>
      <c r="U150" s="35">
        <v>47</v>
      </c>
      <c r="V150">
        <f t="shared" ref="V150:V213" si="25">U150/T150</f>
        <v>0.15359477124183007</v>
      </c>
    </row>
    <row r="151" spans="18:22" x14ac:dyDescent="0.2">
      <c r="R151" s="35">
        <v>17</v>
      </c>
      <c r="T151" s="35">
        <v>320</v>
      </c>
      <c r="U151" s="35">
        <v>51</v>
      </c>
      <c r="V151">
        <f t="shared" si="25"/>
        <v>0.15937499999999999</v>
      </c>
    </row>
    <row r="152" spans="18:22" x14ac:dyDescent="0.2">
      <c r="R152" s="35">
        <v>18</v>
      </c>
      <c r="T152" s="35">
        <v>191</v>
      </c>
      <c r="U152" s="35">
        <v>21</v>
      </c>
      <c r="V152">
        <f t="shared" si="25"/>
        <v>0.1099476439790576</v>
      </c>
    </row>
    <row r="153" spans="18:22" x14ac:dyDescent="0.2">
      <c r="R153" s="35">
        <v>19</v>
      </c>
      <c r="T153" s="35">
        <v>368</v>
      </c>
      <c r="U153" s="35">
        <v>66</v>
      </c>
      <c r="V153">
        <f t="shared" si="25"/>
        <v>0.17934782608695651</v>
      </c>
    </row>
    <row r="154" spans="18:22" x14ac:dyDescent="0.2">
      <c r="R154" s="35">
        <v>20</v>
      </c>
      <c r="T154" s="35">
        <v>262</v>
      </c>
      <c r="U154" s="35">
        <v>48</v>
      </c>
      <c r="V154">
        <f t="shared" si="25"/>
        <v>0.18320610687022901</v>
      </c>
    </row>
    <row r="155" spans="18:22" x14ac:dyDescent="0.2">
      <c r="R155" s="35">
        <v>21</v>
      </c>
      <c r="T155" s="35">
        <v>345</v>
      </c>
      <c r="U155" s="35">
        <v>61</v>
      </c>
      <c r="V155">
        <f t="shared" si="25"/>
        <v>0.17681159420289855</v>
      </c>
    </row>
    <row r="156" spans="18:22" x14ac:dyDescent="0.2">
      <c r="R156" s="35">
        <v>22</v>
      </c>
      <c r="T156" s="35">
        <v>619</v>
      </c>
      <c r="U156" s="35">
        <v>103</v>
      </c>
      <c r="V156">
        <f t="shared" si="25"/>
        <v>0.16639741518578352</v>
      </c>
    </row>
    <row r="157" spans="18:22" x14ac:dyDescent="0.2">
      <c r="R157" s="35">
        <v>23</v>
      </c>
      <c r="T157" s="35">
        <v>505</v>
      </c>
      <c r="U157" s="35">
        <v>70</v>
      </c>
      <c r="V157">
        <f t="shared" si="25"/>
        <v>0.13861386138613863</v>
      </c>
    </row>
    <row r="158" spans="18:22" x14ac:dyDescent="0.2">
      <c r="R158" s="35">
        <v>24</v>
      </c>
      <c r="T158" s="35">
        <v>719</v>
      </c>
      <c r="U158" s="35">
        <v>105</v>
      </c>
      <c r="V158">
        <f t="shared" si="25"/>
        <v>0.14603616133518776</v>
      </c>
    </row>
    <row r="159" spans="18:22" x14ac:dyDescent="0.2">
      <c r="R159" s="35">
        <v>25</v>
      </c>
      <c r="T159" s="35">
        <v>330</v>
      </c>
      <c r="U159" s="35">
        <v>56</v>
      </c>
      <c r="V159">
        <f t="shared" si="25"/>
        <v>0.16969696969696971</v>
      </c>
    </row>
    <row r="160" spans="18:22" x14ac:dyDescent="0.2">
      <c r="R160" s="35">
        <v>26</v>
      </c>
      <c r="T160" s="35">
        <v>474</v>
      </c>
      <c r="U160" s="35">
        <v>76</v>
      </c>
      <c r="V160">
        <f t="shared" si="25"/>
        <v>0.16033755274261605</v>
      </c>
    </row>
    <row r="161" spans="18:22" x14ac:dyDescent="0.2">
      <c r="R161" s="35">
        <v>27</v>
      </c>
      <c r="T161" s="35">
        <v>733</v>
      </c>
      <c r="U161" s="35">
        <v>116</v>
      </c>
      <c r="V161">
        <f t="shared" si="25"/>
        <v>0.15825375170532061</v>
      </c>
    </row>
    <row r="162" spans="18:22" x14ac:dyDescent="0.2">
      <c r="R162" s="35">
        <v>28</v>
      </c>
      <c r="T162" s="35">
        <v>844</v>
      </c>
      <c r="U162" s="35">
        <v>163</v>
      </c>
      <c r="V162">
        <f t="shared" si="25"/>
        <v>0.19312796208530805</v>
      </c>
    </row>
    <row r="163" spans="18:22" x14ac:dyDescent="0.2">
      <c r="R163" s="35">
        <v>29</v>
      </c>
      <c r="T163" s="35">
        <v>492</v>
      </c>
      <c r="U163" s="35">
        <v>81</v>
      </c>
      <c r="V163">
        <f t="shared" si="25"/>
        <v>0.16463414634146342</v>
      </c>
    </row>
    <row r="164" spans="18:22" x14ac:dyDescent="0.2">
      <c r="R164" s="35">
        <v>30</v>
      </c>
      <c r="T164" s="35">
        <v>333</v>
      </c>
      <c r="U164" s="35">
        <v>41</v>
      </c>
      <c r="V164">
        <f t="shared" si="25"/>
        <v>0.12312312312312312</v>
      </c>
    </row>
    <row r="165" spans="18:22" x14ac:dyDescent="0.2">
      <c r="R165" s="35">
        <v>31</v>
      </c>
      <c r="T165" s="35">
        <v>779</v>
      </c>
      <c r="U165" s="35">
        <v>81</v>
      </c>
      <c r="V165">
        <f t="shared" si="25"/>
        <v>0.10397946084724005</v>
      </c>
    </row>
    <row r="166" spans="18:22" x14ac:dyDescent="0.2">
      <c r="R166" s="35">
        <v>32</v>
      </c>
      <c r="T166" s="35">
        <v>652</v>
      </c>
      <c r="U166" s="35">
        <v>107</v>
      </c>
      <c r="V166">
        <f t="shared" si="25"/>
        <v>0.16411042944785276</v>
      </c>
    </row>
    <row r="167" spans="18:22" x14ac:dyDescent="0.2">
      <c r="R167" s="35">
        <v>33</v>
      </c>
      <c r="T167" s="35">
        <v>392</v>
      </c>
      <c r="U167" s="35">
        <v>63</v>
      </c>
      <c r="V167">
        <f t="shared" si="25"/>
        <v>0.16071428571428573</v>
      </c>
    </row>
    <row r="168" spans="18:22" x14ac:dyDescent="0.2">
      <c r="R168" s="35">
        <v>34</v>
      </c>
      <c r="T168" s="35">
        <v>297</v>
      </c>
      <c r="U168" s="35">
        <v>42</v>
      </c>
      <c r="V168">
        <f t="shared" si="25"/>
        <v>0.14141414141414141</v>
      </c>
    </row>
    <row r="169" spans="18:22" x14ac:dyDescent="0.2">
      <c r="R169" s="35">
        <v>35</v>
      </c>
      <c r="T169" s="35">
        <v>485</v>
      </c>
      <c r="U169" s="35">
        <v>40</v>
      </c>
      <c r="V169">
        <f t="shared" si="25"/>
        <v>8.247422680412371E-2</v>
      </c>
    </row>
    <row r="170" spans="18:22" x14ac:dyDescent="0.2">
      <c r="R170" s="35">
        <v>36</v>
      </c>
      <c r="T170" s="35">
        <v>375</v>
      </c>
      <c r="U170" s="35">
        <v>57</v>
      </c>
      <c r="V170">
        <f t="shared" si="25"/>
        <v>0.152</v>
      </c>
    </row>
    <row r="171" spans="18:22" x14ac:dyDescent="0.2">
      <c r="R171" s="35">
        <v>37</v>
      </c>
      <c r="T171" s="35">
        <v>340</v>
      </c>
      <c r="U171" s="35">
        <v>49</v>
      </c>
      <c r="V171">
        <f t="shared" si="25"/>
        <v>0.14411764705882352</v>
      </c>
    </row>
    <row r="172" spans="18:22" x14ac:dyDescent="0.2">
      <c r="R172" s="35">
        <v>38</v>
      </c>
      <c r="T172" s="35">
        <v>673</v>
      </c>
      <c r="U172" s="35">
        <v>108</v>
      </c>
      <c r="V172">
        <f t="shared" si="25"/>
        <v>0.16047548291233285</v>
      </c>
    </row>
    <row r="173" spans="18:22" x14ac:dyDescent="0.2">
      <c r="R173" s="35">
        <v>39</v>
      </c>
      <c r="T173" s="35">
        <v>524</v>
      </c>
      <c r="U173" s="35">
        <v>99</v>
      </c>
      <c r="V173">
        <f t="shared" si="25"/>
        <v>0.18893129770992367</v>
      </c>
    </row>
    <row r="174" spans="18:22" x14ac:dyDescent="0.2">
      <c r="R174" s="35">
        <v>40</v>
      </c>
      <c r="T174" s="35">
        <v>416</v>
      </c>
      <c r="U174" s="35">
        <v>58</v>
      </c>
      <c r="V174">
        <f t="shared" si="25"/>
        <v>0.13942307692307693</v>
      </c>
    </row>
    <row r="175" spans="18:22" x14ac:dyDescent="0.2">
      <c r="R175" s="35">
        <v>41</v>
      </c>
      <c r="T175" s="35">
        <v>322</v>
      </c>
      <c r="U175" s="35">
        <v>41</v>
      </c>
      <c r="V175">
        <f t="shared" si="25"/>
        <v>0.12732919254658384</v>
      </c>
    </row>
    <row r="176" spans="18:22" x14ac:dyDescent="0.2">
      <c r="R176" s="35">
        <v>42</v>
      </c>
      <c r="T176" s="35">
        <v>403</v>
      </c>
      <c r="U176" s="35">
        <v>50</v>
      </c>
      <c r="V176">
        <f t="shared" si="25"/>
        <v>0.12406947890818859</v>
      </c>
    </row>
    <row r="177" spans="18:22" x14ac:dyDescent="0.2">
      <c r="R177" s="35">
        <v>43</v>
      </c>
      <c r="T177" s="35">
        <v>493</v>
      </c>
      <c r="U177" s="35">
        <v>48</v>
      </c>
      <c r="V177">
        <f t="shared" si="25"/>
        <v>9.7363083164300201E-2</v>
      </c>
    </row>
    <row r="178" spans="18:22" x14ac:dyDescent="0.2">
      <c r="R178" s="35">
        <v>44</v>
      </c>
      <c r="T178" s="35">
        <v>694</v>
      </c>
      <c r="U178" s="35">
        <v>102</v>
      </c>
      <c r="V178">
        <f t="shared" si="25"/>
        <v>0.14697406340057637</v>
      </c>
    </row>
    <row r="179" spans="18:22" x14ac:dyDescent="0.2">
      <c r="R179" s="35">
        <v>45</v>
      </c>
      <c r="T179" s="35">
        <v>354</v>
      </c>
      <c r="U179" s="35">
        <v>59</v>
      </c>
      <c r="V179">
        <f t="shared" si="25"/>
        <v>0.16666666666666666</v>
      </c>
    </row>
    <row r="180" spans="18:22" x14ac:dyDescent="0.2">
      <c r="R180" s="35">
        <v>46</v>
      </c>
      <c r="T180" s="35">
        <v>323</v>
      </c>
      <c r="U180" s="35">
        <v>46</v>
      </c>
      <c r="V180">
        <f t="shared" si="25"/>
        <v>0.14241486068111456</v>
      </c>
    </row>
    <row r="181" spans="18:22" x14ac:dyDescent="0.2">
      <c r="R181" s="35">
        <v>47</v>
      </c>
      <c r="T181" s="35">
        <v>291</v>
      </c>
      <c r="U181" s="35">
        <v>30</v>
      </c>
      <c r="V181">
        <f t="shared" si="25"/>
        <v>0.10309278350515463</v>
      </c>
    </row>
    <row r="182" spans="18:22" x14ac:dyDescent="0.2">
      <c r="R182" s="35">
        <v>48</v>
      </c>
      <c r="T182" s="35">
        <v>327</v>
      </c>
      <c r="U182" s="35">
        <v>48</v>
      </c>
      <c r="V182">
        <f t="shared" si="25"/>
        <v>0.14678899082568808</v>
      </c>
    </row>
    <row r="183" spans="18:22" x14ac:dyDescent="0.2">
      <c r="R183" s="35">
        <v>49</v>
      </c>
      <c r="T183" s="35">
        <v>388</v>
      </c>
      <c r="U183" s="35">
        <v>41</v>
      </c>
      <c r="V183">
        <f t="shared" si="25"/>
        <v>0.1056701030927835</v>
      </c>
    </row>
    <row r="184" spans="18:22" x14ac:dyDescent="0.2">
      <c r="R184" s="35">
        <v>50</v>
      </c>
      <c r="T184" s="35">
        <v>562</v>
      </c>
      <c r="U184" s="35">
        <v>88</v>
      </c>
      <c r="V184">
        <f t="shared" si="25"/>
        <v>0.15658362989323843</v>
      </c>
    </row>
    <row r="185" spans="18:22" x14ac:dyDescent="0.2">
      <c r="R185" s="35">
        <v>51</v>
      </c>
      <c r="T185" s="35">
        <v>685</v>
      </c>
      <c r="U185" s="35">
        <v>103</v>
      </c>
      <c r="V185">
        <f t="shared" si="25"/>
        <v>0.15036496350364964</v>
      </c>
    </row>
    <row r="186" spans="18:22" x14ac:dyDescent="0.2">
      <c r="R186" s="35">
        <v>52</v>
      </c>
      <c r="T186" s="35">
        <v>441</v>
      </c>
      <c r="U186" s="35">
        <v>91</v>
      </c>
      <c r="V186">
        <f t="shared" si="25"/>
        <v>0.20634920634920634</v>
      </c>
    </row>
    <row r="187" spans="18:22" x14ac:dyDescent="0.2">
      <c r="R187" s="35">
        <v>53</v>
      </c>
      <c r="T187" s="35">
        <v>475</v>
      </c>
      <c r="U187" s="35">
        <v>86</v>
      </c>
      <c r="V187">
        <f t="shared" si="25"/>
        <v>0.18105263157894738</v>
      </c>
    </row>
    <row r="188" spans="18:22" x14ac:dyDescent="0.2">
      <c r="R188" s="35">
        <v>54</v>
      </c>
      <c r="T188" s="35">
        <v>498</v>
      </c>
      <c r="U188" s="35">
        <v>56</v>
      </c>
      <c r="V188">
        <f t="shared" si="25"/>
        <v>0.11244979919678715</v>
      </c>
    </row>
    <row r="189" spans="18:22" x14ac:dyDescent="0.2">
      <c r="R189" s="35">
        <v>55</v>
      </c>
      <c r="T189" s="35">
        <v>651</v>
      </c>
      <c r="U189" s="35">
        <v>85</v>
      </c>
      <c r="V189">
        <f t="shared" si="25"/>
        <v>0.13056835637480799</v>
      </c>
    </row>
    <row r="190" spans="18:22" x14ac:dyDescent="0.2">
      <c r="R190" s="35">
        <v>56</v>
      </c>
      <c r="T190" s="35">
        <v>864</v>
      </c>
      <c r="U190" s="35">
        <v>142</v>
      </c>
      <c r="V190">
        <f t="shared" si="25"/>
        <v>0.16435185185185186</v>
      </c>
    </row>
    <row r="191" spans="18:22" x14ac:dyDescent="0.2">
      <c r="R191" s="35">
        <v>57</v>
      </c>
      <c r="T191" s="35">
        <v>545</v>
      </c>
      <c r="U191" s="35">
        <v>69</v>
      </c>
      <c r="V191">
        <f t="shared" si="25"/>
        <v>0.12660550458715597</v>
      </c>
    </row>
    <row r="192" spans="18:22" x14ac:dyDescent="0.2">
      <c r="R192" s="35">
        <v>58</v>
      </c>
      <c r="T192" s="35">
        <v>421</v>
      </c>
      <c r="U192" s="35">
        <v>31</v>
      </c>
      <c r="V192">
        <f t="shared" si="25"/>
        <v>7.3634204275534437E-2</v>
      </c>
    </row>
    <row r="193" spans="18:22" x14ac:dyDescent="0.2">
      <c r="R193" s="35">
        <v>59</v>
      </c>
      <c r="T193" s="35">
        <v>343</v>
      </c>
      <c r="U193" s="35">
        <v>42</v>
      </c>
      <c r="V193">
        <f t="shared" si="25"/>
        <v>0.12244897959183673</v>
      </c>
    </row>
    <row r="194" spans="18:22" x14ac:dyDescent="0.2">
      <c r="R194" s="35">
        <v>60</v>
      </c>
      <c r="T194" s="35">
        <v>216</v>
      </c>
      <c r="U194" s="35">
        <v>37</v>
      </c>
      <c r="V194">
        <f t="shared" si="25"/>
        <v>0.17129629629629631</v>
      </c>
    </row>
    <row r="195" spans="18:22" x14ac:dyDescent="0.2">
      <c r="R195" s="35">
        <v>61</v>
      </c>
      <c r="T195" s="35">
        <v>255</v>
      </c>
      <c r="U195" s="35">
        <v>30</v>
      </c>
      <c r="V195">
        <f t="shared" si="25"/>
        <v>0.11764705882352941</v>
      </c>
    </row>
    <row r="196" spans="18:22" x14ac:dyDescent="0.2">
      <c r="R196" s="35">
        <v>62</v>
      </c>
      <c r="T196" s="35">
        <v>411</v>
      </c>
      <c r="U196" s="35">
        <v>49</v>
      </c>
      <c r="V196">
        <f t="shared" si="25"/>
        <v>0.11922141119221411</v>
      </c>
    </row>
    <row r="197" spans="18:22" x14ac:dyDescent="0.2">
      <c r="R197" s="35">
        <v>63</v>
      </c>
      <c r="T197" s="35">
        <v>405</v>
      </c>
      <c r="U197" s="35">
        <v>31</v>
      </c>
      <c r="V197">
        <f t="shared" si="25"/>
        <v>7.6543209876543214E-2</v>
      </c>
    </row>
    <row r="198" spans="18:22" x14ac:dyDescent="0.2">
      <c r="R198" s="35">
        <v>64</v>
      </c>
      <c r="T198" s="35">
        <v>430</v>
      </c>
      <c r="U198" s="35">
        <v>86</v>
      </c>
      <c r="V198">
        <f t="shared" si="25"/>
        <v>0.2</v>
      </c>
    </row>
    <row r="199" spans="18:22" x14ac:dyDescent="0.2">
      <c r="R199" s="35">
        <v>65</v>
      </c>
      <c r="T199" s="35">
        <v>406</v>
      </c>
      <c r="U199" s="35">
        <v>40</v>
      </c>
      <c r="V199">
        <f t="shared" si="25"/>
        <v>9.8522167487684734E-2</v>
      </c>
    </row>
    <row r="200" spans="18:22" x14ac:dyDescent="0.2">
      <c r="R200" s="35">
        <v>66</v>
      </c>
      <c r="T200" s="35">
        <v>679</v>
      </c>
      <c r="U200" s="35">
        <v>52</v>
      </c>
      <c r="V200">
        <f t="shared" si="25"/>
        <v>7.6583210603829166E-2</v>
      </c>
    </row>
    <row r="201" spans="18:22" x14ac:dyDescent="0.2">
      <c r="R201" s="35">
        <v>67</v>
      </c>
      <c r="T201" s="35">
        <v>420</v>
      </c>
      <c r="U201" s="35">
        <v>66</v>
      </c>
      <c r="V201">
        <f t="shared" si="25"/>
        <v>0.15714285714285714</v>
      </c>
    </row>
    <row r="202" spans="18:22" x14ac:dyDescent="0.2">
      <c r="R202" s="35">
        <v>68</v>
      </c>
      <c r="T202" s="35">
        <v>443</v>
      </c>
      <c r="U202" s="35">
        <v>48</v>
      </c>
      <c r="V202">
        <f t="shared" si="25"/>
        <v>0.10835214446952596</v>
      </c>
    </row>
    <row r="203" spans="18:22" x14ac:dyDescent="0.2">
      <c r="R203" s="35">
        <v>69</v>
      </c>
      <c r="T203" s="35">
        <v>439</v>
      </c>
      <c r="U203" s="35">
        <v>38</v>
      </c>
      <c r="V203">
        <f t="shared" si="25"/>
        <v>8.656036446469248E-2</v>
      </c>
    </row>
    <row r="204" spans="18:22" x14ac:dyDescent="0.2">
      <c r="R204" s="35">
        <v>70</v>
      </c>
      <c r="T204" s="35">
        <v>286</v>
      </c>
      <c r="U204" s="35">
        <v>37</v>
      </c>
      <c r="V204">
        <f t="shared" si="25"/>
        <v>0.12937062937062938</v>
      </c>
    </row>
    <row r="205" spans="18:22" x14ac:dyDescent="0.2">
      <c r="R205" s="35">
        <v>71</v>
      </c>
      <c r="T205" s="35">
        <v>226</v>
      </c>
      <c r="U205" s="35">
        <v>34</v>
      </c>
      <c r="V205">
        <f t="shared" si="25"/>
        <v>0.15044247787610621</v>
      </c>
    </row>
    <row r="206" spans="18:22" x14ac:dyDescent="0.2">
      <c r="R206" s="35">
        <v>72</v>
      </c>
      <c r="T206" s="35">
        <v>225</v>
      </c>
      <c r="U206" s="35">
        <v>27</v>
      </c>
      <c r="V206">
        <f t="shared" si="25"/>
        <v>0.12</v>
      </c>
    </row>
    <row r="207" spans="18:22" x14ac:dyDescent="0.2">
      <c r="R207" s="35">
        <v>73</v>
      </c>
      <c r="T207" s="35">
        <v>435</v>
      </c>
      <c r="U207" s="35">
        <v>45</v>
      </c>
      <c r="V207">
        <f t="shared" si="25"/>
        <v>0.10344827586206896</v>
      </c>
    </row>
    <row r="208" spans="18:22" x14ac:dyDescent="0.2">
      <c r="R208" s="35">
        <v>74</v>
      </c>
      <c r="T208" s="35">
        <v>321</v>
      </c>
      <c r="U208" s="35">
        <v>32</v>
      </c>
      <c r="V208">
        <f t="shared" si="25"/>
        <v>9.9688473520249218E-2</v>
      </c>
    </row>
    <row r="209" spans="18:22" x14ac:dyDescent="0.2">
      <c r="R209" s="35">
        <v>75</v>
      </c>
      <c r="T209" s="35">
        <v>265</v>
      </c>
      <c r="U209" s="35">
        <v>28</v>
      </c>
      <c r="V209">
        <f t="shared" si="25"/>
        <v>0.10566037735849057</v>
      </c>
    </row>
    <row r="210" spans="18:22" x14ac:dyDescent="0.2">
      <c r="R210" s="35">
        <v>76</v>
      </c>
      <c r="T210" s="35">
        <v>453</v>
      </c>
      <c r="U210" s="35">
        <v>48</v>
      </c>
      <c r="V210">
        <f t="shared" si="25"/>
        <v>0.10596026490066225</v>
      </c>
    </row>
    <row r="211" spans="18:22" x14ac:dyDescent="0.2">
      <c r="R211" s="35">
        <v>78</v>
      </c>
      <c r="T211" s="35">
        <v>404</v>
      </c>
      <c r="U211" s="35">
        <v>54</v>
      </c>
      <c r="V211">
        <f t="shared" si="25"/>
        <v>0.13366336633663367</v>
      </c>
    </row>
    <row r="212" spans="18:22" x14ac:dyDescent="0.2">
      <c r="R212" s="35">
        <v>79</v>
      </c>
      <c r="T212" s="35">
        <v>643</v>
      </c>
      <c r="U212" s="35">
        <v>100</v>
      </c>
      <c r="V212">
        <f t="shared" si="25"/>
        <v>0.15552099533437014</v>
      </c>
    </row>
    <row r="213" spans="18:22" x14ac:dyDescent="0.2">
      <c r="R213" s="35">
        <v>80</v>
      </c>
      <c r="T213" s="35">
        <v>323</v>
      </c>
      <c r="U213" s="35">
        <v>32</v>
      </c>
      <c r="V213">
        <f t="shared" si="25"/>
        <v>9.9071207430340563E-2</v>
      </c>
    </row>
    <row r="214" spans="18:22" x14ac:dyDescent="0.2">
      <c r="R214" s="35">
        <v>82</v>
      </c>
      <c r="T214" s="35">
        <v>490</v>
      </c>
      <c r="U214" s="35">
        <v>70</v>
      </c>
      <c r="V214">
        <f t="shared" ref="V214:V261" si="26">U214/T214</f>
        <v>0.14285714285714285</v>
      </c>
    </row>
    <row r="215" spans="18:22" x14ac:dyDescent="0.2">
      <c r="R215" s="35">
        <v>83</v>
      </c>
      <c r="T215" s="35">
        <v>374</v>
      </c>
      <c r="U215" s="35">
        <v>64</v>
      </c>
      <c r="V215">
        <f t="shared" si="26"/>
        <v>0.17112299465240641</v>
      </c>
    </row>
    <row r="216" spans="18:22" x14ac:dyDescent="0.2">
      <c r="R216" s="35">
        <v>84</v>
      </c>
      <c r="T216" s="35">
        <v>387</v>
      </c>
      <c r="U216" s="35">
        <v>43</v>
      </c>
      <c r="V216">
        <f t="shared" si="26"/>
        <v>0.1111111111111111</v>
      </c>
    </row>
    <row r="217" spans="18:22" x14ac:dyDescent="0.2">
      <c r="R217" s="35">
        <v>86</v>
      </c>
      <c r="T217" s="35">
        <v>670</v>
      </c>
      <c r="U217" s="35">
        <v>99</v>
      </c>
      <c r="V217">
        <f t="shared" si="26"/>
        <v>0.14776119402985075</v>
      </c>
    </row>
    <row r="218" spans="18:22" x14ac:dyDescent="0.2">
      <c r="R218" s="35">
        <v>87</v>
      </c>
      <c r="T218" s="35">
        <v>104</v>
      </c>
      <c r="U218" s="35">
        <v>16</v>
      </c>
      <c r="V218">
        <f t="shared" si="26"/>
        <v>0.15384615384615385</v>
      </c>
    </row>
    <row r="219" spans="18:22" x14ac:dyDescent="0.2">
      <c r="R219" s="35">
        <v>88</v>
      </c>
      <c r="T219" s="35">
        <v>361</v>
      </c>
      <c r="U219" s="35">
        <v>52</v>
      </c>
      <c r="V219">
        <f t="shared" si="26"/>
        <v>0.1440443213296399</v>
      </c>
    </row>
    <row r="220" spans="18:22" x14ac:dyDescent="0.2">
      <c r="R220" s="35">
        <v>89</v>
      </c>
      <c r="T220" s="35">
        <v>273</v>
      </c>
      <c r="U220" s="35">
        <v>56</v>
      </c>
      <c r="V220">
        <f t="shared" si="26"/>
        <v>0.20512820512820512</v>
      </c>
    </row>
    <row r="221" spans="18:22" x14ac:dyDescent="0.2">
      <c r="R221" s="35">
        <v>90</v>
      </c>
      <c r="T221" s="35">
        <v>201</v>
      </c>
      <c r="U221" s="35">
        <v>13</v>
      </c>
      <c r="V221">
        <f t="shared" si="26"/>
        <v>6.4676616915422883E-2</v>
      </c>
    </row>
    <row r="222" spans="18:22" x14ac:dyDescent="0.2">
      <c r="R222" s="35">
        <v>92</v>
      </c>
      <c r="T222" s="35">
        <v>968</v>
      </c>
      <c r="U222" s="35">
        <v>88</v>
      </c>
      <c r="V222">
        <f t="shared" si="26"/>
        <v>9.0909090909090912E-2</v>
      </c>
    </row>
    <row r="223" spans="18:22" x14ac:dyDescent="0.2">
      <c r="R223" s="35">
        <v>93</v>
      </c>
      <c r="T223" s="35">
        <v>351</v>
      </c>
      <c r="U223" s="35">
        <v>40</v>
      </c>
      <c r="V223">
        <f t="shared" si="26"/>
        <v>0.11396011396011396</v>
      </c>
    </row>
    <row r="224" spans="18:22" x14ac:dyDescent="0.2">
      <c r="R224" s="35">
        <v>94</v>
      </c>
      <c r="T224" s="35">
        <v>279</v>
      </c>
      <c r="U224" s="35">
        <v>22</v>
      </c>
      <c r="V224">
        <f t="shared" si="26"/>
        <v>7.8853046594982074E-2</v>
      </c>
    </row>
    <row r="225" spans="18:22" x14ac:dyDescent="0.2">
      <c r="R225" s="35">
        <v>95</v>
      </c>
      <c r="T225" s="35">
        <v>349</v>
      </c>
      <c r="U225" s="35">
        <v>36</v>
      </c>
      <c r="V225">
        <f t="shared" si="26"/>
        <v>0.10315186246418338</v>
      </c>
    </row>
    <row r="226" spans="18:22" x14ac:dyDescent="0.2">
      <c r="R226" s="35">
        <v>96</v>
      </c>
      <c r="T226" s="35">
        <v>282</v>
      </c>
      <c r="U226" s="35">
        <v>25</v>
      </c>
      <c r="V226">
        <f t="shared" si="26"/>
        <v>8.8652482269503549E-2</v>
      </c>
    </row>
    <row r="227" spans="18:22" x14ac:dyDescent="0.2">
      <c r="R227" s="35">
        <v>97</v>
      </c>
      <c r="T227" s="35">
        <v>294</v>
      </c>
      <c r="U227" s="35">
        <v>53</v>
      </c>
      <c r="V227">
        <f t="shared" si="26"/>
        <v>0.18027210884353742</v>
      </c>
    </row>
    <row r="228" spans="18:22" x14ac:dyDescent="0.2">
      <c r="R228" s="35">
        <v>98</v>
      </c>
      <c r="T228" s="35">
        <v>424</v>
      </c>
      <c r="U228" s="35">
        <v>82</v>
      </c>
      <c r="V228">
        <f t="shared" si="26"/>
        <v>0.19339622641509435</v>
      </c>
    </row>
    <row r="229" spans="18:22" x14ac:dyDescent="0.2">
      <c r="R229" s="35">
        <v>99</v>
      </c>
      <c r="T229" s="35">
        <v>383</v>
      </c>
      <c r="U229" s="35">
        <v>62</v>
      </c>
      <c r="V229">
        <f t="shared" si="26"/>
        <v>0.16187989556135771</v>
      </c>
    </row>
    <row r="230" spans="18:22" x14ac:dyDescent="0.2">
      <c r="R230" s="35">
        <v>100</v>
      </c>
      <c r="T230" s="35">
        <v>318</v>
      </c>
      <c r="U230" s="35">
        <v>48</v>
      </c>
      <c r="V230">
        <f t="shared" si="26"/>
        <v>0.15094339622641509</v>
      </c>
    </row>
    <row r="231" spans="18:22" x14ac:dyDescent="0.2">
      <c r="R231" s="35">
        <v>101</v>
      </c>
      <c r="T231" s="35">
        <v>353</v>
      </c>
      <c r="U231" s="35">
        <v>27</v>
      </c>
      <c r="V231">
        <f t="shared" si="26"/>
        <v>7.6487252124645896E-2</v>
      </c>
    </row>
    <row r="232" spans="18:22" x14ac:dyDescent="0.2">
      <c r="R232" s="35">
        <v>102</v>
      </c>
      <c r="T232" s="35">
        <v>298</v>
      </c>
      <c r="U232" s="35">
        <v>42</v>
      </c>
      <c r="V232">
        <f t="shared" si="26"/>
        <v>0.14093959731543623</v>
      </c>
    </row>
    <row r="233" spans="18:22" x14ac:dyDescent="0.2">
      <c r="R233" s="35">
        <v>103</v>
      </c>
      <c r="T233" s="35">
        <v>263</v>
      </c>
      <c r="U233" s="35">
        <v>30</v>
      </c>
      <c r="V233">
        <f t="shared" si="26"/>
        <v>0.11406844106463879</v>
      </c>
    </row>
    <row r="234" spans="18:22" x14ac:dyDescent="0.2">
      <c r="R234" s="35">
        <v>104</v>
      </c>
      <c r="T234" s="35">
        <v>544</v>
      </c>
      <c r="U234" s="35">
        <v>84</v>
      </c>
      <c r="V234">
        <f t="shared" si="26"/>
        <v>0.15441176470588236</v>
      </c>
    </row>
    <row r="235" spans="18:22" x14ac:dyDescent="0.2">
      <c r="R235" s="35">
        <v>105</v>
      </c>
      <c r="T235" s="35">
        <v>440</v>
      </c>
      <c r="U235" s="35">
        <v>56</v>
      </c>
      <c r="V235">
        <f t="shared" si="26"/>
        <v>0.12727272727272726</v>
      </c>
    </row>
    <row r="236" spans="18:22" x14ac:dyDescent="0.2">
      <c r="R236" s="35">
        <v>106</v>
      </c>
      <c r="T236" s="35">
        <v>371</v>
      </c>
      <c r="U236" s="35">
        <v>52</v>
      </c>
      <c r="V236">
        <f t="shared" si="26"/>
        <v>0.14016172506738545</v>
      </c>
    </row>
    <row r="237" spans="18:22" x14ac:dyDescent="0.2">
      <c r="R237" s="35">
        <v>107</v>
      </c>
      <c r="T237" s="35">
        <v>408</v>
      </c>
      <c r="U237" s="35">
        <v>43</v>
      </c>
      <c r="V237">
        <f t="shared" si="26"/>
        <v>0.1053921568627451</v>
      </c>
    </row>
    <row r="238" spans="18:22" x14ac:dyDescent="0.2">
      <c r="R238" s="35">
        <v>109</v>
      </c>
      <c r="T238" s="35">
        <v>271</v>
      </c>
      <c r="U238" s="35">
        <v>32</v>
      </c>
      <c r="V238">
        <f t="shared" si="26"/>
        <v>0.11808118081180811</v>
      </c>
    </row>
    <row r="239" spans="18:22" x14ac:dyDescent="0.2">
      <c r="R239" s="35">
        <v>110</v>
      </c>
      <c r="T239" s="35">
        <v>126</v>
      </c>
      <c r="U239" s="35">
        <v>19</v>
      </c>
      <c r="V239">
        <f t="shared" si="26"/>
        <v>0.15079365079365079</v>
      </c>
    </row>
    <row r="240" spans="18:22" x14ac:dyDescent="0.2">
      <c r="R240" s="35">
        <v>111</v>
      </c>
      <c r="T240" s="35">
        <v>373</v>
      </c>
      <c r="U240" s="35">
        <v>40</v>
      </c>
      <c r="V240">
        <f t="shared" si="26"/>
        <v>0.10723860589812333</v>
      </c>
    </row>
    <row r="241" spans="18:22" x14ac:dyDescent="0.2">
      <c r="R241" s="35">
        <v>112</v>
      </c>
      <c r="T241" s="35">
        <v>361</v>
      </c>
      <c r="U241" s="35">
        <v>35</v>
      </c>
      <c r="V241">
        <f t="shared" si="26"/>
        <v>9.6952908587257622E-2</v>
      </c>
    </row>
    <row r="242" spans="18:22" x14ac:dyDescent="0.2">
      <c r="R242" s="35">
        <v>113</v>
      </c>
      <c r="T242" s="35">
        <v>304</v>
      </c>
      <c r="U242" s="35">
        <v>39</v>
      </c>
      <c r="V242">
        <f t="shared" si="26"/>
        <v>0.12828947368421054</v>
      </c>
    </row>
    <row r="243" spans="18:22" x14ac:dyDescent="0.2">
      <c r="R243" s="35">
        <v>114</v>
      </c>
      <c r="T243" s="35">
        <v>671</v>
      </c>
      <c r="U243" s="35">
        <v>115</v>
      </c>
      <c r="V243">
        <f t="shared" si="26"/>
        <v>0.17138599105812222</v>
      </c>
    </row>
    <row r="244" spans="18:22" x14ac:dyDescent="0.2">
      <c r="R244" s="35">
        <v>115</v>
      </c>
      <c r="T244" s="35">
        <v>434</v>
      </c>
      <c r="U244" s="35">
        <v>56</v>
      </c>
      <c r="V244">
        <f t="shared" si="26"/>
        <v>0.12903225806451613</v>
      </c>
    </row>
    <row r="245" spans="18:22" x14ac:dyDescent="0.2">
      <c r="R245" s="35">
        <v>116</v>
      </c>
      <c r="T245" s="35">
        <v>539</v>
      </c>
      <c r="U245" s="35">
        <v>65</v>
      </c>
      <c r="V245">
        <f t="shared" si="26"/>
        <v>0.12059369202226346</v>
      </c>
    </row>
    <row r="246" spans="18:22" x14ac:dyDescent="0.2">
      <c r="R246" s="35">
        <v>117</v>
      </c>
      <c r="T246" s="35">
        <v>233</v>
      </c>
      <c r="U246" s="35">
        <v>26</v>
      </c>
      <c r="V246">
        <f t="shared" si="26"/>
        <v>0.11158798283261803</v>
      </c>
    </row>
    <row r="247" spans="18:22" x14ac:dyDescent="0.2">
      <c r="R247" s="35">
        <v>118</v>
      </c>
      <c r="T247" s="35">
        <v>108</v>
      </c>
      <c r="U247" s="35">
        <v>12</v>
      </c>
      <c r="V247">
        <f t="shared" si="26"/>
        <v>0.1111111111111111</v>
      </c>
    </row>
    <row r="248" spans="18:22" x14ac:dyDescent="0.2">
      <c r="R248" s="35">
        <v>119</v>
      </c>
      <c r="T248" s="35">
        <v>151</v>
      </c>
      <c r="U248" s="35">
        <v>17</v>
      </c>
      <c r="V248">
        <f t="shared" si="26"/>
        <v>0.11258278145695365</v>
      </c>
    </row>
    <row r="249" spans="18:22" x14ac:dyDescent="0.2">
      <c r="R249" s="35">
        <v>121</v>
      </c>
      <c r="T249" s="35">
        <v>214</v>
      </c>
      <c r="U249" s="35">
        <v>18</v>
      </c>
      <c r="V249">
        <f t="shared" si="26"/>
        <v>8.4112149532710276E-2</v>
      </c>
    </row>
    <row r="250" spans="18:22" x14ac:dyDescent="0.2">
      <c r="R250" s="35">
        <v>122</v>
      </c>
      <c r="T250" s="35">
        <v>183</v>
      </c>
      <c r="U250" s="35">
        <v>18</v>
      </c>
      <c r="V250">
        <f t="shared" si="26"/>
        <v>9.8360655737704916E-2</v>
      </c>
    </row>
    <row r="251" spans="18:22" x14ac:dyDescent="0.2">
      <c r="R251" s="35">
        <v>123</v>
      </c>
      <c r="T251" s="35">
        <v>254</v>
      </c>
      <c r="U251" s="35">
        <v>37</v>
      </c>
      <c r="V251">
        <f t="shared" si="26"/>
        <v>0.14566929133858267</v>
      </c>
    </row>
    <row r="252" spans="18:22" x14ac:dyDescent="0.2">
      <c r="R252" s="35">
        <v>124</v>
      </c>
      <c r="T252" s="35">
        <v>320</v>
      </c>
      <c r="U252" s="35">
        <v>31</v>
      </c>
      <c r="V252">
        <f t="shared" si="26"/>
        <v>9.6875000000000003E-2</v>
      </c>
    </row>
    <row r="253" spans="18:22" x14ac:dyDescent="0.2">
      <c r="R253" s="35">
        <v>125</v>
      </c>
      <c r="T253" s="35">
        <v>178</v>
      </c>
      <c r="U253" s="35">
        <v>18</v>
      </c>
      <c r="V253">
        <f t="shared" si="26"/>
        <v>0.10112359550561797</v>
      </c>
    </row>
    <row r="254" spans="18:22" x14ac:dyDescent="0.2">
      <c r="R254" s="35">
        <v>126</v>
      </c>
      <c r="T254" s="35">
        <v>255</v>
      </c>
      <c r="U254" s="35">
        <v>25</v>
      </c>
      <c r="V254">
        <f t="shared" si="26"/>
        <v>9.8039215686274508E-2</v>
      </c>
    </row>
    <row r="255" spans="18:22" x14ac:dyDescent="0.2">
      <c r="R255" s="35">
        <v>127</v>
      </c>
      <c r="T255" s="35">
        <v>229</v>
      </c>
      <c r="U255" s="35">
        <v>12</v>
      </c>
      <c r="V255">
        <f t="shared" si="26"/>
        <v>5.2401746724890827E-2</v>
      </c>
    </row>
    <row r="256" spans="18:22" x14ac:dyDescent="0.2">
      <c r="R256" s="35">
        <v>128</v>
      </c>
      <c r="T256" s="35">
        <v>290</v>
      </c>
      <c r="U256" s="35">
        <v>38</v>
      </c>
      <c r="V256">
        <f t="shared" si="26"/>
        <v>0.1310344827586207</v>
      </c>
    </row>
    <row r="257" spans="18:22" x14ac:dyDescent="0.2">
      <c r="R257" s="35">
        <v>129</v>
      </c>
      <c r="T257" s="35">
        <v>176</v>
      </c>
      <c r="U257" s="35">
        <v>23</v>
      </c>
      <c r="V257">
        <f t="shared" si="26"/>
        <v>0.13068181818181818</v>
      </c>
    </row>
    <row r="258" spans="18:22" x14ac:dyDescent="0.2">
      <c r="R258" s="35">
        <v>130</v>
      </c>
      <c r="T258" s="35">
        <v>212</v>
      </c>
      <c r="U258" s="35">
        <v>15</v>
      </c>
      <c r="V258">
        <f t="shared" si="26"/>
        <v>7.0754716981132074E-2</v>
      </c>
    </row>
    <row r="259" spans="18:22" x14ac:dyDescent="0.2">
      <c r="R259" s="35">
        <v>131</v>
      </c>
      <c r="T259" s="35">
        <v>201</v>
      </c>
      <c r="U259" s="35">
        <v>26</v>
      </c>
      <c r="V259">
        <f t="shared" si="26"/>
        <v>0.12935323383084577</v>
      </c>
    </row>
    <row r="260" spans="18:22" x14ac:dyDescent="0.2">
      <c r="R260" s="35">
        <v>132</v>
      </c>
      <c r="T260" s="35">
        <v>194</v>
      </c>
      <c r="U260" s="35">
        <v>20</v>
      </c>
      <c r="V260">
        <f t="shared" si="26"/>
        <v>0.10309278350515463</v>
      </c>
    </row>
    <row r="261" spans="18:22" x14ac:dyDescent="0.2">
      <c r="R261" s="35">
        <v>136</v>
      </c>
      <c r="T261" s="35">
        <v>367</v>
      </c>
      <c r="U261" s="35">
        <v>23</v>
      </c>
      <c r="V261">
        <f t="shared" si="26"/>
        <v>6.2670299727520432E-2</v>
      </c>
    </row>
    <row r="267" spans="18:22" x14ac:dyDescent="0.2">
      <c r="R267" s="35"/>
      <c r="T267" s="35"/>
      <c r="U267" s="35"/>
    </row>
    <row r="268" spans="18:22" x14ac:dyDescent="0.2">
      <c r="R268" s="35"/>
      <c r="T268" s="35"/>
      <c r="U268" s="35"/>
    </row>
  </sheetData>
  <phoneticPr fontId="1"/>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36"/>
  <sheetViews>
    <sheetView topLeftCell="A81" workbookViewId="0">
      <selection activeCell="M2" sqref="M2:M136"/>
    </sheetView>
  </sheetViews>
  <sheetFormatPr defaultRowHeight="12.75" x14ac:dyDescent="0.2"/>
  <cols>
    <col min="1" max="26" width="8.5" style="35" customWidth="1"/>
    <col min="27" max="30" width="9" style="36"/>
    <col min="31" max="31" width="9" style="35"/>
    <col min="32" max="256" width="9" style="36"/>
    <col min="257" max="282" width="8.5" style="36" customWidth="1"/>
    <col min="283" max="512" width="9" style="36"/>
    <col min="513" max="538" width="8.5" style="36" customWidth="1"/>
    <col min="539" max="768" width="9" style="36"/>
    <col min="769" max="794" width="8.5" style="36" customWidth="1"/>
    <col min="795" max="1024" width="9" style="36"/>
    <col min="1025" max="1050" width="8.5" style="36" customWidth="1"/>
    <col min="1051" max="1280" width="9" style="36"/>
    <col min="1281" max="1306" width="8.5" style="36" customWidth="1"/>
    <col min="1307" max="1536" width="9" style="36"/>
    <col min="1537" max="1562" width="8.5" style="36" customWidth="1"/>
    <col min="1563" max="1792" width="9" style="36"/>
    <col min="1793" max="1818" width="8.5" style="36" customWidth="1"/>
    <col min="1819" max="2048" width="9" style="36"/>
    <col min="2049" max="2074" width="8.5" style="36" customWidth="1"/>
    <col min="2075" max="2304" width="9" style="36"/>
    <col min="2305" max="2330" width="8.5" style="36" customWidth="1"/>
    <col min="2331" max="2560" width="9" style="36"/>
    <col min="2561" max="2586" width="8.5" style="36" customWidth="1"/>
    <col min="2587" max="2816" width="9" style="36"/>
    <col min="2817" max="2842" width="8.5" style="36" customWidth="1"/>
    <col min="2843" max="3072" width="9" style="36"/>
    <col min="3073" max="3098" width="8.5" style="36" customWidth="1"/>
    <col min="3099" max="3328" width="9" style="36"/>
    <col min="3329" max="3354" width="8.5" style="36" customWidth="1"/>
    <col min="3355" max="3584" width="9" style="36"/>
    <col min="3585" max="3610" width="8.5" style="36" customWidth="1"/>
    <col min="3611" max="3840" width="9" style="36"/>
    <col min="3841" max="3866" width="8.5" style="36" customWidth="1"/>
    <col min="3867" max="4096" width="9" style="36"/>
    <col min="4097" max="4122" width="8.5" style="36" customWidth="1"/>
    <col min="4123" max="4352" width="9" style="36"/>
    <col min="4353" max="4378" width="8.5" style="36" customWidth="1"/>
    <col min="4379" max="4608" width="9" style="36"/>
    <col min="4609" max="4634" width="8.5" style="36" customWidth="1"/>
    <col min="4635" max="4864" width="9" style="36"/>
    <col min="4865" max="4890" width="8.5" style="36" customWidth="1"/>
    <col min="4891" max="5120" width="9" style="36"/>
    <col min="5121" max="5146" width="8.5" style="36" customWidth="1"/>
    <col min="5147" max="5376" width="9" style="36"/>
    <col min="5377" max="5402" width="8.5" style="36" customWidth="1"/>
    <col min="5403" max="5632" width="9" style="36"/>
    <col min="5633" max="5658" width="8.5" style="36" customWidth="1"/>
    <col min="5659" max="5888" width="9" style="36"/>
    <col min="5889" max="5914" width="8.5" style="36" customWidth="1"/>
    <col min="5915" max="6144" width="9" style="36"/>
    <col min="6145" max="6170" width="8.5" style="36" customWidth="1"/>
    <col min="6171" max="6400" width="9" style="36"/>
    <col min="6401" max="6426" width="8.5" style="36" customWidth="1"/>
    <col min="6427" max="6656" width="9" style="36"/>
    <col min="6657" max="6682" width="8.5" style="36" customWidth="1"/>
    <col min="6683" max="6912" width="9" style="36"/>
    <col min="6913" max="6938" width="8.5" style="36" customWidth="1"/>
    <col min="6939" max="7168" width="9" style="36"/>
    <col min="7169" max="7194" width="8.5" style="36" customWidth="1"/>
    <col min="7195" max="7424" width="9" style="36"/>
    <col min="7425" max="7450" width="8.5" style="36" customWidth="1"/>
    <col min="7451" max="7680" width="9" style="36"/>
    <col min="7681" max="7706" width="8.5" style="36" customWidth="1"/>
    <col min="7707" max="7936" width="9" style="36"/>
    <col min="7937" max="7962" width="8.5" style="36" customWidth="1"/>
    <col min="7963" max="8192" width="9" style="36"/>
    <col min="8193" max="8218" width="8.5" style="36" customWidth="1"/>
    <col min="8219" max="8448" width="9" style="36"/>
    <col min="8449" max="8474" width="8.5" style="36" customWidth="1"/>
    <col min="8475" max="8704" width="9" style="36"/>
    <col min="8705" max="8730" width="8.5" style="36" customWidth="1"/>
    <col min="8731" max="8960" width="9" style="36"/>
    <col min="8961" max="8986" width="8.5" style="36" customWidth="1"/>
    <col min="8987" max="9216" width="9" style="36"/>
    <col min="9217" max="9242" width="8.5" style="36" customWidth="1"/>
    <col min="9243" max="9472" width="9" style="36"/>
    <col min="9473" max="9498" width="8.5" style="36" customWidth="1"/>
    <col min="9499" max="9728" width="9" style="36"/>
    <col min="9729" max="9754" width="8.5" style="36" customWidth="1"/>
    <col min="9755" max="9984" width="9" style="36"/>
    <col min="9985" max="10010" width="8.5" style="36" customWidth="1"/>
    <col min="10011" max="10240" width="9" style="36"/>
    <col min="10241" max="10266" width="8.5" style="36" customWidth="1"/>
    <col min="10267" max="10496" width="9" style="36"/>
    <col min="10497" max="10522" width="8.5" style="36" customWidth="1"/>
    <col min="10523" max="10752" width="9" style="36"/>
    <col min="10753" max="10778" width="8.5" style="36" customWidth="1"/>
    <col min="10779" max="11008" width="9" style="36"/>
    <col min="11009" max="11034" width="8.5" style="36" customWidth="1"/>
    <col min="11035" max="11264" width="9" style="36"/>
    <col min="11265" max="11290" width="8.5" style="36" customWidth="1"/>
    <col min="11291" max="11520" width="9" style="36"/>
    <col min="11521" max="11546" width="8.5" style="36" customWidth="1"/>
    <col min="11547" max="11776" width="9" style="36"/>
    <col min="11777" max="11802" width="8.5" style="36" customWidth="1"/>
    <col min="11803" max="12032" width="9" style="36"/>
    <col min="12033" max="12058" width="8.5" style="36" customWidth="1"/>
    <col min="12059" max="12288" width="9" style="36"/>
    <col min="12289" max="12314" width="8.5" style="36" customWidth="1"/>
    <col min="12315" max="12544" width="9" style="36"/>
    <col min="12545" max="12570" width="8.5" style="36" customWidth="1"/>
    <col min="12571" max="12800" width="9" style="36"/>
    <col min="12801" max="12826" width="8.5" style="36" customWidth="1"/>
    <col min="12827" max="13056" width="9" style="36"/>
    <col min="13057" max="13082" width="8.5" style="36" customWidth="1"/>
    <col min="13083" max="13312" width="9" style="36"/>
    <col min="13313" max="13338" width="8.5" style="36" customWidth="1"/>
    <col min="13339" max="13568" width="9" style="36"/>
    <col min="13569" max="13594" width="8.5" style="36" customWidth="1"/>
    <col min="13595" max="13824" width="9" style="36"/>
    <col min="13825" max="13850" width="8.5" style="36" customWidth="1"/>
    <col min="13851" max="14080" width="9" style="36"/>
    <col min="14081" max="14106" width="8.5" style="36" customWidth="1"/>
    <col min="14107" max="14336" width="9" style="36"/>
    <col min="14337" max="14362" width="8.5" style="36" customWidth="1"/>
    <col min="14363" max="14592" width="9" style="36"/>
    <col min="14593" max="14618" width="8.5" style="36" customWidth="1"/>
    <col min="14619" max="14848" width="9" style="36"/>
    <col min="14849" max="14874" width="8.5" style="36" customWidth="1"/>
    <col min="14875" max="15104" width="9" style="36"/>
    <col min="15105" max="15130" width="8.5" style="36" customWidth="1"/>
    <col min="15131" max="15360" width="9" style="36"/>
    <col min="15361" max="15386" width="8.5" style="36" customWidth="1"/>
    <col min="15387" max="15616" width="9" style="36"/>
    <col min="15617" max="15642" width="8.5" style="36" customWidth="1"/>
    <col min="15643" max="15872" width="9" style="36"/>
    <col min="15873" max="15898" width="8.5" style="36" customWidth="1"/>
    <col min="15899" max="16128" width="9" style="36"/>
    <col min="16129" max="16154" width="8.5" style="36" customWidth="1"/>
    <col min="16155" max="16384" width="9" style="36"/>
  </cols>
  <sheetData>
    <row r="1" spans="1:31" x14ac:dyDescent="0.2">
      <c r="A1" s="35" t="s">
        <v>314</v>
      </c>
      <c r="B1" s="35" t="s">
        <v>716</v>
      </c>
      <c r="C1" s="35" t="s">
        <v>717</v>
      </c>
      <c r="D1" s="35" t="s">
        <v>718</v>
      </c>
      <c r="E1" s="35" t="s">
        <v>719</v>
      </c>
      <c r="F1" s="35" t="s">
        <v>720</v>
      </c>
      <c r="G1" s="35" t="s">
        <v>721</v>
      </c>
      <c r="H1" s="35" t="s">
        <v>722</v>
      </c>
      <c r="I1" s="35" t="s">
        <v>723</v>
      </c>
      <c r="J1" s="35" t="s">
        <v>724</v>
      </c>
      <c r="K1" s="35" t="s">
        <v>725</v>
      </c>
      <c r="L1" s="35" t="s">
        <v>226</v>
      </c>
      <c r="M1" s="35" t="s">
        <v>726</v>
      </c>
      <c r="N1" s="35" t="s">
        <v>727</v>
      </c>
      <c r="O1" s="35" t="s">
        <v>728</v>
      </c>
      <c r="P1" s="35" t="s">
        <v>729</v>
      </c>
      <c r="Q1" s="35" t="s">
        <v>730</v>
      </c>
      <c r="R1" s="35" t="s">
        <v>731</v>
      </c>
      <c r="S1" s="35" t="s">
        <v>732</v>
      </c>
      <c r="T1" s="35" t="s">
        <v>733</v>
      </c>
      <c r="U1" s="35" t="s">
        <v>734</v>
      </c>
      <c r="V1" s="35" t="s">
        <v>735</v>
      </c>
      <c r="W1" s="35" t="s">
        <v>736</v>
      </c>
      <c r="X1" s="35" t="s">
        <v>737</v>
      </c>
      <c r="Y1" s="35" t="s">
        <v>738</v>
      </c>
      <c r="Z1" s="35" t="s">
        <v>739</v>
      </c>
      <c r="AA1" s="35" t="s">
        <v>740</v>
      </c>
      <c r="AB1" s="35" t="s">
        <v>741</v>
      </c>
      <c r="AC1" s="35" t="s">
        <v>742</v>
      </c>
      <c r="AD1" s="35" t="s">
        <v>743</v>
      </c>
      <c r="AE1" s="35" t="s">
        <v>744</v>
      </c>
    </row>
    <row r="2" spans="1:31" x14ac:dyDescent="0.2">
      <c r="A2" s="35">
        <v>1</v>
      </c>
      <c r="B2" s="35">
        <v>498618</v>
      </c>
      <c r="C2" s="35">
        <v>4169175</v>
      </c>
      <c r="D2" s="35">
        <v>1254</v>
      </c>
      <c r="E2" s="35">
        <v>1393</v>
      </c>
      <c r="F2" s="35">
        <v>1345</v>
      </c>
      <c r="G2" s="35">
        <v>9110</v>
      </c>
      <c r="H2" s="35">
        <v>265</v>
      </c>
      <c r="I2" s="35">
        <v>36480</v>
      </c>
      <c r="J2" s="35">
        <v>29</v>
      </c>
      <c r="K2" s="35">
        <v>3482055</v>
      </c>
      <c r="L2" s="35">
        <v>44</v>
      </c>
      <c r="M2" s="35">
        <v>69</v>
      </c>
      <c r="N2" s="35">
        <v>42</v>
      </c>
      <c r="O2" s="35">
        <v>10</v>
      </c>
      <c r="P2" s="35">
        <v>174</v>
      </c>
      <c r="Q2" s="35">
        <v>416</v>
      </c>
      <c r="R2" s="35">
        <v>472</v>
      </c>
      <c r="S2" s="35">
        <v>51</v>
      </c>
      <c r="T2" s="35">
        <v>166</v>
      </c>
      <c r="U2" s="35">
        <v>429</v>
      </c>
      <c r="V2" s="35">
        <v>470</v>
      </c>
      <c r="W2" s="35">
        <v>140</v>
      </c>
      <c r="X2" s="35">
        <v>449</v>
      </c>
      <c r="Y2" s="35">
        <v>216</v>
      </c>
      <c r="Z2" s="35">
        <v>1</v>
      </c>
      <c r="AA2" s="35">
        <v>1253.4320070000001</v>
      </c>
      <c r="AB2" s="35">
        <v>1357.6499020000001</v>
      </c>
      <c r="AC2" s="35">
        <v>1392.8793949999999</v>
      </c>
      <c r="AD2" s="37">
        <v>444</v>
      </c>
      <c r="AE2" s="38">
        <v>87.338440499999706</v>
      </c>
    </row>
    <row r="3" spans="1:31" x14ac:dyDescent="0.2">
      <c r="A3" s="35">
        <v>2</v>
      </c>
      <c r="B3" s="35">
        <v>498596</v>
      </c>
      <c r="C3" s="35">
        <v>4167548</v>
      </c>
      <c r="D3" s="35">
        <v>1049</v>
      </c>
      <c r="E3" s="35">
        <v>1195</v>
      </c>
      <c r="F3" s="35">
        <v>1132</v>
      </c>
      <c r="G3" s="35">
        <v>10733</v>
      </c>
      <c r="H3" s="35">
        <v>265</v>
      </c>
      <c r="I3" s="35">
        <v>54384</v>
      </c>
      <c r="J3" s="35">
        <v>29</v>
      </c>
      <c r="K3" s="35">
        <v>8624966</v>
      </c>
      <c r="L3" s="35">
        <v>73</v>
      </c>
      <c r="M3" s="35">
        <v>93</v>
      </c>
      <c r="N3" s="35">
        <v>49</v>
      </c>
      <c r="O3" s="35">
        <v>5</v>
      </c>
      <c r="P3" s="35">
        <v>195</v>
      </c>
      <c r="Q3" s="35">
        <v>476</v>
      </c>
      <c r="R3" s="35">
        <v>604</v>
      </c>
      <c r="S3" s="35">
        <v>174</v>
      </c>
      <c r="T3" s="35">
        <v>41</v>
      </c>
      <c r="U3" s="35">
        <v>528</v>
      </c>
      <c r="V3" s="35">
        <v>589</v>
      </c>
      <c r="W3" s="35">
        <v>49</v>
      </c>
      <c r="X3" s="35">
        <v>553</v>
      </c>
      <c r="Y3" s="35">
        <v>263</v>
      </c>
      <c r="Z3" s="35">
        <v>2</v>
      </c>
      <c r="AA3" s="35">
        <v>1048.327759</v>
      </c>
      <c r="AB3" s="35">
        <v>1126.5131839999999</v>
      </c>
      <c r="AC3" s="35">
        <v>1195.1329350000001</v>
      </c>
      <c r="AD3" s="37">
        <v>540</v>
      </c>
      <c r="AE3" s="38">
        <v>107.71246350000001</v>
      </c>
    </row>
    <row r="4" spans="1:31" x14ac:dyDescent="0.2">
      <c r="A4" s="35">
        <v>3</v>
      </c>
      <c r="B4" s="35">
        <v>497489</v>
      </c>
      <c r="C4" s="35">
        <v>4167578</v>
      </c>
      <c r="D4" s="35">
        <v>1065</v>
      </c>
      <c r="E4" s="35">
        <v>1148</v>
      </c>
      <c r="F4" s="35">
        <v>1115</v>
      </c>
      <c r="G4" s="35">
        <v>10849</v>
      </c>
      <c r="H4" s="35">
        <v>260</v>
      </c>
      <c r="I4" s="35">
        <v>13904</v>
      </c>
      <c r="J4" s="35">
        <v>26</v>
      </c>
      <c r="K4" s="35">
        <v>2621084</v>
      </c>
      <c r="L4" s="35">
        <v>46</v>
      </c>
      <c r="M4" s="35">
        <v>53</v>
      </c>
      <c r="N4" s="35">
        <v>14</v>
      </c>
      <c r="O4" s="35">
        <v>7</v>
      </c>
      <c r="P4" s="35">
        <v>179</v>
      </c>
      <c r="Q4" s="35">
        <v>304</v>
      </c>
      <c r="R4" s="35">
        <v>400</v>
      </c>
      <c r="S4" s="35">
        <v>123</v>
      </c>
      <c r="T4" s="35">
        <v>27</v>
      </c>
      <c r="U4" s="35">
        <v>337</v>
      </c>
      <c r="V4" s="35">
        <v>400</v>
      </c>
      <c r="W4" s="35">
        <v>23</v>
      </c>
      <c r="X4" s="35">
        <v>366</v>
      </c>
      <c r="Y4" s="35">
        <v>133</v>
      </c>
      <c r="Z4" s="35">
        <v>1</v>
      </c>
      <c r="AA4" s="35">
        <v>1063.4560550000001</v>
      </c>
      <c r="AB4" s="35">
        <v>1112.8732910000001</v>
      </c>
      <c r="AC4" s="35">
        <v>1147.5961910000001</v>
      </c>
      <c r="AD4" s="37">
        <v>352</v>
      </c>
      <c r="AE4" s="38">
        <v>59.431517999999869</v>
      </c>
    </row>
    <row r="5" spans="1:31" x14ac:dyDescent="0.2">
      <c r="A5" s="35">
        <v>4</v>
      </c>
      <c r="B5" s="35">
        <v>499598</v>
      </c>
      <c r="C5" s="35">
        <v>4169463</v>
      </c>
      <c r="D5" s="35">
        <v>1333</v>
      </c>
      <c r="E5" s="35">
        <v>1392</v>
      </c>
      <c r="F5" s="35">
        <v>1365</v>
      </c>
      <c r="G5" s="35">
        <v>8784</v>
      </c>
      <c r="H5" s="35">
        <v>271</v>
      </c>
      <c r="I5" s="35">
        <v>19712</v>
      </c>
      <c r="J5" s="35">
        <v>22</v>
      </c>
      <c r="K5" s="35">
        <v>955876</v>
      </c>
      <c r="L5" s="35">
        <v>25</v>
      </c>
      <c r="M5" s="35">
        <v>41</v>
      </c>
      <c r="N5" s="35">
        <v>22</v>
      </c>
      <c r="O5" s="35">
        <v>7</v>
      </c>
      <c r="P5" s="35">
        <v>187</v>
      </c>
      <c r="Q5" s="35">
        <v>176</v>
      </c>
      <c r="R5" s="35">
        <v>376</v>
      </c>
      <c r="S5" s="35">
        <v>11</v>
      </c>
      <c r="T5" s="35">
        <v>59</v>
      </c>
      <c r="U5" s="35">
        <v>282</v>
      </c>
      <c r="V5" s="35">
        <v>392</v>
      </c>
      <c r="W5" s="35">
        <v>85</v>
      </c>
      <c r="X5" s="35">
        <v>302</v>
      </c>
      <c r="Y5" s="35">
        <v>158</v>
      </c>
      <c r="Z5" s="35">
        <v>2</v>
      </c>
      <c r="AA5" s="35">
        <v>1331.6518550000001</v>
      </c>
      <c r="AB5" s="35">
        <v>1370.037842</v>
      </c>
      <c r="AC5" s="35">
        <v>1392.0812989999999</v>
      </c>
      <c r="AD5" s="37">
        <v>276</v>
      </c>
      <c r="AE5" s="38">
        <v>41.236450500000046</v>
      </c>
    </row>
    <row r="6" spans="1:31" x14ac:dyDescent="0.2">
      <c r="A6" s="35">
        <v>5</v>
      </c>
      <c r="B6" s="35">
        <v>500571</v>
      </c>
      <c r="C6" s="35">
        <v>4169284</v>
      </c>
      <c r="D6" s="35">
        <v>1259</v>
      </c>
      <c r="E6" s="35">
        <v>1380</v>
      </c>
      <c r="F6" s="35">
        <v>1331</v>
      </c>
      <c r="G6" s="35">
        <v>9030</v>
      </c>
      <c r="H6" s="35">
        <v>277</v>
      </c>
      <c r="I6" s="35">
        <v>30432</v>
      </c>
      <c r="J6" s="35">
        <v>25</v>
      </c>
      <c r="K6" s="35">
        <v>1655244</v>
      </c>
      <c r="L6" s="35">
        <v>28</v>
      </c>
      <c r="M6" s="35">
        <v>53</v>
      </c>
      <c r="N6" s="35">
        <v>46</v>
      </c>
      <c r="O6" s="35">
        <v>12</v>
      </c>
      <c r="P6" s="35">
        <v>167</v>
      </c>
      <c r="Q6" s="35">
        <v>324</v>
      </c>
      <c r="R6" s="35">
        <v>412</v>
      </c>
      <c r="S6" s="35">
        <v>34</v>
      </c>
      <c r="T6" s="35">
        <v>161</v>
      </c>
      <c r="U6" s="35">
        <v>349</v>
      </c>
      <c r="V6" s="35">
        <v>410</v>
      </c>
      <c r="W6" s="35">
        <v>141</v>
      </c>
      <c r="X6" s="35">
        <v>377</v>
      </c>
      <c r="Y6" s="35">
        <v>197</v>
      </c>
      <c r="Z6" s="35">
        <v>2</v>
      </c>
      <c r="AA6" s="35">
        <v>1258.561768</v>
      </c>
      <c r="AB6" s="35">
        <v>1366.427124</v>
      </c>
      <c r="AC6" s="35">
        <v>1379.6876219999999</v>
      </c>
      <c r="AD6" s="37">
        <v>368</v>
      </c>
      <c r="AE6" s="38">
        <v>67.193175999999767</v>
      </c>
    </row>
    <row r="7" spans="1:31" x14ac:dyDescent="0.2">
      <c r="A7" s="35">
        <v>6</v>
      </c>
      <c r="B7" s="35">
        <v>499278</v>
      </c>
      <c r="C7" s="35">
        <v>4167916</v>
      </c>
      <c r="D7" s="35">
        <v>1068</v>
      </c>
      <c r="E7" s="35">
        <v>1166</v>
      </c>
      <c r="F7" s="35">
        <v>1135</v>
      </c>
      <c r="G7" s="35">
        <v>10332</v>
      </c>
      <c r="H7" s="35">
        <v>269</v>
      </c>
      <c r="I7" s="35">
        <v>24320</v>
      </c>
      <c r="J7" s="35">
        <v>26</v>
      </c>
      <c r="K7" s="35">
        <v>1607814</v>
      </c>
      <c r="L7" s="35">
        <v>30</v>
      </c>
      <c r="M7" s="35">
        <v>44</v>
      </c>
      <c r="N7" s="35">
        <v>27</v>
      </c>
      <c r="O7" s="35">
        <v>9</v>
      </c>
      <c r="P7" s="35">
        <v>159</v>
      </c>
      <c r="Q7" s="35">
        <v>348</v>
      </c>
      <c r="R7" s="35">
        <v>412</v>
      </c>
      <c r="S7" s="35">
        <v>18</v>
      </c>
      <c r="T7" s="35">
        <v>51</v>
      </c>
      <c r="U7" s="35">
        <v>369</v>
      </c>
      <c r="V7" s="35">
        <v>385</v>
      </c>
      <c r="W7" s="35">
        <v>16</v>
      </c>
      <c r="X7" s="35">
        <v>374</v>
      </c>
      <c r="Y7" s="35">
        <v>176</v>
      </c>
      <c r="Z7" s="35">
        <v>2</v>
      </c>
      <c r="AA7" s="35">
        <v>1066.821533</v>
      </c>
      <c r="AB7" s="35">
        <v>1143.1922609999999</v>
      </c>
      <c r="AC7" s="35">
        <v>1166.3999020000001</v>
      </c>
      <c r="AD7" s="37">
        <v>380</v>
      </c>
      <c r="AE7" s="38">
        <v>61.39300500000013</v>
      </c>
    </row>
    <row r="8" spans="1:31" x14ac:dyDescent="0.2">
      <c r="A8" s="35">
        <v>7</v>
      </c>
      <c r="B8" s="35">
        <v>498269</v>
      </c>
      <c r="C8" s="35">
        <v>4168970</v>
      </c>
      <c r="D8" s="35">
        <v>1202</v>
      </c>
      <c r="E8" s="35">
        <v>1339</v>
      </c>
      <c r="F8" s="35">
        <v>1292</v>
      </c>
      <c r="G8" s="35">
        <v>9353</v>
      </c>
      <c r="H8" s="35">
        <v>263</v>
      </c>
      <c r="I8" s="35">
        <v>21008</v>
      </c>
      <c r="J8" s="35">
        <v>25</v>
      </c>
      <c r="K8" s="35">
        <v>1555611</v>
      </c>
      <c r="L8" s="35">
        <v>31</v>
      </c>
      <c r="M8" s="35">
        <v>43</v>
      </c>
      <c r="N8" s="35">
        <v>26</v>
      </c>
      <c r="O8" s="35">
        <v>11</v>
      </c>
      <c r="P8" s="35">
        <v>200</v>
      </c>
      <c r="Q8" s="35">
        <v>284</v>
      </c>
      <c r="R8" s="35">
        <v>460</v>
      </c>
      <c r="S8" s="35">
        <v>120</v>
      </c>
      <c r="T8" s="35">
        <v>22</v>
      </c>
      <c r="U8" s="35">
        <v>298</v>
      </c>
      <c r="V8" s="35">
        <v>455</v>
      </c>
      <c r="W8" s="35">
        <v>30</v>
      </c>
      <c r="X8" s="35">
        <v>367</v>
      </c>
      <c r="Y8" s="35">
        <v>164</v>
      </c>
      <c r="Z8" s="35">
        <v>1</v>
      </c>
      <c r="AA8" s="35">
        <v>1201.355591</v>
      </c>
      <c r="AB8" s="35">
        <v>1336.955933</v>
      </c>
      <c r="AC8" s="35">
        <v>1334.0570070000001</v>
      </c>
      <c r="AD8" s="37">
        <v>372</v>
      </c>
      <c r="AE8" s="38">
        <v>64.901245000000245</v>
      </c>
    </row>
    <row r="9" spans="1:31" x14ac:dyDescent="0.2">
      <c r="A9" s="35">
        <v>8</v>
      </c>
      <c r="B9" s="35">
        <v>497548</v>
      </c>
      <c r="C9" s="35">
        <v>4168374</v>
      </c>
      <c r="D9" s="35">
        <v>1135</v>
      </c>
      <c r="E9" s="35">
        <v>1214</v>
      </c>
      <c r="F9" s="35">
        <v>1175</v>
      </c>
      <c r="G9" s="35">
        <v>10056</v>
      </c>
      <c r="H9" s="35">
        <v>259</v>
      </c>
      <c r="I9" s="35">
        <v>22656</v>
      </c>
      <c r="J9" s="35">
        <v>22</v>
      </c>
      <c r="K9" s="35">
        <v>1322066</v>
      </c>
      <c r="L9" s="35">
        <v>26</v>
      </c>
      <c r="M9" s="35">
        <v>49</v>
      </c>
      <c r="O9" s="35">
        <v>5</v>
      </c>
      <c r="P9" s="35">
        <v>178</v>
      </c>
      <c r="Q9" s="35">
        <v>316</v>
      </c>
      <c r="R9" s="35">
        <v>368</v>
      </c>
      <c r="S9" s="35">
        <v>60</v>
      </c>
      <c r="T9" s="35">
        <v>149</v>
      </c>
      <c r="U9" s="35">
        <v>326</v>
      </c>
      <c r="V9" s="35">
        <v>363</v>
      </c>
      <c r="W9" s="35">
        <v>124</v>
      </c>
      <c r="X9" s="35">
        <v>342</v>
      </c>
      <c r="Y9" s="35">
        <v>170</v>
      </c>
      <c r="Z9" s="35">
        <v>1</v>
      </c>
      <c r="AA9" s="35">
        <v>1134.4335940000001</v>
      </c>
      <c r="AB9" s="35">
        <v>1177.9716800000001</v>
      </c>
      <c r="AC9" s="35">
        <v>1214.208862</v>
      </c>
      <c r="AD9" s="37">
        <v>342</v>
      </c>
      <c r="AE9" s="38">
        <v>58.006224999999858</v>
      </c>
    </row>
    <row r="10" spans="1:31" x14ac:dyDescent="0.2">
      <c r="A10" s="35">
        <v>9</v>
      </c>
      <c r="B10" s="35">
        <v>498259</v>
      </c>
      <c r="C10" s="35">
        <v>4169565</v>
      </c>
      <c r="D10" s="35">
        <v>1312</v>
      </c>
      <c r="E10" s="35">
        <v>1455</v>
      </c>
      <c r="F10" s="35">
        <v>1393</v>
      </c>
      <c r="G10" s="35">
        <v>8764</v>
      </c>
      <c r="H10" s="35">
        <v>262</v>
      </c>
      <c r="I10" s="35">
        <v>26992</v>
      </c>
      <c r="J10" s="35">
        <v>26</v>
      </c>
      <c r="K10" s="35">
        <v>5780286</v>
      </c>
      <c r="L10" s="35">
        <v>59</v>
      </c>
      <c r="M10" s="35">
        <v>75</v>
      </c>
      <c r="O10" s="35">
        <v>10</v>
      </c>
      <c r="P10" s="35">
        <v>187</v>
      </c>
      <c r="Q10" s="35">
        <v>444</v>
      </c>
      <c r="R10" s="35">
        <v>592</v>
      </c>
      <c r="S10" s="35">
        <v>138</v>
      </c>
      <c r="T10" s="35">
        <v>44</v>
      </c>
      <c r="U10" s="35">
        <v>454</v>
      </c>
      <c r="V10" s="35">
        <v>581</v>
      </c>
      <c r="W10" s="35">
        <v>41</v>
      </c>
      <c r="X10" s="35">
        <v>512</v>
      </c>
      <c r="Y10" s="35">
        <v>185</v>
      </c>
      <c r="Z10" s="35">
        <v>2</v>
      </c>
      <c r="AA10" s="35">
        <v>1311.767456</v>
      </c>
      <c r="AB10" s="35">
        <v>1423.838135</v>
      </c>
      <c r="AC10" s="35">
        <v>1454.3081050000001</v>
      </c>
      <c r="AD10" s="37">
        <v>518</v>
      </c>
      <c r="AE10" s="38">
        <v>86.505309500000067</v>
      </c>
    </row>
    <row r="11" spans="1:31" x14ac:dyDescent="0.2">
      <c r="A11" s="35">
        <v>10</v>
      </c>
      <c r="B11" s="35">
        <v>497138</v>
      </c>
      <c r="C11" s="35">
        <v>4170194</v>
      </c>
      <c r="D11" s="35">
        <v>1333</v>
      </c>
      <c r="E11" s="35">
        <v>1516</v>
      </c>
      <c r="F11" s="35">
        <v>1440</v>
      </c>
      <c r="G11" s="35">
        <v>8382</v>
      </c>
      <c r="H11" s="35">
        <v>254</v>
      </c>
      <c r="I11" s="35">
        <v>46368</v>
      </c>
      <c r="J11" s="35">
        <v>25</v>
      </c>
      <c r="K11" s="35">
        <v>3696409</v>
      </c>
      <c r="L11" s="35">
        <v>35</v>
      </c>
      <c r="M11" s="35">
        <v>76</v>
      </c>
      <c r="O11" s="35">
        <v>13</v>
      </c>
      <c r="P11" s="35">
        <v>184</v>
      </c>
      <c r="Q11" s="35">
        <v>412</v>
      </c>
      <c r="R11" s="35">
        <v>588</v>
      </c>
      <c r="S11" s="35">
        <v>105</v>
      </c>
      <c r="T11" s="35">
        <v>7</v>
      </c>
      <c r="U11" s="35">
        <v>417</v>
      </c>
      <c r="V11" s="35">
        <v>580</v>
      </c>
      <c r="W11" s="35">
        <v>8</v>
      </c>
      <c r="X11" s="35">
        <v>492</v>
      </c>
      <c r="Y11" s="35">
        <v>243</v>
      </c>
      <c r="Z11" s="35">
        <v>2</v>
      </c>
      <c r="AA11" s="35">
        <v>1332.646851</v>
      </c>
      <c r="AB11" s="35">
        <v>1495.8149410000001</v>
      </c>
      <c r="AC11" s="35">
        <v>1515.834961</v>
      </c>
      <c r="AD11" s="37">
        <v>500</v>
      </c>
      <c r="AE11" s="38">
        <v>101.60406499999999</v>
      </c>
    </row>
    <row r="12" spans="1:31" x14ac:dyDescent="0.2">
      <c r="A12" s="35">
        <v>11</v>
      </c>
      <c r="B12" s="35">
        <v>500436</v>
      </c>
      <c r="C12" s="35">
        <v>4172598</v>
      </c>
      <c r="D12" s="35">
        <v>1892</v>
      </c>
      <c r="E12" s="35">
        <v>1997</v>
      </c>
      <c r="F12" s="35">
        <v>1947</v>
      </c>
      <c r="G12" s="35">
        <v>5731</v>
      </c>
      <c r="H12" s="35">
        <v>280</v>
      </c>
      <c r="I12" s="35">
        <v>21808</v>
      </c>
      <c r="J12" s="35">
        <v>26</v>
      </c>
      <c r="K12" s="35">
        <v>1901098</v>
      </c>
      <c r="L12" s="35">
        <v>26</v>
      </c>
      <c r="M12" s="35">
        <v>62</v>
      </c>
      <c r="N12" s="35">
        <v>36</v>
      </c>
      <c r="O12" s="35">
        <v>10</v>
      </c>
      <c r="P12" s="35">
        <v>177</v>
      </c>
      <c r="Q12" s="35">
        <v>324</v>
      </c>
      <c r="R12" s="35">
        <v>408</v>
      </c>
      <c r="S12" s="35">
        <v>74</v>
      </c>
      <c r="T12" s="35">
        <v>168</v>
      </c>
      <c r="U12" s="35">
        <v>329</v>
      </c>
      <c r="V12" s="35">
        <v>402</v>
      </c>
      <c r="W12" s="35">
        <v>157</v>
      </c>
      <c r="X12" s="35">
        <v>360</v>
      </c>
      <c r="Y12" s="35">
        <v>167</v>
      </c>
      <c r="Z12" s="35">
        <v>1</v>
      </c>
      <c r="AA12" s="35">
        <v>1892.1843260000001</v>
      </c>
      <c r="AB12" s="35">
        <v>1967.4228519999999</v>
      </c>
      <c r="AC12" s="35">
        <v>1996.5672609999999</v>
      </c>
      <c r="AD12" s="37">
        <v>366</v>
      </c>
      <c r="AE12" s="38">
        <v>66.763671999999815</v>
      </c>
    </row>
    <row r="13" spans="1:31" x14ac:dyDescent="0.2">
      <c r="A13" s="35">
        <v>12</v>
      </c>
      <c r="B13" s="35">
        <v>502161</v>
      </c>
      <c r="C13" s="35">
        <v>4171532</v>
      </c>
      <c r="D13" s="35">
        <v>1542</v>
      </c>
      <c r="E13" s="35">
        <v>1702</v>
      </c>
      <c r="F13" s="35">
        <v>1631</v>
      </c>
      <c r="G13" s="35">
        <v>7236</v>
      </c>
      <c r="H13" s="35">
        <v>292</v>
      </c>
      <c r="I13" s="35">
        <v>62944</v>
      </c>
      <c r="J13" s="35">
        <v>27</v>
      </c>
      <c r="K13" s="35">
        <v>4883710</v>
      </c>
      <c r="L13" s="35">
        <v>49</v>
      </c>
      <c r="M13" s="35">
        <v>88</v>
      </c>
      <c r="N13" s="35">
        <v>95</v>
      </c>
      <c r="O13" s="35">
        <v>10</v>
      </c>
      <c r="P13" s="35">
        <v>137</v>
      </c>
      <c r="Q13" s="35">
        <v>488</v>
      </c>
      <c r="R13" s="35">
        <v>612</v>
      </c>
      <c r="S13" s="35">
        <v>44</v>
      </c>
      <c r="T13" s="35">
        <v>133</v>
      </c>
      <c r="U13" s="35">
        <v>494</v>
      </c>
      <c r="V13" s="35">
        <v>603</v>
      </c>
      <c r="W13" s="35">
        <v>132</v>
      </c>
      <c r="X13" s="35">
        <v>543</v>
      </c>
      <c r="Y13" s="35">
        <v>283</v>
      </c>
      <c r="Z13" s="35">
        <v>2</v>
      </c>
      <c r="AA13" s="35">
        <v>1540.8431399999999</v>
      </c>
      <c r="AB13" s="35">
        <v>1663.7254640000001</v>
      </c>
      <c r="AC13" s="35">
        <v>1701.8214109999999</v>
      </c>
      <c r="AD13" s="37">
        <v>550</v>
      </c>
      <c r="AE13" s="38">
        <v>99.537108999999873</v>
      </c>
    </row>
    <row r="14" spans="1:31" x14ac:dyDescent="0.2">
      <c r="A14" s="35">
        <v>13</v>
      </c>
      <c r="B14" s="35">
        <v>503224</v>
      </c>
      <c r="C14" s="35">
        <v>4170346</v>
      </c>
      <c r="D14" s="35">
        <v>1372</v>
      </c>
      <c r="E14" s="35">
        <v>1489</v>
      </c>
      <c r="F14" s="35">
        <v>1430</v>
      </c>
      <c r="G14" s="35">
        <v>8749</v>
      </c>
      <c r="H14" s="35">
        <v>296</v>
      </c>
      <c r="I14" s="35">
        <v>68176</v>
      </c>
      <c r="J14" s="35">
        <v>21</v>
      </c>
      <c r="K14" s="35">
        <v>1490518</v>
      </c>
      <c r="L14" s="35">
        <v>18</v>
      </c>
      <c r="M14" s="35">
        <v>43</v>
      </c>
      <c r="N14" s="35">
        <v>75</v>
      </c>
      <c r="O14" s="35">
        <v>6</v>
      </c>
      <c r="P14" s="35">
        <v>142</v>
      </c>
      <c r="Q14" s="35">
        <v>384</v>
      </c>
      <c r="R14" s="35">
        <v>552</v>
      </c>
      <c r="S14" s="35">
        <v>110</v>
      </c>
      <c r="T14" s="35">
        <v>169</v>
      </c>
      <c r="U14" s="35">
        <v>419</v>
      </c>
      <c r="V14" s="35">
        <v>545</v>
      </c>
      <c r="W14" s="35">
        <v>10</v>
      </c>
      <c r="X14" s="35">
        <v>471</v>
      </c>
      <c r="Y14" s="35">
        <v>295</v>
      </c>
      <c r="Z14" s="35">
        <v>2</v>
      </c>
      <c r="AA14" s="35">
        <v>1392.7094729999999</v>
      </c>
      <c r="AB14" s="35">
        <v>1456.3975829999999</v>
      </c>
      <c r="AC14" s="35">
        <v>1488.602173</v>
      </c>
      <c r="AD14" s="37">
        <v>468</v>
      </c>
      <c r="AE14" s="38">
        <v>64.048645000000079</v>
      </c>
    </row>
    <row r="15" spans="1:31" x14ac:dyDescent="0.2">
      <c r="A15" s="35">
        <v>14</v>
      </c>
      <c r="B15" s="35">
        <v>494173</v>
      </c>
      <c r="C15" s="35">
        <v>4175361</v>
      </c>
      <c r="D15" s="35">
        <v>1589</v>
      </c>
      <c r="E15" s="35">
        <v>1736</v>
      </c>
      <c r="F15" s="35">
        <v>1680</v>
      </c>
      <c r="G15" s="35">
        <v>6027</v>
      </c>
      <c r="H15" s="35">
        <v>209</v>
      </c>
      <c r="I15" s="35">
        <v>52560</v>
      </c>
      <c r="J15" s="35">
        <v>25</v>
      </c>
      <c r="K15" s="35">
        <v>7567235</v>
      </c>
      <c r="L15" s="35">
        <v>59</v>
      </c>
      <c r="M15" s="35">
        <v>71</v>
      </c>
      <c r="N15" s="35">
        <v>29</v>
      </c>
      <c r="O15" s="35">
        <v>9</v>
      </c>
      <c r="P15" s="35">
        <v>234</v>
      </c>
      <c r="Q15" s="35">
        <v>488</v>
      </c>
      <c r="R15" s="35">
        <v>676</v>
      </c>
      <c r="S15" s="35">
        <v>166</v>
      </c>
      <c r="T15" s="35">
        <v>61</v>
      </c>
      <c r="U15" s="35">
        <v>498</v>
      </c>
      <c r="V15" s="35">
        <v>639</v>
      </c>
      <c r="W15" s="35">
        <v>67</v>
      </c>
      <c r="X15" s="35">
        <v>562</v>
      </c>
      <c r="Y15" s="35">
        <v>259</v>
      </c>
      <c r="AA15" s="35">
        <v>1588.6750489999999</v>
      </c>
      <c r="AB15" s="35">
        <v>1706.6400149999999</v>
      </c>
      <c r="AC15" s="35">
        <v>1735.3045649999999</v>
      </c>
      <c r="AD15" s="37">
        <v>582</v>
      </c>
      <c r="AE15" s="38">
        <v>87.647032999999965</v>
      </c>
    </row>
    <row r="16" spans="1:31" x14ac:dyDescent="0.2">
      <c r="A16" s="35">
        <v>15</v>
      </c>
      <c r="B16" s="35">
        <v>492451</v>
      </c>
      <c r="C16" s="35">
        <v>4174989</v>
      </c>
      <c r="D16" s="35">
        <v>1380</v>
      </c>
      <c r="E16" s="35">
        <v>1560</v>
      </c>
      <c r="F16" s="35">
        <v>1479</v>
      </c>
      <c r="G16" s="35">
        <v>7733</v>
      </c>
      <c r="H16" s="35">
        <v>205</v>
      </c>
      <c r="I16" s="35">
        <v>100944</v>
      </c>
      <c r="J16" s="35">
        <v>23</v>
      </c>
      <c r="K16" s="35">
        <v>8581333</v>
      </c>
      <c r="L16" s="35">
        <v>50</v>
      </c>
      <c r="M16" s="35">
        <v>83</v>
      </c>
      <c r="N16" s="35">
        <v>85</v>
      </c>
      <c r="O16" s="35">
        <v>9</v>
      </c>
      <c r="P16" s="35">
        <v>243</v>
      </c>
      <c r="Q16" s="35">
        <v>552</v>
      </c>
      <c r="R16" s="35">
        <v>692</v>
      </c>
      <c r="S16" s="35">
        <v>123</v>
      </c>
      <c r="T16" s="35">
        <v>46</v>
      </c>
      <c r="U16" s="35">
        <v>575</v>
      </c>
      <c r="V16" s="35">
        <v>696</v>
      </c>
      <c r="W16" s="35">
        <v>39</v>
      </c>
      <c r="X16" s="35">
        <v>631</v>
      </c>
      <c r="Y16" s="35">
        <v>359</v>
      </c>
      <c r="Z16" s="35">
        <v>1</v>
      </c>
      <c r="AA16" s="35">
        <v>1379.365601</v>
      </c>
      <c r="AB16" s="35">
        <v>1509.9422609999999</v>
      </c>
      <c r="AC16" s="35">
        <v>1560.025269</v>
      </c>
      <c r="AD16" s="37">
        <v>622</v>
      </c>
      <c r="AE16" s="38">
        <v>115.37133800000015</v>
      </c>
    </row>
    <row r="17" spans="1:31" x14ac:dyDescent="0.2">
      <c r="A17" s="35">
        <v>16</v>
      </c>
      <c r="B17" s="35">
        <v>492831</v>
      </c>
      <c r="C17" s="35">
        <v>4175405</v>
      </c>
      <c r="D17" s="35">
        <v>1495</v>
      </c>
      <c r="E17" s="35">
        <v>1566</v>
      </c>
      <c r="F17" s="35">
        <v>1534</v>
      </c>
      <c r="G17" s="35">
        <v>7216</v>
      </c>
      <c r="H17" s="35">
        <v>203</v>
      </c>
      <c r="I17" s="35">
        <v>19872</v>
      </c>
      <c r="J17" s="35">
        <v>27</v>
      </c>
      <c r="K17" s="35">
        <v>1187173</v>
      </c>
      <c r="L17" s="35">
        <v>29</v>
      </c>
      <c r="M17" s="35">
        <v>47</v>
      </c>
      <c r="N17" s="35">
        <v>25</v>
      </c>
      <c r="O17" s="35">
        <v>4</v>
      </c>
      <c r="P17" s="35">
        <v>258</v>
      </c>
      <c r="Q17" s="35">
        <v>264</v>
      </c>
      <c r="R17" s="35">
        <v>336</v>
      </c>
      <c r="S17" s="35">
        <v>173</v>
      </c>
      <c r="T17" s="35">
        <v>59</v>
      </c>
      <c r="U17" s="35">
        <v>281</v>
      </c>
      <c r="V17" s="35">
        <v>335</v>
      </c>
      <c r="W17" s="35">
        <v>59</v>
      </c>
      <c r="X17" s="35">
        <v>306</v>
      </c>
      <c r="Y17" s="35">
        <v>159</v>
      </c>
      <c r="AA17" s="35">
        <v>1495.006592</v>
      </c>
      <c r="AB17" s="35">
        <v>1529.8439940000001</v>
      </c>
      <c r="AC17" s="35">
        <v>1564.963379</v>
      </c>
      <c r="AD17" s="37">
        <v>300</v>
      </c>
      <c r="AE17" s="38">
        <v>52.538086000000021</v>
      </c>
    </row>
    <row r="18" spans="1:31" x14ac:dyDescent="0.2">
      <c r="A18" s="35">
        <v>17</v>
      </c>
      <c r="B18" s="35">
        <v>492969</v>
      </c>
      <c r="C18" s="35">
        <v>4176347</v>
      </c>
      <c r="D18" s="35">
        <v>1536</v>
      </c>
      <c r="E18" s="35">
        <v>1632</v>
      </c>
      <c r="F18" s="35">
        <v>1592</v>
      </c>
      <c r="G18" s="35">
        <v>6767</v>
      </c>
      <c r="H18" s="35">
        <v>196</v>
      </c>
      <c r="I18" s="35">
        <v>7616</v>
      </c>
      <c r="J18" s="35">
        <v>27</v>
      </c>
      <c r="K18" s="35">
        <v>1646186</v>
      </c>
      <c r="L18" s="35">
        <v>44</v>
      </c>
      <c r="M18" s="35">
        <v>51</v>
      </c>
      <c r="O18" s="35">
        <v>5</v>
      </c>
      <c r="P18" s="35">
        <v>274</v>
      </c>
      <c r="Q18" s="35">
        <v>296</v>
      </c>
      <c r="R18" s="35">
        <v>332</v>
      </c>
      <c r="S18" s="35">
        <v>26</v>
      </c>
      <c r="T18" s="35">
        <v>140</v>
      </c>
      <c r="U18" s="35">
        <v>314</v>
      </c>
      <c r="V18" s="35">
        <v>330</v>
      </c>
      <c r="W18" s="35">
        <v>117</v>
      </c>
      <c r="X18" s="35">
        <v>320</v>
      </c>
      <c r="Y18" s="35">
        <v>99</v>
      </c>
      <c r="AA18" s="35">
        <v>1535.220581</v>
      </c>
      <c r="AB18" s="35">
        <v>1597.517456</v>
      </c>
      <c r="AC18" s="35">
        <v>1631.2711179999999</v>
      </c>
      <c r="AD18" s="37">
        <v>314</v>
      </c>
      <c r="AE18" s="38">
        <v>64.902099499999849</v>
      </c>
    </row>
    <row r="19" spans="1:31" x14ac:dyDescent="0.2">
      <c r="A19" s="35">
        <v>18</v>
      </c>
      <c r="B19" s="35">
        <v>493216</v>
      </c>
      <c r="C19" s="35">
        <v>4176386</v>
      </c>
      <c r="D19" s="35">
        <v>1583</v>
      </c>
      <c r="E19" s="35">
        <v>1637</v>
      </c>
      <c r="F19" s="35">
        <v>1617</v>
      </c>
      <c r="G19" s="35">
        <v>6519</v>
      </c>
      <c r="H19" s="35">
        <v>197</v>
      </c>
      <c r="I19" s="35">
        <v>4368</v>
      </c>
      <c r="J19" s="35">
        <v>25</v>
      </c>
      <c r="K19" s="35">
        <v>246809</v>
      </c>
      <c r="L19" s="35">
        <v>16</v>
      </c>
      <c r="M19" s="35">
        <v>21</v>
      </c>
      <c r="N19" s="35">
        <v>9</v>
      </c>
      <c r="O19" s="35">
        <v>12</v>
      </c>
      <c r="P19" s="35">
        <v>245</v>
      </c>
      <c r="Q19" s="35">
        <v>160</v>
      </c>
      <c r="R19" s="35">
        <v>216</v>
      </c>
      <c r="S19" s="35">
        <v>76</v>
      </c>
      <c r="T19" s="35">
        <v>176</v>
      </c>
      <c r="U19" s="35">
        <v>169</v>
      </c>
      <c r="V19" s="35">
        <v>216</v>
      </c>
      <c r="W19" s="35">
        <v>172</v>
      </c>
      <c r="X19" s="35">
        <v>191</v>
      </c>
      <c r="Y19" s="35">
        <v>75</v>
      </c>
      <c r="AA19" s="35">
        <v>1582.126831</v>
      </c>
      <c r="AB19" s="35">
        <v>1632.7827150000001</v>
      </c>
      <c r="AC19" s="35">
        <v>1636.1983640000001</v>
      </c>
      <c r="AD19" s="37">
        <v>188</v>
      </c>
      <c r="AE19" s="38">
        <v>28.743591000000151</v>
      </c>
    </row>
    <row r="20" spans="1:31" x14ac:dyDescent="0.2">
      <c r="A20" s="35">
        <v>19</v>
      </c>
      <c r="B20" s="35">
        <v>493521</v>
      </c>
      <c r="C20" s="35">
        <v>4176408</v>
      </c>
      <c r="D20" s="35">
        <v>1602</v>
      </c>
      <c r="E20" s="35">
        <v>1724</v>
      </c>
      <c r="F20" s="35">
        <v>1667</v>
      </c>
      <c r="G20" s="35">
        <v>6220</v>
      </c>
      <c r="H20" s="35">
        <v>197</v>
      </c>
      <c r="I20" s="35">
        <v>4320</v>
      </c>
      <c r="J20" s="35">
        <v>27</v>
      </c>
      <c r="K20" s="35">
        <v>2230335</v>
      </c>
      <c r="L20" s="35">
        <v>60</v>
      </c>
      <c r="M20" s="35">
        <v>66</v>
      </c>
      <c r="N20" s="35">
        <v>9</v>
      </c>
      <c r="O20" s="35">
        <v>8</v>
      </c>
      <c r="P20" s="35">
        <v>258</v>
      </c>
      <c r="Q20" s="35">
        <v>340</v>
      </c>
      <c r="R20" s="35">
        <v>404</v>
      </c>
      <c r="S20" s="35">
        <v>70</v>
      </c>
      <c r="T20" s="35">
        <v>28</v>
      </c>
      <c r="U20" s="35">
        <v>347</v>
      </c>
      <c r="V20" s="35">
        <v>393</v>
      </c>
      <c r="W20" s="35">
        <v>15</v>
      </c>
      <c r="X20" s="35">
        <v>368</v>
      </c>
      <c r="Y20" s="35">
        <v>74</v>
      </c>
      <c r="AA20" s="35">
        <v>1601.2517089999999</v>
      </c>
      <c r="AB20" s="35">
        <v>1670.4498289999999</v>
      </c>
      <c r="AC20" s="35">
        <v>1724.290039</v>
      </c>
      <c r="AD20" s="37">
        <v>372</v>
      </c>
      <c r="AE20" s="38">
        <v>88.439270000000079</v>
      </c>
    </row>
    <row r="21" spans="1:31" x14ac:dyDescent="0.2">
      <c r="A21" s="35">
        <v>20</v>
      </c>
      <c r="B21" s="35">
        <v>493893</v>
      </c>
      <c r="C21" s="35">
        <v>4176635</v>
      </c>
      <c r="D21" s="35">
        <v>1660</v>
      </c>
      <c r="E21" s="35">
        <v>1744</v>
      </c>
      <c r="F21" s="35">
        <v>1706</v>
      </c>
      <c r="G21" s="35">
        <v>5799</v>
      </c>
      <c r="H21" s="35">
        <v>196</v>
      </c>
      <c r="I21" s="35">
        <v>13040</v>
      </c>
      <c r="J21" s="35">
        <v>28</v>
      </c>
      <c r="K21" s="35">
        <v>930291</v>
      </c>
      <c r="L21" s="35">
        <v>33</v>
      </c>
      <c r="M21" s="35">
        <v>48</v>
      </c>
      <c r="N21" s="35">
        <v>37</v>
      </c>
      <c r="O21" s="35">
        <v>9</v>
      </c>
      <c r="P21" s="35">
        <v>257</v>
      </c>
      <c r="Q21" s="35">
        <v>176</v>
      </c>
      <c r="R21" s="35">
        <v>308</v>
      </c>
      <c r="S21" s="35">
        <v>10</v>
      </c>
      <c r="T21" s="35">
        <v>114</v>
      </c>
      <c r="U21" s="35">
        <v>226</v>
      </c>
      <c r="V21" s="35">
        <v>328</v>
      </c>
      <c r="W21" s="35">
        <v>98</v>
      </c>
      <c r="X21" s="35">
        <v>262</v>
      </c>
      <c r="Y21" s="35">
        <v>129</v>
      </c>
      <c r="AA21" s="35">
        <v>1658.9013669999999</v>
      </c>
      <c r="AB21" s="35">
        <v>1723.5772710000001</v>
      </c>
      <c r="AC21" s="35">
        <v>1743.5584719999999</v>
      </c>
      <c r="AD21" s="37">
        <v>242</v>
      </c>
      <c r="AE21" s="38">
        <v>52.319152999999915</v>
      </c>
    </row>
    <row r="22" spans="1:31" x14ac:dyDescent="0.2">
      <c r="A22" s="35">
        <v>21</v>
      </c>
      <c r="B22" s="35">
        <v>493164</v>
      </c>
      <c r="C22" s="35">
        <v>4177904</v>
      </c>
      <c r="D22" s="35">
        <v>1565</v>
      </c>
      <c r="E22" s="35">
        <v>1670</v>
      </c>
      <c r="F22" s="35">
        <v>1623</v>
      </c>
      <c r="G22" s="35">
        <v>6309</v>
      </c>
      <c r="H22" s="35">
        <v>183</v>
      </c>
      <c r="I22" s="35">
        <v>16336</v>
      </c>
      <c r="J22" s="35">
        <v>30</v>
      </c>
      <c r="K22" s="35">
        <v>2042437</v>
      </c>
      <c r="L22" s="35">
        <v>40</v>
      </c>
      <c r="M22" s="35">
        <v>61</v>
      </c>
      <c r="O22" s="35">
        <v>5</v>
      </c>
      <c r="P22" s="35">
        <v>277</v>
      </c>
      <c r="Q22" s="35">
        <v>308</v>
      </c>
      <c r="R22" s="35">
        <v>392</v>
      </c>
      <c r="S22" s="35">
        <v>94</v>
      </c>
      <c r="T22" s="35">
        <v>53</v>
      </c>
      <c r="U22" s="35">
        <v>335</v>
      </c>
      <c r="V22" s="35">
        <v>365</v>
      </c>
      <c r="W22" s="35">
        <v>45</v>
      </c>
      <c r="X22" s="35">
        <v>345</v>
      </c>
      <c r="Y22" s="35">
        <v>144</v>
      </c>
      <c r="Z22" s="35">
        <v>1</v>
      </c>
      <c r="AA22" s="35">
        <v>1563.5371090000001</v>
      </c>
      <c r="AB22" s="35">
        <v>1612.8767089999999</v>
      </c>
      <c r="AC22" s="35">
        <v>1669.8073730000001</v>
      </c>
      <c r="AD22" s="37">
        <v>350</v>
      </c>
      <c r="AE22" s="38">
        <v>81.600464000000102</v>
      </c>
    </row>
    <row r="23" spans="1:31" x14ac:dyDescent="0.2">
      <c r="A23" s="35">
        <v>22</v>
      </c>
      <c r="B23" s="35">
        <v>494323</v>
      </c>
      <c r="C23" s="35">
        <v>4177582</v>
      </c>
      <c r="D23" s="35">
        <v>1699</v>
      </c>
      <c r="E23" s="35">
        <v>1875</v>
      </c>
      <c r="F23" s="35">
        <v>1789</v>
      </c>
      <c r="G23" s="35">
        <v>5183</v>
      </c>
      <c r="H23" s="35">
        <v>187</v>
      </c>
      <c r="I23" s="35">
        <v>29760</v>
      </c>
      <c r="J23" s="35">
        <v>26</v>
      </c>
      <c r="K23" s="35">
        <v>10441929</v>
      </c>
      <c r="L23" s="35">
        <v>79</v>
      </c>
      <c r="M23" s="35">
        <v>103</v>
      </c>
      <c r="O23" s="35">
        <v>7</v>
      </c>
      <c r="P23" s="35">
        <v>308</v>
      </c>
      <c r="Q23" s="35">
        <v>548</v>
      </c>
      <c r="R23" s="35">
        <v>660</v>
      </c>
      <c r="S23" s="35">
        <v>167</v>
      </c>
      <c r="T23" s="35">
        <v>16</v>
      </c>
      <c r="U23" s="35">
        <v>591</v>
      </c>
      <c r="V23" s="35">
        <v>656</v>
      </c>
      <c r="W23" s="35">
        <v>51</v>
      </c>
      <c r="X23" s="35">
        <v>619</v>
      </c>
      <c r="Y23" s="35">
        <v>195</v>
      </c>
      <c r="AA23" s="35">
        <v>1698.380249</v>
      </c>
      <c r="AB23" s="35">
        <v>1786.7695309999999</v>
      </c>
      <c r="AC23" s="35">
        <v>1874.7780760000001</v>
      </c>
      <c r="AD23" s="37">
        <v>604</v>
      </c>
      <c r="AE23" s="38">
        <v>132.20318600000019</v>
      </c>
    </row>
    <row r="24" spans="1:31" x14ac:dyDescent="0.2">
      <c r="A24" s="35">
        <v>23</v>
      </c>
      <c r="B24" s="35">
        <v>494854</v>
      </c>
      <c r="C24" s="35">
        <v>4177349</v>
      </c>
      <c r="D24" s="35">
        <v>1770</v>
      </c>
      <c r="E24" s="35">
        <v>1880</v>
      </c>
      <c r="F24" s="35">
        <v>1838</v>
      </c>
      <c r="G24" s="35">
        <v>4697</v>
      </c>
      <c r="H24" s="35">
        <v>191</v>
      </c>
      <c r="I24" s="35">
        <v>39552</v>
      </c>
      <c r="J24" s="35">
        <v>21</v>
      </c>
      <c r="K24" s="35">
        <v>4528242</v>
      </c>
      <c r="L24" s="35">
        <v>35</v>
      </c>
      <c r="M24" s="35">
        <v>70</v>
      </c>
      <c r="N24" s="35">
        <v>39</v>
      </c>
      <c r="O24" s="35">
        <v>6</v>
      </c>
      <c r="P24" s="35">
        <v>314</v>
      </c>
      <c r="Q24" s="35">
        <v>396</v>
      </c>
      <c r="R24" s="35">
        <v>652</v>
      </c>
      <c r="S24" s="35">
        <v>165</v>
      </c>
      <c r="T24" s="35">
        <v>86</v>
      </c>
      <c r="U24" s="35">
        <v>411</v>
      </c>
      <c r="V24" s="35">
        <v>637</v>
      </c>
      <c r="W24" s="35">
        <v>88</v>
      </c>
      <c r="X24" s="35">
        <v>505</v>
      </c>
      <c r="Y24" s="35">
        <v>224</v>
      </c>
      <c r="AA24" s="35">
        <v>1769.8862300000001</v>
      </c>
      <c r="AB24" s="35">
        <v>1847.3364260000001</v>
      </c>
      <c r="AC24" s="35">
        <v>1879.7514650000001</v>
      </c>
      <c r="AD24" s="37">
        <v>524</v>
      </c>
      <c r="AE24" s="38">
        <v>71.140137000000095</v>
      </c>
    </row>
    <row r="25" spans="1:31" x14ac:dyDescent="0.2">
      <c r="A25" s="35">
        <v>24</v>
      </c>
      <c r="B25" s="35">
        <v>492864</v>
      </c>
      <c r="C25" s="35">
        <v>4178797</v>
      </c>
      <c r="D25" s="35">
        <v>1450</v>
      </c>
      <c r="E25" s="35">
        <v>1644</v>
      </c>
      <c r="F25" s="35">
        <v>1559</v>
      </c>
      <c r="G25" s="35">
        <v>6623</v>
      </c>
      <c r="H25" s="35">
        <v>175</v>
      </c>
      <c r="I25" s="35">
        <v>77488</v>
      </c>
      <c r="J25" s="35">
        <v>29</v>
      </c>
      <c r="K25" s="35">
        <v>17858791</v>
      </c>
      <c r="L25" s="35">
        <v>91</v>
      </c>
      <c r="M25" s="35">
        <v>105</v>
      </c>
      <c r="N25" s="35">
        <v>65</v>
      </c>
      <c r="O25" s="35">
        <v>9</v>
      </c>
      <c r="P25" s="35">
        <v>292</v>
      </c>
      <c r="Q25" s="35">
        <v>664</v>
      </c>
      <c r="R25" s="35">
        <v>784</v>
      </c>
      <c r="S25" s="35">
        <v>136</v>
      </c>
      <c r="T25" s="35">
        <v>46</v>
      </c>
      <c r="U25" s="35">
        <v>670</v>
      </c>
      <c r="V25" s="35">
        <v>773</v>
      </c>
      <c r="W25" s="35">
        <v>45</v>
      </c>
      <c r="X25" s="35">
        <v>719</v>
      </c>
      <c r="Y25" s="35">
        <v>314</v>
      </c>
      <c r="Z25" s="35">
        <v>1</v>
      </c>
      <c r="AA25" s="35">
        <v>1449.806274</v>
      </c>
      <c r="AB25" s="35">
        <v>1580.2030030000001</v>
      </c>
      <c r="AC25" s="35">
        <v>1643.4655760000001</v>
      </c>
      <c r="AD25" s="37">
        <v>724</v>
      </c>
      <c r="AE25" s="38">
        <v>128.4609375</v>
      </c>
    </row>
    <row r="26" spans="1:31" x14ac:dyDescent="0.2">
      <c r="A26" s="35">
        <v>25</v>
      </c>
      <c r="B26" s="35">
        <v>492266</v>
      </c>
      <c r="C26" s="35">
        <v>4178678</v>
      </c>
      <c r="D26" s="35">
        <v>1431</v>
      </c>
      <c r="E26" s="35">
        <v>1512</v>
      </c>
      <c r="F26" s="35">
        <v>1475</v>
      </c>
      <c r="G26" s="35">
        <v>7211</v>
      </c>
      <c r="H26" s="35">
        <v>177</v>
      </c>
      <c r="I26" s="35">
        <v>10224</v>
      </c>
      <c r="J26" s="35">
        <v>28</v>
      </c>
      <c r="K26" s="35">
        <v>2024395</v>
      </c>
      <c r="L26" s="35">
        <v>48</v>
      </c>
      <c r="M26" s="35">
        <v>56</v>
      </c>
      <c r="N26" s="35">
        <v>17</v>
      </c>
      <c r="O26" s="35">
        <v>3</v>
      </c>
      <c r="P26" s="35">
        <v>207</v>
      </c>
      <c r="Q26" s="35">
        <v>280</v>
      </c>
      <c r="R26" s="35">
        <v>388</v>
      </c>
      <c r="S26" s="35">
        <v>124</v>
      </c>
      <c r="T26" s="35">
        <v>13</v>
      </c>
      <c r="U26" s="35">
        <v>287</v>
      </c>
      <c r="V26" s="35">
        <v>382</v>
      </c>
      <c r="W26" s="35">
        <v>15</v>
      </c>
      <c r="X26" s="35">
        <v>330</v>
      </c>
      <c r="Y26" s="35">
        <v>114</v>
      </c>
      <c r="AA26" s="35">
        <v>1429.690552</v>
      </c>
      <c r="AB26" s="35">
        <v>1463.2264399999999</v>
      </c>
      <c r="AC26" s="35">
        <v>1509.0607910000001</v>
      </c>
      <c r="AD26" s="37">
        <v>334</v>
      </c>
      <c r="AE26" s="38">
        <v>62.60229500000014</v>
      </c>
    </row>
    <row r="27" spans="1:31" x14ac:dyDescent="0.2">
      <c r="A27" s="35">
        <v>26</v>
      </c>
      <c r="B27" s="35">
        <v>491053</v>
      </c>
      <c r="C27" s="35">
        <v>4176763</v>
      </c>
      <c r="D27" s="35">
        <v>1257</v>
      </c>
      <c r="E27" s="35">
        <v>1384</v>
      </c>
      <c r="F27" s="35">
        <v>1317</v>
      </c>
      <c r="G27" s="35">
        <v>8541</v>
      </c>
      <c r="H27" s="35">
        <v>190</v>
      </c>
      <c r="I27" s="35">
        <v>29728</v>
      </c>
      <c r="J27" s="35">
        <v>21</v>
      </c>
      <c r="K27" s="35">
        <v>4254682</v>
      </c>
      <c r="L27" s="35">
        <v>59</v>
      </c>
      <c r="M27" s="35">
        <v>76</v>
      </c>
      <c r="N27" s="35">
        <v>55</v>
      </c>
      <c r="O27" s="35">
        <v>7</v>
      </c>
      <c r="P27" s="35">
        <v>283</v>
      </c>
      <c r="Q27" s="35">
        <v>452</v>
      </c>
      <c r="R27" s="35">
        <v>496</v>
      </c>
      <c r="S27" s="35">
        <v>146</v>
      </c>
      <c r="T27" s="35">
        <v>50</v>
      </c>
      <c r="U27" s="35">
        <v>463</v>
      </c>
      <c r="V27" s="35">
        <v>487</v>
      </c>
      <c r="W27" s="35">
        <v>53</v>
      </c>
      <c r="X27" s="35">
        <v>474</v>
      </c>
      <c r="Y27" s="35">
        <v>195</v>
      </c>
      <c r="AA27" s="35">
        <v>1256.2432859999999</v>
      </c>
      <c r="AB27" s="35">
        <v>1328.4573969999999</v>
      </c>
      <c r="AC27" s="35">
        <v>1383.6881100000001</v>
      </c>
      <c r="AD27" s="37">
        <v>474</v>
      </c>
      <c r="AE27" s="38">
        <v>91.337768500000038</v>
      </c>
    </row>
    <row r="28" spans="1:31" x14ac:dyDescent="0.2">
      <c r="A28" s="35">
        <v>27</v>
      </c>
      <c r="B28" s="35">
        <v>490515</v>
      </c>
      <c r="C28" s="35">
        <v>4177948</v>
      </c>
      <c r="D28" s="35">
        <v>1234</v>
      </c>
      <c r="E28" s="35">
        <v>1408</v>
      </c>
      <c r="F28" s="35">
        <v>1324</v>
      </c>
      <c r="G28" s="35">
        <v>8954</v>
      </c>
      <c r="H28" s="35">
        <v>182</v>
      </c>
      <c r="I28" s="35">
        <v>59456</v>
      </c>
      <c r="J28" s="35">
        <v>27</v>
      </c>
      <c r="K28" s="35">
        <v>19081281</v>
      </c>
      <c r="L28" s="35">
        <v>96</v>
      </c>
      <c r="M28" s="35">
        <v>116</v>
      </c>
      <c r="N28" s="35">
        <v>49</v>
      </c>
      <c r="O28" s="35">
        <v>5</v>
      </c>
      <c r="P28" s="35">
        <v>260</v>
      </c>
      <c r="Q28" s="35">
        <v>668</v>
      </c>
      <c r="R28" s="35">
        <v>780</v>
      </c>
      <c r="S28" s="35">
        <v>95</v>
      </c>
      <c r="T28" s="35">
        <v>169</v>
      </c>
      <c r="U28" s="35">
        <v>683</v>
      </c>
      <c r="V28" s="35">
        <v>788</v>
      </c>
      <c r="W28" s="35">
        <v>175</v>
      </c>
      <c r="X28" s="35">
        <v>733</v>
      </c>
      <c r="Y28" s="35">
        <v>275</v>
      </c>
      <c r="AA28" s="35">
        <v>1233.550293</v>
      </c>
      <c r="AB28" s="35">
        <v>1309.5373540000001</v>
      </c>
      <c r="AC28" s="35">
        <v>1406.0095209999999</v>
      </c>
      <c r="AD28" s="37">
        <v>724</v>
      </c>
      <c r="AE28" s="38">
        <v>134.46569749999981</v>
      </c>
    </row>
    <row r="29" spans="1:31" x14ac:dyDescent="0.2">
      <c r="A29" s="35">
        <v>28</v>
      </c>
      <c r="B29" s="35">
        <v>488520</v>
      </c>
      <c r="C29" s="35">
        <v>4176367</v>
      </c>
      <c r="D29" s="35">
        <v>1098</v>
      </c>
      <c r="E29" s="35">
        <v>1302</v>
      </c>
      <c r="F29" s="35">
        <v>1200</v>
      </c>
      <c r="G29" s="35">
        <v>11104</v>
      </c>
      <c r="H29" s="35">
        <v>190</v>
      </c>
      <c r="I29" s="35">
        <v>52352</v>
      </c>
      <c r="J29" s="35">
        <v>28</v>
      </c>
      <c r="K29" s="35">
        <v>37633569</v>
      </c>
      <c r="L29" s="35">
        <v>149</v>
      </c>
      <c r="M29" s="35">
        <v>163</v>
      </c>
      <c r="N29" s="35">
        <v>41</v>
      </c>
      <c r="O29" s="35">
        <v>5</v>
      </c>
      <c r="P29" s="35">
        <v>242</v>
      </c>
      <c r="Q29" s="35">
        <v>824</v>
      </c>
      <c r="R29" s="35">
        <v>864</v>
      </c>
      <c r="S29" s="35">
        <v>31</v>
      </c>
      <c r="T29" s="35">
        <v>173</v>
      </c>
      <c r="U29" s="35">
        <v>841</v>
      </c>
      <c r="V29" s="35">
        <v>848</v>
      </c>
      <c r="W29" s="35">
        <v>139</v>
      </c>
      <c r="X29" s="35">
        <v>844</v>
      </c>
      <c r="Y29" s="35">
        <v>258</v>
      </c>
      <c r="AA29" s="35">
        <v>1097.2849120000001</v>
      </c>
      <c r="AB29" s="35">
        <v>1179.307251</v>
      </c>
      <c r="AC29" s="35">
        <v>1301.567505</v>
      </c>
      <c r="AD29" s="37">
        <v>844</v>
      </c>
      <c r="AE29" s="38">
        <v>163.27142349999986</v>
      </c>
    </row>
    <row r="30" spans="1:31" x14ac:dyDescent="0.2">
      <c r="A30" s="35">
        <v>29</v>
      </c>
      <c r="B30" s="35">
        <v>489691</v>
      </c>
      <c r="C30" s="35">
        <v>4176094</v>
      </c>
      <c r="D30" s="35">
        <v>1166</v>
      </c>
      <c r="E30" s="35">
        <v>1271</v>
      </c>
      <c r="F30" s="35">
        <v>1222</v>
      </c>
      <c r="G30" s="35">
        <v>10007</v>
      </c>
      <c r="H30" s="35">
        <v>192</v>
      </c>
      <c r="I30" s="35">
        <v>55808</v>
      </c>
      <c r="J30" s="35">
        <v>24</v>
      </c>
      <c r="K30" s="35">
        <v>5835437</v>
      </c>
      <c r="L30" s="35">
        <v>60</v>
      </c>
      <c r="M30" s="35">
        <v>81</v>
      </c>
      <c r="N30" s="35">
        <v>78</v>
      </c>
      <c r="O30" s="35">
        <v>4</v>
      </c>
      <c r="P30" s="35">
        <v>219</v>
      </c>
      <c r="Q30" s="35">
        <v>460</v>
      </c>
      <c r="R30" s="35">
        <v>536</v>
      </c>
      <c r="S30" s="35">
        <v>23</v>
      </c>
      <c r="T30" s="35">
        <v>89</v>
      </c>
      <c r="U30" s="35">
        <v>467</v>
      </c>
      <c r="V30" s="35">
        <v>520</v>
      </c>
      <c r="W30" s="35">
        <v>82</v>
      </c>
      <c r="X30" s="35">
        <v>492</v>
      </c>
      <c r="Y30" s="35">
        <v>267</v>
      </c>
      <c r="AA30" s="35">
        <v>1165.0629879999999</v>
      </c>
      <c r="AB30" s="35">
        <v>1215.088745</v>
      </c>
      <c r="AC30" s="35">
        <v>1270.844971</v>
      </c>
      <c r="AD30" s="37">
        <v>498</v>
      </c>
      <c r="AE30" s="38">
        <v>80.76910450000014</v>
      </c>
    </row>
    <row r="31" spans="1:31" x14ac:dyDescent="0.2">
      <c r="A31" s="35">
        <v>30</v>
      </c>
      <c r="B31" s="35">
        <v>489350</v>
      </c>
      <c r="C31" s="35">
        <v>4175889</v>
      </c>
      <c r="D31" s="35">
        <v>1125</v>
      </c>
      <c r="E31" s="35">
        <v>1211</v>
      </c>
      <c r="F31" s="35">
        <v>1171</v>
      </c>
      <c r="G31" s="35">
        <v>10385</v>
      </c>
      <c r="H31" s="35">
        <v>193</v>
      </c>
      <c r="I31" s="35">
        <v>7632</v>
      </c>
      <c r="J31" s="35">
        <v>21</v>
      </c>
      <c r="K31" s="35">
        <v>1062544</v>
      </c>
      <c r="L31" s="35">
        <v>30</v>
      </c>
      <c r="M31" s="35">
        <v>41</v>
      </c>
      <c r="N31" s="35">
        <v>12</v>
      </c>
      <c r="O31" s="35">
        <v>6</v>
      </c>
      <c r="P31" s="35">
        <v>212</v>
      </c>
      <c r="Q31" s="35">
        <v>296</v>
      </c>
      <c r="R31" s="35">
        <v>388</v>
      </c>
      <c r="S31" s="35">
        <v>151</v>
      </c>
      <c r="T31" s="35">
        <v>84</v>
      </c>
      <c r="U31" s="35">
        <v>321</v>
      </c>
      <c r="V31" s="35">
        <v>359</v>
      </c>
      <c r="W31" s="35">
        <v>71</v>
      </c>
      <c r="X31" s="35">
        <v>333</v>
      </c>
      <c r="Y31" s="35">
        <v>99</v>
      </c>
      <c r="AA31" s="35">
        <v>1124.5607910000001</v>
      </c>
      <c r="AB31" s="35">
        <v>1205.5391850000001</v>
      </c>
      <c r="AC31" s="35">
        <v>1210.9173579999999</v>
      </c>
      <c r="AD31" s="37">
        <v>342</v>
      </c>
      <c r="AE31" s="38">
        <v>45.86736999999971</v>
      </c>
    </row>
    <row r="32" spans="1:31" x14ac:dyDescent="0.2">
      <c r="A32" s="35">
        <v>31</v>
      </c>
      <c r="B32" s="35">
        <v>490156</v>
      </c>
      <c r="C32" s="35">
        <v>4175727</v>
      </c>
      <c r="D32" s="35">
        <v>1126</v>
      </c>
      <c r="E32" s="35">
        <v>1297</v>
      </c>
      <c r="F32" s="35">
        <v>1214</v>
      </c>
      <c r="G32" s="35">
        <v>9643</v>
      </c>
      <c r="H32" s="35">
        <v>195</v>
      </c>
      <c r="I32" s="35">
        <v>234752</v>
      </c>
      <c r="J32" s="35">
        <v>21</v>
      </c>
      <c r="K32" s="35">
        <v>8837624</v>
      </c>
      <c r="L32" s="35">
        <v>38</v>
      </c>
      <c r="M32" s="35">
        <v>81</v>
      </c>
      <c r="O32" s="35">
        <v>6</v>
      </c>
      <c r="P32" s="35">
        <v>241</v>
      </c>
      <c r="Q32" s="35">
        <v>620</v>
      </c>
      <c r="R32" s="35">
        <v>976</v>
      </c>
      <c r="S32" s="35">
        <v>157</v>
      </c>
      <c r="T32" s="35">
        <v>89</v>
      </c>
      <c r="U32" s="35">
        <v>630</v>
      </c>
      <c r="V32" s="35">
        <v>980</v>
      </c>
      <c r="W32" s="35">
        <v>82</v>
      </c>
      <c r="X32" s="35">
        <v>779</v>
      </c>
      <c r="Y32" s="35">
        <v>547</v>
      </c>
      <c r="AA32" s="35">
        <v>1129.274658</v>
      </c>
      <c r="AB32" s="35">
        <v>1270.441284</v>
      </c>
      <c r="AC32" s="35">
        <v>1293.529297</v>
      </c>
      <c r="AD32" s="37">
        <v>798</v>
      </c>
      <c r="AE32" s="38">
        <v>93.671326000000136</v>
      </c>
    </row>
    <row r="33" spans="1:31" x14ac:dyDescent="0.2">
      <c r="A33" s="35">
        <v>32</v>
      </c>
      <c r="B33" s="35">
        <v>490459</v>
      </c>
      <c r="C33" s="35">
        <v>4174012</v>
      </c>
      <c r="D33" s="35">
        <v>1101</v>
      </c>
      <c r="E33" s="35">
        <v>1292</v>
      </c>
      <c r="F33" s="35">
        <v>1212</v>
      </c>
      <c r="G33" s="35">
        <v>9951</v>
      </c>
      <c r="H33" s="35">
        <v>205</v>
      </c>
      <c r="I33" s="35">
        <v>25344</v>
      </c>
      <c r="J33" s="35">
        <v>26</v>
      </c>
      <c r="K33" s="35">
        <v>13761835</v>
      </c>
      <c r="L33" s="35">
        <v>96</v>
      </c>
      <c r="M33" s="35">
        <v>107</v>
      </c>
      <c r="N33" s="35">
        <v>13</v>
      </c>
      <c r="O33" s="35">
        <v>9</v>
      </c>
      <c r="P33" s="35">
        <v>248</v>
      </c>
      <c r="Q33" s="35">
        <v>580</v>
      </c>
      <c r="R33" s="35">
        <v>752</v>
      </c>
      <c r="S33" s="35">
        <v>145</v>
      </c>
      <c r="T33" s="35">
        <v>67</v>
      </c>
      <c r="U33" s="35">
        <v>606</v>
      </c>
      <c r="V33" s="35">
        <v>711</v>
      </c>
      <c r="W33" s="35">
        <v>75</v>
      </c>
      <c r="X33" s="35">
        <v>652</v>
      </c>
      <c r="Y33" s="35">
        <v>180</v>
      </c>
      <c r="AA33" s="35">
        <v>1100.2827150000001</v>
      </c>
      <c r="AB33" s="35">
        <v>1222.338501</v>
      </c>
      <c r="AC33" s="35">
        <v>1291.227905</v>
      </c>
      <c r="AD33" s="37">
        <v>666</v>
      </c>
      <c r="AE33" s="38">
        <v>129.91729699999996</v>
      </c>
    </row>
    <row r="34" spans="1:31" x14ac:dyDescent="0.2">
      <c r="A34" s="35">
        <v>33</v>
      </c>
      <c r="B34" s="35">
        <v>500766</v>
      </c>
      <c r="C34" s="35">
        <v>4170184</v>
      </c>
      <c r="D34" s="35">
        <v>1411</v>
      </c>
      <c r="E34" s="35">
        <v>1535</v>
      </c>
      <c r="F34" s="35">
        <v>1484</v>
      </c>
      <c r="G34" s="35">
        <v>8167</v>
      </c>
      <c r="H34" s="35">
        <v>279</v>
      </c>
      <c r="I34" s="35">
        <v>23888</v>
      </c>
      <c r="J34" s="35">
        <v>26</v>
      </c>
      <c r="K34" s="35">
        <v>2345734</v>
      </c>
      <c r="L34" s="35">
        <v>29</v>
      </c>
      <c r="M34" s="35">
        <v>63</v>
      </c>
      <c r="N34" s="35">
        <v>50</v>
      </c>
      <c r="O34" s="35">
        <v>14</v>
      </c>
      <c r="P34" s="35">
        <v>181</v>
      </c>
      <c r="Q34" s="35">
        <v>336</v>
      </c>
      <c r="R34" s="35">
        <v>436</v>
      </c>
      <c r="S34" s="35">
        <v>109</v>
      </c>
      <c r="T34" s="35">
        <v>157</v>
      </c>
      <c r="U34" s="35">
        <v>360</v>
      </c>
      <c r="V34" s="35">
        <v>431</v>
      </c>
      <c r="W34" s="35">
        <v>177</v>
      </c>
      <c r="X34" s="35">
        <v>392</v>
      </c>
      <c r="Y34" s="35">
        <v>174</v>
      </c>
      <c r="Z34" s="35">
        <v>1</v>
      </c>
      <c r="AA34" s="35">
        <v>1409.045288</v>
      </c>
      <c r="AB34" s="35">
        <v>1526.1961670000001</v>
      </c>
      <c r="AC34" s="35">
        <v>1534.7615969999999</v>
      </c>
      <c r="AD34" s="37">
        <v>386</v>
      </c>
      <c r="AE34" s="38">
        <v>67.140869499999781</v>
      </c>
    </row>
    <row r="35" spans="1:31" x14ac:dyDescent="0.2">
      <c r="A35" s="35">
        <v>34</v>
      </c>
      <c r="B35" s="35">
        <v>493654</v>
      </c>
      <c r="C35" s="35">
        <v>4179859</v>
      </c>
      <c r="D35" s="35">
        <v>1530</v>
      </c>
      <c r="E35" s="35">
        <v>1612</v>
      </c>
      <c r="F35" s="35">
        <v>1581</v>
      </c>
      <c r="G35" s="35">
        <v>6030</v>
      </c>
      <c r="H35" s="35">
        <v>165</v>
      </c>
      <c r="I35" s="35">
        <v>15024</v>
      </c>
      <c r="J35" s="35">
        <v>26</v>
      </c>
      <c r="K35" s="35">
        <v>1223978</v>
      </c>
      <c r="L35" s="35">
        <v>27</v>
      </c>
      <c r="M35" s="35">
        <v>42</v>
      </c>
      <c r="O35" s="35">
        <v>7</v>
      </c>
      <c r="P35" s="35">
        <v>298</v>
      </c>
      <c r="Q35" s="35">
        <v>268</v>
      </c>
      <c r="R35" s="35">
        <v>312</v>
      </c>
      <c r="S35" s="35">
        <v>78</v>
      </c>
      <c r="T35" s="35">
        <v>128</v>
      </c>
      <c r="U35" s="35">
        <v>289</v>
      </c>
      <c r="V35" s="35">
        <v>306</v>
      </c>
      <c r="W35" s="35">
        <v>137</v>
      </c>
      <c r="X35" s="35">
        <v>297</v>
      </c>
      <c r="Y35" s="35">
        <v>138</v>
      </c>
      <c r="AA35" s="35">
        <v>1530.1441649999999</v>
      </c>
      <c r="AB35" s="35">
        <v>1583.284668</v>
      </c>
      <c r="AC35" s="35">
        <v>1607.546509</v>
      </c>
      <c r="AD35" s="37">
        <v>290</v>
      </c>
      <c r="AE35" s="38">
        <v>50.832092500000044</v>
      </c>
    </row>
    <row r="36" spans="1:31" x14ac:dyDescent="0.2">
      <c r="A36" s="35">
        <v>35</v>
      </c>
      <c r="B36" s="35">
        <v>495357</v>
      </c>
      <c r="C36" s="35">
        <v>4179473</v>
      </c>
      <c r="D36" s="35">
        <v>1686</v>
      </c>
      <c r="E36" s="35">
        <v>1811</v>
      </c>
      <c r="F36" s="35">
        <v>1744</v>
      </c>
      <c r="G36" s="35">
        <v>4287</v>
      </c>
      <c r="H36" s="35">
        <v>163</v>
      </c>
      <c r="I36" s="35">
        <v>54368</v>
      </c>
      <c r="J36" s="35">
        <v>21</v>
      </c>
      <c r="K36" s="35">
        <v>1502209</v>
      </c>
      <c r="L36" s="35">
        <v>17</v>
      </c>
      <c r="M36" s="35">
        <v>40</v>
      </c>
      <c r="N36" s="35">
        <v>79</v>
      </c>
      <c r="O36" s="35">
        <v>8</v>
      </c>
      <c r="P36" s="35">
        <v>284</v>
      </c>
      <c r="Q36" s="35">
        <v>392</v>
      </c>
      <c r="R36" s="35">
        <v>556</v>
      </c>
      <c r="S36" s="35">
        <v>146</v>
      </c>
      <c r="T36" s="35">
        <v>100</v>
      </c>
      <c r="U36" s="35">
        <v>441</v>
      </c>
      <c r="V36" s="35">
        <v>584</v>
      </c>
      <c r="W36" s="35">
        <v>72</v>
      </c>
      <c r="X36" s="35">
        <v>485</v>
      </c>
      <c r="Y36" s="35">
        <v>263</v>
      </c>
      <c r="Z36" s="35">
        <v>1</v>
      </c>
      <c r="AA36" s="35">
        <v>1685.05603</v>
      </c>
      <c r="AB36" s="35">
        <v>1798.7917480000001</v>
      </c>
      <c r="AC36" s="35">
        <v>1811.1949460000001</v>
      </c>
      <c r="AD36" s="37">
        <v>474</v>
      </c>
      <c r="AE36" s="38">
        <v>69.271056999999928</v>
      </c>
    </row>
    <row r="37" spans="1:31" x14ac:dyDescent="0.2">
      <c r="A37" s="35">
        <v>36</v>
      </c>
      <c r="B37" s="35">
        <v>495680</v>
      </c>
      <c r="C37" s="35">
        <v>4180621</v>
      </c>
      <c r="D37" s="35">
        <v>1699</v>
      </c>
      <c r="E37" s="35">
        <v>1801</v>
      </c>
      <c r="F37" s="35">
        <v>1755</v>
      </c>
      <c r="G37" s="35">
        <v>4468</v>
      </c>
      <c r="H37" s="35">
        <v>148</v>
      </c>
      <c r="I37" s="35">
        <v>6752</v>
      </c>
      <c r="J37" s="35">
        <v>25</v>
      </c>
      <c r="K37" s="35">
        <v>2556395</v>
      </c>
      <c r="L37" s="35">
        <v>45</v>
      </c>
      <c r="M37" s="35">
        <v>57</v>
      </c>
      <c r="N37" s="35">
        <v>10</v>
      </c>
      <c r="O37" s="35">
        <v>7</v>
      </c>
      <c r="P37" s="35">
        <v>250</v>
      </c>
      <c r="Q37" s="35">
        <v>348</v>
      </c>
      <c r="R37" s="35">
        <v>412</v>
      </c>
      <c r="S37" s="35">
        <v>7</v>
      </c>
      <c r="T37" s="35">
        <v>61</v>
      </c>
      <c r="U37" s="35">
        <v>356</v>
      </c>
      <c r="V37" s="35">
        <v>395</v>
      </c>
      <c r="W37" s="35">
        <v>72</v>
      </c>
      <c r="X37" s="35">
        <v>375</v>
      </c>
      <c r="Y37" s="35">
        <v>93</v>
      </c>
      <c r="AA37" s="35">
        <v>1698.2456050000001</v>
      </c>
      <c r="AB37" s="35">
        <v>1753.665649</v>
      </c>
      <c r="AC37" s="35">
        <v>1797.4952390000001</v>
      </c>
      <c r="AD37" s="37">
        <v>380</v>
      </c>
      <c r="AE37" s="38">
        <v>71.539612000000034</v>
      </c>
    </row>
    <row r="38" spans="1:31" x14ac:dyDescent="0.2">
      <c r="A38" s="35">
        <v>37</v>
      </c>
      <c r="B38" s="35">
        <v>496057</v>
      </c>
      <c r="C38" s="35">
        <v>4180240</v>
      </c>
      <c r="D38" s="35">
        <v>1734</v>
      </c>
      <c r="E38" s="35">
        <v>1841</v>
      </c>
      <c r="F38" s="35">
        <v>1795</v>
      </c>
      <c r="G38" s="35">
        <v>3948</v>
      </c>
      <c r="H38" s="35">
        <v>150</v>
      </c>
      <c r="I38" s="35">
        <v>7520</v>
      </c>
      <c r="J38" s="35">
        <v>25</v>
      </c>
      <c r="K38" s="35">
        <v>1559125</v>
      </c>
      <c r="L38" s="35">
        <v>38</v>
      </c>
      <c r="M38" s="35">
        <v>49</v>
      </c>
      <c r="N38" s="35">
        <v>11</v>
      </c>
      <c r="O38" s="35">
        <v>11</v>
      </c>
      <c r="P38" s="35">
        <v>275</v>
      </c>
      <c r="Q38" s="35">
        <v>256</v>
      </c>
      <c r="R38" s="35">
        <v>424</v>
      </c>
      <c r="S38" s="35">
        <v>9</v>
      </c>
      <c r="T38" s="35">
        <v>98</v>
      </c>
      <c r="U38" s="35">
        <v>272</v>
      </c>
      <c r="V38" s="35">
        <v>433</v>
      </c>
      <c r="W38" s="35">
        <v>87</v>
      </c>
      <c r="X38" s="35">
        <v>340</v>
      </c>
      <c r="Y38" s="35">
        <v>98</v>
      </c>
      <c r="AA38" s="35">
        <v>1733.921143</v>
      </c>
      <c r="AB38" s="35">
        <v>1827.4254149999999</v>
      </c>
      <c r="AC38" s="35">
        <v>1841.4139399999999</v>
      </c>
      <c r="AD38" s="37">
        <v>340</v>
      </c>
      <c r="AE38" s="38">
        <v>60.740660999999818</v>
      </c>
    </row>
    <row r="39" spans="1:31" x14ac:dyDescent="0.2">
      <c r="A39" s="35">
        <v>38</v>
      </c>
      <c r="B39" s="35">
        <v>494767</v>
      </c>
      <c r="C39" s="35">
        <v>4183003</v>
      </c>
      <c r="D39" s="35">
        <v>1571</v>
      </c>
      <c r="E39" s="35">
        <v>1771</v>
      </c>
      <c r="F39" s="35">
        <v>1686</v>
      </c>
      <c r="G39" s="35">
        <v>6685</v>
      </c>
      <c r="H39" s="35">
        <v>135</v>
      </c>
      <c r="I39" s="35">
        <v>23008</v>
      </c>
      <c r="J39" s="35">
        <v>28</v>
      </c>
      <c r="K39" s="35">
        <v>14492901</v>
      </c>
      <c r="L39" s="35">
        <v>93</v>
      </c>
      <c r="M39" s="35">
        <v>108</v>
      </c>
      <c r="N39" s="35">
        <v>25</v>
      </c>
      <c r="O39" s="35">
        <v>9</v>
      </c>
      <c r="P39" s="35">
        <v>294</v>
      </c>
      <c r="Q39" s="35">
        <v>612</v>
      </c>
      <c r="R39" s="35">
        <v>720</v>
      </c>
      <c r="S39" s="35">
        <v>111</v>
      </c>
      <c r="T39" s="35">
        <v>24</v>
      </c>
      <c r="U39" s="35">
        <v>626</v>
      </c>
      <c r="V39" s="35">
        <v>725</v>
      </c>
      <c r="W39" s="35">
        <v>13</v>
      </c>
      <c r="X39" s="35">
        <v>673</v>
      </c>
      <c r="Y39" s="35">
        <v>171</v>
      </c>
      <c r="AA39" s="35">
        <v>1569.6864009999999</v>
      </c>
      <c r="AB39" s="35">
        <v>1698.1549070000001</v>
      </c>
      <c r="AC39" s="35">
        <v>1770.2006839999999</v>
      </c>
      <c r="AD39" s="37">
        <v>666</v>
      </c>
      <c r="AE39" s="38">
        <v>136.2800299999999</v>
      </c>
    </row>
    <row r="40" spans="1:31" x14ac:dyDescent="0.2">
      <c r="A40" s="35">
        <v>39</v>
      </c>
      <c r="B40" s="35">
        <v>495810</v>
      </c>
      <c r="C40" s="35">
        <v>4186535</v>
      </c>
      <c r="D40" s="35">
        <v>1399</v>
      </c>
      <c r="E40" s="35">
        <v>1543</v>
      </c>
      <c r="F40" s="35">
        <v>1481</v>
      </c>
      <c r="G40" s="35">
        <v>9059</v>
      </c>
      <c r="H40" s="35">
        <v>114</v>
      </c>
      <c r="I40" s="35">
        <v>29072</v>
      </c>
      <c r="J40" s="35">
        <v>28</v>
      </c>
      <c r="K40" s="35">
        <v>8058202</v>
      </c>
      <c r="L40" s="35">
        <v>59</v>
      </c>
      <c r="M40" s="35">
        <v>99</v>
      </c>
      <c r="N40" s="35">
        <v>40</v>
      </c>
      <c r="O40" s="35">
        <v>5</v>
      </c>
      <c r="P40" s="35">
        <v>298</v>
      </c>
      <c r="Q40" s="35">
        <v>464</v>
      </c>
      <c r="R40" s="35">
        <v>624</v>
      </c>
      <c r="S40" s="35">
        <v>160</v>
      </c>
      <c r="T40" s="35">
        <v>59</v>
      </c>
      <c r="U40" s="35">
        <v>471</v>
      </c>
      <c r="V40" s="35">
        <v>598</v>
      </c>
      <c r="W40" s="35">
        <v>66</v>
      </c>
      <c r="X40" s="35">
        <v>524</v>
      </c>
      <c r="Y40" s="35">
        <v>192</v>
      </c>
      <c r="AA40" s="35">
        <v>1398.8953859999999</v>
      </c>
      <c r="AB40" s="35">
        <v>1473.776611</v>
      </c>
      <c r="AC40" s="35">
        <v>1541.9738769999999</v>
      </c>
      <c r="AD40" s="37">
        <v>544</v>
      </c>
      <c r="AE40" s="38">
        <v>105.63787849999994</v>
      </c>
    </row>
    <row r="41" spans="1:31" x14ac:dyDescent="0.2">
      <c r="A41" s="35">
        <v>40</v>
      </c>
      <c r="B41" s="35">
        <v>496273</v>
      </c>
      <c r="C41" s="35">
        <v>4186471</v>
      </c>
      <c r="D41" s="35">
        <v>1412</v>
      </c>
      <c r="E41" s="35">
        <v>1518</v>
      </c>
      <c r="F41" s="35">
        <v>1475</v>
      </c>
      <c r="G41" s="35">
        <v>8822</v>
      </c>
      <c r="H41" s="35">
        <v>111</v>
      </c>
      <c r="I41" s="35">
        <v>8960</v>
      </c>
      <c r="J41" s="35">
        <v>25</v>
      </c>
      <c r="K41" s="35">
        <v>3302319</v>
      </c>
      <c r="L41" s="35">
        <v>45</v>
      </c>
      <c r="M41" s="35">
        <v>58</v>
      </c>
      <c r="N41" s="35">
        <v>27</v>
      </c>
      <c r="O41" s="35">
        <v>4</v>
      </c>
      <c r="P41" s="35">
        <v>33</v>
      </c>
      <c r="Q41" s="35">
        <v>312</v>
      </c>
      <c r="R41" s="35">
        <v>488</v>
      </c>
      <c r="S41" s="35">
        <v>102</v>
      </c>
      <c r="T41" s="35">
        <v>31</v>
      </c>
      <c r="U41" s="35">
        <v>351</v>
      </c>
      <c r="V41" s="35">
        <v>510</v>
      </c>
      <c r="W41" s="35">
        <v>21</v>
      </c>
      <c r="X41" s="35">
        <v>416</v>
      </c>
      <c r="Y41" s="35">
        <v>107</v>
      </c>
      <c r="AA41" s="35">
        <v>1411.3713379999999</v>
      </c>
      <c r="AB41" s="35">
        <v>1466.596558</v>
      </c>
      <c r="AC41" s="35">
        <v>1514.345703</v>
      </c>
      <c r="AD41" s="37">
        <v>400</v>
      </c>
      <c r="AE41" s="38">
        <v>75.361754999999903</v>
      </c>
    </row>
    <row r="42" spans="1:31" x14ac:dyDescent="0.2">
      <c r="A42" s="35">
        <v>41</v>
      </c>
      <c r="B42" s="35">
        <v>503321</v>
      </c>
      <c r="C42" s="35">
        <v>4178221</v>
      </c>
      <c r="D42" s="35">
        <v>1973</v>
      </c>
      <c r="E42" s="35">
        <v>2084</v>
      </c>
      <c r="F42" s="35">
        <v>2037</v>
      </c>
      <c r="G42" s="35">
        <v>3857</v>
      </c>
      <c r="H42" s="35">
        <v>360</v>
      </c>
      <c r="I42" s="35">
        <v>13760</v>
      </c>
      <c r="J42" s="35">
        <v>26</v>
      </c>
      <c r="K42" s="35">
        <v>1148508</v>
      </c>
      <c r="L42" s="35">
        <v>32</v>
      </c>
      <c r="M42" s="35">
        <v>41</v>
      </c>
      <c r="N42" s="35">
        <v>27</v>
      </c>
      <c r="O42" s="35">
        <v>12</v>
      </c>
      <c r="P42" s="35">
        <v>129</v>
      </c>
      <c r="Q42" s="35">
        <v>264</v>
      </c>
      <c r="R42" s="35">
        <v>368</v>
      </c>
      <c r="S42" s="35">
        <v>21</v>
      </c>
      <c r="T42" s="35">
        <v>136</v>
      </c>
      <c r="U42" s="35">
        <v>281</v>
      </c>
      <c r="V42" s="35">
        <v>371</v>
      </c>
      <c r="W42" s="35">
        <v>120</v>
      </c>
      <c r="X42" s="35">
        <v>322</v>
      </c>
      <c r="Y42" s="35">
        <v>132</v>
      </c>
      <c r="Z42" s="35">
        <v>1</v>
      </c>
      <c r="AA42" s="35">
        <v>1972.5570070000001</v>
      </c>
      <c r="AB42" s="35">
        <v>2054.0109859999998</v>
      </c>
      <c r="AC42" s="35">
        <v>2083.5510250000002</v>
      </c>
      <c r="AD42" s="37">
        <v>316</v>
      </c>
      <c r="AE42" s="38">
        <v>70.267028500000379</v>
      </c>
    </row>
    <row r="43" spans="1:31" x14ac:dyDescent="0.2">
      <c r="A43" s="35">
        <v>42</v>
      </c>
      <c r="B43" s="35">
        <v>503041</v>
      </c>
      <c r="C43" s="35">
        <v>4176236</v>
      </c>
      <c r="D43" s="35">
        <v>1707</v>
      </c>
      <c r="E43" s="35">
        <v>1876</v>
      </c>
      <c r="F43" s="35">
        <v>1804</v>
      </c>
      <c r="G43" s="35">
        <v>4103</v>
      </c>
      <c r="H43" s="35">
        <v>331</v>
      </c>
      <c r="I43" s="35">
        <v>30400</v>
      </c>
      <c r="J43" s="35">
        <v>27</v>
      </c>
      <c r="K43" s="35">
        <v>1690295</v>
      </c>
      <c r="L43" s="35">
        <v>25</v>
      </c>
      <c r="M43" s="35">
        <v>50</v>
      </c>
      <c r="N43" s="35">
        <v>43</v>
      </c>
      <c r="O43" s="35">
        <v>18</v>
      </c>
      <c r="P43" s="35">
        <v>134</v>
      </c>
      <c r="Q43" s="35">
        <v>352</v>
      </c>
      <c r="R43" s="35">
        <v>468</v>
      </c>
      <c r="S43" s="35">
        <v>32</v>
      </c>
      <c r="T43" s="35">
        <v>115</v>
      </c>
      <c r="U43" s="35">
        <v>360</v>
      </c>
      <c r="V43" s="35">
        <v>461</v>
      </c>
      <c r="W43" s="35">
        <v>117</v>
      </c>
      <c r="X43" s="35">
        <v>403</v>
      </c>
      <c r="Y43" s="35">
        <v>197</v>
      </c>
      <c r="Z43" s="35">
        <v>1</v>
      </c>
      <c r="AA43" s="35">
        <v>1704.839111</v>
      </c>
      <c r="AB43" s="35">
        <v>1876.534668</v>
      </c>
      <c r="AC43" s="35">
        <v>1869.470947</v>
      </c>
      <c r="AD43" s="37">
        <v>410</v>
      </c>
      <c r="AE43" s="38">
        <v>78.784057500000017</v>
      </c>
    </row>
    <row r="44" spans="1:31" x14ac:dyDescent="0.2">
      <c r="A44" s="35">
        <v>43</v>
      </c>
      <c r="B44" s="35">
        <v>505918</v>
      </c>
      <c r="C44" s="35">
        <v>4178252</v>
      </c>
      <c r="D44" s="35">
        <v>1490</v>
      </c>
      <c r="E44" s="35">
        <v>1683</v>
      </c>
      <c r="F44" s="35">
        <v>1582</v>
      </c>
      <c r="G44" s="35">
        <v>6454</v>
      </c>
      <c r="H44" s="35">
        <v>0</v>
      </c>
      <c r="I44" s="35">
        <v>41248</v>
      </c>
      <c r="J44" s="35">
        <v>29</v>
      </c>
      <c r="K44" s="35">
        <v>2758870</v>
      </c>
      <c r="L44" s="35">
        <v>31</v>
      </c>
      <c r="M44" s="35">
        <v>48</v>
      </c>
      <c r="N44" s="35">
        <v>54</v>
      </c>
      <c r="O44" s="35">
        <v>13</v>
      </c>
      <c r="P44" s="35">
        <v>87</v>
      </c>
      <c r="Q44" s="35">
        <v>420</v>
      </c>
      <c r="R44" s="35">
        <v>552</v>
      </c>
      <c r="S44" s="35">
        <v>90</v>
      </c>
      <c r="T44" s="35">
        <v>131</v>
      </c>
      <c r="U44" s="35">
        <v>475</v>
      </c>
      <c r="V44" s="35">
        <v>523</v>
      </c>
      <c r="W44" s="35">
        <v>148</v>
      </c>
      <c r="X44" s="35">
        <v>493</v>
      </c>
      <c r="Y44" s="35">
        <v>229</v>
      </c>
      <c r="Z44" s="35">
        <v>1</v>
      </c>
      <c r="AA44" s="35">
        <v>1488.7547609999999</v>
      </c>
      <c r="AB44" s="35">
        <v>1683.237427</v>
      </c>
      <c r="AC44" s="35">
        <v>1676.142456</v>
      </c>
      <c r="AD44" s="37">
        <v>486</v>
      </c>
      <c r="AE44" s="38">
        <v>90.146361999999954</v>
      </c>
    </row>
    <row r="45" spans="1:31" x14ac:dyDescent="0.2">
      <c r="A45" s="35">
        <v>44</v>
      </c>
      <c r="B45" s="35">
        <v>507342</v>
      </c>
      <c r="C45" s="35">
        <v>4168426</v>
      </c>
      <c r="D45" s="35">
        <v>707</v>
      </c>
      <c r="E45" s="35">
        <v>908</v>
      </c>
      <c r="F45" s="35">
        <v>824</v>
      </c>
      <c r="G45" s="35">
        <v>12589</v>
      </c>
      <c r="H45" s="35">
        <v>309</v>
      </c>
      <c r="I45" s="35">
        <v>62960</v>
      </c>
      <c r="J45" s="35">
        <v>29</v>
      </c>
      <c r="K45" s="35">
        <v>14853267</v>
      </c>
      <c r="L45" s="35">
        <v>79</v>
      </c>
      <c r="M45" s="35">
        <v>102</v>
      </c>
      <c r="N45" s="35">
        <v>63</v>
      </c>
      <c r="O45" s="35">
        <v>10</v>
      </c>
      <c r="P45" s="35">
        <v>129</v>
      </c>
      <c r="Q45" s="35">
        <v>652</v>
      </c>
      <c r="R45" s="35">
        <v>740</v>
      </c>
      <c r="S45" s="35">
        <v>160</v>
      </c>
      <c r="T45" s="35">
        <v>54</v>
      </c>
      <c r="U45" s="35">
        <v>667</v>
      </c>
      <c r="V45" s="35">
        <v>726</v>
      </c>
      <c r="W45" s="35">
        <v>43</v>
      </c>
      <c r="X45" s="35">
        <v>694</v>
      </c>
      <c r="Y45" s="35">
        <v>283</v>
      </c>
      <c r="Z45" s="35">
        <v>1</v>
      </c>
      <c r="AA45" s="35">
        <v>706.28637700000002</v>
      </c>
      <c r="AB45" s="35">
        <v>870.44177200000001</v>
      </c>
      <c r="AC45" s="35">
        <v>907.70013400000005</v>
      </c>
      <c r="AD45" s="37">
        <v>696</v>
      </c>
      <c r="AE45" s="38">
        <v>119.33605950000003</v>
      </c>
    </row>
    <row r="46" spans="1:31" x14ac:dyDescent="0.2">
      <c r="A46" s="35">
        <v>45</v>
      </c>
      <c r="B46" s="35">
        <v>508451</v>
      </c>
      <c r="C46" s="35">
        <v>4166941</v>
      </c>
      <c r="D46" s="35">
        <v>530</v>
      </c>
      <c r="E46" s="35">
        <v>596</v>
      </c>
      <c r="F46" s="35">
        <v>563</v>
      </c>
      <c r="G46" s="35">
        <v>14442</v>
      </c>
      <c r="H46" s="35">
        <v>309</v>
      </c>
      <c r="I46" s="35">
        <v>23520</v>
      </c>
      <c r="J46" s="35">
        <v>24</v>
      </c>
      <c r="K46" s="35">
        <v>1971611</v>
      </c>
      <c r="L46" s="35">
        <v>44</v>
      </c>
      <c r="M46" s="35">
        <v>59</v>
      </c>
      <c r="N46" s="35">
        <v>48</v>
      </c>
      <c r="O46" s="35">
        <v>4</v>
      </c>
      <c r="P46" s="35">
        <v>115</v>
      </c>
      <c r="Q46" s="35">
        <v>316</v>
      </c>
      <c r="R46" s="35">
        <v>404</v>
      </c>
      <c r="S46" s="35">
        <v>17</v>
      </c>
      <c r="T46" s="35">
        <v>47</v>
      </c>
      <c r="U46" s="35">
        <v>339</v>
      </c>
      <c r="V46" s="35">
        <v>378</v>
      </c>
      <c r="W46" s="35">
        <v>47</v>
      </c>
      <c r="X46" s="35">
        <v>354</v>
      </c>
      <c r="Y46" s="35">
        <v>173</v>
      </c>
      <c r="Z46" s="35">
        <v>1</v>
      </c>
      <c r="AA46" s="35">
        <v>529.99908400000004</v>
      </c>
      <c r="AB46" s="35">
        <v>570.071777</v>
      </c>
      <c r="AC46" s="35">
        <v>595.51849400000003</v>
      </c>
      <c r="AD46" s="37">
        <v>360</v>
      </c>
      <c r="AE46" s="38">
        <v>45.483063499999957</v>
      </c>
    </row>
    <row r="47" spans="1:31" x14ac:dyDescent="0.2">
      <c r="A47" s="35">
        <v>46</v>
      </c>
      <c r="B47" s="35">
        <v>505795</v>
      </c>
      <c r="C47" s="35">
        <v>4165453</v>
      </c>
      <c r="D47" s="35">
        <v>693</v>
      </c>
      <c r="E47" s="35">
        <v>754</v>
      </c>
      <c r="F47" s="35">
        <v>729</v>
      </c>
      <c r="G47" s="35">
        <v>14273</v>
      </c>
      <c r="H47" s="35">
        <v>296</v>
      </c>
      <c r="I47" s="35">
        <v>18016</v>
      </c>
      <c r="J47" s="35">
        <v>27</v>
      </c>
      <c r="K47" s="35">
        <v>1621351</v>
      </c>
      <c r="L47" s="35">
        <v>37</v>
      </c>
      <c r="M47" s="35">
        <v>46</v>
      </c>
      <c r="N47" s="35">
        <v>15</v>
      </c>
      <c r="O47" s="35">
        <v>5</v>
      </c>
      <c r="P47" s="35">
        <v>96</v>
      </c>
      <c r="Q47" s="35">
        <v>300</v>
      </c>
      <c r="R47" s="35">
        <v>348</v>
      </c>
      <c r="S47" s="35">
        <v>83</v>
      </c>
      <c r="T47" s="35">
        <v>36</v>
      </c>
      <c r="U47" s="35">
        <v>317</v>
      </c>
      <c r="V47" s="35">
        <v>331</v>
      </c>
      <c r="W47" s="35">
        <v>30</v>
      </c>
      <c r="X47" s="35">
        <v>323</v>
      </c>
      <c r="Y47" s="35">
        <v>152</v>
      </c>
      <c r="Z47" s="35">
        <v>2</v>
      </c>
      <c r="AA47" s="35">
        <v>692.01220699999999</v>
      </c>
      <c r="AB47" s="35">
        <v>723.95715299999995</v>
      </c>
      <c r="AC47" s="35">
        <v>753.14556900000002</v>
      </c>
      <c r="AD47" s="37">
        <v>324</v>
      </c>
      <c r="AE47" s="38">
        <v>45.160888999999997</v>
      </c>
    </row>
    <row r="48" spans="1:31" x14ac:dyDescent="0.2">
      <c r="A48" s="35">
        <v>47</v>
      </c>
      <c r="B48" s="35">
        <v>505509</v>
      </c>
      <c r="C48" s="35">
        <v>4165297</v>
      </c>
      <c r="D48" s="35">
        <v>695</v>
      </c>
      <c r="E48" s="35">
        <v>746</v>
      </c>
      <c r="F48" s="35">
        <v>728</v>
      </c>
      <c r="G48" s="35">
        <v>14290</v>
      </c>
      <c r="H48" s="35">
        <v>295</v>
      </c>
      <c r="I48" s="35">
        <v>26272</v>
      </c>
      <c r="J48" s="35">
        <v>27</v>
      </c>
      <c r="K48" s="35">
        <v>1147144</v>
      </c>
      <c r="L48" s="35">
        <v>27</v>
      </c>
      <c r="M48" s="35">
        <v>30</v>
      </c>
      <c r="N48" s="35">
        <v>16</v>
      </c>
      <c r="O48" s="35">
        <v>4</v>
      </c>
      <c r="P48" s="35">
        <v>182</v>
      </c>
      <c r="Q48" s="35">
        <v>272</v>
      </c>
      <c r="R48" s="35">
        <v>308</v>
      </c>
      <c r="S48" s="35">
        <v>77</v>
      </c>
      <c r="T48" s="35">
        <v>27</v>
      </c>
      <c r="U48" s="35">
        <v>289</v>
      </c>
      <c r="V48" s="35">
        <v>293</v>
      </c>
      <c r="W48" s="35">
        <v>21</v>
      </c>
      <c r="X48" s="35">
        <v>291</v>
      </c>
      <c r="Y48" s="35">
        <v>183</v>
      </c>
      <c r="Z48" s="35">
        <v>2</v>
      </c>
      <c r="AA48" s="35">
        <v>692.79064900000003</v>
      </c>
      <c r="AB48" s="35">
        <v>721.276794</v>
      </c>
      <c r="AC48" s="35">
        <v>746.28179899999998</v>
      </c>
      <c r="AD48" s="37">
        <v>290</v>
      </c>
      <c r="AE48" s="38">
        <v>39.248077500000022</v>
      </c>
    </row>
    <row r="49" spans="1:31" x14ac:dyDescent="0.2">
      <c r="A49" s="35">
        <v>48</v>
      </c>
      <c r="B49" s="35">
        <v>505812</v>
      </c>
      <c r="C49" s="35">
        <v>4165094</v>
      </c>
      <c r="D49" s="35">
        <v>659</v>
      </c>
      <c r="E49" s="35">
        <v>725</v>
      </c>
      <c r="F49" s="35">
        <v>693</v>
      </c>
      <c r="G49" s="35">
        <v>14604</v>
      </c>
      <c r="H49" s="35">
        <v>296</v>
      </c>
      <c r="I49" s="35">
        <v>22880</v>
      </c>
      <c r="J49" s="35">
        <v>20</v>
      </c>
      <c r="K49" s="35">
        <v>1294811</v>
      </c>
      <c r="L49" s="35">
        <v>27</v>
      </c>
      <c r="M49" s="35">
        <v>48</v>
      </c>
      <c r="O49" s="35">
        <v>7</v>
      </c>
      <c r="P49" s="35">
        <v>145</v>
      </c>
      <c r="Q49" s="35">
        <v>292</v>
      </c>
      <c r="R49" s="35">
        <v>344</v>
      </c>
      <c r="S49" s="35">
        <v>1</v>
      </c>
      <c r="T49" s="35">
        <v>74</v>
      </c>
      <c r="U49" s="35">
        <v>307</v>
      </c>
      <c r="V49" s="35">
        <v>350</v>
      </c>
      <c r="W49" s="35">
        <v>85</v>
      </c>
      <c r="X49" s="35">
        <v>327</v>
      </c>
      <c r="Y49" s="35">
        <v>171</v>
      </c>
      <c r="Z49" s="35">
        <v>2</v>
      </c>
      <c r="AA49" s="35">
        <v>657.90301499999998</v>
      </c>
      <c r="AB49" s="35">
        <v>694.568848</v>
      </c>
      <c r="AC49" s="35">
        <v>724.73840299999995</v>
      </c>
      <c r="AD49" s="37">
        <v>318</v>
      </c>
      <c r="AE49" s="38">
        <v>48.502471499999956</v>
      </c>
    </row>
    <row r="50" spans="1:31" x14ac:dyDescent="0.2">
      <c r="A50" s="35">
        <v>49</v>
      </c>
      <c r="B50" s="35">
        <v>504118</v>
      </c>
      <c r="C50" s="35">
        <v>4166477</v>
      </c>
      <c r="D50" s="35">
        <v>851</v>
      </c>
      <c r="E50" s="35">
        <v>931</v>
      </c>
      <c r="F50" s="35">
        <v>899</v>
      </c>
      <c r="G50" s="35">
        <v>12655</v>
      </c>
      <c r="H50" s="35">
        <v>292</v>
      </c>
      <c r="I50" s="35">
        <v>25600</v>
      </c>
      <c r="J50" s="35">
        <v>23</v>
      </c>
      <c r="K50" s="35">
        <v>2228994</v>
      </c>
      <c r="L50" s="35">
        <v>35</v>
      </c>
      <c r="M50" s="35">
        <v>41</v>
      </c>
      <c r="O50" s="35">
        <v>10</v>
      </c>
      <c r="P50" s="35">
        <v>134</v>
      </c>
      <c r="Q50" s="35">
        <v>348</v>
      </c>
      <c r="R50" s="35">
        <v>432</v>
      </c>
      <c r="S50" s="35">
        <v>153</v>
      </c>
      <c r="T50" s="35">
        <v>48</v>
      </c>
      <c r="U50" s="35">
        <v>356</v>
      </c>
      <c r="V50" s="35">
        <v>424</v>
      </c>
      <c r="W50" s="35">
        <v>47</v>
      </c>
      <c r="X50" s="35">
        <v>388</v>
      </c>
      <c r="Y50" s="35">
        <v>181</v>
      </c>
      <c r="Z50" s="35">
        <v>2</v>
      </c>
      <c r="AA50" s="35">
        <v>849.27960199999995</v>
      </c>
      <c r="AB50" s="35">
        <v>908.14215100000001</v>
      </c>
      <c r="AC50" s="35">
        <v>930.60540800000001</v>
      </c>
      <c r="AD50" s="37">
        <v>390</v>
      </c>
      <c r="AE50" s="38">
        <v>51.894531499999971</v>
      </c>
    </row>
    <row r="51" spans="1:31" x14ac:dyDescent="0.2">
      <c r="A51" s="35">
        <v>50</v>
      </c>
      <c r="B51" s="35">
        <v>508249</v>
      </c>
      <c r="C51" s="35">
        <v>4163511</v>
      </c>
      <c r="D51" s="35">
        <v>437</v>
      </c>
      <c r="E51" s="35">
        <v>554</v>
      </c>
      <c r="F51" s="35">
        <v>497</v>
      </c>
      <c r="G51" s="35">
        <v>17155</v>
      </c>
      <c r="H51" s="35">
        <v>301</v>
      </c>
      <c r="I51" s="35">
        <v>83232</v>
      </c>
      <c r="J51" s="35">
        <v>25</v>
      </c>
      <c r="K51" s="35">
        <v>7895621</v>
      </c>
      <c r="L51" s="35">
        <v>60</v>
      </c>
      <c r="M51" s="35">
        <v>88</v>
      </c>
      <c r="N51" s="35">
        <v>70</v>
      </c>
      <c r="O51" s="35">
        <v>4</v>
      </c>
      <c r="P51" s="35">
        <v>120</v>
      </c>
      <c r="Q51" s="35">
        <v>500</v>
      </c>
      <c r="R51" s="35">
        <v>668</v>
      </c>
      <c r="S51" s="35">
        <v>15</v>
      </c>
      <c r="T51" s="35">
        <v>52</v>
      </c>
      <c r="U51" s="35">
        <v>527</v>
      </c>
      <c r="V51" s="35">
        <v>613</v>
      </c>
      <c r="W51" s="35">
        <v>47</v>
      </c>
      <c r="X51" s="35">
        <v>562</v>
      </c>
      <c r="Y51" s="35">
        <v>326</v>
      </c>
      <c r="Z51" s="35">
        <v>2</v>
      </c>
      <c r="AA51" s="35">
        <v>435.57605000000001</v>
      </c>
      <c r="AB51" s="35">
        <v>487.58279399999998</v>
      </c>
      <c r="AC51" s="35">
        <v>554.36456299999998</v>
      </c>
      <c r="AD51" s="37">
        <v>584</v>
      </c>
      <c r="AE51" s="38">
        <v>92.785140999999953</v>
      </c>
    </row>
    <row r="52" spans="1:31" x14ac:dyDescent="0.2">
      <c r="A52" s="35">
        <v>51</v>
      </c>
      <c r="B52" s="35">
        <v>503254</v>
      </c>
      <c r="C52" s="35">
        <v>4166271</v>
      </c>
      <c r="D52" s="35">
        <v>862</v>
      </c>
      <c r="E52" s="35">
        <v>1036</v>
      </c>
      <c r="F52" s="35">
        <v>955</v>
      </c>
      <c r="G52" s="35">
        <v>12561</v>
      </c>
      <c r="H52" s="35">
        <v>288</v>
      </c>
      <c r="I52" s="35">
        <v>91968</v>
      </c>
      <c r="J52" s="35">
        <v>26</v>
      </c>
      <c r="K52" s="35">
        <v>14310440</v>
      </c>
      <c r="L52" s="35">
        <v>68</v>
      </c>
      <c r="M52" s="35">
        <v>103</v>
      </c>
      <c r="O52" s="35">
        <v>7</v>
      </c>
      <c r="P52" s="35">
        <v>152</v>
      </c>
      <c r="Q52" s="35">
        <v>584</v>
      </c>
      <c r="R52" s="35">
        <v>768</v>
      </c>
      <c r="S52" s="35">
        <v>77</v>
      </c>
      <c r="T52" s="35">
        <v>176</v>
      </c>
      <c r="U52" s="35">
        <v>614</v>
      </c>
      <c r="V52" s="35">
        <v>775</v>
      </c>
      <c r="W52" s="35">
        <v>167</v>
      </c>
      <c r="X52" s="35">
        <v>685</v>
      </c>
      <c r="Y52" s="35">
        <v>342</v>
      </c>
      <c r="Z52" s="35">
        <v>1</v>
      </c>
      <c r="AA52" s="35">
        <v>861.67456100000004</v>
      </c>
      <c r="AB52" s="35">
        <v>964.08306900000002</v>
      </c>
      <c r="AC52" s="35">
        <v>1034.815063</v>
      </c>
      <c r="AD52" s="37">
        <v>676</v>
      </c>
      <c r="AE52" s="38">
        <v>121.93624799999998</v>
      </c>
    </row>
    <row r="53" spans="1:31" x14ac:dyDescent="0.2">
      <c r="A53" s="35">
        <v>52</v>
      </c>
      <c r="B53" s="35">
        <v>501567</v>
      </c>
      <c r="C53" s="35">
        <v>4165931</v>
      </c>
      <c r="D53" s="35">
        <v>933</v>
      </c>
      <c r="E53" s="35">
        <v>1039</v>
      </c>
      <c r="F53" s="35">
        <v>983</v>
      </c>
      <c r="G53" s="35">
        <v>12494</v>
      </c>
      <c r="H53" s="35">
        <v>280</v>
      </c>
      <c r="I53" s="35">
        <v>14976</v>
      </c>
      <c r="J53" s="35">
        <v>28</v>
      </c>
      <c r="K53" s="35">
        <v>5280352</v>
      </c>
      <c r="L53" s="35">
        <v>73</v>
      </c>
      <c r="M53" s="35">
        <v>91</v>
      </c>
      <c r="N53" s="35">
        <v>23</v>
      </c>
      <c r="O53" s="35">
        <v>3</v>
      </c>
      <c r="P53" s="35">
        <v>193</v>
      </c>
      <c r="Q53" s="35">
        <v>420</v>
      </c>
      <c r="R53" s="35">
        <v>456</v>
      </c>
      <c r="S53" s="35">
        <v>83</v>
      </c>
      <c r="T53" s="35">
        <v>0</v>
      </c>
      <c r="U53" s="35">
        <v>429</v>
      </c>
      <c r="V53" s="35">
        <v>454</v>
      </c>
      <c r="W53" s="35">
        <v>166</v>
      </c>
      <c r="X53" s="35">
        <v>441</v>
      </c>
      <c r="Y53" s="35">
        <v>138</v>
      </c>
      <c r="Z53" s="35">
        <v>2</v>
      </c>
      <c r="AA53" s="35">
        <v>932.70288100000005</v>
      </c>
      <c r="AB53" s="35">
        <v>963.12939500000005</v>
      </c>
      <c r="AC53" s="35">
        <v>1039.4311520000001</v>
      </c>
      <c r="AD53" s="37">
        <v>438</v>
      </c>
      <c r="AE53" s="38">
        <v>91.515014000000065</v>
      </c>
    </row>
    <row r="54" spans="1:31" x14ac:dyDescent="0.2">
      <c r="A54" s="35">
        <v>53</v>
      </c>
      <c r="B54" s="35">
        <v>503057</v>
      </c>
      <c r="C54" s="35">
        <v>4165092</v>
      </c>
      <c r="D54" s="35">
        <v>813</v>
      </c>
      <c r="E54" s="35">
        <v>941</v>
      </c>
      <c r="F54" s="35">
        <v>886</v>
      </c>
      <c r="G54" s="35">
        <v>13636</v>
      </c>
      <c r="H54" s="35">
        <v>285</v>
      </c>
      <c r="I54" s="35">
        <v>22960</v>
      </c>
      <c r="J54" s="35">
        <v>29</v>
      </c>
      <c r="K54" s="35">
        <v>6575605</v>
      </c>
      <c r="L54" s="35">
        <v>72</v>
      </c>
      <c r="M54" s="35">
        <v>86</v>
      </c>
      <c r="N54" s="35">
        <v>22</v>
      </c>
      <c r="O54" s="35">
        <v>4</v>
      </c>
      <c r="P54" s="35">
        <v>141</v>
      </c>
      <c r="Q54" s="35">
        <v>440</v>
      </c>
      <c r="R54" s="35">
        <v>524</v>
      </c>
      <c r="S54" s="35">
        <v>75</v>
      </c>
      <c r="T54" s="35">
        <v>172</v>
      </c>
      <c r="U54" s="35">
        <v>444</v>
      </c>
      <c r="V54" s="35">
        <v>511</v>
      </c>
      <c r="W54" s="35">
        <v>170</v>
      </c>
      <c r="X54" s="35">
        <v>475</v>
      </c>
      <c r="Y54" s="35">
        <v>171</v>
      </c>
      <c r="Z54" s="35">
        <v>1</v>
      </c>
      <c r="AA54" s="35">
        <v>812.31085199999995</v>
      </c>
      <c r="AB54" s="35">
        <v>866.23126200000002</v>
      </c>
      <c r="AC54" s="35">
        <v>941.150757</v>
      </c>
      <c r="AD54" s="37">
        <v>482</v>
      </c>
      <c r="AE54" s="38">
        <v>101.87970000000007</v>
      </c>
    </row>
    <row r="55" spans="1:31" x14ac:dyDescent="0.2">
      <c r="A55" s="35">
        <v>54</v>
      </c>
      <c r="B55" s="35">
        <v>501870</v>
      </c>
      <c r="C55" s="35">
        <v>4165331</v>
      </c>
      <c r="D55" s="35">
        <v>845</v>
      </c>
      <c r="E55" s="35">
        <v>943</v>
      </c>
      <c r="F55" s="35">
        <v>908</v>
      </c>
      <c r="G55" s="35">
        <v>13138</v>
      </c>
      <c r="H55" s="35">
        <v>281</v>
      </c>
      <c r="I55" s="35">
        <v>48592</v>
      </c>
      <c r="J55" s="35">
        <v>22</v>
      </c>
      <c r="K55" s="35">
        <v>3895614</v>
      </c>
      <c r="L55" s="35">
        <v>35</v>
      </c>
      <c r="M55" s="35">
        <v>56</v>
      </c>
      <c r="N55" s="35">
        <v>25</v>
      </c>
      <c r="O55" s="35">
        <v>7</v>
      </c>
      <c r="P55" s="35">
        <v>172</v>
      </c>
      <c r="Q55" s="35">
        <v>452</v>
      </c>
      <c r="R55" s="35">
        <v>552</v>
      </c>
      <c r="S55" s="35">
        <v>10</v>
      </c>
      <c r="T55" s="35">
        <v>49</v>
      </c>
      <c r="U55" s="35">
        <v>471</v>
      </c>
      <c r="V55" s="35">
        <v>535</v>
      </c>
      <c r="W55" s="35">
        <v>50</v>
      </c>
      <c r="X55" s="35">
        <v>498</v>
      </c>
      <c r="Y55" s="35">
        <v>249</v>
      </c>
      <c r="Z55" s="35">
        <v>2</v>
      </c>
      <c r="AA55" s="35">
        <v>844.753784</v>
      </c>
      <c r="AB55" s="35">
        <v>913.53631600000006</v>
      </c>
      <c r="AC55" s="35">
        <v>942.35595699999999</v>
      </c>
      <c r="AD55" s="37">
        <v>502</v>
      </c>
      <c r="AE55" s="38">
        <v>63.210906999999906</v>
      </c>
    </row>
    <row r="56" spans="1:31" x14ac:dyDescent="0.2">
      <c r="A56" s="35">
        <v>55</v>
      </c>
      <c r="B56" s="35">
        <v>501565</v>
      </c>
      <c r="C56" s="35">
        <v>4162078</v>
      </c>
      <c r="D56" s="35">
        <v>634</v>
      </c>
      <c r="E56" s="35">
        <v>770</v>
      </c>
      <c r="F56" s="35">
        <v>712</v>
      </c>
      <c r="G56" s="35">
        <v>16304</v>
      </c>
      <c r="H56" s="35">
        <v>277</v>
      </c>
      <c r="I56" s="35">
        <v>71440</v>
      </c>
      <c r="J56" s="35">
        <v>24</v>
      </c>
      <c r="K56" s="35">
        <v>12320223</v>
      </c>
      <c r="L56" s="35">
        <v>64</v>
      </c>
      <c r="M56" s="35">
        <v>85</v>
      </c>
      <c r="N56" s="35">
        <v>31</v>
      </c>
      <c r="O56" s="35">
        <v>7</v>
      </c>
      <c r="P56" s="35">
        <v>177</v>
      </c>
      <c r="Q56" s="35">
        <v>584</v>
      </c>
      <c r="R56" s="35">
        <v>708</v>
      </c>
      <c r="S56" s="35">
        <v>8</v>
      </c>
      <c r="T56" s="35">
        <v>103</v>
      </c>
      <c r="U56" s="35">
        <v>597</v>
      </c>
      <c r="V56" s="35">
        <v>712</v>
      </c>
      <c r="W56" s="35">
        <v>90</v>
      </c>
      <c r="X56" s="35">
        <v>651</v>
      </c>
      <c r="Y56" s="35">
        <v>302</v>
      </c>
      <c r="Z56" s="35">
        <v>2</v>
      </c>
      <c r="AA56" s="35">
        <v>633.36413600000003</v>
      </c>
      <c r="AB56" s="35">
        <v>713.19439699999998</v>
      </c>
      <c r="AC56" s="35">
        <v>769.83972200000005</v>
      </c>
      <c r="AD56" s="37">
        <v>646</v>
      </c>
      <c r="AE56" s="38">
        <v>96.560455500000103</v>
      </c>
    </row>
    <row r="57" spans="1:31" x14ac:dyDescent="0.2">
      <c r="A57" s="35">
        <v>56</v>
      </c>
      <c r="B57" s="35">
        <v>501039</v>
      </c>
      <c r="C57" s="35">
        <v>4163580</v>
      </c>
      <c r="D57" s="35">
        <v>736</v>
      </c>
      <c r="E57" s="35">
        <v>945</v>
      </c>
      <c r="F57" s="35">
        <v>849</v>
      </c>
      <c r="G57" s="35">
        <v>14750</v>
      </c>
      <c r="H57" s="35">
        <v>276</v>
      </c>
      <c r="I57" s="35">
        <v>78400</v>
      </c>
      <c r="J57" s="35">
        <v>26</v>
      </c>
      <c r="K57" s="35">
        <v>32335284</v>
      </c>
      <c r="L57" s="35">
        <v>99</v>
      </c>
      <c r="M57" s="35">
        <v>142</v>
      </c>
      <c r="N57" s="35">
        <v>63</v>
      </c>
      <c r="O57" s="35">
        <v>6</v>
      </c>
      <c r="P57" s="35">
        <v>190</v>
      </c>
      <c r="Q57" s="35">
        <v>708</v>
      </c>
      <c r="R57" s="35">
        <v>1032</v>
      </c>
      <c r="S57" s="35">
        <v>161</v>
      </c>
      <c r="T57" s="35">
        <v>84</v>
      </c>
      <c r="U57" s="35">
        <v>737</v>
      </c>
      <c r="V57" s="35">
        <v>1022</v>
      </c>
      <c r="W57" s="35">
        <v>86</v>
      </c>
      <c r="X57" s="35">
        <v>864</v>
      </c>
      <c r="Y57" s="35">
        <v>316</v>
      </c>
      <c r="Z57" s="35">
        <v>1</v>
      </c>
      <c r="AA57" s="35">
        <v>735.05389400000001</v>
      </c>
      <c r="AB57" s="35">
        <v>834.228027</v>
      </c>
      <c r="AC57" s="35">
        <v>943.48547399999995</v>
      </c>
      <c r="AD57" s="37">
        <v>870</v>
      </c>
      <c r="AE57" s="38">
        <v>158.84451349999995</v>
      </c>
    </row>
    <row r="58" spans="1:31" x14ac:dyDescent="0.2">
      <c r="A58" s="35">
        <v>57</v>
      </c>
      <c r="B58" s="35">
        <v>484151</v>
      </c>
      <c r="C58" s="35">
        <v>4180551</v>
      </c>
      <c r="D58" s="35">
        <v>597</v>
      </c>
      <c r="E58" s="35">
        <v>754</v>
      </c>
      <c r="F58" s="35">
        <v>695</v>
      </c>
      <c r="G58" s="35">
        <v>15486</v>
      </c>
      <c r="H58" s="35">
        <v>171</v>
      </c>
      <c r="I58" s="35">
        <v>61808</v>
      </c>
      <c r="J58" s="35">
        <v>25</v>
      </c>
      <c r="K58" s="35">
        <v>6747177</v>
      </c>
      <c r="L58" s="35">
        <v>54</v>
      </c>
      <c r="M58" s="35">
        <v>69</v>
      </c>
      <c r="N58" s="35">
        <v>38</v>
      </c>
      <c r="O58" s="35">
        <v>11</v>
      </c>
      <c r="P58" s="35">
        <v>286</v>
      </c>
      <c r="Q58" s="35">
        <v>516</v>
      </c>
      <c r="R58" s="35">
        <v>584</v>
      </c>
      <c r="S58" s="35">
        <v>90</v>
      </c>
      <c r="T58" s="35">
        <v>36</v>
      </c>
      <c r="U58" s="35">
        <v>521</v>
      </c>
      <c r="V58" s="35">
        <v>575</v>
      </c>
      <c r="W58" s="35">
        <v>26</v>
      </c>
      <c r="X58" s="35">
        <v>545</v>
      </c>
      <c r="Y58" s="35">
        <v>281</v>
      </c>
      <c r="AA58" s="35">
        <v>595.93341099999998</v>
      </c>
      <c r="AB58" s="35">
        <v>707.39727800000003</v>
      </c>
      <c r="AC58" s="35">
        <v>753.48950200000002</v>
      </c>
      <c r="AD58" s="37">
        <v>550</v>
      </c>
      <c r="AE58" s="38">
        <v>101.82415750000007</v>
      </c>
    </row>
    <row r="59" spans="1:31" x14ac:dyDescent="0.2">
      <c r="A59" s="35">
        <v>58</v>
      </c>
      <c r="B59" s="35">
        <v>488589</v>
      </c>
      <c r="C59" s="35">
        <v>4178201</v>
      </c>
      <c r="D59" s="35">
        <v>1090</v>
      </c>
      <c r="E59" s="35">
        <v>1164</v>
      </c>
      <c r="F59" s="35">
        <v>1136</v>
      </c>
      <c r="G59" s="35">
        <v>10875</v>
      </c>
      <c r="H59" s="35">
        <v>180</v>
      </c>
      <c r="I59" s="35">
        <v>52272</v>
      </c>
      <c r="J59" s="35">
        <v>14</v>
      </c>
      <c r="K59" s="35">
        <v>1136438</v>
      </c>
      <c r="L59" s="35">
        <v>16</v>
      </c>
      <c r="M59" s="35">
        <v>31</v>
      </c>
      <c r="O59" s="35">
        <v>7</v>
      </c>
      <c r="P59" s="35">
        <v>288</v>
      </c>
      <c r="Q59" s="35">
        <v>220</v>
      </c>
      <c r="R59" s="35">
        <v>500</v>
      </c>
      <c r="S59" s="35">
        <v>175</v>
      </c>
      <c r="T59" s="35">
        <v>88</v>
      </c>
      <c r="U59" s="35">
        <v>395</v>
      </c>
      <c r="V59" s="35">
        <v>541</v>
      </c>
      <c r="W59" s="35">
        <v>81</v>
      </c>
      <c r="X59" s="35">
        <v>421</v>
      </c>
      <c r="Y59" s="35">
        <v>258</v>
      </c>
      <c r="AA59" s="35">
        <v>1089.5538329999999</v>
      </c>
      <c r="AB59" s="35">
        <v>1156.134155</v>
      </c>
      <c r="AC59" s="35">
        <v>1162.7120359999999</v>
      </c>
      <c r="AD59" s="37">
        <v>360</v>
      </c>
      <c r="AE59" s="38">
        <v>39.868042000000059</v>
      </c>
    </row>
    <row r="60" spans="1:31" x14ac:dyDescent="0.2">
      <c r="A60" s="35">
        <v>59</v>
      </c>
      <c r="B60" s="35">
        <v>499504</v>
      </c>
      <c r="C60" s="35">
        <v>4186526</v>
      </c>
      <c r="D60" s="35">
        <v>1543</v>
      </c>
      <c r="E60" s="35">
        <v>1635</v>
      </c>
      <c r="F60" s="35">
        <v>1601</v>
      </c>
      <c r="G60" s="35">
        <v>8280</v>
      </c>
      <c r="H60" s="35">
        <v>90</v>
      </c>
      <c r="I60" s="35">
        <v>14416</v>
      </c>
      <c r="J60" s="35">
        <v>27</v>
      </c>
      <c r="K60" s="35">
        <v>1649939</v>
      </c>
      <c r="L60" s="35">
        <v>34</v>
      </c>
      <c r="M60" s="35">
        <v>42</v>
      </c>
      <c r="N60" s="35">
        <v>17</v>
      </c>
      <c r="O60" s="35">
        <v>11</v>
      </c>
      <c r="P60" s="35">
        <v>346</v>
      </c>
      <c r="Q60" s="35">
        <v>320</v>
      </c>
      <c r="R60" s="35">
        <v>376</v>
      </c>
      <c r="S60" s="35">
        <v>12</v>
      </c>
      <c r="T60" s="35">
        <v>51</v>
      </c>
      <c r="U60" s="35">
        <v>331</v>
      </c>
      <c r="V60" s="35">
        <v>358</v>
      </c>
      <c r="W60" s="35">
        <v>53</v>
      </c>
      <c r="X60" s="35">
        <v>343</v>
      </c>
      <c r="Y60" s="35">
        <v>136</v>
      </c>
      <c r="AA60" s="35">
        <v>1540.5639650000001</v>
      </c>
      <c r="AB60" s="35">
        <v>1612.254639</v>
      </c>
      <c r="AC60" s="35">
        <v>1632.9514160000001</v>
      </c>
      <c r="AD60" s="37">
        <v>348</v>
      </c>
      <c r="AE60" s="38">
        <v>56.542114000000083</v>
      </c>
    </row>
    <row r="61" spans="1:31" x14ac:dyDescent="0.2">
      <c r="A61" s="35">
        <v>60</v>
      </c>
      <c r="B61" s="35">
        <v>493250</v>
      </c>
      <c r="C61" s="35">
        <v>4177378</v>
      </c>
      <c r="D61" s="35">
        <v>1627</v>
      </c>
      <c r="E61" s="35">
        <v>1688</v>
      </c>
      <c r="F61" s="35">
        <v>1659</v>
      </c>
      <c r="G61" s="35">
        <v>6275</v>
      </c>
      <c r="H61" s="35">
        <v>188</v>
      </c>
      <c r="I61" s="35">
        <v>7824</v>
      </c>
      <c r="J61" s="35">
        <v>27</v>
      </c>
      <c r="K61" s="35">
        <v>461067</v>
      </c>
      <c r="L61" s="35">
        <v>28</v>
      </c>
      <c r="M61" s="35">
        <v>37</v>
      </c>
      <c r="N61" s="35">
        <v>37</v>
      </c>
      <c r="O61" s="35">
        <v>9</v>
      </c>
      <c r="P61" s="35">
        <v>304</v>
      </c>
      <c r="Q61" s="35">
        <v>188</v>
      </c>
      <c r="R61" s="35">
        <v>232</v>
      </c>
      <c r="S61" s="35">
        <v>105</v>
      </c>
      <c r="T61" s="35">
        <v>35</v>
      </c>
      <c r="U61" s="35">
        <v>205</v>
      </c>
      <c r="V61" s="35">
        <v>231</v>
      </c>
      <c r="W61" s="35">
        <v>7</v>
      </c>
      <c r="X61" s="35">
        <v>216</v>
      </c>
      <c r="Y61" s="35">
        <v>100</v>
      </c>
      <c r="Z61" s="35">
        <v>1</v>
      </c>
      <c r="AA61" s="35">
        <v>1626.2513429999999</v>
      </c>
      <c r="AB61" s="35">
        <v>1666.4925539999999</v>
      </c>
      <c r="AC61" s="35">
        <v>1687.0863039999999</v>
      </c>
      <c r="AD61" s="37">
        <v>210</v>
      </c>
      <c r="AE61" s="38">
        <v>40.714355500000011</v>
      </c>
    </row>
    <row r="62" spans="1:31" x14ac:dyDescent="0.2">
      <c r="A62" s="35">
        <v>61</v>
      </c>
      <c r="B62" s="35">
        <v>500464</v>
      </c>
      <c r="C62" s="35">
        <v>4172269</v>
      </c>
      <c r="D62" s="35">
        <v>1850</v>
      </c>
      <c r="E62" s="35">
        <v>1909</v>
      </c>
      <c r="F62" s="35">
        <v>1887</v>
      </c>
      <c r="G62" s="35">
        <v>6061</v>
      </c>
      <c r="H62" s="35">
        <v>280</v>
      </c>
      <c r="I62" s="35">
        <v>13856</v>
      </c>
      <c r="J62" s="35">
        <v>27</v>
      </c>
      <c r="K62" s="35">
        <v>531504</v>
      </c>
      <c r="L62" s="35">
        <v>17</v>
      </c>
      <c r="M62" s="35">
        <v>30</v>
      </c>
      <c r="N62" s="35">
        <v>20</v>
      </c>
      <c r="O62" s="35">
        <v>12</v>
      </c>
      <c r="P62" s="35">
        <v>166</v>
      </c>
      <c r="Q62" s="35">
        <v>220</v>
      </c>
      <c r="R62" s="35">
        <v>276</v>
      </c>
      <c r="S62" s="35">
        <v>164</v>
      </c>
      <c r="T62" s="35">
        <v>43</v>
      </c>
      <c r="U62" s="35">
        <v>243</v>
      </c>
      <c r="V62" s="35">
        <v>273</v>
      </c>
      <c r="W62" s="35">
        <v>54</v>
      </c>
      <c r="X62" s="35">
        <v>255</v>
      </c>
      <c r="Y62" s="35">
        <v>133</v>
      </c>
      <c r="Z62" s="35">
        <v>1</v>
      </c>
      <c r="AA62" s="35">
        <v>1847.986328</v>
      </c>
      <c r="AB62" s="35">
        <v>1896.27478</v>
      </c>
      <c r="AC62" s="35">
        <v>1908.994385</v>
      </c>
      <c r="AD62" s="37">
        <v>248</v>
      </c>
      <c r="AE62" s="38">
        <v>36.863831000000118</v>
      </c>
    </row>
    <row r="63" spans="1:31" x14ac:dyDescent="0.2">
      <c r="A63" s="35">
        <v>62</v>
      </c>
      <c r="B63" s="35">
        <v>504445</v>
      </c>
      <c r="C63" s="35">
        <v>4181510</v>
      </c>
      <c r="D63" s="35">
        <v>1661</v>
      </c>
      <c r="E63" s="35">
        <v>1753</v>
      </c>
      <c r="F63" s="35">
        <v>1709</v>
      </c>
      <c r="G63" s="35">
        <v>5955</v>
      </c>
      <c r="H63" s="35">
        <v>33</v>
      </c>
      <c r="I63" s="35">
        <v>21200</v>
      </c>
      <c r="J63" s="35">
        <v>20</v>
      </c>
      <c r="K63" s="35">
        <v>1745297</v>
      </c>
      <c r="L63" s="35">
        <v>24</v>
      </c>
      <c r="M63" s="35">
        <v>49</v>
      </c>
      <c r="N63" s="35">
        <v>37</v>
      </c>
      <c r="O63" s="35">
        <v>6</v>
      </c>
      <c r="P63" s="35">
        <v>61</v>
      </c>
      <c r="Q63" s="35">
        <v>328</v>
      </c>
      <c r="R63" s="35">
        <v>516</v>
      </c>
      <c r="S63" s="35">
        <v>142</v>
      </c>
      <c r="T63" s="35">
        <v>59</v>
      </c>
      <c r="U63" s="35">
        <v>347</v>
      </c>
      <c r="V63" s="35">
        <v>498</v>
      </c>
      <c r="W63" s="35">
        <v>45</v>
      </c>
      <c r="X63" s="35">
        <v>411</v>
      </c>
      <c r="Y63" s="35">
        <v>164</v>
      </c>
      <c r="Z63" s="35">
        <v>2</v>
      </c>
      <c r="AA63" s="35">
        <v>1660.348755</v>
      </c>
      <c r="AB63" s="35">
        <v>1728.0167240000001</v>
      </c>
      <c r="AC63" s="35">
        <v>1752.6958010000001</v>
      </c>
      <c r="AD63" s="37">
        <v>422</v>
      </c>
      <c r="AE63" s="38">
        <v>58.513061500000049</v>
      </c>
    </row>
    <row r="64" spans="1:31" x14ac:dyDescent="0.2">
      <c r="A64" s="35">
        <v>63</v>
      </c>
      <c r="B64" s="35">
        <v>499646</v>
      </c>
      <c r="C64" s="35">
        <v>4168664</v>
      </c>
      <c r="D64" s="35">
        <v>1142</v>
      </c>
      <c r="E64" s="35">
        <v>1273</v>
      </c>
      <c r="F64" s="35">
        <v>1224</v>
      </c>
      <c r="G64" s="35">
        <v>9584</v>
      </c>
      <c r="H64" s="35">
        <v>271</v>
      </c>
      <c r="I64" s="35">
        <v>36560</v>
      </c>
      <c r="J64" s="35">
        <v>23</v>
      </c>
      <c r="K64" s="35">
        <v>1264016</v>
      </c>
      <c r="L64" s="35">
        <v>15</v>
      </c>
      <c r="M64" s="35">
        <v>31</v>
      </c>
      <c r="O64" s="35">
        <v>12</v>
      </c>
      <c r="P64" s="35">
        <v>184</v>
      </c>
      <c r="Q64" s="35">
        <v>332</v>
      </c>
      <c r="R64" s="35">
        <v>460</v>
      </c>
      <c r="S64" s="35">
        <v>81</v>
      </c>
      <c r="T64" s="35">
        <v>8</v>
      </c>
      <c r="U64" s="35">
        <v>361</v>
      </c>
      <c r="V64" s="35">
        <v>459</v>
      </c>
      <c r="W64" s="35">
        <v>172</v>
      </c>
      <c r="X64" s="35">
        <v>405</v>
      </c>
      <c r="Y64" s="35">
        <v>216</v>
      </c>
      <c r="Z64" s="35">
        <v>2</v>
      </c>
      <c r="AA64" s="35">
        <v>1141.998779</v>
      </c>
      <c r="AB64" s="35">
        <v>1273.2504879999999</v>
      </c>
      <c r="AC64" s="35">
        <v>1271.4555660000001</v>
      </c>
      <c r="AD64" s="37">
        <v>396</v>
      </c>
      <c r="AE64" s="38">
        <v>63.830932500000017</v>
      </c>
    </row>
    <row r="65" spans="1:31" x14ac:dyDescent="0.2">
      <c r="A65" s="35">
        <v>64</v>
      </c>
      <c r="B65" s="35">
        <v>507384</v>
      </c>
      <c r="C65" s="35">
        <v>4165717</v>
      </c>
      <c r="D65" s="35">
        <v>546</v>
      </c>
      <c r="E65" s="35">
        <v>681</v>
      </c>
      <c r="F65" s="35">
        <v>619</v>
      </c>
      <c r="G65" s="35">
        <v>14822</v>
      </c>
      <c r="H65" s="35">
        <v>302</v>
      </c>
      <c r="I65" s="35">
        <v>17792</v>
      </c>
      <c r="J65" s="35">
        <v>28</v>
      </c>
      <c r="K65" s="35">
        <v>4545442</v>
      </c>
      <c r="L65" s="35">
        <v>67</v>
      </c>
      <c r="M65" s="35">
        <v>86</v>
      </c>
      <c r="N65" s="35">
        <v>27</v>
      </c>
      <c r="O65" s="35">
        <v>8</v>
      </c>
      <c r="P65" s="35">
        <v>108</v>
      </c>
      <c r="Q65" s="35">
        <v>388</v>
      </c>
      <c r="R65" s="35">
        <v>468</v>
      </c>
      <c r="S65" s="35">
        <v>27</v>
      </c>
      <c r="T65" s="35">
        <v>107</v>
      </c>
      <c r="U65" s="35">
        <v>398</v>
      </c>
      <c r="V65" s="35">
        <v>465</v>
      </c>
      <c r="W65" s="35">
        <v>110</v>
      </c>
      <c r="X65" s="35">
        <v>430</v>
      </c>
      <c r="Y65" s="35">
        <v>151</v>
      </c>
      <c r="Z65" s="35">
        <v>2</v>
      </c>
      <c r="AA65" s="35">
        <v>545.04791299999999</v>
      </c>
      <c r="AB65" s="35">
        <v>621.36834699999997</v>
      </c>
      <c r="AC65" s="35">
        <v>680.61566200000004</v>
      </c>
      <c r="AD65" s="37">
        <v>428</v>
      </c>
      <c r="AE65" s="38">
        <v>97.40753200000006</v>
      </c>
    </row>
    <row r="66" spans="1:31" x14ac:dyDescent="0.2">
      <c r="A66" s="35">
        <v>65</v>
      </c>
      <c r="B66" s="35">
        <v>495971</v>
      </c>
      <c r="C66" s="35">
        <v>4177181</v>
      </c>
      <c r="D66" s="35">
        <v>1914</v>
      </c>
      <c r="E66" s="35">
        <v>2047</v>
      </c>
      <c r="F66" s="35">
        <v>1986</v>
      </c>
      <c r="G66" s="35">
        <v>3652</v>
      </c>
      <c r="H66" s="35">
        <v>197</v>
      </c>
      <c r="I66" s="35">
        <v>41776</v>
      </c>
      <c r="J66" s="35">
        <v>22</v>
      </c>
      <c r="K66" s="35">
        <v>1809350</v>
      </c>
      <c r="L66" s="35">
        <v>25</v>
      </c>
      <c r="M66" s="35">
        <v>40</v>
      </c>
      <c r="N66" s="35">
        <v>80</v>
      </c>
      <c r="O66" s="35">
        <v>12</v>
      </c>
      <c r="P66" s="35">
        <v>268</v>
      </c>
      <c r="Q66" s="35">
        <v>320</v>
      </c>
      <c r="R66" s="35">
        <v>476</v>
      </c>
      <c r="S66" s="35">
        <v>3</v>
      </c>
      <c r="T66" s="35">
        <v>104</v>
      </c>
      <c r="U66" s="35">
        <v>341</v>
      </c>
      <c r="V66" s="35">
        <v>489</v>
      </c>
      <c r="W66" s="35">
        <v>94</v>
      </c>
      <c r="X66" s="35">
        <v>406</v>
      </c>
      <c r="Y66" s="35">
        <v>231</v>
      </c>
      <c r="AA66" s="35">
        <v>1914.283081</v>
      </c>
      <c r="AB66" s="35">
        <v>2045.090698</v>
      </c>
      <c r="AC66" s="35">
        <v>2045.7921140000001</v>
      </c>
      <c r="AD66" s="37">
        <v>398</v>
      </c>
      <c r="AE66" s="38">
        <v>66.105224500000077</v>
      </c>
    </row>
    <row r="67" spans="1:31" x14ac:dyDescent="0.2">
      <c r="A67" s="35">
        <v>66</v>
      </c>
      <c r="B67" s="35">
        <v>497089</v>
      </c>
      <c r="C67" s="35">
        <v>4176323</v>
      </c>
      <c r="D67" s="35">
        <v>2032</v>
      </c>
      <c r="E67" s="35">
        <v>2344</v>
      </c>
      <c r="F67" s="35">
        <v>2181</v>
      </c>
      <c r="G67" s="35">
        <v>3056</v>
      </c>
      <c r="H67" s="35">
        <v>219</v>
      </c>
      <c r="I67" s="35">
        <v>68560</v>
      </c>
      <c r="J67" s="35">
        <v>22</v>
      </c>
      <c r="K67" s="35">
        <v>5882605</v>
      </c>
      <c r="L67" s="35">
        <v>35</v>
      </c>
      <c r="M67" s="35">
        <v>52</v>
      </c>
      <c r="N67" s="35">
        <v>98</v>
      </c>
      <c r="O67" s="35">
        <v>17</v>
      </c>
      <c r="P67" s="35">
        <v>239</v>
      </c>
      <c r="Q67" s="35">
        <v>512</v>
      </c>
      <c r="R67" s="35">
        <v>904</v>
      </c>
      <c r="S67" s="35">
        <v>80</v>
      </c>
      <c r="T67" s="35">
        <v>43</v>
      </c>
      <c r="U67" s="35">
        <v>533</v>
      </c>
      <c r="V67" s="35">
        <v>908</v>
      </c>
      <c r="W67" s="35">
        <v>32</v>
      </c>
      <c r="X67" s="35">
        <v>679</v>
      </c>
      <c r="Y67" s="35">
        <v>296</v>
      </c>
      <c r="AA67" s="35">
        <v>2031.3549800000001</v>
      </c>
      <c r="AB67" s="35">
        <v>2345.5107419999999</v>
      </c>
      <c r="AC67" s="35">
        <v>2261.3803710000002</v>
      </c>
      <c r="AD67" s="37">
        <v>708</v>
      </c>
      <c r="AE67" s="38">
        <v>72.947509999999966</v>
      </c>
    </row>
    <row r="68" spans="1:31" x14ac:dyDescent="0.2">
      <c r="A68" s="35">
        <v>67</v>
      </c>
      <c r="B68" s="35">
        <v>505651</v>
      </c>
      <c r="C68" s="35">
        <v>4171436</v>
      </c>
      <c r="D68" s="35">
        <v>1158</v>
      </c>
      <c r="E68" s="35">
        <v>1285</v>
      </c>
      <c r="F68" s="35">
        <v>1241</v>
      </c>
      <c r="G68" s="35">
        <v>9201</v>
      </c>
      <c r="H68" s="35">
        <v>312</v>
      </c>
      <c r="I68" s="35">
        <v>43184</v>
      </c>
      <c r="J68" s="35">
        <v>27</v>
      </c>
      <c r="K68" s="35">
        <v>2783000</v>
      </c>
      <c r="L68" s="35">
        <v>33</v>
      </c>
      <c r="M68" s="35">
        <v>66</v>
      </c>
      <c r="N68" s="35">
        <v>32</v>
      </c>
      <c r="O68" s="35">
        <v>10</v>
      </c>
      <c r="P68" s="35">
        <v>109</v>
      </c>
      <c r="Q68" s="35">
        <v>348</v>
      </c>
      <c r="R68" s="35">
        <v>488</v>
      </c>
      <c r="S68" s="35">
        <v>18</v>
      </c>
      <c r="T68" s="35">
        <v>128</v>
      </c>
      <c r="U68" s="35">
        <v>369</v>
      </c>
      <c r="V68" s="35">
        <v>502</v>
      </c>
      <c r="W68" s="35">
        <v>121</v>
      </c>
      <c r="X68" s="35">
        <v>420</v>
      </c>
      <c r="Y68" s="35">
        <v>235</v>
      </c>
      <c r="Z68" s="35">
        <v>2</v>
      </c>
      <c r="AA68" s="35">
        <v>1156.0767820000001</v>
      </c>
      <c r="AB68" s="35">
        <v>1261.9169919999999</v>
      </c>
      <c r="AC68" s="35">
        <v>1284.203125</v>
      </c>
      <c r="AD68" s="37">
        <v>418</v>
      </c>
      <c r="AE68" s="38">
        <v>75.206237999999985</v>
      </c>
    </row>
    <row r="69" spans="1:31" x14ac:dyDescent="0.2">
      <c r="A69" s="35">
        <v>68</v>
      </c>
      <c r="B69" s="35">
        <v>504986</v>
      </c>
      <c r="C69" s="35">
        <v>4172644</v>
      </c>
      <c r="D69" s="35">
        <v>1322</v>
      </c>
      <c r="E69" s="35">
        <v>1422</v>
      </c>
      <c r="F69" s="35">
        <v>1388</v>
      </c>
      <c r="G69" s="35">
        <v>7866</v>
      </c>
      <c r="H69" s="35">
        <v>315</v>
      </c>
      <c r="I69" s="35">
        <v>38144</v>
      </c>
      <c r="J69" s="35">
        <v>21</v>
      </c>
      <c r="K69" s="35">
        <v>2670052</v>
      </c>
      <c r="L69" s="35">
        <v>31</v>
      </c>
      <c r="M69" s="35">
        <v>48</v>
      </c>
      <c r="N69" s="35">
        <v>48</v>
      </c>
      <c r="O69" s="35">
        <v>8</v>
      </c>
      <c r="P69" s="35">
        <v>148</v>
      </c>
      <c r="Q69" s="35">
        <v>400</v>
      </c>
      <c r="R69" s="35">
        <v>492</v>
      </c>
      <c r="S69" s="35">
        <v>159</v>
      </c>
      <c r="T69" s="35">
        <v>106</v>
      </c>
      <c r="U69" s="35">
        <v>423</v>
      </c>
      <c r="V69" s="35">
        <v>467</v>
      </c>
      <c r="W69" s="35">
        <v>86</v>
      </c>
      <c r="X69" s="35">
        <v>443</v>
      </c>
      <c r="Y69" s="35">
        <v>220</v>
      </c>
      <c r="Z69" s="35">
        <v>3</v>
      </c>
      <c r="AA69" s="35">
        <v>1320.160034</v>
      </c>
      <c r="AB69" s="35">
        <v>1408.708496</v>
      </c>
      <c r="AC69" s="35">
        <v>1421.857788</v>
      </c>
      <c r="AD69" s="37">
        <v>446</v>
      </c>
      <c r="AE69" s="38">
        <v>57.423523000000159</v>
      </c>
    </row>
    <row r="70" spans="1:31" x14ac:dyDescent="0.2">
      <c r="A70" s="35">
        <v>69</v>
      </c>
      <c r="B70" s="35">
        <v>504968</v>
      </c>
      <c r="C70" s="35">
        <v>4165959</v>
      </c>
      <c r="D70" s="35">
        <v>732</v>
      </c>
      <c r="E70" s="35">
        <v>810</v>
      </c>
      <c r="F70" s="35">
        <v>777</v>
      </c>
      <c r="G70" s="35">
        <v>13463</v>
      </c>
      <c r="H70" s="35">
        <v>294</v>
      </c>
      <c r="I70" s="35">
        <v>45920</v>
      </c>
      <c r="J70" s="35">
        <v>17</v>
      </c>
      <c r="K70" s="35">
        <v>1655079</v>
      </c>
      <c r="L70" s="35">
        <v>24</v>
      </c>
      <c r="M70" s="35">
        <v>38</v>
      </c>
      <c r="N70" s="35">
        <v>28</v>
      </c>
      <c r="O70" s="35">
        <v>7</v>
      </c>
      <c r="P70" s="35">
        <v>141</v>
      </c>
      <c r="Q70" s="35">
        <v>404</v>
      </c>
      <c r="R70" s="35">
        <v>476</v>
      </c>
      <c r="S70" s="35">
        <v>6</v>
      </c>
      <c r="T70" s="35">
        <v>62</v>
      </c>
      <c r="U70" s="35">
        <v>427</v>
      </c>
      <c r="V70" s="35">
        <v>455</v>
      </c>
      <c r="W70" s="35">
        <v>66</v>
      </c>
      <c r="X70" s="35">
        <v>439</v>
      </c>
      <c r="Y70" s="35">
        <v>242</v>
      </c>
      <c r="Z70" s="35">
        <v>2</v>
      </c>
      <c r="AA70" s="35">
        <v>731.41406300000006</v>
      </c>
      <c r="AB70" s="35">
        <v>795.13970900000004</v>
      </c>
      <c r="AC70" s="35">
        <v>809.56634499999996</v>
      </c>
      <c r="AD70" s="37">
        <v>440</v>
      </c>
      <c r="AE70" s="38">
        <v>46.289458999999852</v>
      </c>
    </row>
    <row r="71" spans="1:31" x14ac:dyDescent="0.2">
      <c r="A71" s="35">
        <v>70</v>
      </c>
      <c r="B71" s="35">
        <v>506612</v>
      </c>
      <c r="C71" s="35">
        <v>4165472</v>
      </c>
      <c r="D71" s="35">
        <v>620</v>
      </c>
      <c r="E71" s="35">
        <v>668</v>
      </c>
      <c r="F71" s="35">
        <v>645</v>
      </c>
      <c r="G71" s="35">
        <v>14637</v>
      </c>
      <c r="H71" s="35">
        <v>299</v>
      </c>
      <c r="I71" s="35">
        <v>10032</v>
      </c>
      <c r="J71" s="35">
        <v>20</v>
      </c>
      <c r="K71" s="35">
        <v>754093</v>
      </c>
      <c r="L71" s="35">
        <v>25</v>
      </c>
      <c r="M71" s="35">
        <v>37</v>
      </c>
      <c r="O71" s="35">
        <v>6</v>
      </c>
      <c r="P71" s="35">
        <v>138</v>
      </c>
      <c r="Q71" s="35">
        <v>244</v>
      </c>
      <c r="R71" s="35">
        <v>308</v>
      </c>
      <c r="S71" s="35">
        <v>177</v>
      </c>
      <c r="T71" s="35">
        <v>73</v>
      </c>
      <c r="U71" s="35">
        <v>269</v>
      </c>
      <c r="V71" s="35">
        <v>306</v>
      </c>
      <c r="W71" s="35">
        <v>88</v>
      </c>
      <c r="X71" s="35">
        <v>286</v>
      </c>
      <c r="Y71" s="35">
        <v>113</v>
      </c>
      <c r="AA71" s="35">
        <v>619.15588400000001</v>
      </c>
      <c r="AB71" s="35">
        <v>653.96661400000005</v>
      </c>
      <c r="AC71" s="35">
        <v>667.44988999999998</v>
      </c>
      <c r="AD71" s="37">
        <v>276</v>
      </c>
      <c r="AE71" s="38">
        <v>30.888640999999893</v>
      </c>
    </row>
    <row r="72" spans="1:31" x14ac:dyDescent="0.2">
      <c r="A72" s="35">
        <v>71</v>
      </c>
      <c r="B72" s="35">
        <v>502447</v>
      </c>
      <c r="C72" s="35">
        <v>4172718</v>
      </c>
      <c r="D72" s="35">
        <v>1740</v>
      </c>
      <c r="E72" s="35">
        <v>1834</v>
      </c>
      <c r="F72" s="35">
        <v>1795</v>
      </c>
      <c r="G72" s="35">
        <v>6281</v>
      </c>
      <c r="H72" s="35">
        <v>298</v>
      </c>
      <c r="I72" s="35">
        <v>10880</v>
      </c>
      <c r="J72" s="35">
        <v>29</v>
      </c>
      <c r="K72" s="35">
        <v>422536</v>
      </c>
      <c r="L72" s="35">
        <v>19</v>
      </c>
      <c r="M72" s="35">
        <v>34</v>
      </c>
      <c r="O72" s="35">
        <v>20</v>
      </c>
      <c r="P72" s="35">
        <v>166</v>
      </c>
      <c r="Q72" s="35">
        <v>184</v>
      </c>
      <c r="R72" s="35">
        <v>256</v>
      </c>
      <c r="S72" s="35">
        <v>80</v>
      </c>
      <c r="T72" s="35">
        <v>147</v>
      </c>
      <c r="U72" s="35">
        <v>202</v>
      </c>
      <c r="V72" s="35">
        <v>255</v>
      </c>
      <c r="W72" s="35">
        <v>166</v>
      </c>
      <c r="X72" s="35">
        <v>226</v>
      </c>
      <c r="Y72" s="35">
        <v>118</v>
      </c>
      <c r="Z72" s="35">
        <v>1</v>
      </c>
      <c r="AA72" s="35">
        <v>1737.752197</v>
      </c>
      <c r="AB72" s="35">
        <v>1828.664307</v>
      </c>
      <c r="AC72" s="35">
        <v>1833.1970209999999</v>
      </c>
      <c r="AD72" s="37">
        <v>220</v>
      </c>
      <c r="AE72" s="38">
        <v>49.988769000000048</v>
      </c>
    </row>
    <row r="73" spans="1:31" x14ac:dyDescent="0.2">
      <c r="A73" s="35">
        <v>72</v>
      </c>
      <c r="B73" s="35">
        <v>500720</v>
      </c>
      <c r="C73" s="35">
        <v>4172990</v>
      </c>
      <c r="D73" s="35">
        <v>1965</v>
      </c>
      <c r="E73" s="35">
        <v>2052</v>
      </c>
      <c r="F73" s="35">
        <v>2013</v>
      </c>
      <c r="G73" s="35">
        <v>5404</v>
      </c>
      <c r="H73" s="35">
        <v>283</v>
      </c>
      <c r="I73" s="35">
        <v>4784</v>
      </c>
      <c r="J73" s="35">
        <v>28</v>
      </c>
      <c r="K73" s="35">
        <v>356572</v>
      </c>
      <c r="L73" s="35">
        <v>17</v>
      </c>
      <c r="M73" s="35">
        <v>27</v>
      </c>
      <c r="N73" s="35">
        <v>17</v>
      </c>
      <c r="O73" s="35">
        <v>11</v>
      </c>
      <c r="P73" s="35">
        <v>171</v>
      </c>
      <c r="Q73" s="35">
        <v>164</v>
      </c>
      <c r="R73" s="35">
        <v>272</v>
      </c>
      <c r="S73" s="35">
        <v>17</v>
      </c>
      <c r="T73" s="35">
        <v>114</v>
      </c>
      <c r="U73" s="35">
        <v>182</v>
      </c>
      <c r="V73" s="35">
        <v>283</v>
      </c>
      <c r="W73" s="35">
        <v>103</v>
      </c>
      <c r="X73" s="35">
        <v>225</v>
      </c>
      <c r="Y73" s="35">
        <v>78</v>
      </c>
      <c r="Z73" s="35">
        <v>1</v>
      </c>
      <c r="AA73" s="35">
        <v>1964.661865</v>
      </c>
      <c r="AB73" s="35">
        <v>2014.124268</v>
      </c>
      <c r="AC73" s="35">
        <v>2051.516846</v>
      </c>
      <c r="AD73" s="37">
        <v>218</v>
      </c>
      <c r="AE73" s="38">
        <v>62.123779499999955</v>
      </c>
    </row>
    <row r="74" spans="1:31" x14ac:dyDescent="0.2">
      <c r="A74" s="35">
        <v>73</v>
      </c>
      <c r="B74" s="35">
        <v>505437</v>
      </c>
      <c r="C74" s="35">
        <v>4162667</v>
      </c>
      <c r="D74" s="35">
        <v>539</v>
      </c>
      <c r="E74" s="35">
        <v>632</v>
      </c>
      <c r="F74" s="35">
        <v>585</v>
      </c>
      <c r="G74" s="35">
        <v>16685</v>
      </c>
      <c r="H74" s="35">
        <v>291</v>
      </c>
      <c r="I74" s="35">
        <v>23920</v>
      </c>
      <c r="J74" s="35">
        <v>20</v>
      </c>
      <c r="K74" s="35">
        <v>1999476</v>
      </c>
      <c r="L74" s="35">
        <v>29</v>
      </c>
      <c r="M74" s="35">
        <v>45</v>
      </c>
      <c r="N74" s="35">
        <v>37</v>
      </c>
      <c r="O74" s="35">
        <v>6</v>
      </c>
      <c r="P74" s="35">
        <v>151</v>
      </c>
      <c r="Q74" s="35">
        <v>296</v>
      </c>
      <c r="R74" s="35">
        <v>560</v>
      </c>
      <c r="S74" s="35">
        <v>163</v>
      </c>
      <c r="T74" s="35">
        <v>86</v>
      </c>
      <c r="U74" s="35">
        <v>332</v>
      </c>
      <c r="V74" s="35">
        <v>577</v>
      </c>
      <c r="W74" s="35">
        <v>81</v>
      </c>
      <c r="X74" s="35">
        <v>435</v>
      </c>
      <c r="Y74" s="35">
        <v>175</v>
      </c>
      <c r="Z74" s="35">
        <v>2</v>
      </c>
      <c r="AA74" s="35">
        <v>539.25158699999997</v>
      </c>
      <c r="AB74" s="35">
        <v>631.23553500000003</v>
      </c>
      <c r="AC74" s="35">
        <v>630.94226100000003</v>
      </c>
      <c r="AD74" s="37">
        <v>428</v>
      </c>
      <c r="AE74" s="38">
        <v>45.698700000000031</v>
      </c>
    </row>
    <row r="75" spans="1:31" x14ac:dyDescent="0.2">
      <c r="A75" s="35">
        <v>74</v>
      </c>
      <c r="B75" s="35">
        <v>505340</v>
      </c>
      <c r="C75" s="35">
        <v>4162977</v>
      </c>
      <c r="D75" s="35">
        <v>574</v>
      </c>
      <c r="E75" s="35">
        <v>631</v>
      </c>
      <c r="F75" s="35">
        <v>613</v>
      </c>
      <c r="G75" s="35">
        <v>16361</v>
      </c>
      <c r="H75" s="35">
        <v>291</v>
      </c>
      <c r="I75" s="35">
        <v>19536</v>
      </c>
      <c r="J75" s="35">
        <v>20</v>
      </c>
      <c r="K75" s="35">
        <v>994489</v>
      </c>
      <c r="L75" s="35">
        <v>20</v>
      </c>
      <c r="M75" s="35">
        <v>32</v>
      </c>
      <c r="N75" s="35">
        <v>10</v>
      </c>
      <c r="O75" s="35">
        <v>4</v>
      </c>
      <c r="P75" s="35">
        <v>98</v>
      </c>
      <c r="Q75" s="35">
        <v>284</v>
      </c>
      <c r="R75" s="35">
        <v>348</v>
      </c>
      <c r="S75" s="35">
        <v>164</v>
      </c>
      <c r="T75" s="35">
        <v>119</v>
      </c>
      <c r="U75" s="35">
        <v>300</v>
      </c>
      <c r="V75" s="35">
        <v>353</v>
      </c>
      <c r="W75" s="35">
        <v>106</v>
      </c>
      <c r="X75" s="35">
        <v>321</v>
      </c>
      <c r="Y75" s="35">
        <v>158</v>
      </c>
      <c r="Z75" s="35">
        <v>2</v>
      </c>
      <c r="AA75" s="35">
        <v>573.44915800000001</v>
      </c>
      <c r="AB75" s="35">
        <v>630.68823199999997</v>
      </c>
      <c r="AC75" s="35">
        <v>630.29656999999997</v>
      </c>
      <c r="AD75" s="37">
        <v>316</v>
      </c>
      <c r="AE75" s="38">
        <v>28.22787500000004</v>
      </c>
    </row>
    <row r="76" spans="1:31" x14ac:dyDescent="0.2">
      <c r="A76" s="35">
        <v>75</v>
      </c>
      <c r="B76" s="35">
        <v>495551</v>
      </c>
      <c r="C76" s="35">
        <v>4175768</v>
      </c>
      <c r="D76" s="35">
        <v>1810</v>
      </c>
      <c r="E76" s="35">
        <v>1877</v>
      </c>
      <c r="F76" s="35">
        <v>1851</v>
      </c>
      <c r="G76" s="35">
        <v>4632</v>
      </c>
      <c r="H76" s="35">
        <v>212</v>
      </c>
      <c r="I76" s="35">
        <v>14320</v>
      </c>
      <c r="J76" s="35">
        <v>22</v>
      </c>
      <c r="K76" s="35">
        <v>526758</v>
      </c>
      <c r="L76" s="35">
        <v>16</v>
      </c>
      <c r="M76" s="35">
        <v>28</v>
      </c>
      <c r="O76" s="35">
        <v>8</v>
      </c>
      <c r="P76" s="35">
        <v>226</v>
      </c>
      <c r="Q76" s="35">
        <v>220</v>
      </c>
      <c r="R76" s="35">
        <v>296</v>
      </c>
      <c r="S76" s="35">
        <v>107</v>
      </c>
      <c r="T76" s="35">
        <v>32</v>
      </c>
      <c r="U76" s="35">
        <v>238</v>
      </c>
      <c r="V76" s="35">
        <v>297</v>
      </c>
      <c r="W76" s="35">
        <v>23</v>
      </c>
      <c r="X76" s="35">
        <v>265</v>
      </c>
      <c r="Y76" s="35">
        <v>135</v>
      </c>
      <c r="AA76" s="35">
        <v>1808.7974850000001</v>
      </c>
      <c r="AB76" s="35">
        <v>1864.8126219999999</v>
      </c>
      <c r="AC76" s="35">
        <v>1877.034668</v>
      </c>
      <c r="AD76" s="37">
        <v>258</v>
      </c>
      <c r="AE76" s="38">
        <v>40.229614500000025</v>
      </c>
    </row>
    <row r="77" spans="1:31" x14ac:dyDescent="0.2">
      <c r="A77" s="35">
        <v>76</v>
      </c>
      <c r="B77" s="35">
        <v>495609</v>
      </c>
      <c r="C77" s="35">
        <v>4174279</v>
      </c>
      <c r="D77" s="35">
        <v>1638</v>
      </c>
      <c r="E77" s="35">
        <v>1774</v>
      </c>
      <c r="F77" s="35">
        <v>1724</v>
      </c>
      <c r="G77" s="35">
        <v>5532</v>
      </c>
      <c r="H77" s="35">
        <v>226</v>
      </c>
      <c r="I77" s="35">
        <v>24096</v>
      </c>
      <c r="J77" s="35">
        <v>23</v>
      </c>
      <c r="K77" s="35">
        <v>2706737</v>
      </c>
      <c r="L77" s="35">
        <v>34</v>
      </c>
      <c r="M77" s="35">
        <v>48</v>
      </c>
      <c r="N77" s="35">
        <v>14</v>
      </c>
      <c r="O77" s="35">
        <v>10</v>
      </c>
      <c r="P77" s="35">
        <v>232</v>
      </c>
      <c r="Q77" s="35">
        <v>404</v>
      </c>
      <c r="R77" s="35">
        <v>584</v>
      </c>
      <c r="S77" s="35">
        <v>5</v>
      </c>
      <c r="T77" s="35">
        <v>43</v>
      </c>
      <c r="U77" s="35">
        <v>396</v>
      </c>
      <c r="V77" s="35">
        <v>530</v>
      </c>
      <c r="W77" s="35">
        <v>46</v>
      </c>
      <c r="X77" s="35">
        <v>453</v>
      </c>
      <c r="Y77" s="35">
        <v>175</v>
      </c>
      <c r="Z77" s="35">
        <v>2</v>
      </c>
      <c r="AA77" s="35">
        <v>1637.3149410000001</v>
      </c>
      <c r="AB77" s="35">
        <v>1759.8863530000001</v>
      </c>
      <c r="AC77" s="35">
        <v>1773.805908</v>
      </c>
      <c r="AD77" s="37">
        <v>494</v>
      </c>
      <c r="AE77" s="38">
        <v>75.205260999999837</v>
      </c>
    </row>
    <row r="78" spans="1:31" x14ac:dyDescent="0.2">
      <c r="A78" s="35">
        <v>77</v>
      </c>
      <c r="B78" s="35">
        <v>491407</v>
      </c>
      <c r="C78" s="35">
        <v>4176838</v>
      </c>
      <c r="D78" s="35">
        <v>1320</v>
      </c>
      <c r="E78" s="35">
        <v>1373</v>
      </c>
      <c r="F78" s="35">
        <v>1349</v>
      </c>
      <c r="G78" s="35">
        <v>8179</v>
      </c>
      <c r="H78" s="35">
        <v>190</v>
      </c>
      <c r="J78" s="35">
        <v>21</v>
      </c>
      <c r="K78" s="35">
        <v>482009</v>
      </c>
      <c r="O78" s="35">
        <v>5</v>
      </c>
      <c r="P78" s="35">
        <v>272</v>
      </c>
      <c r="Q78" s="35">
        <v>188</v>
      </c>
      <c r="R78" s="35">
        <v>260</v>
      </c>
      <c r="S78" s="35">
        <v>116</v>
      </c>
      <c r="T78" s="35">
        <v>36</v>
      </c>
      <c r="U78" s="35">
        <v>195</v>
      </c>
      <c r="V78" s="35">
        <v>263</v>
      </c>
      <c r="W78" s="35">
        <v>20</v>
      </c>
      <c r="X78" s="35">
        <v>226</v>
      </c>
      <c r="AA78" s="35">
        <v>1319.5039059999999</v>
      </c>
      <c r="AB78" s="35">
        <v>1352.4796140000001</v>
      </c>
      <c r="AC78" s="35"/>
      <c r="AD78" s="37">
        <v>224</v>
      </c>
      <c r="AE78" s="38"/>
    </row>
    <row r="79" spans="1:31" x14ac:dyDescent="0.2">
      <c r="A79" s="35">
        <v>78</v>
      </c>
      <c r="B79" s="35">
        <v>491580</v>
      </c>
      <c r="C79" s="35">
        <v>4174809</v>
      </c>
      <c r="D79" s="35">
        <v>1284</v>
      </c>
      <c r="E79" s="35">
        <v>1386</v>
      </c>
      <c r="F79" s="35">
        <v>1346</v>
      </c>
      <c r="G79" s="35">
        <v>8601</v>
      </c>
      <c r="H79" s="35">
        <v>204</v>
      </c>
      <c r="I79" s="35">
        <v>20720</v>
      </c>
      <c r="J79" s="35">
        <v>21</v>
      </c>
      <c r="K79" s="35">
        <v>2607935</v>
      </c>
      <c r="L79" s="35">
        <v>40</v>
      </c>
      <c r="M79" s="35">
        <v>54</v>
      </c>
      <c r="N79" s="35">
        <v>17</v>
      </c>
      <c r="O79" s="35">
        <v>9</v>
      </c>
      <c r="P79" s="35">
        <v>259</v>
      </c>
      <c r="Q79" s="35">
        <v>372</v>
      </c>
      <c r="R79" s="35">
        <v>424</v>
      </c>
      <c r="S79" s="35">
        <v>164</v>
      </c>
      <c r="T79" s="35">
        <v>51</v>
      </c>
      <c r="U79" s="35">
        <v>385</v>
      </c>
      <c r="V79" s="35">
        <v>425</v>
      </c>
      <c r="W79" s="35">
        <v>64</v>
      </c>
      <c r="X79" s="35">
        <v>404</v>
      </c>
      <c r="Y79" s="35">
        <v>162</v>
      </c>
      <c r="AA79" s="35">
        <v>1282.611206</v>
      </c>
      <c r="AB79" s="35">
        <v>1364.2238769999999</v>
      </c>
      <c r="AC79" s="35">
        <v>1386.099487</v>
      </c>
      <c r="AD79" s="37">
        <v>398</v>
      </c>
      <c r="AE79" s="38">
        <v>62.681945499999983</v>
      </c>
    </row>
    <row r="80" spans="1:31" x14ac:dyDescent="0.2">
      <c r="A80" s="35">
        <v>79</v>
      </c>
      <c r="B80" s="35">
        <v>504316</v>
      </c>
      <c r="C80" s="35">
        <v>4195688</v>
      </c>
      <c r="D80" s="35">
        <v>550</v>
      </c>
      <c r="E80" s="35">
        <v>702</v>
      </c>
      <c r="F80" s="35">
        <v>625</v>
      </c>
      <c r="G80" s="35">
        <v>18105</v>
      </c>
      <c r="H80" s="35">
        <v>75</v>
      </c>
      <c r="I80" s="35">
        <v>40944</v>
      </c>
      <c r="J80" s="35">
        <v>25</v>
      </c>
      <c r="K80" s="35">
        <v>11639769</v>
      </c>
      <c r="L80" s="35">
        <v>80</v>
      </c>
      <c r="M80" s="35">
        <v>100</v>
      </c>
      <c r="N80" s="35">
        <v>44</v>
      </c>
      <c r="O80" s="35">
        <v>6</v>
      </c>
      <c r="P80" s="35">
        <v>173</v>
      </c>
      <c r="Q80" s="35">
        <v>524</v>
      </c>
      <c r="R80" s="35">
        <v>812</v>
      </c>
      <c r="S80" s="35">
        <v>5</v>
      </c>
      <c r="T80" s="35">
        <v>100</v>
      </c>
      <c r="U80" s="35">
        <v>528</v>
      </c>
      <c r="V80" s="35">
        <v>797</v>
      </c>
      <c r="W80" s="35">
        <v>101</v>
      </c>
      <c r="X80" s="35">
        <v>643</v>
      </c>
      <c r="Y80" s="35">
        <v>228</v>
      </c>
      <c r="AA80" s="35">
        <v>549.32550000000003</v>
      </c>
      <c r="AB80" s="35">
        <v>623.14105199999995</v>
      </c>
      <c r="AC80" s="35">
        <v>696.05859399999997</v>
      </c>
      <c r="AD80" s="37">
        <v>668</v>
      </c>
      <c r="AE80" s="38">
        <v>109.82531800000004</v>
      </c>
    </row>
    <row r="81" spans="1:31" x14ac:dyDescent="0.2">
      <c r="A81" s="35">
        <v>80</v>
      </c>
      <c r="B81" s="35">
        <v>495378</v>
      </c>
      <c r="C81" s="35">
        <v>4177217</v>
      </c>
      <c r="D81" s="35">
        <v>1847</v>
      </c>
      <c r="E81" s="35">
        <v>1938</v>
      </c>
      <c r="F81" s="35">
        <v>1900</v>
      </c>
      <c r="G81" s="35">
        <v>4214</v>
      </c>
      <c r="H81" s="35">
        <v>194</v>
      </c>
      <c r="I81" s="35">
        <v>23056</v>
      </c>
      <c r="J81" s="35">
        <v>23</v>
      </c>
      <c r="K81" s="35">
        <v>993343</v>
      </c>
      <c r="L81" s="35">
        <v>23</v>
      </c>
      <c r="M81" s="35">
        <v>32</v>
      </c>
      <c r="N81" s="35">
        <v>38</v>
      </c>
      <c r="O81" s="35">
        <v>10</v>
      </c>
      <c r="P81" s="35">
        <v>286</v>
      </c>
      <c r="Q81" s="35">
        <v>292</v>
      </c>
      <c r="R81" s="35">
        <v>364</v>
      </c>
      <c r="S81" s="35">
        <v>169</v>
      </c>
      <c r="T81" s="35">
        <v>118</v>
      </c>
      <c r="U81" s="35">
        <v>310</v>
      </c>
      <c r="V81" s="35">
        <v>343</v>
      </c>
      <c r="W81" s="35">
        <v>120</v>
      </c>
      <c r="X81" s="35">
        <v>323</v>
      </c>
      <c r="Y81" s="35">
        <v>171</v>
      </c>
      <c r="AA81" s="35">
        <v>1846.7991939999999</v>
      </c>
      <c r="AB81" s="35">
        <v>1922.9904790000001</v>
      </c>
      <c r="AC81" s="35">
        <v>1938.147217</v>
      </c>
      <c r="AD81" s="37">
        <v>328</v>
      </c>
      <c r="AE81" s="38">
        <v>53.252380499999845</v>
      </c>
    </row>
    <row r="82" spans="1:31" x14ac:dyDescent="0.2">
      <c r="A82" s="35">
        <v>81</v>
      </c>
      <c r="B82" s="35">
        <v>495167</v>
      </c>
      <c r="C82" s="35">
        <v>4177510</v>
      </c>
      <c r="D82" s="35">
        <v>1815</v>
      </c>
      <c r="E82" s="35">
        <v>1873</v>
      </c>
      <c r="F82" s="35">
        <v>1851</v>
      </c>
      <c r="G82" s="35">
        <v>4359</v>
      </c>
      <c r="H82" s="35">
        <v>190</v>
      </c>
      <c r="J82" s="35">
        <v>21</v>
      </c>
      <c r="K82" s="35">
        <v>156443</v>
      </c>
      <c r="O82" s="35">
        <v>10</v>
      </c>
      <c r="P82" s="35">
        <v>265</v>
      </c>
      <c r="Q82" s="35">
        <v>124</v>
      </c>
      <c r="R82" s="35">
        <v>264</v>
      </c>
      <c r="S82" s="35">
        <v>68</v>
      </c>
      <c r="T82" s="35">
        <v>130</v>
      </c>
      <c r="U82" s="35">
        <v>153</v>
      </c>
      <c r="V82" s="35">
        <v>275</v>
      </c>
      <c r="W82" s="35">
        <v>131</v>
      </c>
      <c r="X82" s="35">
        <v>199</v>
      </c>
      <c r="AA82" s="35">
        <v>1814.6437989999999</v>
      </c>
      <c r="AB82" s="35">
        <v>1868.4442140000001</v>
      </c>
      <c r="AC82" s="35"/>
      <c r="AD82" s="37">
        <v>194</v>
      </c>
      <c r="AE82" s="38"/>
    </row>
    <row r="83" spans="1:31" x14ac:dyDescent="0.2">
      <c r="A83" s="35">
        <v>82</v>
      </c>
      <c r="B83" s="35">
        <v>500037</v>
      </c>
      <c r="C83" s="35">
        <v>4176030</v>
      </c>
      <c r="D83" s="35">
        <v>2709</v>
      </c>
      <c r="E83" s="35">
        <v>2892</v>
      </c>
      <c r="F83" s="35">
        <v>2812</v>
      </c>
      <c r="G83" s="35">
        <v>2289</v>
      </c>
      <c r="H83" s="35">
        <v>285</v>
      </c>
      <c r="I83" s="35">
        <v>20848</v>
      </c>
      <c r="J83" s="35">
        <v>29</v>
      </c>
      <c r="K83" s="35">
        <v>3376222</v>
      </c>
      <c r="L83" s="35">
        <v>44</v>
      </c>
      <c r="M83" s="35">
        <v>70</v>
      </c>
      <c r="N83" s="35">
        <v>56</v>
      </c>
      <c r="O83" s="35">
        <v>10</v>
      </c>
      <c r="P83" s="35">
        <v>179</v>
      </c>
      <c r="Q83" s="35">
        <v>360</v>
      </c>
      <c r="R83" s="35">
        <v>576</v>
      </c>
      <c r="S83" s="35">
        <v>11</v>
      </c>
      <c r="T83" s="35">
        <v>54</v>
      </c>
      <c r="U83" s="35">
        <v>436</v>
      </c>
      <c r="V83" s="35">
        <v>568</v>
      </c>
      <c r="W83" s="35">
        <v>89</v>
      </c>
      <c r="X83" s="35">
        <v>490</v>
      </c>
      <c r="Y83" s="35">
        <v>163</v>
      </c>
      <c r="Z83" s="35">
        <v>1</v>
      </c>
      <c r="AA83" s="35">
        <v>2707.3679200000001</v>
      </c>
      <c r="AB83" s="35">
        <v>2831.6928710000002</v>
      </c>
      <c r="AC83" s="35">
        <v>2892.102539</v>
      </c>
      <c r="AD83" s="37">
        <v>468</v>
      </c>
      <c r="AE83" s="38">
        <v>122.57214350000004</v>
      </c>
    </row>
    <row r="84" spans="1:31" x14ac:dyDescent="0.2">
      <c r="A84" s="35">
        <v>83</v>
      </c>
      <c r="B84" s="35">
        <v>500398</v>
      </c>
      <c r="C84" s="35">
        <v>4175008</v>
      </c>
      <c r="D84" s="35">
        <v>2566</v>
      </c>
      <c r="E84" s="35">
        <v>2669</v>
      </c>
      <c r="F84" s="35">
        <v>2622</v>
      </c>
      <c r="G84" s="35">
        <v>3370</v>
      </c>
      <c r="H84" s="35">
        <v>286</v>
      </c>
      <c r="I84" s="35">
        <v>14384</v>
      </c>
      <c r="J84" s="35">
        <v>28</v>
      </c>
      <c r="K84" s="35">
        <v>2564332</v>
      </c>
      <c r="L84" s="35">
        <v>54</v>
      </c>
      <c r="M84" s="35">
        <v>64</v>
      </c>
      <c r="N84" s="35">
        <v>37</v>
      </c>
      <c r="O84" s="35">
        <v>4</v>
      </c>
      <c r="P84" s="35">
        <v>197</v>
      </c>
      <c r="Q84" s="35">
        <v>328</v>
      </c>
      <c r="R84" s="35">
        <v>408</v>
      </c>
      <c r="S84" s="35">
        <v>165</v>
      </c>
      <c r="T84" s="35">
        <v>80</v>
      </c>
      <c r="U84" s="35">
        <v>339</v>
      </c>
      <c r="V84" s="35">
        <v>414</v>
      </c>
      <c r="W84" s="35">
        <v>64</v>
      </c>
      <c r="X84" s="35">
        <v>374</v>
      </c>
      <c r="Y84" s="35">
        <v>135</v>
      </c>
      <c r="Z84" s="35">
        <v>1</v>
      </c>
      <c r="AA84" s="35">
        <v>2564.955078</v>
      </c>
      <c r="AB84" s="35">
        <v>2611.806885</v>
      </c>
      <c r="AC84" s="35">
        <v>2669.1557619999999</v>
      </c>
      <c r="AD84" s="37">
        <v>368</v>
      </c>
      <c r="AE84" s="38">
        <v>80.774780499999906</v>
      </c>
    </row>
    <row r="85" spans="1:31" x14ac:dyDescent="0.2">
      <c r="A85" s="35">
        <v>84</v>
      </c>
      <c r="B85" s="35">
        <v>498496</v>
      </c>
      <c r="C85" s="35">
        <v>4173648</v>
      </c>
      <c r="D85" s="35">
        <v>2062</v>
      </c>
      <c r="E85" s="35">
        <v>2181</v>
      </c>
      <c r="F85" s="35">
        <v>2133</v>
      </c>
      <c r="G85" s="35">
        <v>4698</v>
      </c>
      <c r="H85" s="35">
        <v>258</v>
      </c>
      <c r="I85" s="35">
        <v>27360</v>
      </c>
      <c r="J85" s="35">
        <v>25</v>
      </c>
      <c r="K85" s="35">
        <v>2039151</v>
      </c>
      <c r="L85" s="35">
        <v>33</v>
      </c>
      <c r="M85" s="35">
        <v>43</v>
      </c>
      <c r="N85" s="35">
        <v>31</v>
      </c>
      <c r="O85" s="35">
        <v>12</v>
      </c>
      <c r="P85" s="35">
        <v>237</v>
      </c>
      <c r="Q85" s="35">
        <v>356</v>
      </c>
      <c r="R85" s="35">
        <v>436</v>
      </c>
      <c r="S85" s="35">
        <v>90</v>
      </c>
      <c r="T85" s="35">
        <v>38</v>
      </c>
      <c r="U85" s="35">
        <v>357</v>
      </c>
      <c r="V85" s="35">
        <v>423</v>
      </c>
      <c r="W85" s="35">
        <v>34</v>
      </c>
      <c r="X85" s="35">
        <v>387</v>
      </c>
      <c r="Y85" s="35">
        <v>187</v>
      </c>
      <c r="Z85" s="35">
        <v>1</v>
      </c>
      <c r="AA85" s="35">
        <v>2061.5366210000002</v>
      </c>
      <c r="AB85" s="35">
        <v>2173.1716310000002</v>
      </c>
      <c r="AC85" s="35">
        <v>2181.0273440000001</v>
      </c>
      <c r="AD85" s="37">
        <v>396</v>
      </c>
      <c r="AE85" s="38">
        <v>63.673217999999906</v>
      </c>
    </row>
    <row r="86" spans="1:31" x14ac:dyDescent="0.2">
      <c r="A86" s="35">
        <v>85</v>
      </c>
      <c r="B86" s="35">
        <v>498690</v>
      </c>
      <c r="C86" s="35">
        <v>4173964</v>
      </c>
      <c r="D86" s="35">
        <v>2157</v>
      </c>
      <c r="E86" s="35">
        <v>2230</v>
      </c>
      <c r="F86" s="35">
        <v>2197</v>
      </c>
      <c r="G86" s="35">
        <v>4351</v>
      </c>
      <c r="H86" s="35">
        <v>260</v>
      </c>
      <c r="J86" s="35">
        <v>22</v>
      </c>
      <c r="K86" s="35">
        <v>139255</v>
      </c>
      <c r="O86" s="35">
        <v>14</v>
      </c>
      <c r="P86" s="35">
        <v>246</v>
      </c>
      <c r="Q86" s="35">
        <v>136</v>
      </c>
      <c r="R86" s="35">
        <v>224</v>
      </c>
      <c r="S86" s="35">
        <v>161</v>
      </c>
      <c r="T86" s="35">
        <v>55</v>
      </c>
      <c r="U86" s="35">
        <v>146</v>
      </c>
      <c r="V86" s="35">
        <v>222</v>
      </c>
      <c r="W86" s="35">
        <v>59</v>
      </c>
      <c r="X86" s="35">
        <v>179</v>
      </c>
      <c r="Z86" s="35">
        <v>2</v>
      </c>
      <c r="AA86" s="35">
        <v>2156.330078</v>
      </c>
      <c r="AB86" s="35">
        <v>2229.4309079999998</v>
      </c>
      <c r="AC86" s="35"/>
      <c r="AD86" s="37">
        <v>180</v>
      </c>
      <c r="AE86" s="38"/>
    </row>
    <row r="87" spans="1:31" x14ac:dyDescent="0.2">
      <c r="A87" s="35">
        <v>86</v>
      </c>
      <c r="B87" s="35">
        <v>498484</v>
      </c>
      <c r="C87" s="35">
        <v>4171416</v>
      </c>
      <c r="D87" s="35">
        <v>1577</v>
      </c>
      <c r="E87" s="35">
        <v>1821</v>
      </c>
      <c r="F87" s="35">
        <v>1726</v>
      </c>
      <c r="G87" s="35">
        <v>6900</v>
      </c>
      <c r="H87" s="35">
        <v>262</v>
      </c>
      <c r="I87" s="35">
        <v>35808</v>
      </c>
      <c r="J87" s="35">
        <v>25</v>
      </c>
      <c r="K87" s="35">
        <v>11234807</v>
      </c>
      <c r="L87" s="35">
        <v>67</v>
      </c>
      <c r="M87" s="35">
        <v>99</v>
      </c>
      <c r="N87" s="35">
        <v>26</v>
      </c>
      <c r="O87" s="35">
        <v>10</v>
      </c>
      <c r="P87" s="35">
        <v>186</v>
      </c>
      <c r="Q87" s="35">
        <v>484</v>
      </c>
      <c r="R87" s="35">
        <v>980</v>
      </c>
      <c r="S87" s="35">
        <v>84</v>
      </c>
      <c r="T87" s="35">
        <v>14</v>
      </c>
      <c r="U87" s="35">
        <v>498</v>
      </c>
      <c r="V87" s="35">
        <v>927</v>
      </c>
      <c r="W87" s="35">
        <v>11</v>
      </c>
      <c r="X87" s="35">
        <v>670</v>
      </c>
      <c r="Y87" s="35">
        <v>214</v>
      </c>
      <c r="Z87" s="35">
        <v>1</v>
      </c>
      <c r="AA87" s="35">
        <v>1576.392212</v>
      </c>
      <c r="AB87" s="35">
        <v>1758.3930660000001</v>
      </c>
      <c r="AC87" s="35">
        <v>1820.36853</v>
      </c>
      <c r="AD87" s="37">
        <v>732</v>
      </c>
      <c r="AE87" s="38">
        <v>152.97589099999982</v>
      </c>
    </row>
    <row r="88" spans="1:31" x14ac:dyDescent="0.2">
      <c r="A88" s="35">
        <v>87</v>
      </c>
      <c r="B88" s="35">
        <v>497250</v>
      </c>
      <c r="C88" s="35">
        <v>4171864</v>
      </c>
      <c r="D88" s="35">
        <v>1687</v>
      </c>
      <c r="E88" s="35">
        <v>1714</v>
      </c>
      <c r="F88" s="35">
        <v>1702</v>
      </c>
      <c r="G88" s="35">
        <v>6755</v>
      </c>
      <c r="H88" s="35">
        <v>251</v>
      </c>
      <c r="I88" s="35">
        <v>832</v>
      </c>
      <c r="J88" s="35">
        <v>24</v>
      </c>
      <c r="K88" s="35">
        <v>55412</v>
      </c>
      <c r="L88" s="35">
        <v>13</v>
      </c>
      <c r="M88" s="35">
        <v>16</v>
      </c>
      <c r="O88" s="35">
        <v>6</v>
      </c>
      <c r="P88" s="35">
        <v>254</v>
      </c>
      <c r="Q88" s="35">
        <v>84</v>
      </c>
      <c r="R88" s="35">
        <v>124</v>
      </c>
      <c r="S88" s="35">
        <v>134</v>
      </c>
      <c r="T88" s="35">
        <v>37</v>
      </c>
      <c r="U88" s="35">
        <v>88</v>
      </c>
      <c r="V88" s="35">
        <v>125</v>
      </c>
      <c r="W88" s="35">
        <v>28</v>
      </c>
      <c r="X88" s="35">
        <v>104</v>
      </c>
      <c r="Y88" s="35">
        <v>33</v>
      </c>
      <c r="Z88" s="35">
        <v>2</v>
      </c>
      <c r="AA88" s="35">
        <v>1686.4482419999999</v>
      </c>
      <c r="AB88" s="35">
        <v>1705.114624</v>
      </c>
      <c r="AC88" s="35">
        <v>1713.5998540000001</v>
      </c>
      <c r="AD88" s="37">
        <v>104</v>
      </c>
      <c r="AE88" s="38">
        <v>17.818420999999944</v>
      </c>
    </row>
    <row r="89" spans="1:31" x14ac:dyDescent="0.2">
      <c r="A89" s="35">
        <v>88</v>
      </c>
      <c r="B89" s="35">
        <v>496866</v>
      </c>
      <c r="C89" s="35">
        <v>4173055</v>
      </c>
      <c r="D89" s="35">
        <v>1723</v>
      </c>
      <c r="E89" s="35">
        <v>1816</v>
      </c>
      <c r="F89" s="35">
        <v>1774</v>
      </c>
      <c r="G89" s="35">
        <v>5805</v>
      </c>
      <c r="H89" s="35">
        <v>243</v>
      </c>
      <c r="I89" s="35">
        <v>21040</v>
      </c>
      <c r="J89" s="35">
        <v>25</v>
      </c>
      <c r="K89" s="35">
        <v>1961300</v>
      </c>
      <c r="L89" s="35">
        <v>32</v>
      </c>
      <c r="M89" s="35">
        <v>52</v>
      </c>
      <c r="N89" s="35">
        <v>58</v>
      </c>
      <c r="O89" s="35">
        <v>7</v>
      </c>
      <c r="P89" s="35">
        <v>216</v>
      </c>
      <c r="Q89" s="35">
        <v>288</v>
      </c>
      <c r="R89" s="35">
        <v>408</v>
      </c>
      <c r="S89" s="35">
        <v>155</v>
      </c>
      <c r="T89" s="35">
        <v>61</v>
      </c>
      <c r="U89" s="35">
        <v>320</v>
      </c>
      <c r="V89" s="35">
        <v>418</v>
      </c>
      <c r="W89" s="35">
        <v>51</v>
      </c>
      <c r="X89" s="35">
        <v>361</v>
      </c>
      <c r="Y89" s="35">
        <v>164</v>
      </c>
      <c r="Z89" s="35">
        <v>2</v>
      </c>
      <c r="AA89" s="35">
        <v>1722.7623289999999</v>
      </c>
      <c r="AB89" s="35">
        <v>1778.0321039999999</v>
      </c>
      <c r="AC89" s="35">
        <v>1815.5648189999999</v>
      </c>
      <c r="AD89" s="37">
        <v>348</v>
      </c>
      <c r="AE89" s="38">
        <v>65.16760249999993</v>
      </c>
    </row>
    <row r="90" spans="1:31" x14ac:dyDescent="0.2">
      <c r="A90" s="35">
        <v>89</v>
      </c>
      <c r="B90" s="35">
        <v>496902</v>
      </c>
      <c r="C90" s="35">
        <v>4173871</v>
      </c>
      <c r="D90" s="35">
        <v>1818</v>
      </c>
      <c r="E90" s="35">
        <v>1916</v>
      </c>
      <c r="F90" s="35">
        <v>1871</v>
      </c>
      <c r="G90" s="35">
        <v>5070</v>
      </c>
      <c r="H90" s="35">
        <v>240</v>
      </c>
      <c r="I90" s="35">
        <v>3792</v>
      </c>
      <c r="J90" s="35">
        <v>27</v>
      </c>
      <c r="K90" s="35">
        <v>1100301</v>
      </c>
      <c r="L90" s="35">
        <v>45</v>
      </c>
      <c r="M90" s="35">
        <v>56</v>
      </c>
      <c r="O90" s="35">
        <v>13</v>
      </c>
      <c r="P90" s="35">
        <v>231</v>
      </c>
      <c r="Q90" s="35">
        <v>224</v>
      </c>
      <c r="R90" s="35">
        <v>304</v>
      </c>
      <c r="S90" s="35">
        <v>136</v>
      </c>
      <c r="T90" s="35">
        <v>84</v>
      </c>
      <c r="U90" s="35">
        <v>264</v>
      </c>
      <c r="V90" s="35">
        <v>298</v>
      </c>
      <c r="W90" s="35">
        <v>46</v>
      </c>
      <c r="X90" s="35">
        <v>273</v>
      </c>
      <c r="Y90" s="35">
        <v>70</v>
      </c>
      <c r="Z90" s="35">
        <v>2</v>
      </c>
      <c r="AA90" s="35">
        <v>1816.3027340000001</v>
      </c>
      <c r="AB90" s="35">
        <v>1899.6363530000001</v>
      </c>
      <c r="AC90" s="35">
        <v>1915.566284</v>
      </c>
      <c r="AD90" s="37">
        <v>264</v>
      </c>
      <c r="AE90" s="38">
        <v>57.596740499999896</v>
      </c>
    </row>
    <row r="91" spans="1:31" x14ac:dyDescent="0.2">
      <c r="A91" s="35">
        <v>90</v>
      </c>
      <c r="B91" s="35">
        <v>500336</v>
      </c>
      <c r="C91" s="35">
        <v>4173017</v>
      </c>
      <c r="D91" s="35">
        <v>1964</v>
      </c>
      <c r="E91" s="35">
        <v>2032</v>
      </c>
      <c r="F91" s="35">
        <v>1997</v>
      </c>
      <c r="G91" s="35">
        <v>5301</v>
      </c>
      <c r="H91" s="35">
        <v>280</v>
      </c>
      <c r="I91" s="35">
        <v>12272</v>
      </c>
      <c r="J91" s="35">
        <v>21</v>
      </c>
      <c r="K91" s="35">
        <v>87839</v>
      </c>
      <c r="L91" s="35">
        <v>8</v>
      </c>
      <c r="M91" s="35">
        <v>13</v>
      </c>
      <c r="N91" s="35">
        <v>43</v>
      </c>
      <c r="O91" s="35">
        <v>14</v>
      </c>
      <c r="P91" s="35">
        <v>166</v>
      </c>
      <c r="Q91" s="35">
        <v>156</v>
      </c>
      <c r="R91" s="35">
        <v>256</v>
      </c>
      <c r="S91" s="35">
        <v>136</v>
      </c>
      <c r="T91" s="35">
        <v>26</v>
      </c>
      <c r="U91" s="35">
        <v>166</v>
      </c>
      <c r="V91" s="35">
        <v>246</v>
      </c>
      <c r="W91" s="35">
        <v>25</v>
      </c>
      <c r="X91" s="35">
        <v>201</v>
      </c>
      <c r="Y91" s="35">
        <v>125</v>
      </c>
      <c r="AA91" s="35">
        <v>1963.666138</v>
      </c>
      <c r="AB91" s="35">
        <v>2031.2795410000001</v>
      </c>
      <c r="AC91" s="35">
        <v>2031.068237</v>
      </c>
      <c r="AD91" s="37">
        <v>206</v>
      </c>
      <c r="AE91" s="38">
        <v>33.595397499999763</v>
      </c>
    </row>
    <row r="92" spans="1:31" x14ac:dyDescent="0.2">
      <c r="A92" s="35">
        <v>92</v>
      </c>
      <c r="B92" s="35">
        <v>503795</v>
      </c>
      <c r="C92" s="35">
        <v>4180418</v>
      </c>
      <c r="D92" s="35">
        <v>1742</v>
      </c>
      <c r="E92" s="35">
        <v>2151</v>
      </c>
      <c r="F92" s="35">
        <v>1967</v>
      </c>
      <c r="G92" s="35">
        <v>4845</v>
      </c>
      <c r="H92" s="35">
        <v>27</v>
      </c>
      <c r="I92" s="35">
        <v>140832</v>
      </c>
      <c r="J92" s="35">
        <v>26</v>
      </c>
      <c r="K92" s="35">
        <v>21826999</v>
      </c>
      <c r="L92" s="35">
        <v>59</v>
      </c>
      <c r="M92" s="35">
        <v>88</v>
      </c>
      <c r="N92" s="35">
        <v>127</v>
      </c>
      <c r="O92" s="35">
        <v>18</v>
      </c>
      <c r="P92" s="35">
        <v>50</v>
      </c>
      <c r="Q92" s="35">
        <v>848</v>
      </c>
      <c r="R92" s="35">
        <v>1068</v>
      </c>
      <c r="S92" s="35">
        <v>174</v>
      </c>
      <c r="T92" s="35">
        <v>55</v>
      </c>
      <c r="U92" s="35">
        <v>888</v>
      </c>
      <c r="V92" s="35">
        <v>1074</v>
      </c>
      <c r="W92" s="35">
        <v>79</v>
      </c>
      <c r="X92" s="35">
        <v>968</v>
      </c>
      <c r="Y92" s="35">
        <v>424</v>
      </c>
      <c r="Z92" s="35">
        <v>3</v>
      </c>
      <c r="AA92" s="35">
        <v>1742.359375</v>
      </c>
      <c r="AB92" s="35">
        <v>2114.2282709999999</v>
      </c>
      <c r="AC92" s="35">
        <v>2149.9194339999999</v>
      </c>
      <c r="AD92" s="37">
        <v>958</v>
      </c>
      <c r="AE92" s="38">
        <v>221.62561099999994</v>
      </c>
    </row>
    <row r="93" spans="1:31" x14ac:dyDescent="0.2">
      <c r="A93" s="35">
        <v>93</v>
      </c>
      <c r="B93" s="35">
        <v>504277</v>
      </c>
      <c r="C93" s="35">
        <v>4181094</v>
      </c>
      <c r="D93" s="35">
        <v>1709</v>
      </c>
      <c r="E93" s="35">
        <v>1809</v>
      </c>
      <c r="F93" s="35">
        <v>1753</v>
      </c>
      <c r="G93" s="35">
        <v>5592</v>
      </c>
      <c r="H93" s="35">
        <v>31</v>
      </c>
      <c r="I93" s="35">
        <v>21408</v>
      </c>
      <c r="J93" s="35">
        <v>21</v>
      </c>
      <c r="K93" s="35">
        <v>1146314</v>
      </c>
      <c r="L93" s="35">
        <v>25</v>
      </c>
      <c r="M93" s="35">
        <v>40</v>
      </c>
      <c r="N93" s="35">
        <v>54</v>
      </c>
      <c r="O93" s="35">
        <v>8</v>
      </c>
      <c r="P93" s="35">
        <v>67</v>
      </c>
      <c r="Q93" s="35">
        <v>324</v>
      </c>
      <c r="R93" s="35">
        <v>368</v>
      </c>
      <c r="S93" s="35">
        <v>77</v>
      </c>
      <c r="T93" s="35">
        <v>3</v>
      </c>
      <c r="U93" s="35">
        <v>344</v>
      </c>
      <c r="V93" s="35">
        <v>363</v>
      </c>
      <c r="W93" s="35">
        <v>176</v>
      </c>
      <c r="X93" s="35">
        <v>351</v>
      </c>
      <c r="Y93" s="35">
        <v>165</v>
      </c>
      <c r="Z93" s="35">
        <v>2</v>
      </c>
      <c r="AA93" s="35">
        <v>1708.939331</v>
      </c>
      <c r="AB93" s="35">
        <v>1809.4300539999999</v>
      </c>
      <c r="AC93" s="35">
        <v>1800.6689449999999</v>
      </c>
      <c r="AD93" s="37">
        <v>346</v>
      </c>
      <c r="AE93" s="38">
        <v>41.484252499999911</v>
      </c>
    </row>
    <row r="94" spans="1:31" x14ac:dyDescent="0.2">
      <c r="A94" s="35">
        <v>94</v>
      </c>
      <c r="B94" s="35">
        <v>504065</v>
      </c>
      <c r="C94" s="35">
        <v>4180922</v>
      </c>
      <c r="D94" s="35">
        <v>1749</v>
      </c>
      <c r="E94" s="35">
        <v>1860</v>
      </c>
      <c r="F94" s="35">
        <v>1816</v>
      </c>
      <c r="G94" s="35">
        <v>5323</v>
      </c>
      <c r="H94" s="35">
        <v>30</v>
      </c>
      <c r="I94" s="35">
        <v>14944</v>
      </c>
      <c r="J94" s="35">
        <v>25</v>
      </c>
      <c r="K94" s="35">
        <v>277377</v>
      </c>
      <c r="L94" s="35">
        <v>12</v>
      </c>
      <c r="M94" s="35">
        <v>22</v>
      </c>
      <c r="N94" s="35">
        <v>35</v>
      </c>
      <c r="O94" s="35">
        <v>15</v>
      </c>
      <c r="P94" s="35">
        <v>72</v>
      </c>
      <c r="Q94" s="35">
        <v>212</v>
      </c>
      <c r="R94" s="35">
        <v>332</v>
      </c>
      <c r="S94" s="35">
        <v>68</v>
      </c>
      <c r="T94" s="35">
        <v>134</v>
      </c>
      <c r="U94" s="35">
        <v>242</v>
      </c>
      <c r="V94" s="35">
        <v>340</v>
      </c>
      <c r="W94" s="35">
        <v>134</v>
      </c>
      <c r="X94" s="35">
        <v>279</v>
      </c>
      <c r="Y94" s="35">
        <v>138</v>
      </c>
      <c r="Z94" s="35">
        <v>2</v>
      </c>
      <c r="AA94" s="35">
        <v>1747.699341</v>
      </c>
      <c r="AB94" s="35">
        <v>1858.294067</v>
      </c>
      <c r="AC94" s="35">
        <v>1859.5117190000001</v>
      </c>
      <c r="AD94" s="37">
        <v>272</v>
      </c>
      <c r="AE94" s="38">
        <v>56.515014999999948</v>
      </c>
    </row>
    <row r="95" spans="1:31" x14ac:dyDescent="0.2">
      <c r="A95" s="35">
        <v>95</v>
      </c>
      <c r="B95" s="35">
        <v>503783</v>
      </c>
      <c r="C95" s="35">
        <v>4180989</v>
      </c>
      <c r="D95" s="35">
        <v>1770</v>
      </c>
      <c r="E95" s="35">
        <v>1906</v>
      </c>
      <c r="F95" s="35">
        <v>1855</v>
      </c>
      <c r="G95" s="35">
        <v>5117</v>
      </c>
      <c r="H95" s="35">
        <v>32</v>
      </c>
      <c r="I95" s="35">
        <v>16160</v>
      </c>
      <c r="J95" s="35">
        <v>26</v>
      </c>
      <c r="K95" s="35">
        <v>997710</v>
      </c>
      <c r="L95" s="35">
        <v>16</v>
      </c>
      <c r="M95" s="35">
        <v>36</v>
      </c>
      <c r="N95" s="35">
        <v>18</v>
      </c>
      <c r="O95" s="35">
        <v>15</v>
      </c>
      <c r="P95" s="35">
        <v>17</v>
      </c>
      <c r="Q95" s="35">
        <v>272</v>
      </c>
      <c r="R95" s="35">
        <v>408</v>
      </c>
      <c r="S95" s="35">
        <v>82</v>
      </c>
      <c r="T95" s="35">
        <v>167</v>
      </c>
      <c r="U95" s="35">
        <v>292</v>
      </c>
      <c r="V95" s="35">
        <v>432</v>
      </c>
      <c r="W95" s="35">
        <v>167</v>
      </c>
      <c r="X95" s="35">
        <v>349</v>
      </c>
      <c r="Y95" s="35">
        <v>143</v>
      </c>
      <c r="Z95" s="35">
        <v>2</v>
      </c>
      <c r="AA95" s="35">
        <v>1769.083496</v>
      </c>
      <c r="AB95" s="35">
        <v>1904.169067</v>
      </c>
      <c r="AC95" s="35">
        <v>1904.450562</v>
      </c>
      <c r="AD95" s="37">
        <v>340</v>
      </c>
      <c r="AE95" s="38">
        <v>67.824280499999986</v>
      </c>
    </row>
    <row r="96" spans="1:31" x14ac:dyDescent="0.2">
      <c r="A96" s="35">
        <v>96</v>
      </c>
      <c r="B96" s="35">
        <v>504631</v>
      </c>
      <c r="C96" s="35">
        <v>4180865</v>
      </c>
      <c r="D96" s="35">
        <v>1702</v>
      </c>
      <c r="E96" s="35">
        <v>1768</v>
      </c>
      <c r="F96" s="35">
        <v>1738</v>
      </c>
      <c r="G96" s="35">
        <v>5793</v>
      </c>
      <c r="H96" s="35">
        <v>27</v>
      </c>
      <c r="I96" s="35">
        <v>12048</v>
      </c>
      <c r="J96" s="35">
        <v>23</v>
      </c>
      <c r="K96" s="35">
        <v>465516</v>
      </c>
      <c r="L96" s="35">
        <v>18</v>
      </c>
      <c r="M96" s="35">
        <v>25</v>
      </c>
      <c r="N96" s="35">
        <v>20</v>
      </c>
      <c r="O96" s="35">
        <v>5</v>
      </c>
      <c r="P96" s="35">
        <v>98</v>
      </c>
      <c r="Q96" s="35">
        <v>224</v>
      </c>
      <c r="R96" s="35">
        <v>332</v>
      </c>
      <c r="S96" s="35">
        <v>100</v>
      </c>
      <c r="T96" s="35">
        <v>39</v>
      </c>
      <c r="U96" s="35">
        <v>256</v>
      </c>
      <c r="V96" s="35">
        <v>326</v>
      </c>
      <c r="W96" s="35">
        <v>17</v>
      </c>
      <c r="X96" s="35">
        <v>282</v>
      </c>
      <c r="Y96" s="35">
        <v>124</v>
      </c>
      <c r="Z96" s="35">
        <v>1</v>
      </c>
      <c r="AA96" s="35">
        <v>1700.6602780000001</v>
      </c>
      <c r="AB96" s="35">
        <v>1734.5961910000001</v>
      </c>
      <c r="AC96" s="35">
        <v>1765.4351810000001</v>
      </c>
      <c r="AD96" s="37">
        <v>278</v>
      </c>
      <c r="AE96" s="38">
        <v>47.806946500000095</v>
      </c>
    </row>
    <row r="97" spans="1:31" x14ac:dyDescent="0.2">
      <c r="A97" s="35">
        <v>97</v>
      </c>
      <c r="B97" s="35">
        <v>505271</v>
      </c>
      <c r="C97" s="35">
        <v>4180966</v>
      </c>
      <c r="D97" s="35">
        <v>1634</v>
      </c>
      <c r="E97" s="35">
        <v>1721</v>
      </c>
      <c r="F97" s="35">
        <v>1682</v>
      </c>
      <c r="G97" s="35">
        <v>6413</v>
      </c>
      <c r="H97" s="35">
        <v>25</v>
      </c>
      <c r="I97" s="35">
        <v>8016</v>
      </c>
      <c r="J97" s="35">
        <v>27</v>
      </c>
      <c r="K97" s="35">
        <v>1267598</v>
      </c>
      <c r="L97" s="35">
        <v>36</v>
      </c>
      <c r="M97" s="35">
        <v>53</v>
      </c>
      <c r="N97" s="35">
        <v>17</v>
      </c>
      <c r="O97" s="35">
        <v>7</v>
      </c>
      <c r="P97" s="35">
        <v>108</v>
      </c>
      <c r="Q97" s="35">
        <v>248</v>
      </c>
      <c r="R97" s="35">
        <v>388</v>
      </c>
      <c r="S97" s="35">
        <v>28</v>
      </c>
      <c r="T97" s="35">
        <v>90</v>
      </c>
      <c r="U97" s="35">
        <v>249</v>
      </c>
      <c r="V97" s="35">
        <v>365</v>
      </c>
      <c r="W97" s="35">
        <v>89</v>
      </c>
      <c r="X97" s="35">
        <v>294</v>
      </c>
      <c r="Y97" s="35">
        <v>101</v>
      </c>
      <c r="Z97" s="35">
        <v>1</v>
      </c>
      <c r="AA97" s="35">
        <v>1632.8929439999999</v>
      </c>
      <c r="AB97" s="35">
        <v>1703.141357</v>
      </c>
      <c r="AC97" s="35">
        <v>1720.9379879999999</v>
      </c>
      <c r="AD97" s="37">
        <v>318</v>
      </c>
      <c r="AE97" s="38">
        <v>52.920837500000061</v>
      </c>
    </row>
    <row r="98" spans="1:31" x14ac:dyDescent="0.2">
      <c r="A98" s="35">
        <v>98</v>
      </c>
      <c r="B98" s="35">
        <v>505766</v>
      </c>
      <c r="C98" s="35">
        <v>4182519</v>
      </c>
      <c r="D98" s="35">
        <v>1530</v>
      </c>
      <c r="E98" s="35">
        <v>1632</v>
      </c>
      <c r="F98" s="35">
        <v>1582</v>
      </c>
      <c r="G98" s="35">
        <v>7614</v>
      </c>
      <c r="H98" s="35">
        <v>34</v>
      </c>
      <c r="I98" s="35">
        <v>13696</v>
      </c>
      <c r="J98" s="35">
        <v>26</v>
      </c>
      <c r="K98" s="35">
        <v>4208608</v>
      </c>
      <c r="L98" s="35">
        <v>66</v>
      </c>
      <c r="M98" s="35">
        <v>82</v>
      </c>
      <c r="N98" s="35">
        <v>17</v>
      </c>
      <c r="O98" s="35">
        <v>5</v>
      </c>
      <c r="P98" s="35">
        <v>12</v>
      </c>
      <c r="Q98" s="35">
        <v>372</v>
      </c>
      <c r="R98" s="35">
        <v>464</v>
      </c>
      <c r="S98" s="35">
        <v>90</v>
      </c>
      <c r="T98" s="35">
        <v>3</v>
      </c>
      <c r="U98" s="35">
        <v>387</v>
      </c>
      <c r="V98" s="35">
        <v>467</v>
      </c>
      <c r="W98" s="35">
        <v>3</v>
      </c>
      <c r="X98" s="35">
        <v>424</v>
      </c>
      <c r="Y98" s="35">
        <v>132</v>
      </c>
      <c r="Z98" s="35">
        <v>3</v>
      </c>
      <c r="AA98" s="35">
        <v>1528.7905270000001</v>
      </c>
      <c r="AB98" s="35">
        <v>1576.866211</v>
      </c>
      <c r="AC98" s="35">
        <v>1632.435303</v>
      </c>
      <c r="AD98" s="37">
        <v>418</v>
      </c>
      <c r="AE98" s="38">
        <v>79.60693399999991</v>
      </c>
    </row>
    <row r="99" spans="1:31" x14ac:dyDescent="0.2">
      <c r="A99" s="35">
        <v>99</v>
      </c>
      <c r="B99" s="35">
        <v>505349</v>
      </c>
      <c r="C99" s="35">
        <v>4182151</v>
      </c>
      <c r="D99" s="35">
        <v>1575</v>
      </c>
      <c r="E99" s="35">
        <v>1658</v>
      </c>
      <c r="F99" s="35">
        <v>1617</v>
      </c>
      <c r="G99" s="35">
        <v>7063</v>
      </c>
      <c r="H99" s="35">
        <v>34</v>
      </c>
      <c r="I99" s="35">
        <v>11328</v>
      </c>
      <c r="J99" s="35">
        <v>22</v>
      </c>
      <c r="K99" s="35">
        <v>2371107</v>
      </c>
      <c r="L99" s="35">
        <v>52</v>
      </c>
      <c r="M99" s="35">
        <v>62</v>
      </c>
      <c r="O99" s="35">
        <v>5</v>
      </c>
      <c r="P99" s="35">
        <v>51</v>
      </c>
      <c r="Q99" s="35">
        <v>320</v>
      </c>
      <c r="R99" s="35">
        <v>432</v>
      </c>
      <c r="S99" s="35">
        <v>148</v>
      </c>
      <c r="T99" s="35">
        <v>19</v>
      </c>
      <c r="U99" s="35">
        <v>348</v>
      </c>
      <c r="V99" s="35">
        <v>427</v>
      </c>
      <c r="W99" s="35">
        <v>45</v>
      </c>
      <c r="X99" s="35">
        <v>383</v>
      </c>
      <c r="Y99" s="35">
        <v>120</v>
      </c>
      <c r="Z99" s="35">
        <v>3</v>
      </c>
      <c r="AA99" s="35">
        <v>1574.6539310000001</v>
      </c>
      <c r="AB99" s="35">
        <v>1618.310669</v>
      </c>
      <c r="AC99" s="35">
        <v>1657.825562</v>
      </c>
      <c r="AD99" s="37">
        <v>376</v>
      </c>
      <c r="AE99" s="38">
        <v>61.343261999999868</v>
      </c>
    </row>
    <row r="100" spans="1:31" x14ac:dyDescent="0.2">
      <c r="A100" s="35">
        <v>100</v>
      </c>
      <c r="B100" s="35">
        <v>502848</v>
      </c>
      <c r="C100" s="35">
        <v>4182931</v>
      </c>
      <c r="D100" s="35">
        <v>1824</v>
      </c>
      <c r="E100" s="35">
        <v>1926</v>
      </c>
      <c r="F100" s="35">
        <v>1886</v>
      </c>
      <c r="G100" s="35">
        <v>5779</v>
      </c>
      <c r="H100" s="35">
        <v>54</v>
      </c>
      <c r="I100" s="35">
        <v>14864</v>
      </c>
      <c r="J100" s="35">
        <v>26</v>
      </c>
      <c r="K100" s="35">
        <v>1432037</v>
      </c>
      <c r="L100" s="35">
        <v>37</v>
      </c>
      <c r="M100" s="35">
        <v>48</v>
      </c>
      <c r="N100" s="35">
        <v>33</v>
      </c>
      <c r="O100" s="35">
        <v>9</v>
      </c>
      <c r="P100" s="35">
        <v>83</v>
      </c>
      <c r="Q100" s="35">
        <v>260</v>
      </c>
      <c r="R100" s="35">
        <v>428</v>
      </c>
      <c r="S100" s="35">
        <v>126</v>
      </c>
      <c r="T100" s="35">
        <v>65</v>
      </c>
      <c r="U100" s="35">
        <v>272</v>
      </c>
      <c r="V100" s="35">
        <v>394</v>
      </c>
      <c r="W100" s="35">
        <v>59</v>
      </c>
      <c r="X100" s="35">
        <v>318</v>
      </c>
      <c r="Y100" s="35">
        <v>138</v>
      </c>
      <c r="Z100" s="35">
        <v>3</v>
      </c>
      <c r="AA100" s="35">
        <v>1822.888672</v>
      </c>
      <c r="AB100" s="35">
        <v>1905.4624020000001</v>
      </c>
      <c r="AC100" s="35">
        <v>1925.9179690000001</v>
      </c>
      <c r="AD100" s="37">
        <v>344</v>
      </c>
      <c r="AE100" s="38">
        <v>61.742432000000008</v>
      </c>
    </row>
    <row r="101" spans="1:31" x14ac:dyDescent="0.2">
      <c r="A101" s="35">
        <v>101</v>
      </c>
      <c r="B101" s="35">
        <v>503326</v>
      </c>
      <c r="C101" s="35">
        <v>4182639</v>
      </c>
      <c r="D101" s="35">
        <v>1791</v>
      </c>
      <c r="E101" s="35">
        <v>1866</v>
      </c>
      <c r="F101" s="35">
        <v>1833</v>
      </c>
      <c r="G101" s="35">
        <v>5850</v>
      </c>
      <c r="H101" s="35">
        <v>49</v>
      </c>
      <c r="I101" s="35">
        <v>28592</v>
      </c>
      <c r="J101" s="35">
        <v>21</v>
      </c>
      <c r="K101" s="35">
        <v>690419</v>
      </c>
      <c r="L101" s="35">
        <v>16</v>
      </c>
      <c r="M101" s="35">
        <v>27</v>
      </c>
      <c r="N101" s="35">
        <v>11</v>
      </c>
      <c r="O101" s="35">
        <v>9</v>
      </c>
      <c r="P101" s="35">
        <v>54</v>
      </c>
      <c r="Q101" s="35">
        <v>320</v>
      </c>
      <c r="R101" s="35">
        <v>380</v>
      </c>
      <c r="S101" s="35">
        <v>14</v>
      </c>
      <c r="T101" s="35">
        <v>74</v>
      </c>
      <c r="U101" s="35">
        <v>335</v>
      </c>
      <c r="V101" s="35">
        <v>374</v>
      </c>
      <c r="W101" s="35">
        <v>86</v>
      </c>
      <c r="X101" s="35">
        <v>353</v>
      </c>
      <c r="Y101" s="35">
        <v>191</v>
      </c>
      <c r="Z101" s="35">
        <v>3</v>
      </c>
      <c r="AA101" s="35">
        <v>1790.269043</v>
      </c>
      <c r="AB101" s="35">
        <v>1866.4609379999999</v>
      </c>
      <c r="AC101" s="35">
        <v>1861.6967770000001</v>
      </c>
      <c r="AD101" s="37">
        <v>350</v>
      </c>
      <c r="AE101" s="38">
        <v>33.331786500000135</v>
      </c>
    </row>
    <row r="102" spans="1:31" x14ac:dyDescent="0.2">
      <c r="A102" s="35">
        <v>102</v>
      </c>
      <c r="B102" s="35">
        <v>501864</v>
      </c>
      <c r="C102" s="35">
        <v>4182146</v>
      </c>
      <c r="D102" s="35">
        <v>2098</v>
      </c>
      <c r="E102" s="35">
        <v>2191</v>
      </c>
      <c r="F102" s="35">
        <v>2156</v>
      </c>
      <c r="G102" s="35">
        <v>4580</v>
      </c>
      <c r="H102" s="35">
        <v>58</v>
      </c>
      <c r="I102" s="35">
        <v>10864</v>
      </c>
      <c r="J102" s="35">
        <v>26</v>
      </c>
      <c r="K102" s="35">
        <v>1258151</v>
      </c>
      <c r="L102" s="35">
        <v>35</v>
      </c>
      <c r="M102" s="35">
        <v>42</v>
      </c>
      <c r="N102" s="35">
        <v>19</v>
      </c>
      <c r="O102" s="35">
        <v>14</v>
      </c>
      <c r="P102" s="35">
        <v>80</v>
      </c>
      <c r="Q102" s="35">
        <v>284</v>
      </c>
      <c r="R102" s="35">
        <v>304</v>
      </c>
      <c r="S102" s="35">
        <v>142</v>
      </c>
      <c r="T102" s="35">
        <v>75</v>
      </c>
      <c r="U102" s="35">
        <v>295</v>
      </c>
      <c r="V102" s="35">
        <v>302</v>
      </c>
      <c r="W102" s="35">
        <v>36</v>
      </c>
      <c r="X102" s="35">
        <v>298</v>
      </c>
      <c r="Y102" s="35">
        <v>118</v>
      </c>
      <c r="Z102" s="35">
        <v>2</v>
      </c>
      <c r="AA102" s="35">
        <v>2096.6640630000002</v>
      </c>
      <c r="AB102" s="35">
        <v>2179.1247560000002</v>
      </c>
      <c r="AC102" s="35">
        <v>2190.7592770000001</v>
      </c>
      <c r="AD102" s="37">
        <v>294</v>
      </c>
      <c r="AE102" s="38">
        <v>52.864867499999946</v>
      </c>
    </row>
    <row r="103" spans="1:31" x14ac:dyDescent="0.2">
      <c r="A103" s="35">
        <v>103</v>
      </c>
      <c r="B103" s="35">
        <v>499380</v>
      </c>
      <c r="C103" s="35">
        <v>4168225</v>
      </c>
      <c r="D103" s="35">
        <v>1102</v>
      </c>
      <c r="E103" s="35">
        <v>1179</v>
      </c>
      <c r="F103" s="35">
        <v>1153</v>
      </c>
      <c r="G103" s="35">
        <v>10021</v>
      </c>
      <c r="H103" s="35">
        <v>270</v>
      </c>
      <c r="I103" s="35">
        <v>20384</v>
      </c>
      <c r="J103" s="35">
        <v>23</v>
      </c>
      <c r="K103" s="35">
        <v>508542</v>
      </c>
      <c r="L103" s="35">
        <v>15</v>
      </c>
      <c r="M103" s="35">
        <v>30</v>
      </c>
      <c r="N103" s="35">
        <v>19</v>
      </c>
      <c r="O103" s="35">
        <v>7</v>
      </c>
      <c r="P103" s="35">
        <v>151</v>
      </c>
      <c r="Q103" s="35">
        <v>240</v>
      </c>
      <c r="R103" s="35">
        <v>304</v>
      </c>
      <c r="S103" s="35">
        <v>82</v>
      </c>
      <c r="T103" s="35">
        <v>156</v>
      </c>
      <c r="U103" s="35">
        <v>250</v>
      </c>
      <c r="V103" s="35">
        <v>284</v>
      </c>
      <c r="W103" s="35">
        <v>164</v>
      </c>
      <c r="X103" s="35">
        <v>263</v>
      </c>
      <c r="Y103" s="35">
        <v>161</v>
      </c>
      <c r="Z103" s="35">
        <v>2</v>
      </c>
      <c r="AA103" s="35">
        <v>1098.3142089999999</v>
      </c>
      <c r="AB103" s="35">
        <v>1170.560669</v>
      </c>
      <c r="AC103" s="35">
        <v>1178.467163</v>
      </c>
      <c r="AD103" s="37">
        <v>272</v>
      </c>
      <c r="AE103" s="38">
        <v>44.029724000000215</v>
      </c>
    </row>
    <row r="104" spans="1:31" x14ac:dyDescent="0.2">
      <c r="A104" s="35">
        <v>104</v>
      </c>
      <c r="B104" s="35">
        <v>502642</v>
      </c>
      <c r="C104" s="35">
        <v>4184578</v>
      </c>
      <c r="D104" s="35">
        <v>1888</v>
      </c>
      <c r="E104" s="35">
        <v>2056</v>
      </c>
      <c r="F104" s="35">
        <v>1984</v>
      </c>
      <c r="G104" s="35">
        <v>7084</v>
      </c>
      <c r="H104" s="35">
        <v>63</v>
      </c>
      <c r="I104" s="35">
        <v>37872</v>
      </c>
      <c r="J104" s="35">
        <v>29</v>
      </c>
      <c r="K104" s="35">
        <v>6797802</v>
      </c>
      <c r="L104" s="35">
        <v>68</v>
      </c>
      <c r="M104" s="35">
        <v>84</v>
      </c>
      <c r="N104" s="35">
        <v>56</v>
      </c>
      <c r="O104" s="35">
        <v>8</v>
      </c>
      <c r="P104" s="35">
        <v>39</v>
      </c>
      <c r="Q104" s="35">
        <v>448</v>
      </c>
      <c r="R104" s="35">
        <v>632</v>
      </c>
      <c r="S104" s="35">
        <v>26</v>
      </c>
      <c r="T104" s="35">
        <v>71</v>
      </c>
      <c r="U104" s="35">
        <v>511</v>
      </c>
      <c r="V104" s="35">
        <v>606</v>
      </c>
      <c r="W104" s="35">
        <v>79</v>
      </c>
      <c r="X104" s="35">
        <v>544</v>
      </c>
      <c r="Y104" s="35">
        <v>220</v>
      </c>
      <c r="Z104" s="35">
        <v>1</v>
      </c>
      <c r="AA104" s="35">
        <v>1885.9522710000001</v>
      </c>
      <c r="AB104" s="35">
        <v>2002.1141359999999</v>
      </c>
      <c r="AC104" s="35">
        <v>2055.1252439999998</v>
      </c>
      <c r="AD104" s="37">
        <v>540</v>
      </c>
      <c r="AE104" s="38">
        <v>111.09204049999971</v>
      </c>
    </row>
    <row r="105" spans="1:31" x14ac:dyDescent="0.2">
      <c r="A105" s="35">
        <v>105</v>
      </c>
      <c r="B105" s="35">
        <v>504342</v>
      </c>
      <c r="C105" s="35">
        <v>4184988</v>
      </c>
      <c r="D105" s="35">
        <v>1607</v>
      </c>
      <c r="E105" s="35">
        <v>1756</v>
      </c>
      <c r="F105" s="35">
        <v>1697</v>
      </c>
      <c r="G105" s="35">
        <v>8322</v>
      </c>
      <c r="H105" s="35">
        <v>54</v>
      </c>
      <c r="I105" s="35">
        <v>45856</v>
      </c>
      <c r="J105" s="35">
        <v>27</v>
      </c>
      <c r="K105" s="35">
        <v>2737068</v>
      </c>
      <c r="L105" s="35">
        <v>31</v>
      </c>
      <c r="M105" s="35">
        <v>56</v>
      </c>
      <c r="O105" s="35">
        <v>13</v>
      </c>
      <c r="P105" s="35">
        <v>52</v>
      </c>
      <c r="Q105" s="35">
        <v>416</v>
      </c>
      <c r="R105" s="35">
        <v>452</v>
      </c>
      <c r="S105" s="35">
        <v>20</v>
      </c>
      <c r="T105" s="35">
        <v>118</v>
      </c>
      <c r="U105" s="35">
        <v>431</v>
      </c>
      <c r="V105" s="35">
        <v>451</v>
      </c>
      <c r="W105" s="35">
        <v>114</v>
      </c>
      <c r="X105" s="35">
        <v>440</v>
      </c>
      <c r="Y105" s="35">
        <v>242</v>
      </c>
      <c r="AA105" s="35">
        <v>1605.906616</v>
      </c>
      <c r="AB105" s="35">
        <v>1738.2041019999999</v>
      </c>
      <c r="AC105" s="35">
        <v>1754.145874</v>
      </c>
      <c r="AD105" s="37">
        <v>434</v>
      </c>
      <c r="AE105" s="38">
        <v>82.090515000000096</v>
      </c>
    </row>
    <row r="106" spans="1:31" x14ac:dyDescent="0.2">
      <c r="A106" s="35">
        <v>106</v>
      </c>
      <c r="B106" s="35">
        <v>505281</v>
      </c>
      <c r="C106" s="35">
        <v>4179770</v>
      </c>
      <c r="D106" s="35">
        <v>1638</v>
      </c>
      <c r="E106" s="35">
        <v>1746</v>
      </c>
      <c r="F106" s="35">
        <v>1701</v>
      </c>
      <c r="G106" s="35">
        <v>6013</v>
      </c>
      <c r="H106" s="35">
        <v>15</v>
      </c>
      <c r="I106" s="35">
        <v>13472</v>
      </c>
      <c r="J106" s="35">
        <v>25</v>
      </c>
      <c r="K106" s="35">
        <v>2073975</v>
      </c>
      <c r="L106" s="35">
        <v>43</v>
      </c>
      <c r="M106" s="35">
        <v>52</v>
      </c>
      <c r="O106" s="35">
        <v>10</v>
      </c>
      <c r="P106" s="35">
        <v>90</v>
      </c>
      <c r="Q106" s="35">
        <v>332</v>
      </c>
      <c r="R106" s="35">
        <v>420</v>
      </c>
      <c r="S106" s="35">
        <v>21</v>
      </c>
      <c r="T106" s="35">
        <v>135</v>
      </c>
      <c r="U106" s="35">
        <v>349</v>
      </c>
      <c r="V106" s="35">
        <v>402</v>
      </c>
      <c r="W106" s="35">
        <v>121</v>
      </c>
      <c r="X106" s="35">
        <v>371</v>
      </c>
      <c r="Y106" s="35">
        <v>131</v>
      </c>
      <c r="Z106" s="35">
        <v>3</v>
      </c>
      <c r="AA106" s="35">
        <v>1636.9610600000001</v>
      </c>
      <c r="AB106" s="35">
        <v>1735.4388429999999</v>
      </c>
      <c r="AC106" s="35">
        <v>1746.2730710000001</v>
      </c>
      <c r="AD106" s="37">
        <v>376</v>
      </c>
      <c r="AE106" s="38">
        <v>60.073119500000075</v>
      </c>
    </row>
    <row r="107" spans="1:31" x14ac:dyDescent="0.2">
      <c r="A107" s="35">
        <v>107</v>
      </c>
      <c r="B107" s="35">
        <v>505167</v>
      </c>
      <c r="C107" s="35">
        <v>4190048</v>
      </c>
      <c r="D107" s="35">
        <v>759</v>
      </c>
      <c r="E107" s="35">
        <v>864</v>
      </c>
      <c r="F107" s="35">
        <v>821</v>
      </c>
      <c r="G107" s="35">
        <v>13108</v>
      </c>
      <c r="H107" s="35">
        <v>64</v>
      </c>
      <c r="I107" s="35">
        <v>48640</v>
      </c>
      <c r="J107" s="35">
        <v>22</v>
      </c>
      <c r="K107" s="35">
        <v>2011639</v>
      </c>
      <c r="L107" s="35">
        <v>27</v>
      </c>
      <c r="M107" s="35">
        <v>43</v>
      </c>
      <c r="N107" s="35">
        <v>68</v>
      </c>
      <c r="O107" s="35">
        <v>8</v>
      </c>
      <c r="P107" s="35">
        <v>348</v>
      </c>
      <c r="Q107" s="35">
        <v>360</v>
      </c>
      <c r="R107" s="35">
        <v>444</v>
      </c>
      <c r="S107" s="35">
        <v>130</v>
      </c>
      <c r="T107" s="35">
        <v>162</v>
      </c>
      <c r="U107" s="35">
        <v>404</v>
      </c>
      <c r="V107" s="35">
        <v>418</v>
      </c>
      <c r="W107" s="35">
        <v>2</v>
      </c>
      <c r="X107" s="35">
        <v>408</v>
      </c>
      <c r="Y107" s="35">
        <v>249</v>
      </c>
      <c r="AA107" s="35">
        <v>759.21307400000001</v>
      </c>
      <c r="AB107" s="35">
        <v>841.78942900000004</v>
      </c>
      <c r="AC107" s="35">
        <v>864.105774</v>
      </c>
      <c r="AD107" s="37">
        <v>402</v>
      </c>
      <c r="AE107" s="38">
        <v>63.604522499999916</v>
      </c>
    </row>
    <row r="108" spans="1:31" x14ac:dyDescent="0.2">
      <c r="A108" s="35">
        <v>108</v>
      </c>
      <c r="B108" s="35">
        <v>487096</v>
      </c>
      <c r="C108" s="35">
        <v>4179021</v>
      </c>
      <c r="D108" s="35">
        <v>920</v>
      </c>
      <c r="E108" s="35">
        <v>1003</v>
      </c>
      <c r="F108" s="35">
        <v>964</v>
      </c>
      <c r="G108" s="35">
        <v>12393</v>
      </c>
      <c r="H108" s="35">
        <v>176</v>
      </c>
      <c r="J108" s="35">
        <v>19</v>
      </c>
      <c r="K108" s="35">
        <v>824892</v>
      </c>
      <c r="O108" s="35">
        <v>7</v>
      </c>
      <c r="P108" s="35">
        <v>277</v>
      </c>
      <c r="Q108" s="35">
        <v>288</v>
      </c>
      <c r="R108" s="35">
        <v>392</v>
      </c>
      <c r="S108" s="35">
        <v>83</v>
      </c>
      <c r="T108" s="35">
        <v>33</v>
      </c>
      <c r="U108" s="35">
        <v>287</v>
      </c>
      <c r="V108" s="35">
        <v>386</v>
      </c>
      <c r="W108" s="35">
        <v>24</v>
      </c>
      <c r="X108" s="35">
        <v>330</v>
      </c>
      <c r="AA108" s="35">
        <v>919.39819299999999</v>
      </c>
      <c r="AB108" s="35">
        <v>982.58612100000005</v>
      </c>
      <c r="AC108" s="35"/>
      <c r="AD108" s="37">
        <v>340</v>
      </c>
      <c r="AE108" s="38"/>
    </row>
    <row r="109" spans="1:31" x14ac:dyDescent="0.2">
      <c r="A109" s="35">
        <v>109</v>
      </c>
      <c r="B109" s="35">
        <v>498067</v>
      </c>
      <c r="C109" s="35">
        <v>4172904</v>
      </c>
      <c r="D109" s="35">
        <v>1876</v>
      </c>
      <c r="E109" s="35">
        <v>1983</v>
      </c>
      <c r="F109" s="35">
        <v>1933</v>
      </c>
      <c r="G109" s="35">
        <v>5521</v>
      </c>
      <c r="H109" s="35">
        <v>255</v>
      </c>
      <c r="I109" s="35">
        <v>16416</v>
      </c>
      <c r="J109" s="35">
        <v>29</v>
      </c>
      <c r="K109" s="35">
        <v>639617</v>
      </c>
      <c r="L109" s="35">
        <v>22</v>
      </c>
      <c r="M109" s="35">
        <v>32</v>
      </c>
      <c r="O109" s="35">
        <v>18</v>
      </c>
      <c r="P109" s="35">
        <v>227</v>
      </c>
      <c r="Q109" s="35">
        <v>228</v>
      </c>
      <c r="R109" s="35">
        <v>304</v>
      </c>
      <c r="S109" s="35">
        <v>99</v>
      </c>
      <c r="T109" s="35">
        <v>18</v>
      </c>
      <c r="U109" s="35">
        <v>244</v>
      </c>
      <c r="V109" s="35">
        <v>304</v>
      </c>
      <c r="W109" s="35">
        <v>10</v>
      </c>
      <c r="X109" s="35">
        <v>271</v>
      </c>
      <c r="Y109" s="35">
        <v>145</v>
      </c>
      <c r="Z109" s="35">
        <v>1</v>
      </c>
      <c r="AA109" s="35">
        <v>1875.127686</v>
      </c>
      <c r="AB109" s="35">
        <v>1983.2947999999999</v>
      </c>
      <c r="AC109" s="35">
        <v>1982.7102050000001</v>
      </c>
      <c r="AD109" s="37">
        <v>266</v>
      </c>
      <c r="AE109" s="38">
        <v>53.49896200000012</v>
      </c>
    </row>
    <row r="110" spans="1:31" x14ac:dyDescent="0.2">
      <c r="A110" s="35">
        <v>110</v>
      </c>
      <c r="B110" s="35">
        <v>497771</v>
      </c>
      <c r="C110" s="35">
        <v>4172636</v>
      </c>
      <c r="D110" s="35">
        <v>1804</v>
      </c>
      <c r="E110" s="35">
        <v>1830</v>
      </c>
      <c r="F110" s="35">
        <v>1819</v>
      </c>
      <c r="G110" s="35">
        <v>5860</v>
      </c>
      <c r="H110" s="35">
        <v>253</v>
      </c>
      <c r="I110" s="35">
        <v>1776</v>
      </c>
      <c r="J110" s="35">
        <v>21</v>
      </c>
      <c r="K110" s="35">
        <v>99484</v>
      </c>
      <c r="L110" s="35">
        <v>16</v>
      </c>
      <c r="M110" s="35">
        <v>19</v>
      </c>
      <c r="N110" s="35">
        <v>3</v>
      </c>
      <c r="O110" s="35">
        <v>11</v>
      </c>
      <c r="P110" s="35">
        <v>235</v>
      </c>
      <c r="Q110" s="35">
        <v>112</v>
      </c>
      <c r="R110" s="35">
        <v>128</v>
      </c>
      <c r="S110" s="35">
        <v>158</v>
      </c>
      <c r="T110" s="35">
        <v>27</v>
      </c>
      <c r="U110" s="35">
        <v>120</v>
      </c>
      <c r="V110" s="35">
        <v>133</v>
      </c>
      <c r="W110" s="35">
        <v>36</v>
      </c>
      <c r="X110" s="35">
        <v>126</v>
      </c>
      <c r="Y110" s="35">
        <v>48</v>
      </c>
      <c r="AA110" s="35">
        <v>1802.844116</v>
      </c>
      <c r="AB110" s="35">
        <v>1822.858154</v>
      </c>
      <c r="AC110" s="35">
        <v>1829.7055660000001</v>
      </c>
      <c r="AD110" s="37">
        <v>120</v>
      </c>
      <c r="AE110" s="38">
        <v>16.854431000000204</v>
      </c>
    </row>
    <row r="111" spans="1:31" x14ac:dyDescent="0.2">
      <c r="A111" s="35">
        <v>111</v>
      </c>
      <c r="B111" s="35">
        <v>493146</v>
      </c>
      <c r="C111" s="35">
        <v>4175638</v>
      </c>
      <c r="D111" s="35">
        <v>1522</v>
      </c>
      <c r="E111" s="35">
        <v>1599</v>
      </c>
      <c r="F111" s="35">
        <v>1562</v>
      </c>
      <c r="G111" s="35">
        <v>6836</v>
      </c>
      <c r="H111" s="35">
        <v>202</v>
      </c>
      <c r="I111" s="35">
        <v>30320</v>
      </c>
      <c r="J111" s="35">
        <v>21</v>
      </c>
      <c r="K111" s="35">
        <v>1422305</v>
      </c>
      <c r="L111" s="35">
        <v>26</v>
      </c>
      <c r="M111" s="35">
        <v>40</v>
      </c>
      <c r="N111" s="35">
        <v>51</v>
      </c>
      <c r="O111" s="35">
        <v>6</v>
      </c>
      <c r="P111" s="35">
        <v>244</v>
      </c>
      <c r="Q111" s="35">
        <v>304</v>
      </c>
      <c r="R111" s="35">
        <v>404</v>
      </c>
      <c r="S111" s="35">
        <v>40</v>
      </c>
      <c r="T111" s="35">
        <v>163</v>
      </c>
      <c r="U111" s="35">
        <v>364</v>
      </c>
      <c r="V111" s="35">
        <v>407</v>
      </c>
      <c r="W111" s="35">
        <v>136</v>
      </c>
      <c r="X111" s="35">
        <v>373</v>
      </c>
      <c r="Y111" s="35">
        <v>197</v>
      </c>
      <c r="AA111" s="35">
        <v>1521.515625</v>
      </c>
      <c r="AB111" s="35">
        <v>1587.599365</v>
      </c>
      <c r="AC111" s="35">
        <v>1598.825073</v>
      </c>
      <c r="AD111" s="37">
        <v>354</v>
      </c>
      <c r="AE111" s="38">
        <v>44.267577999999958</v>
      </c>
    </row>
    <row r="112" spans="1:31" x14ac:dyDescent="0.2">
      <c r="A112" s="35">
        <v>112</v>
      </c>
      <c r="B112" s="35">
        <v>493491</v>
      </c>
      <c r="C112" s="35">
        <v>4175660</v>
      </c>
      <c r="D112" s="35">
        <v>1566</v>
      </c>
      <c r="E112" s="35">
        <v>1672</v>
      </c>
      <c r="F112" s="35">
        <v>1615</v>
      </c>
      <c r="G112" s="35">
        <v>6509</v>
      </c>
      <c r="H112" s="35">
        <v>203</v>
      </c>
      <c r="I112" s="35">
        <v>35008</v>
      </c>
      <c r="J112" s="35">
        <v>23</v>
      </c>
      <c r="K112" s="35">
        <v>697334</v>
      </c>
      <c r="L112" s="35">
        <v>6</v>
      </c>
      <c r="M112" s="35">
        <v>35</v>
      </c>
      <c r="N112" s="35">
        <v>41</v>
      </c>
      <c r="O112" s="35">
        <v>8</v>
      </c>
      <c r="P112" s="35">
        <v>270</v>
      </c>
      <c r="Q112" s="35">
        <v>336</v>
      </c>
      <c r="R112" s="35">
        <v>384</v>
      </c>
      <c r="S112" s="35">
        <v>69</v>
      </c>
      <c r="T112" s="35">
        <v>98</v>
      </c>
      <c r="U112" s="35">
        <v>353</v>
      </c>
      <c r="V112" s="35">
        <v>374</v>
      </c>
      <c r="W112" s="35">
        <v>112</v>
      </c>
      <c r="X112" s="35">
        <v>361</v>
      </c>
      <c r="Y112" s="35">
        <v>211</v>
      </c>
      <c r="AA112" s="35">
        <v>1565.5795900000001</v>
      </c>
      <c r="AB112" s="35">
        <v>1635.669189</v>
      </c>
      <c r="AC112" s="35">
        <v>1671.5189210000001</v>
      </c>
      <c r="AD112" s="37">
        <v>360</v>
      </c>
      <c r="AE112" s="38">
        <v>70.894531500000085</v>
      </c>
    </row>
    <row r="113" spans="1:31" x14ac:dyDescent="0.2">
      <c r="A113" s="35">
        <v>113</v>
      </c>
      <c r="B113" s="35">
        <v>495520</v>
      </c>
      <c r="C113" s="35">
        <v>4179138</v>
      </c>
      <c r="D113" s="35">
        <v>1719</v>
      </c>
      <c r="E113" s="35">
        <v>1820</v>
      </c>
      <c r="F113" s="35">
        <v>1774</v>
      </c>
      <c r="G113" s="35">
        <v>4044</v>
      </c>
      <c r="H113" s="35">
        <v>167</v>
      </c>
      <c r="I113" s="35">
        <v>16240</v>
      </c>
      <c r="J113" s="35">
        <v>22</v>
      </c>
      <c r="K113" s="35">
        <v>808634</v>
      </c>
      <c r="L113" s="35">
        <v>26</v>
      </c>
      <c r="M113" s="35">
        <v>39</v>
      </c>
      <c r="N113" s="35">
        <v>35</v>
      </c>
      <c r="O113" s="35">
        <v>10</v>
      </c>
      <c r="P113" s="35">
        <v>287</v>
      </c>
      <c r="Q113" s="35">
        <v>220</v>
      </c>
      <c r="R113" s="35">
        <v>424</v>
      </c>
      <c r="S113" s="35">
        <v>15</v>
      </c>
      <c r="T113" s="35">
        <v>90</v>
      </c>
      <c r="U113" s="35">
        <v>228</v>
      </c>
      <c r="V113" s="35">
        <v>430</v>
      </c>
      <c r="W113" s="35">
        <v>83</v>
      </c>
      <c r="X113" s="35">
        <v>304</v>
      </c>
      <c r="Y113" s="35">
        <v>144</v>
      </c>
      <c r="AA113" s="35">
        <v>1718.2413329999999</v>
      </c>
      <c r="AB113" s="35">
        <v>1803.729736</v>
      </c>
      <c r="AC113" s="35">
        <v>1820.0039059999999</v>
      </c>
      <c r="AD113" s="37">
        <v>322</v>
      </c>
      <c r="AE113" s="38">
        <v>59.01837149999983</v>
      </c>
    </row>
    <row r="114" spans="1:31" x14ac:dyDescent="0.2">
      <c r="A114" s="35">
        <v>114</v>
      </c>
      <c r="B114" s="35">
        <v>506841</v>
      </c>
      <c r="C114" s="35">
        <v>4166823</v>
      </c>
      <c r="D114" s="35">
        <v>637</v>
      </c>
      <c r="E114" s="35">
        <v>851</v>
      </c>
      <c r="F114" s="35">
        <v>769</v>
      </c>
      <c r="G114" s="35">
        <v>13599</v>
      </c>
      <c r="H114" s="35">
        <v>303</v>
      </c>
      <c r="I114" s="35">
        <v>39888</v>
      </c>
      <c r="J114" s="35">
        <v>29</v>
      </c>
      <c r="K114" s="35">
        <v>15488274</v>
      </c>
      <c r="L114" s="35">
        <v>99</v>
      </c>
      <c r="M114" s="35">
        <v>115</v>
      </c>
      <c r="N114" s="35">
        <v>51</v>
      </c>
      <c r="O114" s="35">
        <v>9</v>
      </c>
      <c r="P114" s="35">
        <v>111</v>
      </c>
      <c r="Q114" s="35">
        <v>560</v>
      </c>
      <c r="R114" s="35">
        <v>772</v>
      </c>
      <c r="S114" s="35">
        <v>148</v>
      </c>
      <c r="T114" s="35">
        <v>65</v>
      </c>
      <c r="U114" s="35">
        <v>583</v>
      </c>
      <c r="V114" s="35">
        <v>774</v>
      </c>
      <c r="W114" s="35">
        <v>59</v>
      </c>
      <c r="X114" s="35">
        <v>671</v>
      </c>
      <c r="Y114" s="35">
        <v>225</v>
      </c>
      <c r="Z114" s="35">
        <v>2</v>
      </c>
      <c r="AA114" s="35">
        <v>635.11877400000003</v>
      </c>
      <c r="AB114" s="35">
        <v>768.43432600000006</v>
      </c>
      <c r="AC114" s="35">
        <v>851.03643799999998</v>
      </c>
      <c r="AD114" s="37">
        <v>666</v>
      </c>
      <c r="AE114" s="38">
        <v>149.25988799999993</v>
      </c>
    </row>
    <row r="115" spans="1:31" x14ac:dyDescent="0.2">
      <c r="A115" s="35">
        <v>115</v>
      </c>
      <c r="B115" s="35">
        <v>500077</v>
      </c>
      <c r="C115" s="35">
        <v>4176386</v>
      </c>
      <c r="D115" s="35">
        <v>2800</v>
      </c>
      <c r="E115" s="35">
        <v>2940</v>
      </c>
      <c r="F115" s="35">
        <v>2884</v>
      </c>
      <c r="G115" s="35">
        <v>1959</v>
      </c>
      <c r="H115" s="35">
        <v>288</v>
      </c>
      <c r="I115" s="35">
        <v>39360</v>
      </c>
      <c r="J115" s="35">
        <v>29</v>
      </c>
      <c r="K115" s="35">
        <v>1790859</v>
      </c>
      <c r="L115" s="35">
        <v>31</v>
      </c>
      <c r="M115" s="35">
        <v>56</v>
      </c>
      <c r="N115" s="35">
        <v>42</v>
      </c>
      <c r="O115" s="35">
        <v>14</v>
      </c>
      <c r="P115" s="35">
        <v>176</v>
      </c>
      <c r="Q115" s="35">
        <v>348</v>
      </c>
      <c r="R115" s="35">
        <v>488</v>
      </c>
      <c r="S115" s="35">
        <v>171</v>
      </c>
      <c r="T115" s="35">
        <v>87</v>
      </c>
      <c r="U115" s="35">
        <v>382</v>
      </c>
      <c r="V115" s="35">
        <v>506</v>
      </c>
      <c r="W115" s="35">
        <v>89</v>
      </c>
      <c r="X115" s="35">
        <v>434</v>
      </c>
      <c r="Y115" s="35">
        <v>224</v>
      </c>
      <c r="Z115" s="35">
        <v>1</v>
      </c>
      <c r="AA115" s="35">
        <v>2799.5339359999998</v>
      </c>
      <c r="AB115" s="35">
        <v>2903.9011230000001</v>
      </c>
      <c r="AC115" s="35">
        <v>2940.2941890000002</v>
      </c>
      <c r="AD115" s="37">
        <v>418</v>
      </c>
      <c r="AE115" s="38">
        <v>88.57665950000046</v>
      </c>
    </row>
    <row r="116" spans="1:31" x14ac:dyDescent="0.2">
      <c r="A116" s="35">
        <v>116</v>
      </c>
      <c r="B116" s="35">
        <v>499532</v>
      </c>
      <c r="C116" s="35">
        <v>4176044</v>
      </c>
      <c r="D116" s="35">
        <v>2681</v>
      </c>
      <c r="E116" s="35">
        <v>2847</v>
      </c>
      <c r="F116" s="35">
        <v>2771</v>
      </c>
      <c r="G116" s="35">
        <v>2203</v>
      </c>
      <c r="H116" s="35">
        <v>272</v>
      </c>
      <c r="I116" s="35">
        <v>10736</v>
      </c>
      <c r="J116" s="35">
        <v>21</v>
      </c>
      <c r="K116" s="35">
        <v>4171632</v>
      </c>
      <c r="L116" s="35">
        <v>54</v>
      </c>
      <c r="M116" s="35">
        <v>65</v>
      </c>
      <c r="O116" s="35">
        <v>13</v>
      </c>
      <c r="P116" s="35">
        <v>190</v>
      </c>
      <c r="Q116" s="35">
        <v>524</v>
      </c>
      <c r="R116" s="35">
        <v>552</v>
      </c>
      <c r="S116" s="35">
        <v>90</v>
      </c>
      <c r="T116" s="35">
        <v>51</v>
      </c>
      <c r="U116" s="35">
        <v>532</v>
      </c>
      <c r="V116" s="35">
        <v>549</v>
      </c>
      <c r="W116" s="35">
        <v>59</v>
      </c>
      <c r="X116" s="35">
        <v>539</v>
      </c>
      <c r="Y116" s="35">
        <v>117</v>
      </c>
      <c r="Z116" s="35">
        <v>2</v>
      </c>
      <c r="AA116" s="35">
        <v>2680.1972660000001</v>
      </c>
      <c r="AB116" s="35">
        <v>2815.076172</v>
      </c>
      <c r="AC116" s="35">
        <v>2846.5625</v>
      </c>
      <c r="AD116" s="37">
        <v>538</v>
      </c>
      <c r="AE116" s="38">
        <v>98.925780999999915</v>
      </c>
    </row>
    <row r="117" spans="1:31" x14ac:dyDescent="0.2">
      <c r="A117" s="35">
        <v>117</v>
      </c>
      <c r="B117" s="35">
        <v>504829</v>
      </c>
      <c r="C117" s="35">
        <v>4180865</v>
      </c>
      <c r="D117" s="35">
        <v>1693</v>
      </c>
      <c r="E117" s="35">
        <v>1767</v>
      </c>
      <c r="F117" s="35">
        <v>1731</v>
      </c>
      <c r="G117" s="35">
        <v>5970</v>
      </c>
      <c r="H117" s="35">
        <v>26</v>
      </c>
      <c r="I117" s="35">
        <v>8672</v>
      </c>
      <c r="J117" s="35">
        <v>29</v>
      </c>
      <c r="K117" s="35">
        <v>341681</v>
      </c>
      <c r="L117" s="35">
        <v>16</v>
      </c>
      <c r="M117" s="35">
        <v>26</v>
      </c>
      <c r="N117" s="35">
        <v>22</v>
      </c>
      <c r="O117" s="35">
        <v>3</v>
      </c>
      <c r="P117" s="35">
        <v>123</v>
      </c>
      <c r="Q117" s="35">
        <v>200</v>
      </c>
      <c r="R117" s="35">
        <v>268</v>
      </c>
      <c r="S117" s="35">
        <v>85</v>
      </c>
      <c r="T117" s="35">
        <v>172</v>
      </c>
      <c r="U117" s="35">
        <v>203</v>
      </c>
      <c r="V117" s="35">
        <v>272</v>
      </c>
      <c r="W117" s="35">
        <v>171</v>
      </c>
      <c r="X117" s="35">
        <v>233</v>
      </c>
      <c r="Y117" s="35">
        <v>105</v>
      </c>
      <c r="Z117" s="35">
        <v>1</v>
      </c>
      <c r="AA117" s="35">
        <v>1691.6024170000001</v>
      </c>
      <c r="AB117" s="35">
        <v>1759.0867920000001</v>
      </c>
      <c r="AC117" s="35">
        <v>1767.0529790000001</v>
      </c>
      <c r="AD117" s="37">
        <v>234</v>
      </c>
      <c r="AE117" s="38">
        <v>41.708374499999991</v>
      </c>
    </row>
    <row r="118" spans="1:31" x14ac:dyDescent="0.2">
      <c r="A118" s="35">
        <v>118</v>
      </c>
      <c r="B118" s="35">
        <v>504921</v>
      </c>
      <c r="C118" s="35">
        <v>4180979</v>
      </c>
      <c r="D118" s="35">
        <v>1690</v>
      </c>
      <c r="E118" s="35">
        <v>1723</v>
      </c>
      <c r="F118" s="35">
        <v>1710</v>
      </c>
      <c r="G118" s="35">
        <v>6103</v>
      </c>
      <c r="H118" s="35">
        <v>27</v>
      </c>
      <c r="I118" s="35">
        <v>1120</v>
      </c>
      <c r="J118" s="35">
        <v>21</v>
      </c>
      <c r="K118" s="35">
        <v>27184</v>
      </c>
      <c r="L118" s="35">
        <v>4</v>
      </c>
      <c r="M118" s="35">
        <v>12</v>
      </c>
      <c r="N118" s="35">
        <v>7</v>
      </c>
      <c r="O118" s="35">
        <v>6</v>
      </c>
      <c r="P118" s="35">
        <v>47</v>
      </c>
      <c r="Q118" s="35">
        <v>88</v>
      </c>
      <c r="R118" s="35">
        <v>124</v>
      </c>
      <c r="S118" s="35">
        <v>90</v>
      </c>
      <c r="T118" s="35">
        <v>168</v>
      </c>
      <c r="U118" s="35">
        <v>92</v>
      </c>
      <c r="V118" s="35">
        <v>128</v>
      </c>
      <c r="W118" s="35">
        <v>171</v>
      </c>
      <c r="X118" s="35">
        <v>108</v>
      </c>
      <c r="Y118" s="35">
        <v>38</v>
      </c>
      <c r="AA118" s="35">
        <v>1689.424072</v>
      </c>
      <c r="AB118" s="35">
        <v>1724.1995850000001</v>
      </c>
      <c r="AC118" s="35">
        <v>1719.8967290000001</v>
      </c>
      <c r="AD118" s="37">
        <v>106</v>
      </c>
      <c r="AE118" s="38">
        <v>13.084900500000003</v>
      </c>
    </row>
    <row r="119" spans="1:31" x14ac:dyDescent="0.2">
      <c r="A119" s="35">
        <v>119</v>
      </c>
      <c r="B119" s="35">
        <v>505026</v>
      </c>
      <c r="C119" s="35">
        <v>4180987</v>
      </c>
      <c r="D119" s="35">
        <v>1680</v>
      </c>
      <c r="E119" s="35">
        <v>1717</v>
      </c>
      <c r="F119" s="35">
        <v>1702</v>
      </c>
      <c r="G119" s="35">
        <v>6200</v>
      </c>
      <c r="H119" s="35">
        <v>26</v>
      </c>
      <c r="I119" s="35">
        <v>2544</v>
      </c>
      <c r="J119" s="35">
        <v>24</v>
      </c>
      <c r="K119" s="35">
        <v>89111</v>
      </c>
      <c r="L119" s="35">
        <v>12</v>
      </c>
      <c r="M119" s="35">
        <v>17</v>
      </c>
      <c r="N119" s="35">
        <v>13</v>
      </c>
      <c r="O119" s="35">
        <v>5</v>
      </c>
      <c r="P119" s="35">
        <v>66</v>
      </c>
      <c r="Q119" s="35">
        <v>120</v>
      </c>
      <c r="R119" s="35">
        <v>176</v>
      </c>
      <c r="S119" s="35">
        <v>65</v>
      </c>
      <c r="T119" s="35">
        <v>164</v>
      </c>
      <c r="U119" s="35">
        <v>127</v>
      </c>
      <c r="V119" s="35">
        <v>182</v>
      </c>
      <c r="W119" s="35">
        <v>172</v>
      </c>
      <c r="X119" s="35">
        <v>151</v>
      </c>
      <c r="Y119" s="35">
        <v>57</v>
      </c>
      <c r="Z119" s="35">
        <v>1</v>
      </c>
      <c r="AA119" s="35">
        <v>1679.485596</v>
      </c>
      <c r="AB119" s="35">
        <v>1714.712524</v>
      </c>
      <c r="AC119" s="35">
        <v>1717.2504879999999</v>
      </c>
      <c r="AD119" s="37">
        <v>148</v>
      </c>
      <c r="AE119" s="38">
        <v>20.151427999999896</v>
      </c>
    </row>
    <row r="120" spans="1:31" x14ac:dyDescent="0.2">
      <c r="A120" s="35">
        <v>120</v>
      </c>
      <c r="B120" s="35">
        <v>502679</v>
      </c>
      <c r="C120" s="35">
        <v>4182764</v>
      </c>
      <c r="D120" s="35">
        <v>1884</v>
      </c>
      <c r="E120" s="35">
        <v>1923</v>
      </c>
      <c r="F120" s="35">
        <v>1911</v>
      </c>
      <c r="G120" s="35">
        <v>5545</v>
      </c>
      <c r="H120" s="35">
        <v>55</v>
      </c>
      <c r="J120" s="35">
        <v>19</v>
      </c>
      <c r="K120" s="35">
        <v>102057</v>
      </c>
      <c r="N120" s="35">
        <v>-1</v>
      </c>
      <c r="O120" s="35">
        <v>10</v>
      </c>
      <c r="P120" s="35">
        <v>69</v>
      </c>
      <c r="Q120" s="35">
        <v>128</v>
      </c>
      <c r="R120" s="35">
        <v>156</v>
      </c>
      <c r="S120" s="35">
        <v>44</v>
      </c>
      <c r="T120" s="35">
        <v>76</v>
      </c>
      <c r="U120" s="35">
        <v>145</v>
      </c>
      <c r="V120" s="35">
        <v>155</v>
      </c>
      <c r="W120" s="35">
        <v>125</v>
      </c>
      <c r="X120" s="35">
        <v>148</v>
      </c>
      <c r="AA120" s="35">
        <v>1882.569336</v>
      </c>
      <c r="AB120" s="35">
        <v>1920.299683</v>
      </c>
      <c r="AC120" s="35"/>
      <c r="AD120" s="37">
        <v>142</v>
      </c>
      <c r="AE120" s="38"/>
    </row>
    <row r="121" spans="1:31" x14ac:dyDescent="0.2">
      <c r="A121" s="35">
        <v>121</v>
      </c>
      <c r="B121" s="35">
        <v>499550</v>
      </c>
      <c r="C121" s="35">
        <v>4186271</v>
      </c>
      <c r="D121" s="35">
        <v>1595</v>
      </c>
      <c r="E121" s="35">
        <v>1639</v>
      </c>
      <c r="F121" s="35">
        <v>1621</v>
      </c>
      <c r="G121" s="35">
        <v>8025</v>
      </c>
      <c r="H121" s="35">
        <v>89</v>
      </c>
      <c r="I121" s="35">
        <v>6688</v>
      </c>
      <c r="J121" s="35">
        <v>19</v>
      </c>
      <c r="K121" s="35">
        <v>177821</v>
      </c>
      <c r="L121" s="35">
        <v>14</v>
      </c>
      <c r="M121" s="35">
        <v>18</v>
      </c>
      <c r="N121" s="35">
        <v>5</v>
      </c>
      <c r="O121" s="35">
        <v>7</v>
      </c>
      <c r="P121" s="35">
        <v>349</v>
      </c>
      <c r="Q121" s="35">
        <v>192</v>
      </c>
      <c r="R121" s="35">
        <v>236</v>
      </c>
      <c r="S121" s="35">
        <v>8</v>
      </c>
      <c r="T121" s="35">
        <v>31</v>
      </c>
      <c r="U121" s="35">
        <v>209</v>
      </c>
      <c r="V121" s="35">
        <v>222</v>
      </c>
      <c r="W121" s="35">
        <v>117</v>
      </c>
      <c r="X121" s="35">
        <v>214</v>
      </c>
      <c r="Y121" s="35">
        <v>92</v>
      </c>
      <c r="AA121" s="35">
        <v>1594.311768</v>
      </c>
      <c r="AB121" s="35">
        <v>1627.137573</v>
      </c>
      <c r="AC121" s="35">
        <v>1637.266846</v>
      </c>
      <c r="AD121" s="37">
        <v>214</v>
      </c>
      <c r="AE121" s="38">
        <v>26.542175499999985</v>
      </c>
    </row>
    <row r="122" spans="1:31" x14ac:dyDescent="0.2">
      <c r="A122" s="35">
        <v>122</v>
      </c>
      <c r="B122" s="35">
        <v>495636</v>
      </c>
      <c r="C122" s="35">
        <v>4179580</v>
      </c>
      <c r="D122" s="35">
        <v>1750</v>
      </c>
      <c r="E122" s="35">
        <v>1799</v>
      </c>
      <c r="F122" s="35">
        <v>1781</v>
      </c>
      <c r="G122" s="35">
        <v>4054</v>
      </c>
      <c r="H122" s="35">
        <v>161</v>
      </c>
      <c r="I122" s="35">
        <v>4256</v>
      </c>
      <c r="J122" s="35">
        <v>20</v>
      </c>
      <c r="K122" s="35">
        <v>180446</v>
      </c>
      <c r="L122" s="35">
        <v>13</v>
      </c>
      <c r="M122" s="35">
        <v>18</v>
      </c>
      <c r="N122" s="35">
        <v>8</v>
      </c>
      <c r="O122" s="35">
        <v>8</v>
      </c>
      <c r="P122" s="35">
        <v>325</v>
      </c>
      <c r="Q122" s="35">
        <v>164</v>
      </c>
      <c r="R122" s="35">
        <v>192</v>
      </c>
      <c r="S122" s="35">
        <v>85</v>
      </c>
      <c r="T122" s="35">
        <v>35</v>
      </c>
      <c r="U122" s="35">
        <v>177</v>
      </c>
      <c r="V122" s="35">
        <v>191</v>
      </c>
      <c r="W122" s="35">
        <v>4</v>
      </c>
      <c r="X122" s="35">
        <v>183</v>
      </c>
      <c r="Y122" s="35">
        <v>74</v>
      </c>
      <c r="AA122" s="35">
        <v>1749.401245</v>
      </c>
      <c r="AB122" s="35">
        <v>1800.1342770000001</v>
      </c>
      <c r="AC122" s="35">
        <v>1795.9580080000001</v>
      </c>
      <c r="AD122" s="37">
        <v>178</v>
      </c>
      <c r="AE122" s="38">
        <v>21.190246999999999</v>
      </c>
    </row>
    <row r="123" spans="1:31" x14ac:dyDescent="0.2">
      <c r="A123" s="35">
        <v>123</v>
      </c>
      <c r="B123" s="35">
        <v>494235</v>
      </c>
      <c r="C123" s="35">
        <v>4177953</v>
      </c>
      <c r="D123" s="35">
        <v>1687</v>
      </c>
      <c r="E123" s="35">
        <v>1764</v>
      </c>
      <c r="F123" s="35">
        <v>1727</v>
      </c>
      <c r="G123" s="35">
        <v>5238</v>
      </c>
      <c r="H123" s="35">
        <v>183</v>
      </c>
      <c r="I123" s="35">
        <v>13824</v>
      </c>
      <c r="J123" s="35">
        <v>27</v>
      </c>
      <c r="K123" s="35">
        <v>516602</v>
      </c>
      <c r="L123" s="35">
        <v>20</v>
      </c>
      <c r="M123" s="35">
        <v>37</v>
      </c>
      <c r="N123" s="35">
        <v>41</v>
      </c>
      <c r="O123" s="35">
        <v>7</v>
      </c>
      <c r="P123" s="35">
        <v>323</v>
      </c>
      <c r="Q123" s="35">
        <v>236</v>
      </c>
      <c r="R123" s="35">
        <v>264</v>
      </c>
      <c r="S123" s="35">
        <v>143</v>
      </c>
      <c r="T123" s="35">
        <v>26</v>
      </c>
      <c r="U123" s="35">
        <v>246</v>
      </c>
      <c r="V123" s="35">
        <v>264</v>
      </c>
      <c r="W123" s="35">
        <v>20</v>
      </c>
      <c r="X123" s="35">
        <v>254</v>
      </c>
      <c r="Y123" s="35">
        <v>133</v>
      </c>
      <c r="Z123" s="35">
        <v>1</v>
      </c>
      <c r="AA123" s="35">
        <v>1686.8292240000001</v>
      </c>
      <c r="AB123" s="35">
        <v>1757.848755</v>
      </c>
      <c r="AC123" s="35">
        <v>1764.1679690000001</v>
      </c>
      <c r="AD123" s="37">
        <v>250</v>
      </c>
      <c r="AE123" s="38">
        <v>41.828979500000059</v>
      </c>
    </row>
    <row r="124" spans="1:31" x14ac:dyDescent="0.2">
      <c r="A124" s="35">
        <v>124</v>
      </c>
      <c r="B124" s="35">
        <v>493637</v>
      </c>
      <c r="C124" s="35">
        <v>4175416</v>
      </c>
      <c r="D124" s="35">
        <v>1557</v>
      </c>
      <c r="E124" s="35">
        <v>1672</v>
      </c>
      <c r="F124" s="35">
        <v>1631</v>
      </c>
      <c r="G124" s="35">
        <v>6478</v>
      </c>
      <c r="H124" s="35">
        <v>206</v>
      </c>
      <c r="I124" s="35">
        <v>19376</v>
      </c>
      <c r="J124" s="35">
        <v>30</v>
      </c>
      <c r="K124" s="35">
        <v>690942</v>
      </c>
      <c r="L124" s="35">
        <v>17</v>
      </c>
      <c r="M124" s="35">
        <v>31</v>
      </c>
      <c r="N124" s="35">
        <v>29</v>
      </c>
      <c r="O124" s="35">
        <v>9</v>
      </c>
      <c r="P124" s="35">
        <v>223</v>
      </c>
      <c r="Q124" s="35">
        <v>248</v>
      </c>
      <c r="R124" s="35">
        <v>376</v>
      </c>
      <c r="S124" s="35">
        <v>147</v>
      </c>
      <c r="T124" s="35">
        <v>49</v>
      </c>
      <c r="U124" s="35">
        <v>271</v>
      </c>
      <c r="V124" s="35">
        <v>388</v>
      </c>
      <c r="W124" s="35">
        <v>46</v>
      </c>
      <c r="X124" s="35">
        <v>320</v>
      </c>
      <c r="Y124" s="35">
        <v>157</v>
      </c>
      <c r="AA124" s="35">
        <v>1556.482788</v>
      </c>
      <c r="AB124" s="35">
        <v>1672.0798339999999</v>
      </c>
      <c r="AC124" s="35">
        <v>1672.2322999999999</v>
      </c>
      <c r="AD124" s="37">
        <v>312</v>
      </c>
      <c r="AE124" s="38">
        <v>57.950988999999936</v>
      </c>
    </row>
    <row r="125" spans="1:31" x14ac:dyDescent="0.2">
      <c r="A125" s="35">
        <v>125</v>
      </c>
      <c r="B125" s="35">
        <v>500725</v>
      </c>
      <c r="C125" s="35">
        <v>4173136</v>
      </c>
      <c r="D125" s="35">
        <v>1994</v>
      </c>
      <c r="E125" s="35">
        <v>2063</v>
      </c>
      <c r="F125" s="35">
        <v>2038</v>
      </c>
      <c r="G125" s="35">
        <v>5263</v>
      </c>
      <c r="H125" s="35">
        <v>284</v>
      </c>
      <c r="I125" s="35">
        <v>7120</v>
      </c>
      <c r="J125" s="35">
        <v>27</v>
      </c>
      <c r="K125" s="35">
        <v>111839</v>
      </c>
      <c r="L125" s="35">
        <v>11</v>
      </c>
      <c r="M125" s="35">
        <v>18</v>
      </c>
      <c r="N125" s="35">
        <v>23</v>
      </c>
      <c r="O125" s="35">
        <v>17</v>
      </c>
      <c r="P125" s="35">
        <v>190</v>
      </c>
      <c r="Q125" s="35">
        <v>128</v>
      </c>
      <c r="R125" s="35">
        <v>212</v>
      </c>
      <c r="S125" s="35">
        <v>12</v>
      </c>
      <c r="T125" s="35">
        <v>74</v>
      </c>
      <c r="U125" s="35">
        <v>152</v>
      </c>
      <c r="V125" s="35">
        <v>225</v>
      </c>
      <c r="W125" s="35">
        <v>94</v>
      </c>
      <c r="X125" s="35">
        <v>178</v>
      </c>
      <c r="Y125" s="35">
        <v>95</v>
      </c>
      <c r="Z125" s="35">
        <v>1</v>
      </c>
      <c r="AA125" s="35">
        <v>1993.2025149999999</v>
      </c>
      <c r="AB125" s="35">
        <v>2049.9177249999998</v>
      </c>
      <c r="AC125" s="35">
        <v>2063.2084960000002</v>
      </c>
      <c r="AD125" s="37">
        <v>170</v>
      </c>
      <c r="AE125" s="38">
        <v>41.648376000000326</v>
      </c>
    </row>
    <row r="126" spans="1:31" x14ac:dyDescent="0.2">
      <c r="A126" s="35">
        <v>126</v>
      </c>
      <c r="B126" s="35">
        <v>500475</v>
      </c>
      <c r="C126" s="35">
        <v>4172044</v>
      </c>
      <c r="D126" s="35">
        <v>1798</v>
      </c>
      <c r="E126" s="35">
        <v>1882</v>
      </c>
      <c r="F126" s="35">
        <v>1840</v>
      </c>
      <c r="G126" s="35">
        <v>6284</v>
      </c>
      <c r="H126" s="35">
        <v>279</v>
      </c>
      <c r="I126" s="35">
        <v>12560</v>
      </c>
      <c r="J126" s="35">
        <v>28</v>
      </c>
      <c r="K126" s="35">
        <v>219383</v>
      </c>
      <c r="L126" s="35">
        <v>9</v>
      </c>
      <c r="M126" s="35">
        <v>25</v>
      </c>
      <c r="O126" s="35">
        <v>9</v>
      </c>
      <c r="P126" s="35">
        <v>168</v>
      </c>
      <c r="Q126" s="35">
        <v>232</v>
      </c>
      <c r="R126" s="35">
        <v>272</v>
      </c>
      <c r="S126" s="35">
        <v>173</v>
      </c>
      <c r="T126" s="35">
        <v>101</v>
      </c>
      <c r="U126" s="35">
        <v>242</v>
      </c>
      <c r="V126" s="35">
        <v>270</v>
      </c>
      <c r="W126" s="35">
        <v>93</v>
      </c>
      <c r="X126" s="35">
        <v>255</v>
      </c>
      <c r="Y126" s="35">
        <v>127</v>
      </c>
      <c r="Z126" s="35">
        <v>1</v>
      </c>
      <c r="AA126" s="35">
        <v>1796.929932</v>
      </c>
      <c r="AB126" s="35">
        <v>1883.323486</v>
      </c>
      <c r="AC126" s="35">
        <v>1878.4267580000001</v>
      </c>
      <c r="AD126" s="37">
        <v>252</v>
      </c>
      <c r="AE126" s="38">
        <v>38.300048999999944</v>
      </c>
    </row>
    <row r="127" spans="1:31" x14ac:dyDescent="0.2">
      <c r="A127" s="35">
        <v>127</v>
      </c>
      <c r="B127" s="35">
        <v>499198</v>
      </c>
      <c r="C127" s="35">
        <v>4167667</v>
      </c>
      <c r="D127" s="35">
        <v>1066</v>
      </c>
      <c r="E127" s="35">
        <v>1126</v>
      </c>
      <c r="F127" s="35">
        <v>1098</v>
      </c>
      <c r="G127" s="35">
        <v>10582</v>
      </c>
      <c r="H127" s="35">
        <v>269</v>
      </c>
      <c r="I127" s="35">
        <v>13392</v>
      </c>
      <c r="J127" s="35">
        <v>22</v>
      </c>
      <c r="K127" s="35">
        <v>126344</v>
      </c>
      <c r="L127" s="35">
        <v>6</v>
      </c>
      <c r="M127" s="35">
        <v>12</v>
      </c>
      <c r="O127" s="35">
        <v>6</v>
      </c>
      <c r="P127" s="35">
        <v>138</v>
      </c>
      <c r="Q127" s="35">
        <v>188</v>
      </c>
      <c r="R127" s="35">
        <v>268</v>
      </c>
      <c r="S127" s="35">
        <v>30</v>
      </c>
      <c r="T127" s="35">
        <v>90</v>
      </c>
      <c r="U127" s="35">
        <v>194</v>
      </c>
      <c r="V127" s="35">
        <v>272</v>
      </c>
      <c r="W127" s="35">
        <v>99</v>
      </c>
      <c r="X127" s="35">
        <v>229</v>
      </c>
      <c r="Y127" s="35">
        <v>131</v>
      </c>
      <c r="Z127" s="35">
        <v>2</v>
      </c>
      <c r="AA127" s="35">
        <v>1065.40625</v>
      </c>
      <c r="AB127" s="35">
        <v>1125.7529300000001</v>
      </c>
      <c r="AC127" s="35">
        <v>1118.472534</v>
      </c>
      <c r="AD127" s="37">
        <v>228</v>
      </c>
      <c r="AE127" s="38">
        <v>22.892943999999943</v>
      </c>
    </row>
    <row r="128" spans="1:31" x14ac:dyDescent="0.2">
      <c r="A128" s="35">
        <v>128</v>
      </c>
      <c r="B128" s="35">
        <v>494719</v>
      </c>
      <c r="C128" s="35">
        <v>4168165</v>
      </c>
      <c r="D128" s="35">
        <v>1015</v>
      </c>
      <c r="E128" s="35">
        <v>1099</v>
      </c>
      <c r="F128" s="35">
        <v>1063</v>
      </c>
      <c r="G128" s="35">
        <v>11142</v>
      </c>
      <c r="H128" s="35">
        <v>245</v>
      </c>
      <c r="I128" s="35">
        <v>10656</v>
      </c>
      <c r="J128" s="35">
        <v>23</v>
      </c>
      <c r="K128" s="35">
        <v>910338</v>
      </c>
      <c r="L128" s="35">
        <v>30</v>
      </c>
      <c r="M128" s="35">
        <v>38</v>
      </c>
      <c r="N128" s="35">
        <v>28</v>
      </c>
      <c r="O128" s="35">
        <v>8</v>
      </c>
      <c r="P128" s="35">
        <v>207</v>
      </c>
      <c r="Q128" s="35">
        <v>208</v>
      </c>
      <c r="R128" s="35">
        <v>380</v>
      </c>
      <c r="S128" s="35">
        <v>108</v>
      </c>
      <c r="T128" s="35">
        <v>32</v>
      </c>
      <c r="U128" s="35">
        <v>225</v>
      </c>
      <c r="V128" s="35">
        <v>377</v>
      </c>
      <c r="W128" s="35">
        <v>24</v>
      </c>
      <c r="X128" s="35">
        <v>290</v>
      </c>
      <c r="Y128" s="35">
        <v>117</v>
      </c>
      <c r="AA128" s="35">
        <v>1013.955078</v>
      </c>
      <c r="AB128" s="35">
        <v>1073.7468260000001</v>
      </c>
      <c r="AC128" s="35">
        <v>1099.0570070000001</v>
      </c>
      <c r="AD128" s="37">
        <v>294</v>
      </c>
      <c r="AE128" s="38">
        <v>55.206055000000106</v>
      </c>
    </row>
    <row r="129" spans="1:31" x14ac:dyDescent="0.2">
      <c r="A129" s="35">
        <v>129</v>
      </c>
      <c r="B129" s="35">
        <v>493475</v>
      </c>
      <c r="C129" s="35">
        <v>4175913</v>
      </c>
      <c r="D129" s="35">
        <v>1572</v>
      </c>
      <c r="E129" s="35">
        <v>1623</v>
      </c>
      <c r="F129" s="35">
        <v>1602</v>
      </c>
      <c r="G129" s="35">
        <v>6428</v>
      </c>
      <c r="H129" s="35">
        <v>201</v>
      </c>
      <c r="I129" s="35">
        <v>2896</v>
      </c>
      <c r="J129" s="35">
        <v>21</v>
      </c>
      <c r="K129" s="35">
        <v>168210</v>
      </c>
      <c r="L129" s="35">
        <v>15</v>
      </c>
      <c r="M129" s="35">
        <v>23</v>
      </c>
      <c r="N129" s="35">
        <v>13</v>
      </c>
      <c r="O129" s="35">
        <v>10</v>
      </c>
      <c r="P129" s="35">
        <v>247</v>
      </c>
      <c r="Q129" s="35">
        <v>144</v>
      </c>
      <c r="R129" s="35">
        <v>204</v>
      </c>
      <c r="S129" s="35">
        <v>160</v>
      </c>
      <c r="T129" s="35">
        <v>77</v>
      </c>
      <c r="U129" s="35">
        <v>156</v>
      </c>
      <c r="V129" s="35">
        <v>202</v>
      </c>
      <c r="W129" s="35">
        <v>70</v>
      </c>
      <c r="X129" s="35">
        <v>176</v>
      </c>
      <c r="Y129" s="35">
        <v>61</v>
      </c>
      <c r="AA129" s="35">
        <v>1572.1529539999999</v>
      </c>
      <c r="AB129" s="35">
        <v>1608.7978519999999</v>
      </c>
      <c r="AC129" s="35">
        <v>1622.5307620000001</v>
      </c>
      <c r="AD129" s="37">
        <v>174</v>
      </c>
      <c r="AE129" s="38">
        <v>32.05535900000018</v>
      </c>
    </row>
    <row r="130" spans="1:31" x14ac:dyDescent="0.2">
      <c r="A130" s="35">
        <v>130</v>
      </c>
      <c r="B130" s="35">
        <v>496001</v>
      </c>
      <c r="C130" s="35">
        <v>4173937</v>
      </c>
      <c r="D130" s="35">
        <v>1699</v>
      </c>
      <c r="E130" s="35">
        <v>1754</v>
      </c>
      <c r="F130" s="35">
        <v>1732</v>
      </c>
      <c r="G130" s="35">
        <v>5528</v>
      </c>
      <c r="H130" s="35">
        <v>231</v>
      </c>
      <c r="I130" s="35">
        <v>8080</v>
      </c>
      <c r="J130" s="35">
        <v>19</v>
      </c>
      <c r="K130" s="35">
        <v>249867</v>
      </c>
      <c r="L130" s="35">
        <v>12</v>
      </c>
      <c r="M130" s="35">
        <v>15</v>
      </c>
      <c r="O130" s="35">
        <v>9</v>
      </c>
      <c r="P130" s="35">
        <v>224</v>
      </c>
      <c r="Q130" s="35">
        <v>180</v>
      </c>
      <c r="R130" s="35">
        <v>236</v>
      </c>
      <c r="S130" s="35">
        <v>141</v>
      </c>
      <c r="T130" s="35">
        <v>31</v>
      </c>
      <c r="U130" s="35">
        <v>196</v>
      </c>
      <c r="V130" s="35">
        <v>231</v>
      </c>
      <c r="W130" s="35">
        <v>52</v>
      </c>
      <c r="X130" s="35">
        <v>212</v>
      </c>
      <c r="Y130" s="35">
        <v>101</v>
      </c>
      <c r="Z130" s="35">
        <v>2</v>
      </c>
      <c r="AA130" s="35">
        <v>1697.8652340000001</v>
      </c>
      <c r="AB130" s="35">
        <v>1752.2126459999999</v>
      </c>
      <c r="AC130" s="35">
        <v>1752.1026609999999</v>
      </c>
      <c r="AD130" s="37">
        <v>208</v>
      </c>
      <c r="AE130" s="38">
        <v>27.063720999999987</v>
      </c>
    </row>
    <row r="131" spans="1:31" x14ac:dyDescent="0.2">
      <c r="A131" s="35">
        <v>131</v>
      </c>
      <c r="B131" s="35">
        <v>495934</v>
      </c>
      <c r="C131" s="35">
        <v>4176196</v>
      </c>
      <c r="D131" s="35">
        <v>1887</v>
      </c>
      <c r="E131" s="35">
        <v>1938</v>
      </c>
      <c r="F131" s="35">
        <v>1911</v>
      </c>
      <c r="G131" s="35">
        <v>4082</v>
      </c>
      <c r="H131" s="35">
        <v>210</v>
      </c>
      <c r="I131" s="35">
        <v>10048</v>
      </c>
      <c r="J131" s="35">
        <v>20</v>
      </c>
      <c r="K131" s="35">
        <v>171742</v>
      </c>
      <c r="L131" s="35">
        <v>12</v>
      </c>
      <c r="M131" s="35">
        <v>26</v>
      </c>
      <c r="N131" s="35">
        <v>27</v>
      </c>
      <c r="O131" s="35">
        <v>9</v>
      </c>
      <c r="P131" s="35">
        <v>238</v>
      </c>
      <c r="Q131" s="35">
        <v>160</v>
      </c>
      <c r="R131" s="35">
        <v>264</v>
      </c>
      <c r="S131" s="35">
        <v>143</v>
      </c>
      <c r="T131" s="35">
        <v>97</v>
      </c>
      <c r="U131" s="35">
        <v>187</v>
      </c>
      <c r="V131" s="35">
        <v>246</v>
      </c>
      <c r="W131" s="35">
        <v>72</v>
      </c>
      <c r="X131" s="35">
        <v>201</v>
      </c>
      <c r="Y131" s="35">
        <v>113</v>
      </c>
      <c r="AA131" s="35">
        <v>1885.9792480000001</v>
      </c>
      <c r="AB131" s="35">
        <v>1937.8607179999999</v>
      </c>
      <c r="AC131" s="35">
        <v>1935.691284</v>
      </c>
      <c r="AD131" s="37">
        <v>212</v>
      </c>
      <c r="AE131" s="38">
        <v>23.771300999999994</v>
      </c>
    </row>
    <row r="132" spans="1:31" x14ac:dyDescent="0.2">
      <c r="A132" s="35">
        <v>132</v>
      </c>
      <c r="B132" s="35">
        <v>495594</v>
      </c>
      <c r="C132" s="35">
        <v>4178096</v>
      </c>
      <c r="D132" s="35">
        <v>1851</v>
      </c>
      <c r="E132" s="35">
        <v>1907</v>
      </c>
      <c r="F132" s="35">
        <v>1882</v>
      </c>
      <c r="G132" s="35">
        <v>3873</v>
      </c>
      <c r="H132" s="35">
        <v>182</v>
      </c>
      <c r="I132" s="35">
        <v>10480</v>
      </c>
      <c r="J132" s="35">
        <v>21</v>
      </c>
      <c r="K132" s="35">
        <v>176287</v>
      </c>
      <c r="L132" s="35">
        <v>10</v>
      </c>
      <c r="M132" s="35">
        <v>20</v>
      </c>
      <c r="O132" s="35">
        <v>10</v>
      </c>
      <c r="P132" s="35">
        <v>312</v>
      </c>
      <c r="Q132" s="35">
        <v>152</v>
      </c>
      <c r="R132" s="35">
        <v>228</v>
      </c>
      <c r="S132" s="35">
        <v>158</v>
      </c>
      <c r="T132" s="35">
        <v>49</v>
      </c>
      <c r="U132" s="35">
        <v>172</v>
      </c>
      <c r="V132" s="35">
        <v>228</v>
      </c>
      <c r="W132" s="35">
        <v>62</v>
      </c>
      <c r="X132" s="35">
        <v>194</v>
      </c>
      <c r="Y132" s="35">
        <v>116</v>
      </c>
      <c r="AA132" s="35">
        <v>1850.081177</v>
      </c>
      <c r="AB132" s="35">
        <v>1903.4664310000001</v>
      </c>
      <c r="AC132" s="35">
        <v>1906.3519289999999</v>
      </c>
      <c r="AD132" s="37">
        <v>190</v>
      </c>
      <c r="AE132" s="38">
        <v>29.578125</v>
      </c>
    </row>
    <row r="133" spans="1:31" x14ac:dyDescent="0.2">
      <c r="A133" s="35">
        <v>133</v>
      </c>
      <c r="B133" s="35">
        <v>496828</v>
      </c>
      <c r="C133" s="35">
        <v>4181369</v>
      </c>
      <c r="D133" s="35">
        <v>1907</v>
      </c>
      <c r="E133" s="35">
        <v>1977</v>
      </c>
      <c r="F133" s="35">
        <v>1950</v>
      </c>
      <c r="G133" s="35">
        <v>4087</v>
      </c>
      <c r="H133" s="35">
        <v>130</v>
      </c>
      <c r="J133" s="35">
        <v>25</v>
      </c>
      <c r="K133" s="35">
        <v>168344</v>
      </c>
      <c r="O133" s="35">
        <v>14</v>
      </c>
      <c r="P133" s="35">
        <v>272</v>
      </c>
      <c r="Q133" s="35">
        <v>156</v>
      </c>
      <c r="R133" s="35">
        <v>196</v>
      </c>
      <c r="S133" s="35">
        <v>142</v>
      </c>
      <c r="T133" s="35">
        <v>104</v>
      </c>
      <c r="U133" s="35">
        <v>167</v>
      </c>
      <c r="V133" s="35">
        <v>193</v>
      </c>
      <c r="W133" s="35">
        <v>88</v>
      </c>
      <c r="X133" s="35">
        <v>177</v>
      </c>
      <c r="AA133" s="35">
        <v>1906.3861079999999</v>
      </c>
      <c r="AB133" s="35">
        <v>1973.245361</v>
      </c>
      <c r="AC133" s="35"/>
      <c r="AD133" s="37">
        <v>176</v>
      </c>
      <c r="AE133" s="38"/>
    </row>
    <row r="134" spans="1:31" x14ac:dyDescent="0.2">
      <c r="A134" s="35">
        <v>134</v>
      </c>
      <c r="B134" s="35">
        <v>496383</v>
      </c>
      <c r="C134" s="35">
        <v>4181074</v>
      </c>
      <c r="D134" s="35">
        <v>1800</v>
      </c>
      <c r="E134" s="35">
        <v>1866</v>
      </c>
      <c r="F134" s="35">
        <v>1839</v>
      </c>
      <c r="G134" s="35">
        <v>4182</v>
      </c>
      <c r="H134" s="35">
        <v>138</v>
      </c>
      <c r="J134" s="35">
        <v>20</v>
      </c>
      <c r="K134" s="35">
        <v>251056</v>
      </c>
      <c r="O134" s="35">
        <v>13</v>
      </c>
      <c r="P134" s="35">
        <v>254</v>
      </c>
      <c r="Q134" s="35">
        <v>148</v>
      </c>
      <c r="R134" s="35">
        <v>248</v>
      </c>
      <c r="S134" s="35">
        <v>4</v>
      </c>
      <c r="T134" s="35">
        <v>109</v>
      </c>
      <c r="U134" s="35">
        <v>166</v>
      </c>
      <c r="V134" s="35">
        <v>257</v>
      </c>
      <c r="W134" s="35">
        <v>96</v>
      </c>
      <c r="X134" s="35">
        <v>203</v>
      </c>
      <c r="AA134" s="35">
        <v>1799.787476</v>
      </c>
      <c r="AB134" s="35">
        <v>1866.0670170000001</v>
      </c>
      <c r="AC134" s="35"/>
      <c r="AD134" s="37">
        <v>198</v>
      </c>
      <c r="AE134" s="38"/>
    </row>
    <row r="135" spans="1:31" x14ac:dyDescent="0.2">
      <c r="A135" s="35">
        <v>135</v>
      </c>
      <c r="B135" s="35">
        <v>500777</v>
      </c>
      <c r="C135" s="35">
        <v>4182083</v>
      </c>
      <c r="D135" s="35">
        <v>2391</v>
      </c>
      <c r="E135" s="35">
        <v>2432</v>
      </c>
      <c r="F135" s="35">
        <v>2417</v>
      </c>
      <c r="G135" s="35">
        <v>4055</v>
      </c>
      <c r="H135" s="35">
        <v>71</v>
      </c>
      <c r="J135" s="35">
        <v>27</v>
      </c>
      <c r="K135" s="35">
        <v>111640</v>
      </c>
      <c r="O135" s="35">
        <v>7</v>
      </c>
      <c r="P135" s="35">
        <v>67</v>
      </c>
      <c r="Q135" s="35">
        <v>136</v>
      </c>
      <c r="R135" s="35">
        <v>180</v>
      </c>
      <c r="S135" s="35">
        <v>138</v>
      </c>
      <c r="T135" s="35">
        <v>30</v>
      </c>
      <c r="U135" s="35">
        <v>142</v>
      </c>
      <c r="V135" s="35">
        <v>180</v>
      </c>
      <c r="W135" s="35">
        <v>38</v>
      </c>
      <c r="X135" s="35">
        <v>159</v>
      </c>
      <c r="AA135" s="35">
        <v>2404.2185060000002</v>
      </c>
      <c r="AB135" s="35">
        <v>2425.7148440000001</v>
      </c>
      <c r="AC135" s="35"/>
      <c r="AD135" s="37">
        <v>158</v>
      </c>
      <c r="AE135" s="38"/>
    </row>
    <row r="136" spans="1:31" x14ac:dyDescent="0.2">
      <c r="A136" s="35">
        <v>136</v>
      </c>
      <c r="B136" s="35">
        <v>502291</v>
      </c>
      <c r="C136" s="35">
        <v>4164683</v>
      </c>
      <c r="D136" s="35">
        <v>782</v>
      </c>
      <c r="E136" s="35">
        <v>838</v>
      </c>
      <c r="F136" s="35">
        <v>816</v>
      </c>
      <c r="G136" s="35">
        <v>13855</v>
      </c>
      <c r="H136" s="35">
        <v>282</v>
      </c>
      <c r="I136" s="35">
        <v>33520</v>
      </c>
      <c r="J136" s="35">
        <v>14</v>
      </c>
      <c r="K136" s="35">
        <v>761278</v>
      </c>
      <c r="L136" s="35">
        <v>14</v>
      </c>
      <c r="M136" s="35">
        <v>23</v>
      </c>
      <c r="N136" s="35">
        <v>25</v>
      </c>
      <c r="O136" s="35">
        <v>7</v>
      </c>
      <c r="P136" s="35">
        <v>164</v>
      </c>
      <c r="Q136" s="35">
        <v>316</v>
      </c>
      <c r="R136" s="35">
        <v>428</v>
      </c>
      <c r="S136" s="35">
        <v>155</v>
      </c>
      <c r="T136" s="35">
        <v>27</v>
      </c>
      <c r="U136" s="35">
        <v>333</v>
      </c>
      <c r="V136" s="35">
        <v>413</v>
      </c>
      <c r="W136" s="35">
        <v>39</v>
      </c>
      <c r="X136" s="35">
        <v>367</v>
      </c>
      <c r="Y136" s="35">
        <v>207</v>
      </c>
      <c r="AA136" s="35">
        <v>781.49792500000001</v>
      </c>
      <c r="AB136" s="35">
        <v>836.84307899999999</v>
      </c>
      <c r="AC136" s="35">
        <v>837.49945100000002</v>
      </c>
      <c r="AD136" s="37">
        <v>372</v>
      </c>
      <c r="AE136" s="38">
        <v>28.32894900000008</v>
      </c>
    </row>
  </sheetData>
  <phoneticPr fontId="1"/>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15</vt:i4>
      </vt:variant>
      <vt:variant>
        <vt:lpstr>名前付き一覧</vt:lpstr>
      </vt:variant>
      <vt:variant>
        <vt:i4>21</vt:i4>
      </vt:variant>
    </vt:vector>
  </HeadingPairs>
  <TitlesOfParts>
    <vt:vector size="36" baseType="lpstr">
      <vt:lpstr>Slope</vt:lpstr>
      <vt:lpstr>Lat_Lon_Degrees</vt:lpstr>
      <vt:lpstr>Sheet1</vt:lpstr>
      <vt:lpstr>Geosciences</vt:lpstr>
      <vt:lpstr>Analog</vt:lpstr>
      <vt:lpstr>Brož &amp; Hauber 2013</vt:lpstr>
      <vt:lpstr>Brož et al. 2015</vt:lpstr>
      <vt:lpstr>Pike, 1978</vt:lpstr>
      <vt:lpstr>Favalli et al. 2009</vt:lpstr>
      <vt:lpstr>Rodríguez et al. 2010</vt:lpstr>
      <vt:lpstr>Cabrol et al. 2000</vt:lpstr>
      <vt:lpstr>Chigira &amp; Tanaka</vt:lpstr>
      <vt:lpstr>Kioka_Ref_only</vt:lpstr>
      <vt:lpstr>Kirkham</vt:lpstr>
      <vt:lpstr>Batiza &amp; Vanko</vt:lpstr>
      <vt:lpstr>Database</vt:lpstr>
      <vt:lpstr>Slope!RasterStats_MAXIMUM</vt:lpstr>
      <vt:lpstr>Slope!RasterStats_MAXIMUM_1</vt:lpstr>
      <vt:lpstr>Slope!RasterStats_MAXIMUM_2</vt:lpstr>
      <vt:lpstr>Slope!RasterStats_MAXIMUM_3</vt:lpstr>
      <vt:lpstr>Slope!RasterStats_MEAN</vt:lpstr>
      <vt:lpstr>Slope!RasterStats_MEAN_1</vt:lpstr>
      <vt:lpstr>Slope!RasterStats_MEAN_2</vt:lpstr>
      <vt:lpstr>Slope!RasterStats_MEAN_3</vt:lpstr>
      <vt:lpstr>Slope!RasterStats_MINIMUM</vt:lpstr>
      <vt:lpstr>Slope!RasterStats_MINIMUM_1</vt:lpstr>
      <vt:lpstr>Slope!RasterStats_MINIMUM_2</vt:lpstr>
      <vt:lpstr>Slope!RasterStats_MINIMUM_3</vt:lpstr>
      <vt:lpstr>Slope!RasterStats_STD</vt:lpstr>
      <vt:lpstr>Slope!RasterStats_STD_1</vt:lpstr>
      <vt:lpstr>Slope!RasterStats_STD_2</vt:lpstr>
      <vt:lpstr>Slope!RasterStats_STD_3</vt:lpstr>
      <vt:lpstr>Lat_Lon_Degrees!sirenum01_3mounds</vt:lpstr>
      <vt:lpstr>Lat_Lon_Degrees!sirenum02_6mounds</vt:lpstr>
      <vt:lpstr>Lat_Lon_Degrees!sirenum03_4mounds</vt:lpstr>
      <vt:lpstr>Lat_Lon_Degrees!sirenum04_37mounds</vt:lpstr>
    </vt:vector>
  </TitlesOfParts>
  <Company>UNITCOM PC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lab</dc:creator>
  <cp:lastModifiedBy>Ryodo Hemmi</cp:lastModifiedBy>
  <dcterms:created xsi:type="dcterms:W3CDTF">2016-02-24T05:47:31Z</dcterms:created>
  <dcterms:modified xsi:type="dcterms:W3CDTF">2018-04-20T15:35:37Z</dcterms:modified>
</cp:coreProperties>
</file>