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5" yWindow="0" windowWidth="19245" windowHeight="7725"/>
  </bookViews>
  <sheets>
    <sheet name="Financial Analysis" sheetId="77" r:id="rId1"/>
    <sheet name="入力ｼｰﾄ Input Sheet" sheetId="78" r:id="rId2"/>
    <sheet name="入力Sample⇒" sheetId="86" r:id="rId3"/>
    <sheet name="Financial Analysis (Sample)" sheetId="84" r:id="rId4"/>
    <sheet name="入力ｼｰﾄ Input Sheet (Sample)" sheetId="85" r:id="rId5"/>
    <sheet name="PL" sheetId="79" state="hidden" r:id="rId6"/>
    <sheet name="PL2" sheetId="80" state="hidden" r:id="rId7"/>
    <sheet name="償却率" sheetId="63" state="hidden" r:id="rId8"/>
    <sheet name="参考)選択リスト" sheetId="81" r:id="rId9"/>
  </sheets>
  <definedNames>
    <definedName name="_Fill" hidden="1">#REF!</definedName>
    <definedName name="_xlnm._FilterDatabase" localSheetId="5" hidden="1">PL!$A$4:$T$90</definedName>
    <definedName name="_Key1" hidden="1">#REF!</definedName>
    <definedName name="_Order1" hidden="1">0</definedName>
    <definedName name="_Order2" hidden="1">0</definedName>
    <definedName name="_Sort" hidden="1">#REF!</definedName>
    <definedName name="Acquisition_Method">'参考)選択リスト'!$K$3:$K$5</definedName>
    <definedName name="AS2DocOpenMode" hidden="1">"AS2DocumentEdit"</definedName>
    <definedName name="Asset_Detail">'参考)選択リスト'!$F$3:$F$28</definedName>
    <definedName name="AssetCategory">'参考)選択リスト'!$C$3:$C$19</definedName>
    <definedName name="CC" hidden="1">#REF!</definedName>
    <definedName name="CCC" hidden="1">#REF!</definedName>
    <definedName name="Dep._Method">'参考)選択リスト'!$N$3:$N$7</definedName>
    <definedName name="fa" hidden="1">#REF!</definedName>
    <definedName name="joij" hidden="1">#REF!</definedName>
    <definedName name="kkd" hidden="1">#REF!</definedName>
    <definedName name="knvloi" hidden="1">#REF!</definedName>
    <definedName name="ＬＪ" hidden="1">#REF!</definedName>
    <definedName name="lkoi" hidden="1">#REF!</definedName>
    <definedName name="LKSAJDF" hidden="1">#REF!</definedName>
    <definedName name="oinbe" hidden="1">#REF!</definedName>
    <definedName name="_xlnm.Print_Area" localSheetId="1">'入力ｼｰﾄ Input Sheet'!$A$2:$T$687</definedName>
    <definedName name="_xlnm.Print_Area" localSheetId="4">'入力ｼｰﾄ Input Sheet (Sample)'!$A$2:$T$687</definedName>
    <definedName name="PV" hidden="1">{#N/A,#N/A,FALSE,"Sheet1 (2)"}</definedName>
    <definedName name="QW" hidden="1">#REF!</definedName>
    <definedName name="SAPBEXrevision" hidden="1">0</definedName>
    <definedName name="SAPBEXsysID" hidden="1">"PJB"</definedName>
    <definedName name="SAPBEXwbID" hidden="1">"4ESAKQKOL552LXU81VUUG4RUT"</definedName>
    <definedName name="wrn.test." hidden="1">{#N/A,#N/A,FALSE,"Sheet1 (2)"}</definedName>
    <definedName name="xxx" hidden="1">{#N/A,#N/A,FALSE,"Sheet1 (2)"}</definedName>
    <definedName name="あ" hidden="1">#REF!</definedName>
    <definedName name="ああ" hidden="1">{#N/A,#N/A,FALSE,"Sheet1 (2)"}</definedName>
    <definedName name="ボトラーへの資料" hidden="1">{#N/A,#N/A,FALSE,"Sheet1 (2)"}</definedName>
    <definedName name="言語">'参考)選択リスト'!$P$3:$P$4</definedName>
    <definedName name="資産詳細">'参考)選択リスト'!$E$3:$E$28</definedName>
    <definedName name="資産分類">'参考)選択リスト'!$B$3:$B$19</definedName>
    <definedName name="取得方法">'参考)選択リスト'!$J$3:$J$5</definedName>
    <definedName name="償却方法">'参考)選択リスト'!$M$3:$M$7</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8" i="78" l="1"/>
  <c r="E239" i="78"/>
  <c r="F239" i="78"/>
  <c r="P239" i="78"/>
  <c r="V239" i="78"/>
  <c r="Q239" i="78"/>
  <c r="W239" i="78"/>
  <c r="R239" i="78"/>
  <c r="X239" i="78"/>
  <c r="S239" i="78"/>
  <c r="Y239" i="78"/>
  <c r="T239" i="78"/>
  <c r="Z239" i="78"/>
  <c r="U239" i="78"/>
  <c r="AA239" i="78"/>
  <c r="G239" i="78"/>
  <c r="D189" i="78"/>
  <c r="E260" i="78"/>
  <c r="F260" i="78"/>
  <c r="P260" i="78"/>
  <c r="V260" i="78"/>
  <c r="Q260" i="78"/>
  <c r="W260" i="78"/>
  <c r="R260" i="78"/>
  <c r="X260" i="78"/>
  <c r="S260" i="78"/>
  <c r="Y260" i="78"/>
  <c r="T260" i="78"/>
  <c r="Z260" i="78"/>
  <c r="U260" i="78"/>
  <c r="AA260" i="78"/>
  <c r="G260" i="78"/>
  <c r="D190" i="78"/>
  <c r="E281" i="78"/>
  <c r="F281" i="78"/>
  <c r="P281" i="78"/>
  <c r="V281" i="78"/>
  <c r="Q281" i="78"/>
  <c r="W281" i="78"/>
  <c r="R281" i="78"/>
  <c r="X281" i="78"/>
  <c r="S281" i="78"/>
  <c r="Y281" i="78"/>
  <c r="T281" i="78"/>
  <c r="Z281" i="78"/>
  <c r="U281" i="78"/>
  <c r="AA281" i="78"/>
  <c r="G281" i="78"/>
  <c r="D191" i="78"/>
  <c r="E302" i="78"/>
  <c r="F302" i="78"/>
  <c r="P302" i="78"/>
  <c r="V302" i="78"/>
  <c r="Q302" i="78"/>
  <c r="W302" i="78"/>
  <c r="R302" i="78"/>
  <c r="X302" i="78"/>
  <c r="S302" i="78"/>
  <c r="Y302" i="78"/>
  <c r="T302" i="78"/>
  <c r="Z302" i="78"/>
  <c r="U302" i="78"/>
  <c r="AA302" i="78"/>
  <c r="G302" i="78"/>
  <c r="E240" i="78"/>
  <c r="F240" i="78"/>
  <c r="P240" i="78"/>
  <c r="V240" i="78"/>
  <c r="Q240" i="78"/>
  <c r="W240" i="78"/>
  <c r="R240" i="78"/>
  <c r="X240" i="78"/>
  <c r="S240" i="78"/>
  <c r="Y240" i="78"/>
  <c r="T240" i="78"/>
  <c r="Z240" i="78"/>
  <c r="U240" i="78"/>
  <c r="AA240" i="78"/>
  <c r="G240" i="78"/>
  <c r="E241" i="78"/>
  <c r="F241" i="78"/>
  <c r="P241" i="78"/>
  <c r="V241" i="78"/>
  <c r="Q241" i="78"/>
  <c r="W241" i="78"/>
  <c r="R241" i="78"/>
  <c r="X241" i="78"/>
  <c r="S241" i="78"/>
  <c r="Y241" i="78"/>
  <c r="T241" i="78"/>
  <c r="Z241" i="78"/>
  <c r="U241" i="78"/>
  <c r="AA241" i="78"/>
  <c r="G241" i="78"/>
  <c r="E242" i="78"/>
  <c r="F242" i="78"/>
  <c r="P242" i="78"/>
  <c r="V242" i="78"/>
  <c r="Q242" i="78"/>
  <c r="W242" i="78"/>
  <c r="R242" i="78"/>
  <c r="X242" i="78"/>
  <c r="S242" i="78"/>
  <c r="Y242" i="78"/>
  <c r="T242" i="78"/>
  <c r="Z242" i="78"/>
  <c r="U242" i="78"/>
  <c r="AA242" i="78"/>
  <c r="G242" i="78"/>
  <c r="E243" i="78"/>
  <c r="F243" i="78"/>
  <c r="P243" i="78"/>
  <c r="V243" i="78"/>
  <c r="Q243" i="78"/>
  <c r="W243" i="78"/>
  <c r="R243" i="78"/>
  <c r="X243" i="78"/>
  <c r="S243" i="78"/>
  <c r="Y243" i="78"/>
  <c r="T243" i="78"/>
  <c r="Z243" i="78"/>
  <c r="U243" i="78"/>
  <c r="AA243" i="78"/>
  <c r="G243" i="78"/>
  <c r="E244" i="78"/>
  <c r="F244" i="78"/>
  <c r="P244" i="78"/>
  <c r="V244" i="78"/>
  <c r="Q244" i="78"/>
  <c r="W244" i="78"/>
  <c r="R244" i="78"/>
  <c r="X244" i="78"/>
  <c r="S244" i="78"/>
  <c r="Y244" i="78"/>
  <c r="T244" i="78"/>
  <c r="Z244" i="78"/>
  <c r="U244" i="78"/>
  <c r="AA244" i="78"/>
  <c r="G244" i="78"/>
  <c r="E245" i="78"/>
  <c r="F245" i="78"/>
  <c r="P245" i="78"/>
  <c r="V245" i="78"/>
  <c r="Q245" i="78"/>
  <c r="W245" i="78"/>
  <c r="R245" i="78"/>
  <c r="X245" i="78"/>
  <c r="S245" i="78"/>
  <c r="Y245" i="78"/>
  <c r="T245" i="78"/>
  <c r="Z245" i="78"/>
  <c r="U245" i="78"/>
  <c r="AA245" i="78"/>
  <c r="G245" i="78"/>
  <c r="E246" i="78"/>
  <c r="F246" i="78"/>
  <c r="P246" i="78"/>
  <c r="V246" i="78"/>
  <c r="Q246" i="78"/>
  <c r="W246" i="78"/>
  <c r="R246" i="78"/>
  <c r="X246" i="78"/>
  <c r="S246" i="78"/>
  <c r="Y246" i="78"/>
  <c r="T246" i="78"/>
  <c r="Z246" i="78"/>
  <c r="U246" i="78"/>
  <c r="AA246" i="78"/>
  <c r="G246" i="78"/>
  <c r="E247" i="78"/>
  <c r="F247" i="78"/>
  <c r="P247" i="78"/>
  <c r="V247" i="78"/>
  <c r="Q247" i="78"/>
  <c r="W247" i="78"/>
  <c r="R247" i="78"/>
  <c r="X247" i="78"/>
  <c r="S247" i="78"/>
  <c r="Y247" i="78"/>
  <c r="T247" i="78"/>
  <c r="Z247" i="78"/>
  <c r="U247" i="78"/>
  <c r="AA247" i="78"/>
  <c r="G247" i="78"/>
  <c r="E248" i="78"/>
  <c r="F248" i="78"/>
  <c r="P248" i="78"/>
  <c r="V248" i="78"/>
  <c r="Q248" i="78"/>
  <c r="W248" i="78"/>
  <c r="R248" i="78"/>
  <c r="X248" i="78"/>
  <c r="S248" i="78"/>
  <c r="Y248" i="78"/>
  <c r="T248" i="78"/>
  <c r="Z248" i="78"/>
  <c r="U248" i="78"/>
  <c r="AA248" i="78"/>
  <c r="G248" i="78"/>
  <c r="E249" i="78"/>
  <c r="F249" i="78"/>
  <c r="P249" i="78"/>
  <c r="V249" i="78"/>
  <c r="Q249" i="78"/>
  <c r="W249" i="78"/>
  <c r="R249" i="78"/>
  <c r="X249" i="78"/>
  <c r="S249" i="78"/>
  <c r="Y249" i="78"/>
  <c r="T249" i="78"/>
  <c r="Z249" i="78"/>
  <c r="U249" i="78"/>
  <c r="AA249" i="78"/>
  <c r="G249" i="78"/>
  <c r="E250" i="78"/>
  <c r="F250" i="78"/>
  <c r="P250" i="78"/>
  <c r="V250" i="78"/>
  <c r="Q250" i="78"/>
  <c r="W250" i="78"/>
  <c r="R250" i="78"/>
  <c r="X250" i="78"/>
  <c r="S250" i="78"/>
  <c r="Y250" i="78"/>
  <c r="T250" i="78"/>
  <c r="Z250" i="78"/>
  <c r="U250" i="78"/>
  <c r="AA250" i="78"/>
  <c r="G250" i="78"/>
  <c r="E251" i="78"/>
  <c r="F251" i="78"/>
  <c r="P251" i="78"/>
  <c r="V251" i="78"/>
  <c r="Q251" i="78"/>
  <c r="W251" i="78"/>
  <c r="R251" i="78"/>
  <c r="X251" i="78"/>
  <c r="S251" i="78"/>
  <c r="Y251" i="78"/>
  <c r="T251" i="78"/>
  <c r="Z251" i="78"/>
  <c r="U251" i="78"/>
  <c r="AA251" i="78"/>
  <c r="G251" i="78"/>
  <c r="E252" i="78"/>
  <c r="F252" i="78"/>
  <c r="P252" i="78"/>
  <c r="V252" i="78"/>
  <c r="Q252" i="78"/>
  <c r="W252" i="78"/>
  <c r="R252" i="78"/>
  <c r="X252" i="78"/>
  <c r="S252" i="78"/>
  <c r="Y252" i="78"/>
  <c r="T252" i="78"/>
  <c r="Z252" i="78"/>
  <c r="U252" i="78"/>
  <c r="AA252" i="78"/>
  <c r="G252" i="78"/>
  <c r="E253" i="78"/>
  <c r="F253" i="78"/>
  <c r="P253" i="78"/>
  <c r="V253" i="78"/>
  <c r="Q253" i="78"/>
  <c r="W253" i="78"/>
  <c r="R253" i="78"/>
  <c r="X253" i="78"/>
  <c r="S253" i="78"/>
  <c r="Y253" i="78"/>
  <c r="T253" i="78"/>
  <c r="Z253" i="78"/>
  <c r="U253" i="78"/>
  <c r="AA253" i="78"/>
  <c r="G253" i="78"/>
  <c r="E254" i="78"/>
  <c r="F254" i="78"/>
  <c r="P254" i="78"/>
  <c r="V254" i="78"/>
  <c r="Q254" i="78"/>
  <c r="W254" i="78"/>
  <c r="R254" i="78"/>
  <c r="X254" i="78"/>
  <c r="S254" i="78"/>
  <c r="Y254" i="78"/>
  <c r="T254" i="78"/>
  <c r="Z254" i="78"/>
  <c r="U254" i="78"/>
  <c r="AA254" i="78"/>
  <c r="G254" i="78"/>
  <c r="E255" i="78"/>
  <c r="F255" i="78"/>
  <c r="P255" i="78"/>
  <c r="V255" i="78"/>
  <c r="Q255" i="78"/>
  <c r="W255" i="78"/>
  <c r="R255" i="78"/>
  <c r="X255" i="78"/>
  <c r="S255" i="78"/>
  <c r="Y255" i="78"/>
  <c r="T255" i="78"/>
  <c r="Z255" i="78"/>
  <c r="U255" i="78"/>
  <c r="AA255" i="78"/>
  <c r="G255" i="78"/>
  <c r="E256" i="78"/>
  <c r="F256" i="78"/>
  <c r="P256" i="78"/>
  <c r="V256" i="78"/>
  <c r="Q256" i="78"/>
  <c r="W256" i="78"/>
  <c r="R256" i="78"/>
  <c r="X256" i="78"/>
  <c r="S256" i="78"/>
  <c r="Y256" i="78"/>
  <c r="T256" i="78"/>
  <c r="Z256" i="78"/>
  <c r="U256" i="78"/>
  <c r="AA256" i="78"/>
  <c r="G256" i="78"/>
  <c r="E257" i="78"/>
  <c r="F257" i="78"/>
  <c r="P257" i="78"/>
  <c r="V257" i="78"/>
  <c r="Q257" i="78"/>
  <c r="W257" i="78"/>
  <c r="R257" i="78"/>
  <c r="X257" i="78"/>
  <c r="S257" i="78"/>
  <c r="Y257" i="78"/>
  <c r="T257" i="78"/>
  <c r="Z257" i="78"/>
  <c r="U257" i="78"/>
  <c r="AA257" i="78"/>
  <c r="G257" i="78"/>
  <c r="E258" i="78"/>
  <c r="F258" i="78"/>
  <c r="P258" i="78"/>
  <c r="V258" i="78"/>
  <c r="Q258" i="78"/>
  <c r="W258" i="78"/>
  <c r="R258" i="78"/>
  <c r="X258" i="78"/>
  <c r="S258" i="78"/>
  <c r="Y258" i="78"/>
  <c r="T258" i="78"/>
  <c r="Z258" i="78"/>
  <c r="U258" i="78"/>
  <c r="AA258" i="78"/>
  <c r="G258" i="78"/>
  <c r="E259" i="78"/>
  <c r="F259" i="78"/>
  <c r="P259" i="78"/>
  <c r="V259" i="78"/>
  <c r="Q259" i="78"/>
  <c r="W259" i="78"/>
  <c r="R259" i="78"/>
  <c r="X259" i="78"/>
  <c r="S259" i="78"/>
  <c r="Y259" i="78"/>
  <c r="T259" i="78"/>
  <c r="Z259" i="78"/>
  <c r="U259" i="78"/>
  <c r="AA259" i="78"/>
  <c r="G259" i="78"/>
  <c r="E261" i="78"/>
  <c r="F261" i="78"/>
  <c r="P261" i="78"/>
  <c r="V261" i="78"/>
  <c r="Q261" i="78"/>
  <c r="W261" i="78"/>
  <c r="R261" i="78"/>
  <c r="X261" i="78"/>
  <c r="S261" i="78"/>
  <c r="Y261" i="78"/>
  <c r="T261" i="78"/>
  <c r="Z261" i="78"/>
  <c r="U261" i="78"/>
  <c r="AA261" i="78"/>
  <c r="G261" i="78"/>
  <c r="E262" i="78"/>
  <c r="F262" i="78"/>
  <c r="P262" i="78"/>
  <c r="V262" i="78"/>
  <c r="Q262" i="78"/>
  <c r="W262" i="78"/>
  <c r="R262" i="78"/>
  <c r="X262" i="78"/>
  <c r="S262" i="78"/>
  <c r="Y262" i="78"/>
  <c r="T262" i="78"/>
  <c r="Z262" i="78"/>
  <c r="U262" i="78"/>
  <c r="AA262" i="78"/>
  <c r="G262" i="78"/>
  <c r="E263" i="78"/>
  <c r="F263" i="78"/>
  <c r="P263" i="78"/>
  <c r="V263" i="78"/>
  <c r="Q263" i="78"/>
  <c r="W263" i="78"/>
  <c r="R263" i="78"/>
  <c r="X263" i="78"/>
  <c r="S263" i="78"/>
  <c r="Y263" i="78"/>
  <c r="T263" i="78"/>
  <c r="Z263" i="78"/>
  <c r="U263" i="78"/>
  <c r="AA263" i="78"/>
  <c r="G263" i="78"/>
  <c r="E264" i="78"/>
  <c r="F264" i="78"/>
  <c r="P264" i="78"/>
  <c r="V264" i="78"/>
  <c r="Q264" i="78"/>
  <c r="W264" i="78"/>
  <c r="R264" i="78"/>
  <c r="X264" i="78"/>
  <c r="S264" i="78"/>
  <c r="Y264" i="78"/>
  <c r="T264" i="78"/>
  <c r="Z264" i="78"/>
  <c r="U264" i="78"/>
  <c r="AA264" i="78"/>
  <c r="G264" i="78"/>
  <c r="E265" i="78"/>
  <c r="F265" i="78"/>
  <c r="P265" i="78"/>
  <c r="V265" i="78"/>
  <c r="Q265" i="78"/>
  <c r="W265" i="78"/>
  <c r="R265" i="78"/>
  <c r="X265" i="78"/>
  <c r="S265" i="78"/>
  <c r="Y265" i="78"/>
  <c r="T265" i="78"/>
  <c r="Z265" i="78"/>
  <c r="U265" i="78"/>
  <c r="AA265" i="78"/>
  <c r="G265" i="78"/>
  <c r="E266" i="78"/>
  <c r="F266" i="78"/>
  <c r="P266" i="78"/>
  <c r="V266" i="78"/>
  <c r="Q266" i="78"/>
  <c r="W266" i="78"/>
  <c r="R266" i="78"/>
  <c r="X266" i="78"/>
  <c r="S266" i="78"/>
  <c r="Y266" i="78"/>
  <c r="T266" i="78"/>
  <c r="Z266" i="78"/>
  <c r="U266" i="78"/>
  <c r="AA266" i="78"/>
  <c r="G266" i="78"/>
  <c r="E267" i="78"/>
  <c r="F267" i="78"/>
  <c r="P267" i="78"/>
  <c r="V267" i="78"/>
  <c r="Q267" i="78"/>
  <c r="W267" i="78"/>
  <c r="R267" i="78"/>
  <c r="X267" i="78"/>
  <c r="S267" i="78"/>
  <c r="Y267" i="78"/>
  <c r="T267" i="78"/>
  <c r="Z267" i="78"/>
  <c r="U267" i="78"/>
  <c r="AA267" i="78"/>
  <c r="G267" i="78"/>
  <c r="E268" i="78"/>
  <c r="F268" i="78"/>
  <c r="P268" i="78"/>
  <c r="V268" i="78"/>
  <c r="Q268" i="78"/>
  <c r="W268" i="78"/>
  <c r="R268" i="78"/>
  <c r="X268" i="78"/>
  <c r="S268" i="78"/>
  <c r="Y268" i="78"/>
  <c r="T268" i="78"/>
  <c r="Z268" i="78"/>
  <c r="U268" i="78"/>
  <c r="AA268" i="78"/>
  <c r="G268" i="78"/>
  <c r="E269" i="78"/>
  <c r="F269" i="78"/>
  <c r="P269" i="78"/>
  <c r="V269" i="78"/>
  <c r="Q269" i="78"/>
  <c r="W269" i="78"/>
  <c r="R269" i="78"/>
  <c r="X269" i="78"/>
  <c r="S269" i="78"/>
  <c r="Y269" i="78"/>
  <c r="T269" i="78"/>
  <c r="Z269" i="78"/>
  <c r="U269" i="78"/>
  <c r="AA269" i="78"/>
  <c r="G269" i="78"/>
  <c r="E270" i="78"/>
  <c r="F270" i="78"/>
  <c r="P270" i="78"/>
  <c r="V270" i="78"/>
  <c r="Q270" i="78"/>
  <c r="W270" i="78"/>
  <c r="R270" i="78"/>
  <c r="X270" i="78"/>
  <c r="S270" i="78"/>
  <c r="Y270" i="78"/>
  <c r="T270" i="78"/>
  <c r="Z270" i="78"/>
  <c r="U270" i="78"/>
  <c r="AA270" i="78"/>
  <c r="G270" i="78"/>
  <c r="E271" i="78"/>
  <c r="F271" i="78"/>
  <c r="P271" i="78"/>
  <c r="V271" i="78"/>
  <c r="Q271" i="78"/>
  <c r="W271" i="78"/>
  <c r="R271" i="78"/>
  <c r="X271" i="78"/>
  <c r="S271" i="78"/>
  <c r="Y271" i="78"/>
  <c r="T271" i="78"/>
  <c r="Z271" i="78"/>
  <c r="U271" i="78"/>
  <c r="AA271" i="78"/>
  <c r="G271" i="78"/>
  <c r="E272" i="78"/>
  <c r="F272" i="78"/>
  <c r="P272" i="78"/>
  <c r="V272" i="78"/>
  <c r="Q272" i="78"/>
  <c r="W272" i="78"/>
  <c r="R272" i="78"/>
  <c r="X272" i="78"/>
  <c r="S272" i="78"/>
  <c r="Y272" i="78"/>
  <c r="T272" i="78"/>
  <c r="Z272" i="78"/>
  <c r="U272" i="78"/>
  <c r="AA272" i="78"/>
  <c r="G272" i="78"/>
  <c r="E273" i="78"/>
  <c r="F273" i="78"/>
  <c r="P273" i="78"/>
  <c r="V273" i="78"/>
  <c r="Q273" i="78"/>
  <c r="W273" i="78"/>
  <c r="R273" i="78"/>
  <c r="X273" i="78"/>
  <c r="S273" i="78"/>
  <c r="Y273" i="78"/>
  <c r="T273" i="78"/>
  <c r="Z273" i="78"/>
  <c r="U273" i="78"/>
  <c r="AA273" i="78"/>
  <c r="G273" i="78"/>
  <c r="E274" i="78"/>
  <c r="F274" i="78"/>
  <c r="P274" i="78"/>
  <c r="V274" i="78"/>
  <c r="Q274" i="78"/>
  <c r="W274" i="78"/>
  <c r="R274" i="78"/>
  <c r="X274" i="78"/>
  <c r="S274" i="78"/>
  <c r="Y274" i="78"/>
  <c r="T274" i="78"/>
  <c r="Z274" i="78"/>
  <c r="U274" i="78"/>
  <c r="AA274" i="78"/>
  <c r="G274" i="78"/>
  <c r="E275" i="78"/>
  <c r="F275" i="78"/>
  <c r="P275" i="78"/>
  <c r="V275" i="78"/>
  <c r="Q275" i="78"/>
  <c r="W275" i="78"/>
  <c r="R275" i="78"/>
  <c r="X275" i="78"/>
  <c r="S275" i="78"/>
  <c r="Y275" i="78"/>
  <c r="T275" i="78"/>
  <c r="Z275" i="78"/>
  <c r="U275" i="78"/>
  <c r="AA275" i="78"/>
  <c r="G275" i="78"/>
  <c r="E276" i="78"/>
  <c r="F276" i="78"/>
  <c r="P276" i="78"/>
  <c r="V276" i="78"/>
  <c r="Q276" i="78"/>
  <c r="W276" i="78"/>
  <c r="R276" i="78"/>
  <c r="X276" i="78"/>
  <c r="S276" i="78"/>
  <c r="Y276" i="78"/>
  <c r="T276" i="78"/>
  <c r="Z276" i="78"/>
  <c r="U276" i="78"/>
  <c r="AA276" i="78"/>
  <c r="G276" i="78"/>
  <c r="E277" i="78"/>
  <c r="F277" i="78"/>
  <c r="P277" i="78"/>
  <c r="V277" i="78"/>
  <c r="Q277" i="78"/>
  <c r="W277" i="78"/>
  <c r="R277" i="78"/>
  <c r="X277" i="78"/>
  <c r="S277" i="78"/>
  <c r="Y277" i="78"/>
  <c r="T277" i="78"/>
  <c r="Z277" i="78"/>
  <c r="U277" i="78"/>
  <c r="AA277" i="78"/>
  <c r="G277" i="78"/>
  <c r="E278" i="78"/>
  <c r="F278" i="78"/>
  <c r="P278" i="78"/>
  <c r="V278" i="78"/>
  <c r="Q278" i="78"/>
  <c r="W278" i="78"/>
  <c r="R278" i="78"/>
  <c r="X278" i="78"/>
  <c r="S278" i="78"/>
  <c r="Y278" i="78"/>
  <c r="T278" i="78"/>
  <c r="Z278" i="78"/>
  <c r="U278" i="78"/>
  <c r="AA278" i="78"/>
  <c r="G278" i="78"/>
  <c r="E279" i="78"/>
  <c r="F279" i="78"/>
  <c r="P279" i="78"/>
  <c r="V279" i="78"/>
  <c r="Q279" i="78"/>
  <c r="W279" i="78"/>
  <c r="R279" i="78"/>
  <c r="X279" i="78"/>
  <c r="S279" i="78"/>
  <c r="Y279" i="78"/>
  <c r="T279" i="78"/>
  <c r="Z279" i="78"/>
  <c r="U279" i="78"/>
  <c r="AA279" i="78"/>
  <c r="G279" i="78"/>
  <c r="E280" i="78"/>
  <c r="F280" i="78"/>
  <c r="P280" i="78"/>
  <c r="V280" i="78"/>
  <c r="Q280" i="78"/>
  <c r="W280" i="78"/>
  <c r="R280" i="78"/>
  <c r="X280" i="78"/>
  <c r="S280" i="78"/>
  <c r="Y280" i="78"/>
  <c r="T280" i="78"/>
  <c r="Z280" i="78"/>
  <c r="U280" i="78"/>
  <c r="AA280" i="78"/>
  <c r="G280" i="78"/>
  <c r="E282" i="78"/>
  <c r="F282" i="78"/>
  <c r="P282" i="78"/>
  <c r="V282" i="78"/>
  <c r="Q282" i="78"/>
  <c r="W282" i="78"/>
  <c r="R282" i="78"/>
  <c r="X282" i="78"/>
  <c r="S282" i="78"/>
  <c r="Y282" i="78"/>
  <c r="T282" i="78"/>
  <c r="Z282" i="78"/>
  <c r="U282" i="78"/>
  <c r="AA282" i="78"/>
  <c r="G282" i="78"/>
  <c r="E283" i="78"/>
  <c r="F283" i="78"/>
  <c r="P283" i="78"/>
  <c r="V283" i="78"/>
  <c r="Q283" i="78"/>
  <c r="W283" i="78"/>
  <c r="R283" i="78"/>
  <c r="X283" i="78"/>
  <c r="S283" i="78"/>
  <c r="Y283" i="78"/>
  <c r="T283" i="78"/>
  <c r="Z283" i="78"/>
  <c r="U283" i="78"/>
  <c r="AA283" i="78"/>
  <c r="G283" i="78"/>
  <c r="E284" i="78"/>
  <c r="F284" i="78"/>
  <c r="P284" i="78"/>
  <c r="V284" i="78"/>
  <c r="Q284" i="78"/>
  <c r="W284" i="78"/>
  <c r="R284" i="78"/>
  <c r="X284" i="78"/>
  <c r="S284" i="78"/>
  <c r="Y284" i="78"/>
  <c r="T284" i="78"/>
  <c r="Z284" i="78"/>
  <c r="U284" i="78"/>
  <c r="AA284" i="78"/>
  <c r="G284" i="78"/>
  <c r="E285" i="78"/>
  <c r="F285" i="78"/>
  <c r="P285" i="78"/>
  <c r="V285" i="78"/>
  <c r="Q285" i="78"/>
  <c r="W285" i="78"/>
  <c r="R285" i="78"/>
  <c r="X285" i="78"/>
  <c r="S285" i="78"/>
  <c r="Y285" i="78"/>
  <c r="T285" i="78"/>
  <c r="Z285" i="78"/>
  <c r="U285" i="78"/>
  <c r="AA285" i="78"/>
  <c r="G285" i="78"/>
  <c r="E286" i="78"/>
  <c r="F286" i="78"/>
  <c r="P286" i="78"/>
  <c r="V286" i="78"/>
  <c r="Q286" i="78"/>
  <c r="W286" i="78"/>
  <c r="R286" i="78"/>
  <c r="X286" i="78"/>
  <c r="S286" i="78"/>
  <c r="Y286" i="78"/>
  <c r="T286" i="78"/>
  <c r="Z286" i="78"/>
  <c r="U286" i="78"/>
  <c r="AA286" i="78"/>
  <c r="G286" i="78"/>
  <c r="E287" i="78"/>
  <c r="F287" i="78"/>
  <c r="P287" i="78"/>
  <c r="V287" i="78"/>
  <c r="Q287" i="78"/>
  <c r="W287" i="78"/>
  <c r="R287" i="78"/>
  <c r="X287" i="78"/>
  <c r="S287" i="78"/>
  <c r="Y287" i="78"/>
  <c r="T287" i="78"/>
  <c r="Z287" i="78"/>
  <c r="U287" i="78"/>
  <c r="AA287" i="78"/>
  <c r="G287" i="78"/>
  <c r="E288" i="78"/>
  <c r="F288" i="78"/>
  <c r="P288" i="78"/>
  <c r="V288" i="78"/>
  <c r="Q288" i="78"/>
  <c r="W288" i="78"/>
  <c r="R288" i="78"/>
  <c r="X288" i="78"/>
  <c r="S288" i="78"/>
  <c r="Y288" i="78"/>
  <c r="T288" i="78"/>
  <c r="Z288" i="78"/>
  <c r="U288" i="78"/>
  <c r="AA288" i="78"/>
  <c r="G288" i="78"/>
  <c r="E289" i="78"/>
  <c r="F289" i="78"/>
  <c r="P289" i="78"/>
  <c r="V289" i="78"/>
  <c r="Q289" i="78"/>
  <c r="W289" i="78"/>
  <c r="R289" i="78"/>
  <c r="X289" i="78"/>
  <c r="S289" i="78"/>
  <c r="Y289" i="78"/>
  <c r="T289" i="78"/>
  <c r="Z289" i="78"/>
  <c r="U289" i="78"/>
  <c r="AA289" i="78"/>
  <c r="G289" i="78"/>
  <c r="E290" i="78"/>
  <c r="F290" i="78"/>
  <c r="P290" i="78"/>
  <c r="V290" i="78"/>
  <c r="Q290" i="78"/>
  <c r="W290" i="78"/>
  <c r="R290" i="78"/>
  <c r="X290" i="78"/>
  <c r="S290" i="78"/>
  <c r="Y290" i="78"/>
  <c r="T290" i="78"/>
  <c r="Z290" i="78"/>
  <c r="U290" i="78"/>
  <c r="AA290" i="78"/>
  <c r="G290" i="78"/>
  <c r="E291" i="78"/>
  <c r="F291" i="78"/>
  <c r="P291" i="78"/>
  <c r="V291" i="78"/>
  <c r="Q291" i="78"/>
  <c r="W291" i="78"/>
  <c r="R291" i="78"/>
  <c r="X291" i="78"/>
  <c r="S291" i="78"/>
  <c r="Y291" i="78"/>
  <c r="T291" i="78"/>
  <c r="Z291" i="78"/>
  <c r="U291" i="78"/>
  <c r="AA291" i="78"/>
  <c r="G291" i="78"/>
  <c r="E292" i="78"/>
  <c r="F292" i="78"/>
  <c r="P292" i="78"/>
  <c r="V292" i="78"/>
  <c r="Q292" i="78"/>
  <c r="W292" i="78"/>
  <c r="R292" i="78"/>
  <c r="X292" i="78"/>
  <c r="S292" i="78"/>
  <c r="Y292" i="78"/>
  <c r="T292" i="78"/>
  <c r="Z292" i="78"/>
  <c r="U292" i="78"/>
  <c r="AA292" i="78"/>
  <c r="G292" i="78"/>
  <c r="E293" i="78"/>
  <c r="F293" i="78"/>
  <c r="P293" i="78"/>
  <c r="V293" i="78"/>
  <c r="Q293" i="78"/>
  <c r="W293" i="78"/>
  <c r="R293" i="78"/>
  <c r="X293" i="78"/>
  <c r="S293" i="78"/>
  <c r="Y293" i="78"/>
  <c r="T293" i="78"/>
  <c r="Z293" i="78"/>
  <c r="U293" i="78"/>
  <c r="AA293" i="78"/>
  <c r="G293" i="78"/>
  <c r="E294" i="78"/>
  <c r="F294" i="78"/>
  <c r="P294" i="78"/>
  <c r="V294" i="78"/>
  <c r="Q294" i="78"/>
  <c r="W294" i="78"/>
  <c r="R294" i="78"/>
  <c r="X294" i="78"/>
  <c r="S294" i="78"/>
  <c r="Y294" i="78"/>
  <c r="T294" i="78"/>
  <c r="Z294" i="78"/>
  <c r="U294" i="78"/>
  <c r="AA294" i="78"/>
  <c r="G294" i="78"/>
  <c r="E295" i="78"/>
  <c r="F295" i="78"/>
  <c r="P295" i="78"/>
  <c r="V295" i="78"/>
  <c r="Q295" i="78"/>
  <c r="W295" i="78"/>
  <c r="R295" i="78"/>
  <c r="X295" i="78"/>
  <c r="S295" i="78"/>
  <c r="Y295" i="78"/>
  <c r="T295" i="78"/>
  <c r="Z295" i="78"/>
  <c r="U295" i="78"/>
  <c r="AA295" i="78"/>
  <c r="G295" i="78"/>
  <c r="E296" i="78"/>
  <c r="F296" i="78"/>
  <c r="P296" i="78"/>
  <c r="V296" i="78"/>
  <c r="Q296" i="78"/>
  <c r="W296" i="78"/>
  <c r="R296" i="78"/>
  <c r="X296" i="78"/>
  <c r="S296" i="78"/>
  <c r="Y296" i="78"/>
  <c r="T296" i="78"/>
  <c r="Z296" i="78"/>
  <c r="U296" i="78"/>
  <c r="AA296" i="78"/>
  <c r="G296" i="78"/>
  <c r="E297" i="78"/>
  <c r="F297" i="78"/>
  <c r="P297" i="78"/>
  <c r="V297" i="78"/>
  <c r="Q297" i="78"/>
  <c r="W297" i="78"/>
  <c r="R297" i="78"/>
  <c r="X297" i="78"/>
  <c r="S297" i="78"/>
  <c r="Y297" i="78"/>
  <c r="T297" i="78"/>
  <c r="Z297" i="78"/>
  <c r="U297" i="78"/>
  <c r="AA297" i="78"/>
  <c r="G297" i="78"/>
  <c r="E298" i="78"/>
  <c r="F298" i="78"/>
  <c r="P298" i="78"/>
  <c r="V298" i="78"/>
  <c r="Q298" i="78"/>
  <c r="W298" i="78"/>
  <c r="R298" i="78"/>
  <c r="X298" i="78"/>
  <c r="S298" i="78"/>
  <c r="Y298" i="78"/>
  <c r="T298" i="78"/>
  <c r="Z298" i="78"/>
  <c r="U298" i="78"/>
  <c r="AA298" i="78"/>
  <c r="G298" i="78"/>
  <c r="E299" i="78"/>
  <c r="F299" i="78"/>
  <c r="P299" i="78"/>
  <c r="V299" i="78"/>
  <c r="Q299" i="78"/>
  <c r="W299" i="78"/>
  <c r="R299" i="78"/>
  <c r="X299" i="78"/>
  <c r="S299" i="78"/>
  <c r="Y299" i="78"/>
  <c r="T299" i="78"/>
  <c r="Z299" i="78"/>
  <c r="U299" i="78"/>
  <c r="AA299" i="78"/>
  <c r="G299" i="78"/>
  <c r="E300" i="78"/>
  <c r="F300" i="78"/>
  <c r="P300" i="78"/>
  <c r="V300" i="78"/>
  <c r="Q300" i="78"/>
  <c r="W300" i="78"/>
  <c r="R300" i="78"/>
  <c r="X300" i="78"/>
  <c r="S300" i="78"/>
  <c r="Y300" i="78"/>
  <c r="T300" i="78"/>
  <c r="Z300" i="78"/>
  <c r="U300" i="78"/>
  <c r="AA300" i="78"/>
  <c r="G300" i="78"/>
  <c r="E301" i="78"/>
  <c r="F301" i="78"/>
  <c r="P301" i="78"/>
  <c r="V301" i="78"/>
  <c r="Q301" i="78"/>
  <c r="W301" i="78"/>
  <c r="R301" i="78"/>
  <c r="X301" i="78"/>
  <c r="S301" i="78"/>
  <c r="Y301" i="78"/>
  <c r="T301" i="78"/>
  <c r="Z301" i="78"/>
  <c r="U301" i="78"/>
  <c r="AA301" i="78"/>
  <c r="G301" i="78"/>
  <c r="E303" i="78"/>
  <c r="F303" i="78"/>
  <c r="P303" i="78"/>
  <c r="V303" i="78"/>
  <c r="Q303" i="78"/>
  <c r="W303" i="78"/>
  <c r="R303" i="78"/>
  <c r="X303" i="78"/>
  <c r="S303" i="78"/>
  <c r="Y303" i="78"/>
  <c r="T303" i="78"/>
  <c r="Z303" i="78"/>
  <c r="U303" i="78"/>
  <c r="AA303" i="78"/>
  <c r="G303" i="78"/>
  <c r="E304" i="78"/>
  <c r="F304" i="78"/>
  <c r="P304" i="78"/>
  <c r="V304" i="78"/>
  <c r="Q304" i="78"/>
  <c r="W304" i="78"/>
  <c r="R304" i="78"/>
  <c r="X304" i="78"/>
  <c r="S304" i="78"/>
  <c r="Y304" i="78"/>
  <c r="T304" i="78"/>
  <c r="Z304" i="78"/>
  <c r="U304" i="78"/>
  <c r="AA304" i="78"/>
  <c r="G304" i="78"/>
  <c r="E305" i="78"/>
  <c r="F305" i="78"/>
  <c r="P305" i="78"/>
  <c r="V305" i="78"/>
  <c r="Q305" i="78"/>
  <c r="W305" i="78"/>
  <c r="R305" i="78"/>
  <c r="X305" i="78"/>
  <c r="S305" i="78"/>
  <c r="Y305" i="78"/>
  <c r="T305" i="78"/>
  <c r="Z305" i="78"/>
  <c r="U305" i="78"/>
  <c r="AA305" i="78"/>
  <c r="G305" i="78"/>
  <c r="E306" i="78"/>
  <c r="F306" i="78"/>
  <c r="P306" i="78"/>
  <c r="V306" i="78"/>
  <c r="Q306" i="78"/>
  <c r="W306" i="78"/>
  <c r="R306" i="78"/>
  <c r="X306" i="78"/>
  <c r="S306" i="78"/>
  <c r="Y306" i="78"/>
  <c r="T306" i="78"/>
  <c r="Z306" i="78"/>
  <c r="U306" i="78"/>
  <c r="AA306" i="78"/>
  <c r="G306" i="78"/>
  <c r="E307" i="78"/>
  <c r="F307" i="78"/>
  <c r="P307" i="78"/>
  <c r="V307" i="78"/>
  <c r="Q307" i="78"/>
  <c r="W307" i="78"/>
  <c r="R307" i="78"/>
  <c r="X307" i="78"/>
  <c r="S307" i="78"/>
  <c r="Y307" i="78"/>
  <c r="T307" i="78"/>
  <c r="Z307" i="78"/>
  <c r="U307" i="78"/>
  <c r="AA307" i="78"/>
  <c r="G307" i="78"/>
  <c r="E308" i="78"/>
  <c r="F308" i="78"/>
  <c r="P308" i="78"/>
  <c r="V308" i="78"/>
  <c r="Q308" i="78"/>
  <c r="W308" i="78"/>
  <c r="R308" i="78"/>
  <c r="X308" i="78"/>
  <c r="S308" i="78"/>
  <c r="Y308" i="78"/>
  <c r="T308" i="78"/>
  <c r="Z308" i="78"/>
  <c r="U308" i="78"/>
  <c r="AA308" i="78"/>
  <c r="G308" i="78"/>
  <c r="E309" i="78"/>
  <c r="F309" i="78"/>
  <c r="P309" i="78"/>
  <c r="V309" i="78"/>
  <c r="Q309" i="78"/>
  <c r="W309" i="78"/>
  <c r="R309" i="78"/>
  <c r="X309" i="78"/>
  <c r="S309" i="78"/>
  <c r="Y309" i="78"/>
  <c r="T309" i="78"/>
  <c r="Z309" i="78"/>
  <c r="U309" i="78"/>
  <c r="AA309" i="78"/>
  <c r="G309" i="78"/>
  <c r="E310" i="78"/>
  <c r="F310" i="78"/>
  <c r="P310" i="78"/>
  <c r="V310" i="78"/>
  <c r="Q310" i="78"/>
  <c r="W310" i="78"/>
  <c r="R310" i="78"/>
  <c r="X310" i="78"/>
  <c r="S310" i="78"/>
  <c r="Y310" i="78"/>
  <c r="T310" i="78"/>
  <c r="Z310" i="78"/>
  <c r="U310" i="78"/>
  <c r="AA310" i="78"/>
  <c r="G310" i="78"/>
  <c r="E311" i="78"/>
  <c r="F311" i="78"/>
  <c r="P311" i="78"/>
  <c r="V311" i="78"/>
  <c r="Q311" i="78"/>
  <c r="W311" i="78"/>
  <c r="R311" i="78"/>
  <c r="X311" i="78"/>
  <c r="S311" i="78"/>
  <c r="Y311" i="78"/>
  <c r="T311" i="78"/>
  <c r="Z311" i="78"/>
  <c r="U311" i="78"/>
  <c r="AA311" i="78"/>
  <c r="G311" i="78"/>
  <c r="E312" i="78"/>
  <c r="F312" i="78"/>
  <c r="P312" i="78"/>
  <c r="V312" i="78"/>
  <c r="Q312" i="78"/>
  <c r="W312" i="78"/>
  <c r="R312" i="78"/>
  <c r="X312" i="78"/>
  <c r="S312" i="78"/>
  <c r="Y312" i="78"/>
  <c r="T312" i="78"/>
  <c r="Z312" i="78"/>
  <c r="U312" i="78"/>
  <c r="AA312" i="78"/>
  <c r="G312" i="78"/>
  <c r="E313" i="78"/>
  <c r="F313" i="78"/>
  <c r="P313" i="78"/>
  <c r="V313" i="78"/>
  <c r="Q313" i="78"/>
  <c r="W313" i="78"/>
  <c r="R313" i="78"/>
  <c r="X313" i="78"/>
  <c r="S313" i="78"/>
  <c r="Y313" i="78"/>
  <c r="T313" i="78"/>
  <c r="Z313" i="78"/>
  <c r="U313" i="78"/>
  <c r="AA313" i="78"/>
  <c r="G313" i="78"/>
  <c r="E314" i="78"/>
  <c r="F314" i="78"/>
  <c r="P314" i="78"/>
  <c r="V314" i="78"/>
  <c r="Q314" i="78"/>
  <c r="W314" i="78"/>
  <c r="R314" i="78"/>
  <c r="X314" i="78"/>
  <c r="S314" i="78"/>
  <c r="Y314" i="78"/>
  <c r="T314" i="78"/>
  <c r="Z314" i="78"/>
  <c r="U314" i="78"/>
  <c r="AA314" i="78"/>
  <c r="G314" i="78"/>
  <c r="E315" i="78"/>
  <c r="F315" i="78"/>
  <c r="P315" i="78"/>
  <c r="V315" i="78"/>
  <c r="Q315" i="78"/>
  <c r="W315" i="78"/>
  <c r="R315" i="78"/>
  <c r="X315" i="78"/>
  <c r="S315" i="78"/>
  <c r="Y315" i="78"/>
  <c r="T315" i="78"/>
  <c r="Z315" i="78"/>
  <c r="U315" i="78"/>
  <c r="AA315" i="78"/>
  <c r="G315" i="78"/>
  <c r="E316" i="78"/>
  <c r="F316" i="78"/>
  <c r="P316" i="78"/>
  <c r="V316" i="78"/>
  <c r="Q316" i="78"/>
  <c r="W316" i="78"/>
  <c r="R316" i="78"/>
  <c r="X316" i="78"/>
  <c r="S316" i="78"/>
  <c r="Y316" i="78"/>
  <c r="T316" i="78"/>
  <c r="Z316" i="78"/>
  <c r="U316" i="78"/>
  <c r="AA316" i="78"/>
  <c r="G316" i="78"/>
  <c r="E317" i="78"/>
  <c r="F317" i="78"/>
  <c r="P317" i="78"/>
  <c r="V317" i="78"/>
  <c r="Q317" i="78"/>
  <c r="W317" i="78"/>
  <c r="R317" i="78"/>
  <c r="X317" i="78"/>
  <c r="S317" i="78"/>
  <c r="Y317" i="78"/>
  <c r="T317" i="78"/>
  <c r="Z317" i="78"/>
  <c r="U317" i="78"/>
  <c r="AA317" i="78"/>
  <c r="G317" i="78"/>
  <c r="E318" i="78"/>
  <c r="F318" i="78"/>
  <c r="P318" i="78"/>
  <c r="V318" i="78"/>
  <c r="Q318" i="78"/>
  <c r="W318" i="78"/>
  <c r="R318" i="78"/>
  <c r="X318" i="78"/>
  <c r="S318" i="78"/>
  <c r="Y318" i="78"/>
  <c r="T318" i="78"/>
  <c r="Z318" i="78"/>
  <c r="U318" i="78"/>
  <c r="AA318" i="78"/>
  <c r="G318" i="78"/>
  <c r="E319" i="78"/>
  <c r="F319" i="78"/>
  <c r="P319" i="78"/>
  <c r="V319" i="78"/>
  <c r="Q319" i="78"/>
  <c r="W319" i="78"/>
  <c r="R319" i="78"/>
  <c r="X319" i="78"/>
  <c r="S319" i="78"/>
  <c r="Y319" i="78"/>
  <c r="T319" i="78"/>
  <c r="Z319" i="78"/>
  <c r="U319" i="78"/>
  <c r="AA319" i="78"/>
  <c r="G319" i="78"/>
  <c r="E320" i="78"/>
  <c r="F320" i="78"/>
  <c r="P320" i="78"/>
  <c r="V320" i="78"/>
  <c r="Q320" i="78"/>
  <c r="W320" i="78"/>
  <c r="R320" i="78"/>
  <c r="X320" i="78"/>
  <c r="S320" i="78"/>
  <c r="Y320" i="78"/>
  <c r="T320" i="78"/>
  <c r="Z320" i="78"/>
  <c r="U320" i="78"/>
  <c r="AA320" i="78"/>
  <c r="G320" i="78"/>
  <c r="E321" i="78"/>
  <c r="F321" i="78"/>
  <c r="P321" i="78"/>
  <c r="V321" i="78"/>
  <c r="Q321" i="78"/>
  <c r="W321" i="78"/>
  <c r="R321" i="78"/>
  <c r="X321" i="78"/>
  <c r="S321" i="78"/>
  <c r="Y321" i="78"/>
  <c r="T321" i="78"/>
  <c r="Z321" i="78"/>
  <c r="U321" i="78"/>
  <c r="AA321" i="78"/>
  <c r="G321" i="78"/>
  <c r="E322" i="78"/>
  <c r="F322" i="78"/>
  <c r="P322" i="78"/>
  <c r="V322" i="78"/>
  <c r="Q322" i="78"/>
  <c r="W322" i="78"/>
  <c r="R322" i="78"/>
  <c r="X322" i="78"/>
  <c r="S322" i="78"/>
  <c r="Y322" i="78"/>
  <c r="T322" i="78"/>
  <c r="Z322" i="78"/>
  <c r="U322" i="78"/>
  <c r="AA322" i="78"/>
  <c r="G322" i="78"/>
  <c r="D192" i="78"/>
  <c r="E323" i="78"/>
  <c r="F323" i="78"/>
  <c r="P323" i="78"/>
  <c r="V323" i="78"/>
  <c r="Q323" i="78"/>
  <c r="W323" i="78"/>
  <c r="R323" i="78"/>
  <c r="X323" i="78"/>
  <c r="S323" i="78"/>
  <c r="Y323" i="78"/>
  <c r="T323" i="78"/>
  <c r="Z323" i="78"/>
  <c r="U323" i="78"/>
  <c r="AA323" i="78"/>
  <c r="G323" i="78"/>
  <c r="E324" i="78"/>
  <c r="F324" i="78"/>
  <c r="P324" i="78"/>
  <c r="V324" i="78"/>
  <c r="Q324" i="78"/>
  <c r="W324" i="78"/>
  <c r="R324" i="78"/>
  <c r="X324" i="78"/>
  <c r="S324" i="78"/>
  <c r="Y324" i="78"/>
  <c r="T324" i="78"/>
  <c r="Z324" i="78"/>
  <c r="U324" i="78"/>
  <c r="AA324" i="78"/>
  <c r="G324" i="78"/>
  <c r="E325" i="78"/>
  <c r="F325" i="78"/>
  <c r="P325" i="78"/>
  <c r="V325" i="78"/>
  <c r="Q325" i="78"/>
  <c r="W325" i="78"/>
  <c r="R325" i="78"/>
  <c r="X325" i="78"/>
  <c r="S325" i="78"/>
  <c r="Y325" i="78"/>
  <c r="T325" i="78"/>
  <c r="Z325" i="78"/>
  <c r="U325" i="78"/>
  <c r="AA325" i="78"/>
  <c r="G325" i="78"/>
  <c r="E326" i="78"/>
  <c r="F326" i="78"/>
  <c r="P326" i="78"/>
  <c r="V326" i="78"/>
  <c r="Q326" i="78"/>
  <c r="W326" i="78"/>
  <c r="R326" i="78"/>
  <c r="X326" i="78"/>
  <c r="S326" i="78"/>
  <c r="Y326" i="78"/>
  <c r="T326" i="78"/>
  <c r="Z326" i="78"/>
  <c r="U326" i="78"/>
  <c r="AA326" i="78"/>
  <c r="G326" i="78"/>
  <c r="E327" i="78"/>
  <c r="F327" i="78"/>
  <c r="P327" i="78"/>
  <c r="V327" i="78"/>
  <c r="Q327" i="78"/>
  <c r="W327" i="78"/>
  <c r="R327" i="78"/>
  <c r="X327" i="78"/>
  <c r="S327" i="78"/>
  <c r="Y327" i="78"/>
  <c r="T327" i="78"/>
  <c r="Z327" i="78"/>
  <c r="U327" i="78"/>
  <c r="AA327" i="78"/>
  <c r="G327" i="78"/>
  <c r="E328" i="78"/>
  <c r="F328" i="78"/>
  <c r="P328" i="78"/>
  <c r="V328" i="78"/>
  <c r="Q328" i="78"/>
  <c r="W328" i="78"/>
  <c r="R328" i="78"/>
  <c r="X328" i="78"/>
  <c r="S328" i="78"/>
  <c r="Y328" i="78"/>
  <c r="T328" i="78"/>
  <c r="Z328" i="78"/>
  <c r="U328" i="78"/>
  <c r="AA328" i="78"/>
  <c r="G328" i="78"/>
  <c r="E329" i="78"/>
  <c r="F329" i="78"/>
  <c r="P329" i="78"/>
  <c r="V329" i="78"/>
  <c r="Q329" i="78"/>
  <c r="W329" i="78"/>
  <c r="R329" i="78"/>
  <c r="X329" i="78"/>
  <c r="S329" i="78"/>
  <c r="Y329" i="78"/>
  <c r="T329" i="78"/>
  <c r="Z329" i="78"/>
  <c r="U329" i="78"/>
  <c r="AA329" i="78"/>
  <c r="G329" i="78"/>
  <c r="E330" i="78"/>
  <c r="F330" i="78"/>
  <c r="P330" i="78"/>
  <c r="V330" i="78"/>
  <c r="Q330" i="78"/>
  <c r="W330" i="78"/>
  <c r="R330" i="78"/>
  <c r="X330" i="78"/>
  <c r="S330" i="78"/>
  <c r="Y330" i="78"/>
  <c r="T330" i="78"/>
  <c r="Z330" i="78"/>
  <c r="U330" i="78"/>
  <c r="AA330" i="78"/>
  <c r="G330" i="78"/>
  <c r="E331" i="78"/>
  <c r="F331" i="78"/>
  <c r="P331" i="78"/>
  <c r="V331" i="78"/>
  <c r="Q331" i="78"/>
  <c r="W331" i="78"/>
  <c r="R331" i="78"/>
  <c r="X331" i="78"/>
  <c r="S331" i="78"/>
  <c r="Y331" i="78"/>
  <c r="T331" i="78"/>
  <c r="Z331" i="78"/>
  <c r="U331" i="78"/>
  <c r="AA331" i="78"/>
  <c r="G331" i="78"/>
  <c r="E332" i="78"/>
  <c r="F332" i="78"/>
  <c r="P332" i="78"/>
  <c r="V332" i="78"/>
  <c r="Q332" i="78"/>
  <c r="W332" i="78"/>
  <c r="R332" i="78"/>
  <c r="X332" i="78"/>
  <c r="S332" i="78"/>
  <c r="Y332" i="78"/>
  <c r="T332" i="78"/>
  <c r="Z332" i="78"/>
  <c r="U332" i="78"/>
  <c r="AA332" i="78"/>
  <c r="G332" i="78"/>
  <c r="E333" i="78"/>
  <c r="F333" i="78"/>
  <c r="P333" i="78"/>
  <c r="V333" i="78"/>
  <c r="Q333" i="78"/>
  <c r="W333" i="78"/>
  <c r="R333" i="78"/>
  <c r="X333" i="78"/>
  <c r="S333" i="78"/>
  <c r="Y333" i="78"/>
  <c r="T333" i="78"/>
  <c r="Z333" i="78"/>
  <c r="U333" i="78"/>
  <c r="AA333" i="78"/>
  <c r="G333" i="78"/>
  <c r="E334" i="78"/>
  <c r="F334" i="78"/>
  <c r="P334" i="78"/>
  <c r="V334" i="78"/>
  <c r="Q334" i="78"/>
  <c r="W334" i="78"/>
  <c r="R334" i="78"/>
  <c r="X334" i="78"/>
  <c r="S334" i="78"/>
  <c r="Y334" i="78"/>
  <c r="T334" i="78"/>
  <c r="Z334" i="78"/>
  <c r="U334" i="78"/>
  <c r="AA334" i="78"/>
  <c r="G334" i="78"/>
  <c r="E335" i="78"/>
  <c r="F335" i="78"/>
  <c r="P335" i="78"/>
  <c r="V335" i="78"/>
  <c r="Q335" i="78"/>
  <c r="W335" i="78"/>
  <c r="R335" i="78"/>
  <c r="X335" i="78"/>
  <c r="S335" i="78"/>
  <c r="Y335" i="78"/>
  <c r="T335" i="78"/>
  <c r="Z335" i="78"/>
  <c r="U335" i="78"/>
  <c r="AA335" i="78"/>
  <c r="G335" i="78"/>
  <c r="E336" i="78"/>
  <c r="F336" i="78"/>
  <c r="P336" i="78"/>
  <c r="V336" i="78"/>
  <c r="Q336" i="78"/>
  <c r="W336" i="78"/>
  <c r="R336" i="78"/>
  <c r="X336" i="78"/>
  <c r="S336" i="78"/>
  <c r="Y336" i="78"/>
  <c r="T336" i="78"/>
  <c r="Z336" i="78"/>
  <c r="U336" i="78"/>
  <c r="AA336" i="78"/>
  <c r="G336" i="78"/>
  <c r="E337" i="78"/>
  <c r="F337" i="78"/>
  <c r="P337" i="78"/>
  <c r="V337" i="78"/>
  <c r="Q337" i="78"/>
  <c r="W337" i="78"/>
  <c r="R337" i="78"/>
  <c r="X337" i="78"/>
  <c r="S337" i="78"/>
  <c r="Y337" i="78"/>
  <c r="T337" i="78"/>
  <c r="Z337" i="78"/>
  <c r="U337" i="78"/>
  <c r="AA337" i="78"/>
  <c r="G337" i="78"/>
  <c r="E338" i="78"/>
  <c r="F338" i="78"/>
  <c r="P338" i="78"/>
  <c r="V338" i="78"/>
  <c r="Q338" i="78"/>
  <c r="W338" i="78"/>
  <c r="R338" i="78"/>
  <c r="X338" i="78"/>
  <c r="S338" i="78"/>
  <c r="Y338" i="78"/>
  <c r="T338" i="78"/>
  <c r="Z338" i="78"/>
  <c r="U338" i="78"/>
  <c r="AA338" i="78"/>
  <c r="G338" i="78"/>
  <c r="E339" i="78"/>
  <c r="F339" i="78"/>
  <c r="P339" i="78"/>
  <c r="V339" i="78"/>
  <c r="Q339" i="78"/>
  <c r="W339" i="78"/>
  <c r="R339" i="78"/>
  <c r="X339" i="78"/>
  <c r="S339" i="78"/>
  <c r="Y339" i="78"/>
  <c r="T339" i="78"/>
  <c r="Z339" i="78"/>
  <c r="U339" i="78"/>
  <c r="AA339" i="78"/>
  <c r="G339" i="78"/>
  <c r="E340" i="78"/>
  <c r="F340" i="78"/>
  <c r="P340" i="78"/>
  <c r="V340" i="78"/>
  <c r="Q340" i="78"/>
  <c r="W340" i="78"/>
  <c r="R340" i="78"/>
  <c r="X340" i="78"/>
  <c r="S340" i="78"/>
  <c r="Y340" i="78"/>
  <c r="T340" i="78"/>
  <c r="Z340" i="78"/>
  <c r="U340" i="78"/>
  <c r="AA340" i="78"/>
  <c r="G340" i="78"/>
  <c r="E341" i="78"/>
  <c r="F341" i="78"/>
  <c r="P341" i="78"/>
  <c r="V341" i="78"/>
  <c r="Q341" i="78"/>
  <c r="W341" i="78"/>
  <c r="R341" i="78"/>
  <c r="X341" i="78"/>
  <c r="S341" i="78"/>
  <c r="Y341" i="78"/>
  <c r="T341" i="78"/>
  <c r="Z341" i="78"/>
  <c r="U341" i="78"/>
  <c r="AA341" i="78"/>
  <c r="G341" i="78"/>
  <c r="E342" i="78"/>
  <c r="F342" i="78"/>
  <c r="P342" i="78"/>
  <c r="V342" i="78"/>
  <c r="Q342" i="78"/>
  <c r="W342" i="78"/>
  <c r="R342" i="78"/>
  <c r="X342" i="78"/>
  <c r="S342" i="78"/>
  <c r="Y342" i="78"/>
  <c r="T342" i="78"/>
  <c r="Z342" i="78"/>
  <c r="U342" i="78"/>
  <c r="AA342" i="78"/>
  <c r="G342" i="78"/>
  <c r="E343" i="78"/>
  <c r="F343" i="78"/>
  <c r="P343" i="78"/>
  <c r="V343" i="78"/>
  <c r="Q343" i="78"/>
  <c r="W343" i="78"/>
  <c r="R343" i="78"/>
  <c r="X343" i="78"/>
  <c r="S343" i="78"/>
  <c r="Y343" i="78"/>
  <c r="T343" i="78"/>
  <c r="Z343" i="78"/>
  <c r="U343" i="78"/>
  <c r="AA343" i="78"/>
  <c r="G343" i="78"/>
  <c r="D193" i="78"/>
  <c r="E344" i="78"/>
  <c r="F344" i="78"/>
  <c r="P344" i="78"/>
  <c r="V344" i="78"/>
  <c r="Q344" i="78"/>
  <c r="W344" i="78"/>
  <c r="R344" i="78"/>
  <c r="X344" i="78"/>
  <c r="S344" i="78"/>
  <c r="Y344" i="78"/>
  <c r="T344" i="78"/>
  <c r="Z344" i="78"/>
  <c r="U344" i="78"/>
  <c r="AA344" i="78"/>
  <c r="G344" i="78"/>
  <c r="E345" i="78"/>
  <c r="F345" i="78"/>
  <c r="P345" i="78"/>
  <c r="V345" i="78"/>
  <c r="Q345" i="78"/>
  <c r="W345" i="78"/>
  <c r="R345" i="78"/>
  <c r="X345" i="78"/>
  <c r="S345" i="78"/>
  <c r="Y345" i="78"/>
  <c r="T345" i="78"/>
  <c r="Z345" i="78"/>
  <c r="U345" i="78"/>
  <c r="AA345" i="78"/>
  <c r="G345" i="78"/>
  <c r="E346" i="78"/>
  <c r="F346" i="78"/>
  <c r="P346" i="78"/>
  <c r="V346" i="78"/>
  <c r="Q346" i="78"/>
  <c r="W346" i="78"/>
  <c r="R346" i="78"/>
  <c r="X346" i="78"/>
  <c r="S346" i="78"/>
  <c r="Y346" i="78"/>
  <c r="T346" i="78"/>
  <c r="Z346" i="78"/>
  <c r="U346" i="78"/>
  <c r="AA346" i="78"/>
  <c r="G346" i="78"/>
  <c r="E347" i="78"/>
  <c r="F347" i="78"/>
  <c r="P347" i="78"/>
  <c r="V347" i="78"/>
  <c r="Q347" i="78"/>
  <c r="W347" i="78"/>
  <c r="R347" i="78"/>
  <c r="X347" i="78"/>
  <c r="S347" i="78"/>
  <c r="Y347" i="78"/>
  <c r="T347" i="78"/>
  <c r="Z347" i="78"/>
  <c r="U347" i="78"/>
  <c r="AA347" i="78"/>
  <c r="G347" i="78"/>
  <c r="E348" i="78"/>
  <c r="F348" i="78"/>
  <c r="P348" i="78"/>
  <c r="V348" i="78"/>
  <c r="Q348" i="78"/>
  <c r="W348" i="78"/>
  <c r="R348" i="78"/>
  <c r="X348" i="78"/>
  <c r="S348" i="78"/>
  <c r="Y348" i="78"/>
  <c r="T348" i="78"/>
  <c r="Z348" i="78"/>
  <c r="U348" i="78"/>
  <c r="AA348" i="78"/>
  <c r="G348" i="78"/>
  <c r="E349" i="78"/>
  <c r="F349" i="78"/>
  <c r="P349" i="78"/>
  <c r="V349" i="78"/>
  <c r="Q349" i="78"/>
  <c r="W349" i="78"/>
  <c r="R349" i="78"/>
  <c r="X349" i="78"/>
  <c r="S349" i="78"/>
  <c r="Y349" i="78"/>
  <c r="T349" i="78"/>
  <c r="Z349" i="78"/>
  <c r="U349" i="78"/>
  <c r="AA349" i="78"/>
  <c r="G349" i="78"/>
  <c r="E350" i="78"/>
  <c r="F350" i="78"/>
  <c r="P350" i="78"/>
  <c r="V350" i="78"/>
  <c r="Q350" i="78"/>
  <c r="W350" i="78"/>
  <c r="R350" i="78"/>
  <c r="X350" i="78"/>
  <c r="S350" i="78"/>
  <c r="Y350" i="78"/>
  <c r="T350" i="78"/>
  <c r="Z350" i="78"/>
  <c r="U350" i="78"/>
  <c r="AA350" i="78"/>
  <c r="G350" i="78"/>
  <c r="E351" i="78"/>
  <c r="F351" i="78"/>
  <c r="P351" i="78"/>
  <c r="V351" i="78"/>
  <c r="Q351" i="78"/>
  <c r="W351" i="78"/>
  <c r="R351" i="78"/>
  <c r="X351" i="78"/>
  <c r="S351" i="78"/>
  <c r="Y351" i="78"/>
  <c r="T351" i="78"/>
  <c r="Z351" i="78"/>
  <c r="U351" i="78"/>
  <c r="AA351" i="78"/>
  <c r="G351" i="78"/>
  <c r="E352" i="78"/>
  <c r="F352" i="78"/>
  <c r="P352" i="78"/>
  <c r="V352" i="78"/>
  <c r="Q352" i="78"/>
  <c r="W352" i="78"/>
  <c r="R352" i="78"/>
  <c r="X352" i="78"/>
  <c r="S352" i="78"/>
  <c r="Y352" i="78"/>
  <c r="T352" i="78"/>
  <c r="Z352" i="78"/>
  <c r="U352" i="78"/>
  <c r="AA352" i="78"/>
  <c r="G352" i="78"/>
  <c r="E353" i="78"/>
  <c r="F353" i="78"/>
  <c r="P353" i="78"/>
  <c r="V353" i="78"/>
  <c r="Q353" i="78"/>
  <c r="W353" i="78"/>
  <c r="R353" i="78"/>
  <c r="X353" i="78"/>
  <c r="S353" i="78"/>
  <c r="Y353" i="78"/>
  <c r="T353" i="78"/>
  <c r="Z353" i="78"/>
  <c r="U353" i="78"/>
  <c r="AA353" i="78"/>
  <c r="G353" i="78"/>
  <c r="E354" i="78"/>
  <c r="F354" i="78"/>
  <c r="P354" i="78"/>
  <c r="V354" i="78"/>
  <c r="Q354" i="78"/>
  <c r="W354" i="78"/>
  <c r="R354" i="78"/>
  <c r="X354" i="78"/>
  <c r="S354" i="78"/>
  <c r="Y354" i="78"/>
  <c r="T354" i="78"/>
  <c r="Z354" i="78"/>
  <c r="U354" i="78"/>
  <c r="AA354" i="78"/>
  <c r="G354" i="78"/>
  <c r="E355" i="78"/>
  <c r="F355" i="78"/>
  <c r="P355" i="78"/>
  <c r="V355" i="78"/>
  <c r="Q355" i="78"/>
  <c r="W355" i="78"/>
  <c r="R355" i="78"/>
  <c r="X355" i="78"/>
  <c r="S355" i="78"/>
  <c r="Y355" i="78"/>
  <c r="T355" i="78"/>
  <c r="Z355" i="78"/>
  <c r="U355" i="78"/>
  <c r="AA355" i="78"/>
  <c r="G355" i="78"/>
  <c r="E356" i="78"/>
  <c r="F356" i="78"/>
  <c r="P356" i="78"/>
  <c r="V356" i="78"/>
  <c r="Q356" i="78"/>
  <c r="W356" i="78"/>
  <c r="R356" i="78"/>
  <c r="X356" i="78"/>
  <c r="S356" i="78"/>
  <c r="Y356" i="78"/>
  <c r="T356" i="78"/>
  <c r="Z356" i="78"/>
  <c r="U356" i="78"/>
  <c r="AA356" i="78"/>
  <c r="G356" i="78"/>
  <c r="E357" i="78"/>
  <c r="F357" i="78"/>
  <c r="P357" i="78"/>
  <c r="V357" i="78"/>
  <c r="Q357" i="78"/>
  <c r="W357" i="78"/>
  <c r="R357" i="78"/>
  <c r="X357" i="78"/>
  <c r="S357" i="78"/>
  <c r="Y357" i="78"/>
  <c r="T357" i="78"/>
  <c r="Z357" i="78"/>
  <c r="U357" i="78"/>
  <c r="AA357" i="78"/>
  <c r="G357" i="78"/>
  <c r="E358" i="78"/>
  <c r="F358" i="78"/>
  <c r="P358" i="78"/>
  <c r="V358" i="78"/>
  <c r="Q358" i="78"/>
  <c r="W358" i="78"/>
  <c r="R358" i="78"/>
  <c r="X358" i="78"/>
  <c r="S358" i="78"/>
  <c r="Y358" i="78"/>
  <c r="T358" i="78"/>
  <c r="Z358" i="78"/>
  <c r="U358" i="78"/>
  <c r="AA358" i="78"/>
  <c r="G358" i="78"/>
  <c r="E359" i="78"/>
  <c r="F359" i="78"/>
  <c r="P359" i="78"/>
  <c r="V359" i="78"/>
  <c r="Q359" i="78"/>
  <c r="W359" i="78"/>
  <c r="R359" i="78"/>
  <c r="X359" i="78"/>
  <c r="S359" i="78"/>
  <c r="Y359" i="78"/>
  <c r="T359" i="78"/>
  <c r="Z359" i="78"/>
  <c r="U359" i="78"/>
  <c r="AA359" i="78"/>
  <c r="G359" i="78"/>
  <c r="E360" i="78"/>
  <c r="F360" i="78"/>
  <c r="P360" i="78"/>
  <c r="V360" i="78"/>
  <c r="Q360" i="78"/>
  <c r="W360" i="78"/>
  <c r="R360" i="78"/>
  <c r="X360" i="78"/>
  <c r="S360" i="78"/>
  <c r="Y360" i="78"/>
  <c r="T360" i="78"/>
  <c r="Z360" i="78"/>
  <c r="U360" i="78"/>
  <c r="AA360" i="78"/>
  <c r="G360" i="78"/>
  <c r="E361" i="78"/>
  <c r="F361" i="78"/>
  <c r="P361" i="78"/>
  <c r="V361" i="78"/>
  <c r="Q361" i="78"/>
  <c r="W361" i="78"/>
  <c r="R361" i="78"/>
  <c r="X361" i="78"/>
  <c r="S361" i="78"/>
  <c r="Y361" i="78"/>
  <c r="T361" i="78"/>
  <c r="Z361" i="78"/>
  <c r="U361" i="78"/>
  <c r="AA361" i="78"/>
  <c r="G361" i="78"/>
  <c r="E362" i="78"/>
  <c r="F362" i="78"/>
  <c r="P362" i="78"/>
  <c r="V362" i="78"/>
  <c r="Q362" i="78"/>
  <c r="W362" i="78"/>
  <c r="R362" i="78"/>
  <c r="X362" i="78"/>
  <c r="S362" i="78"/>
  <c r="Y362" i="78"/>
  <c r="T362" i="78"/>
  <c r="Z362" i="78"/>
  <c r="U362" i="78"/>
  <c r="AA362" i="78"/>
  <c r="G362" i="78"/>
  <c r="E363" i="78"/>
  <c r="F363" i="78"/>
  <c r="P363" i="78"/>
  <c r="V363" i="78"/>
  <c r="Q363" i="78"/>
  <c r="W363" i="78"/>
  <c r="R363" i="78"/>
  <c r="X363" i="78"/>
  <c r="S363" i="78"/>
  <c r="Y363" i="78"/>
  <c r="T363" i="78"/>
  <c r="Z363" i="78"/>
  <c r="U363" i="78"/>
  <c r="AA363" i="78"/>
  <c r="G363" i="78"/>
  <c r="E364" i="78"/>
  <c r="F364" i="78"/>
  <c r="P364" i="78"/>
  <c r="V364" i="78"/>
  <c r="Q364" i="78"/>
  <c r="W364" i="78"/>
  <c r="R364" i="78"/>
  <c r="X364" i="78"/>
  <c r="S364" i="78"/>
  <c r="Y364" i="78"/>
  <c r="T364" i="78"/>
  <c r="Z364" i="78"/>
  <c r="U364" i="78"/>
  <c r="AA364" i="78"/>
  <c r="G364" i="78"/>
  <c r="D194" i="78"/>
  <c r="E365" i="78"/>
  <c r="F365" i="78"/>
  <c r="P365" i="78"/>
  <c r="V365" i="78"/>
  <c r="Q365" i="78"/>
  <c r="W365" i="78"/>
  <c r="R365" i="78"/>
  <c r="X365" i="78"/>
  <c r="S365" i="78"/>
  <c r="Y365" i="78"/>
  <c r="T365" i="78"/>
  <c r="Z365" i="78"/>
  <c r="U365" i="78"/>
  <c r="AA365" i="78"/>
  <c r="G365" i="78"/>
  <c r="E366" i="78"/>
  <c r="F366" i="78"/>
  <c r="P366" i="78"/>
  <c r="V366" i="78"/>
  <c r="Q366" i="78"/>
  <c r="W366" i="78"/>
  <c r="R366" i="78"/>
  <c r="X366" i="78"/>
  <c r="S366" i="78"/>
  <c r="Y366" i="78"/>
  <c r="T366" i="78"/>
  <c r="Z366" i="78"/>
  <c r="U366" i="78"/>
  <c r="AA366" i="78"/>
  <c r="G366" i="78"/>
  <c r="E367" i="78"/>
  <c r="F367" i="78"/>
  <c r="P367" i="78"/>
  <c r="V367" i="78"/>
  <c r="Q367" i="78"/>
  <c r="W367" i="78"/>
  <c r="R367" i="78"/>
  <c r="X367" i="78"/>
  <c r="S367" i="78"/>
  <c r="Y367" i="78"/>
  <c r="T367" i="78"/>
  <c r="Z367" i="78"/>
  <c r="U367" i="78"/>
  <c r="AA367" i="78"/>
  <c r="G367" i="78"/>
  <c r="E368" i="78"/>
  <c r="F368" i="78"/>
  <c r="P368" i="78"/>
  <c r="V368" i="78"/>
  <c r="Q368" i="78"/>
  <c r="W368" i="78"/>
  <c r="R368" i="78"/>
  <c r="X368" i="78"/>
  <c r="S368" i="78"/>
  <c r="Y368" i="78"/>
  <c r="T368" i="78"/>
  <c r="Z368" i="78"/>
  <c r="U368" i="78"/>
  <c r="AA368" i="78"/>
  <c r="G368" i="78"/>
  <c r="E369" i="78"/>
  <c r="F369" i="78"/>
  <c r="P369" i="78"/>
  <c r="V369" i="78"/>
  <c r="Q369" i="78"/>
  <c r="W369" i="78"/>
  <c r="R369" i="78"/>
  <c r="X369" i="78"/>
  <c r="S369" i="78"/>
  <c r="Y369" i="78"/>
  <c r="T369" i="78"/>
  <c r="Z369" i="78"/>
  <c r="U369" i="78"/>
  <c r="AA369" i="78"/>
  <c r="G369" i="78"/>
  <c r="E370" i="78"/>
  <c r="F370" i="78"/>
  <c r="P370" i="78"/>
  <c r="V370" i="78"/>
  <c r="Q370" i="78"/>
  <c r="W370" i="78"/>
  <c r="R370" i="78"/>
  <c r="X370" i="78"/>
  <c r="S370" i="78"/>
  <c r="Y370" i="78"/>
  <c r="T370" i="78"/>
  <c r="Z370" i="78"/>
  <c r="U370" i="78"/>
  <c r="AA370" i="78"/>
  <c r="G370" i="78"/>
  <c r="E371" i="78"/>
  <c r="F371" i="78"/>
  <c r="P371" i="78"/>
  <c r="V371" i="78"/>
  <c r="Q371" i="78"/>
  <c r="W371" i="78"/>
  <c r="R371" i="78"/>
  <c r="X371" i="78"/>
  <c r="S371" i="78"/>
  <c r="Y371" i="78"/>
  <c r="T371" i="78"/>
  <c r="Z371" i="78"/>
  <c r="U371" i="78"/>
  <c r="AA371" i="78"/>
  <c r="G371" i="78"/>
  <c r="E372" i="78"/>
  <c r="F372" i="78"/>
  <c r="P372" i="78"/>
  <c r="V372" i="78"/>
  <c r="Q372" i="78"/>
  <c r="W372" i="78"/>
  <c r="R372" i="78"/>
  <c r="X372" i="78"/>
  <c r="S372" i="78"/>
  <c r="Y372" i="78"/>
  <c r="T372" i="78"/>
  <c r="Z372" i="78"/>
  <c r="U372" i="78"/>
  <c r="AA372" i="78"/>
  <c r="G372" i="78"/>
  <c r="E373" i="78"/>
  <c r="F373" i="78"/>
  <c r="P373" i="78"/>
  <c r="V373" i="78"/>
  <c r="Q373" i="78"/>
  <c r="W373" i="78"/>
  <c r="R373" i="78"/>
  <c r="X373" i="78"/>
  <c r="S373" i="78"/>
  <c r="Y373" i="78"/>
  <c r="T373" i="78"/>
  <c r="Z373" i="78"/>
  <c r="U373" i="78"/>
  <c r="AA373" i="78"/>
  <c r="G373" i="78"/>
  <c r="E374" i="78"/>
  <c r="F374" i="78"/>
  <c r="P374" i="78"/>
  <c r="V374" i="78"/>
  <c r="Q374" i="78"/>
  <c r="W374" i="78"/>
  <c r="R374" i="78"/>
  <c r="X374" i="78"/>
  <c r="S374" i="78"/>
  <c r="Y374" i="78"/>
  <c r="T374" i="78"/>
  <c r="Z374" i="78"/>
  <c r="U374" i="78"/>
  <c r="AA374" i="78"/>
  <c r="G374" i="78"/>
  <c r="E375" i="78"/>
  <c r="F375" i="78"/>
  <c r="P375" i="78"/>
  <c r="V375" i="78"/>
  <c r="Q375" i="78"/>
  <c r="W375" i="78"/>
  <c r="R375" i="78"/>
  <c r="X375" i="78"/>
  <c r="S375" i="78"/>
  <c r="Y375" i="78"/>
  <c r="T375" i="78"/>
  <c r="Z375" i="78"/>
  <c r="U375" i="78"/>
  <c r="AA375" i="78"/>
  <c r="G375" i="78"/>
  <c r="E376" i="78"/>
  <c r="F376" i="78"/>
  <c r="P376" i="78"/>
  <c r="V376" i="78"/>
  <c r="Q376" i="78"/>
  <c r="W376" i="78"/>
  <c r="R376" i="78"/>
  <c r="X376" i="78"/>
  <c r="S376" i="78"/>
  <c r="Y376" i="78"/>
  <c r="T376" i="78"/>
  <c r="Z376" i="78"/>
  <c r="U376" i="78"/>
  <c r="AA376" i="78"/>
  <c r="G376" i="78"/>
  <c r="E377" i="78"/>
  <c r="F377" i="78"/>
  <c r="P377" i="78"/>
  <c r="V377" i="78"/>
  <c r="Q377" i="78"/>
  <c r="W377" i="78"/>
  <c r="R377" i="78"/>
  <c r="X377" i="78"/>
  <c r="S377" i="78"/>
  <c r="Y377" i="78"/>
  <c r="T377" i="78"/>
  <c r="Z377" i="78"/>
  <c r="U377" i="78"/>
  <c r="AA377" i="78"/>
  <c r="G377" i="78"/>
  <c r="E378" i="78"/>
  <c r="F378" i="78"/>
  <c r="P378" i="78"/>
  <c r="V378" i="78"/>
  <c r="Q378" i="78"/>
  <c r="W378" i="78"/>
  <c r="R378" i="78"/>
  <c r="X378" i="78"/>
  <c r="S378" i="78"/>
  <c r="Y378" i="78"/>
  <c r="T378" i="78"/>
  <c r="Z378" i="78"/>
  <c r="U378" i="78"/>
  <c r="AA378" i="78"/>
  <c r="G378" i="78"/>
  <c r="E379" i="78"/>
  <c r="F379" i="78"/>
  <c r="P379" i="78"/>
  <c r="V379" i="78"/>
  <c r="Q379" i="78"/>
  <c r="W379" i="78"/>
  <c r="R379" i="78"/>
  <c r="X379" i="78"/>
  <c r="S379" i="78"/>
  <c r="Y379" i="78"/>
  <c r="T379" i="78"/>
  <c r="Z379" i="78"/>
  <c r="U379" i="78"/>
  <c r="AA379" i="78"/>
  <c r="G379" i="78"/>
  <c r="E380" i="78"/>
  <c r="F380" i="78"/>
  <c r="P380" i="78"/>
  <c r="V380" i="78"/>
  <c r="Q380" i="78"/>
  <c r="W380" i="78"/>
  <c r="R380" i="78"/>
  <c r="X380" i="78"/>
  <c r="S380" i="78"/>
  <c r="Y380" i="78"/>
  <c r="T380" i="78"/>
  <c r="Z380" i="78"/>
  <c r="U380" i="78"/>
  <c r="AA380" i="78"/>
  <c r="G380" i="78"/>
  <c r="E381" i="78"/>
  <c r="F381" i="78"/>
  <c r="P381" i="78"/>
  <c r="V381" i="78"/>
  <c r="Q381" i="78"/>
  <c r="W381" i="78"/>
  <c r="R381" i="78"/>
  <c r="X381" i="78"/>
  <c r="S381" i="78"/>
  <c r="Y381" i="78"/>
  <c r="T381" i="78"/>
  <c r="Z381" i="78"/>
  <c r="U381" i="78"/>
  <c r="AA381" i="78"/>
  <c r="G381" i="78"/>
  <c r="E382" i="78"/>
  <c r="F382" i="78"/>
  <c r="P382" i="78"/>
  <c r="V382" i="78"/>
  <c r="Q382" i="78"/>
  <c r="W382" i="78"/>
  <c r="R382" i="78"/>
  <c r="X382" i="78"/>
  <c r="S382" i="78"/>
  <c r="Y382" i="78"/>
  <c r="T382" i="78"/>
  <c r="Z382" i="78"/>
  <c r="U382" i="78"/>
  <c r="AA382" i="78"/>
  <c r="G382" i="78"/>
  <c r="E383" i="78"/>
  <c r="F383" i="78"/>
  <c r="P383" i="78"/>
  <c r="V383" i="78"/>
  <c r="Q383" i="78"/>
  <c r="W383" i="78"/>
  <c r="R383" i="78"/>
  <c r="X383" i="78"/>
  <c r="S383" i="78"/>
  <c r="Y383" i="78"/>
  <c r="T383" i="78"/>
  <c r="Z383" i="78"/>
  <c r="U383" i="78"/>
  <c r="AA383" i="78"/>
  <c r="G383" i="78"/>
  <c r="E384" i="78"/>
  <c r="F384" i="78"/>
  <c r="P384" i="78"/>
  <c r="V384" i="78"/>
  <c r="Q384" i="78"/>
  <c r="W384" i="78"/>
  <c r="R384" i="78"/>
  <c r="X384" i="78"/>
  <c r="S384" i="78"/>
  <c r="Y384" i="78"/>
  <c r="T384" i="78"/>
  <c r="Z384" i="78"/>
  <c r="U384" i="78"/>
  <c r="AA384" i="78"/>
  <c r="G384" i="78"/>
  <c r="E385" i="78"/>
  <c r="F385" i="78"/>
  <c r="P385" i="78"/>
  <c r="V385" i="78"/>
  <c r="Q385" i="78"/>
  <c r="W385" i="78"/>
  <c r="R385" i="78"/>
  <c r="X385" i="78"/>
  <c r="S385" i="78"/>
  <c r="Y385" i="78"/>
  <c r="T385" i="78"/>
  <c r="Z385" i="78"/>
  <c r="U385" i="78"/>
  <c r="AA385" i="78"/>
  <c r="G385" i="78"/>
  <c r="D195" i="78"/>
  <c r="E386" i="78"/>
  <c r="F386" i="78"/>
  <c r="P386" i="78"/>
  <c r="V386" i="78"/>
  <c r="Q386" i="78"/>
  <c r="W386" i="78"/>
  <c r="R386" i="78"/>
  <c r="X386" i="78"/>
  <c r="S386" i="78"/>
  <c r="Y386" i="78"/>
  <c r="T386" i="78"/>
  <c r="Z386" i="78"/>
  <c r="U386" i="78"/>
  <c r="AA386" i="78"/>
  <c r="G386" i="78"/>
  <c r="E387" i="78"/>
  <c r="F387" i="78"/>
  <c r="P387" i="78"/>
  <c r="V387" i="78"/>
  <c r="Q387" i="78"/>
  <c r="W387" i="78"/>
  <c r="R387" i="78"/>
  <c r="X387" i="78"/>
  <c r="S387" i="78"/>
  <c r="Y387" i="78"/>
  <c r="T387" i="78"/>
  <c r="Z387" i="78"/>
  <c r="U387" i="78"/>
  <c r="AA387" i="78"/>
  <c r="G387" i="78"/>
  <c r="E388" i="78"/>
  <c r="F388" i="78"/>
  <c r="P388" i="78"/>
  <c r="V388" i="78"/>
  <c r="Q388" i="78"/>
  <c r="W388" i="78"/>
  <c r="R388" i="78"/>
  <c r="X388" i="78"/>
  <c r="S388" i="78"/>
  <c r="Y388" i="78"/>
  <c r="T388" i="78"/>
  <c r="Z388" i="78"/>
  <c r="U388" i="78"/>
  <c r="AA388" i="78"/>
  <c r="G388" i="78"/>
  <c r="E389" i="78"/>
  <c r="F389" i="78"/>
  <c r="P389" i="78"/>
  <c r="V389" i="78"/>
  <c r="Q389" i="78"/>
  <c r="W389" i="78"/>
  <c r="R389" i="78"/>
  <c r="X389" i="78"/>
  <c r="S389" i="78"/>
  <c r="Y389" i="78"/>
  <c r="T389" i="78"/>
  <c r="Z389" i="78"/>
  <c r="U389" i="78"/>
  <c r="AA389" i="78"/>
  <c r="G389" i="78"/>
  <c r="E390" i="78"/>
  <c r="F390" i="78"/>
  <c r="P390" i="78"/>
  <c r="V390" i="78"/>
  <c r="Q390" i="78"/>
  <c r="W390" i="78"/>
  <c r="R390" i="78"/>
  <c r="X390" i="78"/>
  <c r="S390" i="78"/>
  <c r="Y390" i="78"/>
  <c r="T390" i="78"/>
  <c r="Z390" i="78"/>
  <c r="U390" i="78"/>
  <c r="AA390" i="78"/>
  <c r="G390" i="78"/>
  <c r="E391" i="78"/>
  <c r="F391" i="78"/>
  <c r="P391" i="78"/>
  <c r="V391" i="78"/>
  <c r="Q391" i="78"/>
  <c r="W391" i="78"/>
  <c r="R391" i="78"/>
  <c r="X391" i="78"/>
  <c r="S391" i="78"/>
  <c r="Y391" i="78"/>
  <c r="T391" i="78"/>
  <c r="Z391" i="78"/>
  <c r="U391" i="78"/>
  <c r="AA391" i="78"/>
  <c r="G391" i="78"/>
  <c r="E392" i="78"/>
  <c r="F392" i="78"/>
  <c r="P392" i="78"/>
  <c r="V392" i="78"/>
  <c r="Q392" i="78"/>
  <c r="W392" i="78"/>
  <c r="R392" i="78"/>
  <c r="X392" i="78"/>
  <c r="S392" i="78"/>
  <c r="Y392" i="78"/>
  <c r="T392" i="78"/>
  <c r="Z392" i="78"/>
  <c r="U392" i="78"/>
  <c r="AA392" i="78"/>
  <c r="G392" i="78"/>
  <c r="E393" i="78"/>
  <c r="F393" i="78"/>
  <c r="P393" i="78"/>
  <c r="V393" i="78"/>
  <c r="Q393" i="78"/>
  <c r="W393" i="78"/>
  <c r="R393" i="78"/>
  <c r="X393" i="78"/>
  <c r="S393" i="78"/>
  <c r="Y393" i="78"/>
  <c r="T393" i="78"/>
  <c r="Z393" i="78"/>
  <c r="U393" i="78"/>
  <c r="AA393" i="78"/>
  <c r="G393" i="78"/>
  <c r="E394" i="78"/>
  <c r="F394" i="78"/>
  <c r="P394" i="78"/>
  <c r="V394" i="78"/>
  <c r="Q394" i="78"/>
  <c r="W394" i="78"/>
  <c r="R394" i="78"/>
  <c r="X394" i="78"/>
  <c r="S394" i="78"/>
  <c r="Y394" i="78"/>
  <c r="T394" i="78"/>
  <c r="Z394" i="78"/>
  <c r="U394" i="78"/>
  <c r="AA394" i="78"/>
  <c r="G394" i="78"/>
  <c r="E395" i="78"/>
  <c r="F395" i="78"/>
  <c r="P395" i="78"/>
  <c r="V395" i="78"/>
  <c r="Q395" i="78"/>
  <c r="W395" i="78"/>
  <c r="R395" i="78"/>
  <c r="X395" i="78"/>
  <c r="S395" i="78"/>
  <c r="Y395" i="78"/>
  <c r="T395" i="78"/>
  <c r="Z395" i="78"/>
  <c r="U395" i="78"/>
  <c r="AA395" i="78"/>
  <c r="G395" i="78"/>
  <c r="E396" i="78"/>
  <c r="F396" i="78"/>
  <c r="P396" i="78"/>
  <c r="V396" i="78"/>
  <c r="Q396" i="78"/>
  <c r="W396" i="78"/>
  <c r="R396" i="78"/>
  <c r="X396" i="78"/>
  <c r="S396" i="78"/>
  <c r="Y396" i="78"/>
  <c r="T396" i="78"/>
  <c r="Z396" i="78"/>
  <c r="U396" i="78"/>
  <c r="AA396" i="78"/>
  <c r="G396" i="78"/>
  <c r="E397" i="78"/>
  <c r="F397" i="78"/>
  <c r="P397" i="78"/>
  <c r="V397" i="78"/>
  <c r="Q397" i="78"/>
  <c r="W397" i="78"/>
  <c r="R397" i="78"/>
  <c r="X397" i="78"/>
  <c r="S397" i="78"/>
  <c r="Y397" i="78"/>
  <c r="T397" i="78"/>
  <c r="Z397" i="78"/>
  <c r="U397" i="78"/>
  <c r="AA397" i="78"/>
  <c r="G397" i="78"/>
  <c r="E398" i="78"/>
  <c r="F398" i="78"/>
  <c r="P398" i="78"/>
  <c r="V398" i="78"/>
  <c r="Q398" i="78"/>
  <c r="W398" i="78"/>
  <c r="R398" i="78"/>
  <c r="X398" i="78"/>
  <c r="S398" i="78"/>
  <c r="Y398" i="78"/>
  <c r="T398" i="78"/>
  <c r="Z398" i="78"/>
  <c r="U398" i="78"/>
  <c r="AA398" i="78"/>
  <c r="G398" i="78"/>
  <c r="E399" i="78"/>
  <c r="F399" i="78"/>
  <c r="P399" i="78"/>
  <c r="V399" i="78"/>
  <c r="Q399" i="78"/>
  <c r="W399" i="78"/>
  <c r="R399" i="78"/>
  <c r="X399" i="78"/>
  <c r="S399" i="78"/>
  <c r="Y399" i="78"/>
  <c r="T399" i="78"/>
  <c r="Z399" i="78"/>
  <c r="U399" i="78"/>
  <c r="AA399" i="78"/>
  <c r="G399" i="78"/>
  <c r="E400" i="78"/>
  <c r="F400" i="78"/>
  <c r="P400" i="78"/>
  <c r="V400" i="78"/>
  <c r="Q400" i="78"/>
  <c r="W400" i="78"/>
  <c r="R400" i="78"/>
  <c r="X400" i="78"/>
  <c r="S400" i="78"/>
  <c r="Y400" i="78"/>
  <c r="T400" i="78"/>
  <c r="Z400" i="78"/>
  <c r="U400" i="78"/>
  <c r="AA400" i="78"/>
  <c r="G400" i="78"/>
  <c r="E401" i="78"/>
  <c r="F401" i="78"/>
  <c r="P401" i="78"/>
  <c r="V401" i="78"/>
  <c r="Q401" i="78"/>
  <c r="W401" i="78"/>
  <c r="R401" i="78"/>
  <c r="X401" i="78"/>
  <c r="S401" i="78"/>
  <c r="Y401" i="78"/>
  <c r="T401" i="78"/>
  <c r="Z401" i="78"/>
  <c r="U401" i="78"/>
  <c r="AA401" i="78"/>
  <c r="G401" i="78"/>
  <c r="E402" i="78"/>
  <c r="F402" i="78"/>
  <c r="P402" i="78"/>
  <c r="V402" i="78"/>
  <c r="Q402" i="78"/>
  <c r="W402" i="78"/>
  <c r="R402" i="78"/>
  <c r="X402" i="78"/>
  <c r="S402" i="78"/>
  <c r="Y402" i="78"/>
  <c r="T402" i="78"/>
  <c r="Z402" i="78"/>
  <c r="U402" i="78"/>
  <c r="AA402" i="78"/>
  <c r="G402" i="78"/>
  <c r="E403" i="78"/>
  <c r="F403" i="78"/>
  <c r="P403" i="78"/>
  <c r="V403" i="78"/>
  <c r="Q403" i="78"/>
  <c r="W403" i="78"/>
  <c r="R403" i="78"/>
  <c r="X403" i="78"/>
  <c r="S403" i="78"/>
  <c r="Y403" i="78"/>
  <c r="T403" i="78"/>
  <c r="Z403" i="78"/>
  <c r="U403" i="78"/>
  <c r="AA403" i="78"/>
  <c r="G403" i="78"/>
  <c r="E404" i="78"/>
  <c r="F404" i="78"/>
  <c r="P404" i="78"/>
  <c r="V404" i="78"/>
  <c r="Q404" i="78"/>
  <c r="W404" i="78"/>
  <c r="R404" i="78"/>
  <c r="X404" i="78"/>
  <c r="S404" i="78"/>
  <c r="Y404" i="78"/>
  <c r="T404" i="78"/>
  <c r="Z404" i="78"/>
  <c r="U404" i="78"/>
  <c r="AA404" i="78"/>
  <c r="G404" i="78"/>
  <c r="E405" i="78"/>
  <c r="F405" i="78"/>
  <c r="P405" i="78"/>
  <c r="V405" i="78"/>
  <c r="Q405" i="78"/>
  <c r="W405" i="78"/>
  <c r="R405" i="78"/>
  <c r="X405" i="78"/>
  <c r="S405" i="78"/>
  <c r="Y405" i="78"/>
  <c r="T405" i="78"/>
  <c r="Z405" i="78"/>
  <c r="U405" i="78"/>
  <c r="AA405" i="78"/>
  <c r="G405" i="78"/>
  <c r="E406" i="78"/>
  <c r="F406" i="78"/>
  <c r="P406" i="78"/>
  <c r="V406" i="78"/>
  <c r="Q406" i="78"/>
  <c r="W406" i="78"/>
  <c r="R406" i="78"/>
  <c r="X406" i="78"/>
  <c r="S406" i="78"/>
  <c r="Y406" i="78"/>
  <c r="T406" i="78"/>
  <c r="Z406" i="78"/>
  <c r="U406" i="78"/>
  <c r="AA406" i="78"/>
  <c r="G406" i="78"/>
  <c r="D196" i="78"/>
  <c r="E407" i="78"/>
  <c r="F407" i="78"/>
  <c r="P407" i="78"/>
  <c r="V407" i="78"/>
  <c r="Q407" i="78"/>
  <c r="W407" i="78"/>
  <c r="R407" i="78"/>
  <c r="X407" i="78"/>
  <c r="S407" i="78"/>
  <c r="Y407" i="78"/>
  <c r="T407" i="78"/>
  <c r="Z407" i="78"/>
  <c r="U407" i="78"/>
  <c r="AA407" i="78"/>
  <c r="G407" i="78"/>
  <c r="E408" i="78"/>
  <c r="F408" i="78"/>
  <c r="P408" i="78"/>
  <c r="V408" i="78"/>
  <c r="Q408" i="78"/>
  <c r="W408" i="78"/>
  <c r="R408" i="78"/>
  <c r="X408" i="78"/>
  <c r="S408" i="78"/>
  <c r="Y408" i="78"/>
  <c r="T408" i="78"/>
  <c r="Z408" i="78"/>
  <c r="U408" i="78"/>
  <c r="AA408" i="78"/>
  <c r="G408" i="78"/>
  <c r="E409" i="78"/>
  <c r="F409" i="78"/>
  <c r="P409" i="78"/>
  <c r="V409" i="78"/>
  <c r="Q409" i="78"/>
  <c r="W409" i="78"/>
  <c r="R409" i="78"/>
  <c r="X409" i="78"/>
  <c r="S409" i="78"/>
  <c r="Y409" i="78"/>
  <c r="T409" i="78"/>
  <c r="Z409" i="78"/>
  <c r="U409" i="78"/>
  <c r="AA409" i="78"/>
  <c r="G409" i="78"/>
  <c r="E410" i="78"/>
  <c r="F410" i="78"/>
  <c r="P410" i="78"/>
  <c r="V410" i="78"/>
  <c r="Q410" i="78"/>
  <c r="W410" i="78"/>
  <c r="R410" i="78"/>
  <c r="X410" i="78"/>
  <c r="S410" i="78"/>
  <c r="Y410" i="78"/>
  <c r="T410" i="78"/>
  <c r="Z410" i="78"/>
  <c r="U410" i="78"/>
  <c r="AA410" i="78"/>
  <c r="G410" i="78"/>
  <c r="E411" i="78"/>
  <c r="F411" i="78"/>
  <c r="P411" i="78"/>
  <c r="V411" i="78"/>
  <c r="Q411" i="78"/>
  <c r="W411" i="78"/>
  <c r="R411" i="78"/>
  <c r="X411" i="78"/>
  <c r="S411" i="78"/>
  <c r="Y411" i="78"/>
  <c r="T411" i="78"/>
  <c r="Z411" i="78"/>
  <c r="U411" i="78"/>
  <c r="AA411" i="78"/>
  <c r="G411" i="78"/>
  <c r="E412" i="78"/>
  <c r="F412" i="78"/>
  <c r="P412" i="78"/>
  <c r="V412" i="78"/>
  <c r="Q412" i="78"/>
  <c r="W412" i="78"/>
  <c r="R412" i="78"/>
  <c r="X412" i="78"/>
  <c r="S412" i="78"/>
  <c r="Y412" i="78"/>
  <c r="T412" i="78"/>
  <c r="Z412" i="78"/>
  <c r="U412" i="78"/>
  <c r="AA412" i="78"/>
  <c r="G412" i="78"/>
  <c r="E413" i="78"/>
  <c r="F413" i="78"/>
  <c r="P413" i="78"/>
  <c r="V413" i="78"/>
  <c r="Q413" i="78"/>
  <c r="W413" i="78"/>
  <c r="R413" i="78"/>
  <c r="X413" i="78"/>
  <c r="S413" i="78"/>
  <c r="Y413" i="78"/>
  <c r="T413" i="78"/>
  <c r="Z413" i="78"/>
  <c r="U413" i="78"/>
  <c r="AA413" i="78"/>
  <c r="G413" i="78"/>
  <c r="E414" i="78"/>
  <c r="F414" i="78"/>
  <c r="P414" i="78"/>
  <c r="V414" i="78"/>
  <c r="Q414" i="78"/>
  <c r="W414" i="78"/>
  <c r="R414" i="78"/>
  <c r="X414" i="78"/>
  <c r="S414" i="78"/>
  <c r="Y414" i="78"/>
  <c r="T414" i="78"/>
  <c r="Z414" i="78"/>
  <c r="U414" i="78"/>
  <c r="AA414" i="78"/>
  <c r="G414" i="78"/>
  <c r="E415" i="78"/>
  <c r="F415" i="78"/>
  <c r="P415" i="78"/>
  <c r="V415" i="78"/>
  <c r="Q415" i="78"/>
  <c r="W415" i="78"/>
  <c r="R415" i="78"/>
  <c r="X415" i="78"/>
  <c r="S415" i="78"/>
  <c r="Y415" i="78"/>
  <c r="T415" i="78"/>
  <c r="Z415" i="78"/>
  <c r="U415" i="78"/>
  <c r="AA415" i="78"/>
  <c r="G415" i="78"/>
  <c r="E416" i="78"/>
  <c r="F416" i="78"/>
  <c r="P416" i="78"/>
  <c r="V416" i="78"/>
  <c r="Q416" i="78"/>
  <c r="W416" i="78"/>
  <c r="R416" i="78"/>
  <c r="X416" i="78"/>
  <c r="S416" i="78"/>
  <c r="Y416" i="78"/>
  <c r="T416" i="78"/>
  <c r="Z416" i="78"/>
  <c r="U416" i="78"/>
  <c r="AA416" i="78"/>
  <c r="G416" i="78"/>
  <c r="E417" i="78"/>
  <c r="F417" i="78"/>
  <c r="P417" i="78"/>
  <c r="V417" i="78"/>
  <c r="Q417" i="78"/>
  <c r="W417" i="78"/>
  <c r="R417" i="78"/>
  <c r="X417" i="78"/>
  <c r="S417" i="78"/>
  <c r="Y417" i="78"/>
  <c r="T417" i="78"/>
  <c r="Z417" i="78"/>
  <c r="U417" i="78"/>
  <c r="AA417" i="78"/>
  <c r="G417" i="78"/>
  <c r="E418" i="78"/>
  <c r="F418" i="78"/>
  <c r="P418" i="78"/>
  <c r="V418" i="78"/>
  <c r="Q418" i="78"/>
  <c r="W418" i="78"/>
  <c r="R418" i="78"/>
  <c r="X418" i="78"/>
  <c r="S418" i="78"/>
  <c r="Y418" i="78"/>
  <c r="T418" i="78"/>
  <c r="Z418" i="78"/>
  <c r="U418" i="78"/>
  <c r="AA418" i="78"/>
  <c r="G418" i="78"/>
  <c r="E419" i="78"/>
  <c r="F419" i="78"/>
  <c r="P419" i="78"/>
  <c r="V419" i="78"/>
  <c r="Q419" i="78"/>
  <c r="W419" i="78"/>
  <c r="R419" i="78"/>
  <c r="X419" i="78"/>
  <c r="S419" i="78"/>
  <c r="Y419" i="78"/>
  <c r="T419" i="78"/>
  <c r="Z419" i="78"/>
  <c r="U419" i="78"/>
  <c r="AA419" i="78"/>
  <c r="G419" i="78"/>
  <c r="E420" i="78"/>
  <c r="F420" i="78"/>
  <c r="P420" i="78"/>
  <c r="V420" i="78"/>
  <c r="Q420" i="78"/>
  <c r="W420" i="78"/>
  <c r="R420" i="78"/>
  <c r="X420" i="78"/>
  <c r="S420" i="78"/>
  <c r="Y420" i="78"/>
  <c r="T420" i="78"/>
  <c r="Z420" i="78"/>
  <c r="U420" i="78"/>
  <c r="AA420" i="78"/>
  <c r="G420" i="78"/>
  <c r="E421" i="78"/>
  <c r="F421" i="78"/>
  <c r="P421" i="78"/>
  <c r="V421" i="78"/>
  <c r="Q421" i="78"/>
  <c r="W421" i="78"/>
  <c r="R421" i="78"/>
  <c r="X421" i="78"/>
  <c r="S421" i="78"/>
  <c r="Y421" i="78"/>
  <c r="T421" i="78"/>
  <c r="Z421" i="78"/>
  <c r="U421" i="78"/>
  <c r="AA421" i="78"/>
  <c r="G421" i="78"/>
  <c r="E422" i="78"/>
  <c r="F422" i="78"/>
  <c r="P422" i="78"/>
  <c r="V422" i="78"/>
  <c r="Q422" i="78"/>
  <c r="W422" i="78"/>
  <c r="R422" i="78"/>
  <c r="X422" i="78"/>
  <c r="S422" i="78"/>
  <c r="Y422" i="78"/>
  <c r="T422" i="78"/>
  <c r="Z422" i="78"/>
  <c r="U422" i="78"/>
  <c r="AA422" i="78"/>
  <c r="G422" i="78"/>
  <c r="E423" i="78"/>
  <c r="F423" i="78"/>
  <c r="P423" i="78"/>
  <c r="V423" i="78"/>
  <c r="Q423" i="78"/>
  <c r="W423" i="78"/>
  <c r="R423" i="78"/>
  <c r="X423" i="78"/>
  <c r="S423" i="78"/>
  <c r="Y423" i="78"/>
  <c r="T423" i="78"/>
  <c r="Z423" i="78"/>
  <c r="U423" i="78"/>
  <c r="AA423" i="78"/>
  <c r="G423" i="78"/>
  <c r="E424" i="78"/>
  <c r="F424" i="78"/>
  <c r="P424" i="78"/>
  <c r="V424" i="78"/>
  <c r="Q424" i="78"/>
  <c r="W424" i="78"/>
  <c r="R424" i="78"/>
  <c r="X424" i="78"/>
  <c r="S424" i="78"/>
  <c r="Y424" i="78"/>
  <c r="T424" i="78"/>
  <c r="Z424" i="78"/>
  <c r="U424" i="78"/>
  <c r="AA424" i="78"/>
  <c r="G424" i="78"/>
  <c r="E425" i="78"/>
  <c r="F425" i="78"/>
  <c r="P425" i="78"/>
  <c r="V425" i="78"/>
  <c r="Q425" i="78"/>
  <c r="W425" i="78"/>
  <c r="R425" i="78"/>
  <c r="X425" i="78"/>
  <c r="S425" i="78"/>
  <c r="Y425" i="78"/>
  <c r="T425" i="78"/>
  <c r="Z425" i="78"/>
  <c r="U425" i="78"/>
  <c r="AA425" i="78"/>
  <c r="G425" i="78"/>
  <c r="E426" i="78"/>
  <c r="F426" i="78"/>
  <c r="P426" i="78"/>
  <c r="V426" i="78"/>
  <c r="Q426" i="78"/>
  <c r="W426" i="78"/>
  <c r="R426" i="78"/>
  <c r="X426" i="78"/>
  <c r="S426" i="78"/>
  <c r="Y426" i="78"/>
  <c r="T426" i="78"/>
  <c r="Z426" i="78"/>
  <c r="U426" i="78"/>
  <c r="AA426" i="78"/>
  <c r="G426" i="78"/>
  <c r="E427" i="78"/>
  <c r="F427" i="78"/>
  <c r="P427" i="78"/>
  <c r="V427" i="78"/>
  <c r="Q427" i="78"/>
  <c r="W427" i="78"/>
  <c r="R427" i="78"/>
  <c r="X427" i="78"/>
  <c r="S427" i="78"/>
  <c r="Y427" i="78"/>
  <c r="T427" i="78"/>
  <c r="Z427" i="78"/>
  <c r="U427" i="78"/>
  <c r="AA427" i="78"/>
  <c r="G427" i="78"/>
  <c r="D197" i="78"/>
  <c r="E428" i="78"/>
  <c r="F428" i="78"/>
  <c r="P428" i="78"/>
  <c r="V428" i="78"/>
  <c r="Q428" i="78"/>
  <c r="W428" i="78"/>
  <c r="R428" i="78"/>
  <c r="X428" i="78"/>
  <c r="S428" i="78"/>
  <c r="Y428" i="78"/>
  <c r="T428" i="78"/>
  <c r="Z428" i="78"/>
  <c r="U428" i="78"/>
  <c r="AA428" i="78"/>
  <c r="G428" i="78"/>
  <c r="E429" i="78"/>
  <c r="F429" i="78"/>
  <c r="P429" i="78"/>
  <c r="V429" i="78"/>
  <c r="Q429" i="78"/>
  <c r="W429" i="78"/>
  <c r="R429" i="78"/>
  <c r="X429" i="78"/>
  <c r="S429" i="78"/>
  <c r="Y429" i="78"/>
  <c r="T429" i="78"/>
  <c r="Z429" i="78"/>
  <c r="U429" i="78"/>
  <c r="AA429" i="78"/>
  <c r="G429" i="78"/>
  <c r="E430" i="78"/>
  <c r="F430" i="78"/>
  <c r="P430" i="78"/>
  <c r="V430" i="78"/>
  <c r="Q430" i="78"/>
  <c r="W430" i="78"/>
  <c r="R430" i="78"/>
  <c r="X430" i="78"/>
  <c r="S430" i="78"/>
  <c r="Y430" i="78"/>
  <c r="T430" i="78"/>
  <c r="Z430" i="78"/>
  <c r="U430" i="78"/>
  <c r="AA430" i="78"/>
  <c r="G430" i="78"/>
  <c r="E431" i="78"/>
  <c r="F431" i="78"/>
  <c r="P431" i="78"/>
  <c r="V431" i="78"/>
  <c r="Q431" i="78"/>
  <c r="W431" i="78"/>
  <c r="R431" i="78"/>
  <c r="X431" i="78"/>
  <c r="S431" i="78"/>
  <c r="Y431" i="78"/>
  <c r="T431" i="78"/>
  <c r="Z431" i="78"/>
  <c r="U431" i="78"/>
  <c r="AA431" i="78"/>
  <c r="G431" i="78"/>
  <c r="E432" i="78"/>
  <c r="F432" i="78"/>
  <c r="P432" i="78"/>
  <c r="V432" i="78"/>
  <c r="Q432" i="78"/>
  <c r="W432" i="78"/>
  <c r="R432" i="78"/>
  <c r="X432" i="78"/>
  <c r="S432" i="78"/>
  <c r="Y432" i="78"/>
  <c r="T432" i="78"/>
  <c r="Z432" i="78"/>
  <c r="U432" i="78"/>
  <c r="AA432" i="78"/>
  <c r="G432" i="78"/>
  <c r="E433" i="78"/>
  <c r="F433" i="78"/>
  <c r="P433" i="78"/>
  <c r="V433" i="78"/>
  <c r="Q433" i="78"/>
  <c r="W433" i="78"/>
  <c r="R433" i="78"/>
  <c r="X433" i="78"/>
  <c r="S433" i="78"/>
  <c r="Y433" i="78"/>
  <c r="T433" i="78"/>
  <c r="Z433" i="78"/>
  <c r="U433" i="78"/>
  <c r="AA433" i="78"/>
  <c r="G433" i="78"/>
  <c r="E434" i="78"/>
  <c r="F434" i="78"/>
  <c r="P434" i="78"/>
  <c r="V434" i="78"/>
  <c r="Q434" i="78"/>
  <c r="W434" i="78"/>
  <c r="R434" i="78"/>
  <c r="X434" i="78"/>
  <c r="S434" i="78"/>
  <c r="Y434" i="78"/>
  <c r="T434" i="78"/>
  <c r="Z434" i="78"/>
  <c r="U434" i="78"/>
  <c r="AA434" i="78"/>
  <c r="G434" i="78"/>
  <c r="E435" i="78"/>
  <c r="F435" i="78"/>
  <c r="P435" i="78"/>
  <c r="V435" i="78"/>
  <c r="Q435" i="78"/>
  <c r="W435" i="78"/>
  <c r="R435" i="78"/>
  <c r="X435" i="78"/>
  <c r="S435" i="78"/>
  <c r="Y435" i="78"/>
  <c r="T435" i="78"/>
  <c r="Z435" i="78"/>
  <c r="U435" i="78"/>
  <c r="AA435" i="78"/>
  <c r="G435" i="78"/>
  <c r="E436" i="78"/>
  <c r="F436" i="78"/>
  <c r="P436" i="78"/>
  <c r="V436" i="78"/>
  <c r="Q436" i="78"/>
  <c r="W436" i="78"/>
  <c r="R436" i="78"/>
  <c r="X436" i="78"/>
  <c r="S436" i="78"/>
  <c r="Y436" i="78"/>
  <c r="T436" i="78"/>
  <c r="Z436" i="78"/>
  <c r="U436" i="78"/>
  <c r="AA436" i="78"/>
  <c r="G436" i="78"/>
  <c r="E437" i="78"/>
  <c r="F437" i="78"/>
  <c r="P437" i="78"/>
  <c r="V437" i="78"/>
  <c r="Q437" i="78"/>
  <c r="W437" i="78"/>
  <c r="R437" i="78"/>
  <c r="X437" i="78"/>
  <c r="S437" i="78"/>
  <c r="Y437" i="78"/>
  <c r="T437" i="78"/>
  <c r="Z437" i="78"/>
  <c r="U437" i="78"/>
  <c r="AA437" i="78"/>
  <c r="G437" i="78"/>
  <c r="E438" i="78"/>
  <c r="F438" i="78"/>
  <c r="P438" i="78"/>
  <c r="V438" i="78"/>
  <c r="Q438" i="78"/>
  <c r="W438" i="78"/>
  <c r="R438" i="78"/>
  <c r="X438" i="78"/>
  <c r="S438" i="78"/>
  <c r="Y438" i="78"/>
  <c r="T438" i="78"/>
  <c r="Z438" i="78"/>
  <c r="U438" i="78"/>
  <c r="AA438" i="78"/>
  <c r="G438" i="78"/>
  <c r="E439" i="78"/>
  <c r="F439" i="78"/>
  <c r="P439" i="78"/>
  <c r="V439" i="78"/>
  <c r="Q439" i="78"/>
  <c r="W439" i="78"/>
  <c r="R439" i="78"/>
  <c r="X439" i="78"/>
  <c r="S439" i="78"/>
  <c r="Y439" i="78"/>
  <c r="T439" i="78"/>
  <c r="Z439" i="78"/>
  <c r="U439" i="78"/>
  <c r="AA439" i="78"/>
  <c r="G439" i="78"/>
  <c r="E440" i="78"/>
  <c r="F440" i="78"/>
  <c r="P440" i="78"/>
  <c r="V440" i="78"/>
  <c r="Q440" i="78"/>
  <c r="W440" i="78"/>
  <c r="R440" i="78"/>
  <c r="X440" i="78"/>
  <c r="S440" i="78"/>
  <c r="Y440" i="78"/>
  <c r="T440" i="78"/>
  <c r="Z440" i="78"/>
  <c r="U440" i="78"/>
  <c r="AA440" i="78"/>
  <c r="G440" i="78"/>
  <c r="E441" i="78"/>
  <c r="F441" i="78"/>
  <c r="P441" i="78"/>
  <c r="V441" i="78"/>
  <c r="Q441" i="78"/>
  <c r="W441" i="78"/>
  <c r="R441" i="78"/>
  <c r="X441" i="78"/>
  <c r="S441" i="78"/>
  <c r="Y441" i="78"/>
  <c r="T441" i="78"/>
  <c r="Z441" i="78"/>
  <c r="U441" i="78"/>
  <c r="AA441" i="78"/>
  <c r="G441" i="78"/>
  <c r="E442" i="78"/>
  <c r="F442" i="78"/>
  <c r="P442" i="78"/>
  <c r="V442" i="78"/>
  <c r="Q442" i="78"/>
  <c r="W442" i="78"/>
  <c r="R442" i="78"/>
  <c r="X442" i="78"/>
  <c r="S442" i="78"/>
  <c r="Y442" i="78"/>
  <c r="T442" i="78"/>
  <c r="Z442" i="78"/>
  <c r="U442" i="78"/>
  <c r="AA442" i="78"/>
  <c r="G442" i="78"/>
  <c r="E443" i="78"/>
  <c r="F443" i="78"/>
  <c r="P443" i="78"/>
  <c r="V443" i="78"/>
  <c r="Q443" i="78"/>
  <c r="W443" i="78"/>
  <c r="R443" i="78"/>
  <c r="X443" i="78"/>
  <c r="S443" i="78"/>
  <c r="Y443" i="78"/>
  <c r="T443" i="78"/>
  <c r="Z443" i="78"/>
  <c r="U443" i="78"/>
  <c r="AA443" i="78"/>
  <c r="G443" i="78"/>
  <c r="E444" i="78"/>
  <c r="F444" i="78"/>
  <c r="P444" i="78"/>
  <c r="V444" i="78"/>
  <c r="Q444" i="78"/>
  <c r="W444" i="78"/>
  <c r="R444" i="78"/>
  <c r="X444" i="78"/>
  <c r="S444" i="78"/>
  <c r="Y444" i="78"/>
  <c r="T444" i="78"/>
  <c r="Z444" i="78"/>
  <c r="U444" i="78"/>
  <c r="AA444" i="78"/>
  <c r="G444" i="78"/>
  <c r="E445" i="78"/>
  <c r="F445" i="78"/>
  <c r="P445" i="78"/>
  <c r="V445" i="78"/>
  <c r="Q445" i="78"/>
  <c r="W445" i="78"/>
  <c r="R445" i="78"/>
  <c r="X445" i="78"/>
  <c r="S445" i="78"/>
  <c r="Y445" i="78"/>
  <c r="T445" i="78"/>
  <c r="Z445" i="78"/>
  <c r="U445" i="78"/>
  <c r="AA445" i="78"/>
  <c r="G445" i="78"/>
  <c r="E446" i="78"/>
  <c r="F446" i="78"/>
  <c r="P446" i="78"/>
  <c r="V446" i="78"/>
  <c r="Q446" i="78"/>
  <c r="W446" i="78"/>
  <c r="R446" i="78"/>
  <c r="X446" i="78"/>
  <c r="S446" i="78"/>
  <c r="Y446" i="78"/>
  <c r="T446" i="78"/>
  <c r="Z446" i="78"/>
  <c r="U446" i="78"/>
  <c r="AA446" i="78"/>
  <c r="G446" i="78"/>
  <c r="E447" i="78"/>
  <c r="F447" i="78"/>
  <c r="P447" i="78"/>
  <c r="V447" i="78"/>
  <c r="Q447" i="78"/>
  <c r="W447" i="78"/>
  <c r="R447" i="78"/>
  <c r="X447" i="78"/>
  <c r="S447" i="78"/>
  <c r="Y447" i="78"/>
  <c r="T447" i="78"/>
  <c r="Z447" i="78"/>
  <c r="U447" i="78"/>
  <c r="AA447" i="78"/>
  <c r="G447" i="78"/>
  <c r="E448" i="78"/>
  <c r="F448" i="78"/>
  <c r="P448" i="78"/>
  <c r="V448" i="78"/>
  <c r="Q448" i="78"/>
  <c r="W448" i="78"/>
  <c r="R448" i="78"/>
  <c r="X448" i="78"/>
  <c r="S448" i="78"/>
  <c r="Y448" i="78"/>
  <c r="T448" i="78"/>
  <c r="Z448" i="78"/>
  <c r="U448" i="78"/>
  <c r="AA448" i="78"/>
  <c r="G448" i="78"/>
  <c r="D198" i="78"/>
  <c r="E449" i="78"/>
  <c r="F449" i="78"/>
  <c r="P449" i="78"/>
  <c r="V449" i="78"/>
  <c r="Q449" i="78"/>
  <c r="W449" i="78"/>
  <c r="R449" i="78"/>
  <c r="X449" i="78"/>
  <c r="S449" i="78"/>
  <c r="Y449" i="78"/>
  <c r="T449" i="78"/>
  <c r="Z449" i="78"/>
  <c r="U449" i="78"/>
  <c r="AA449" i="78"/>
  <c r="G449" i="78"/>
  <c r="E450" i="78"/>
  <c r="F450" i="78"/>
  <c r="P450" i="78"/>
  <c r="V450" i="78"/>
  <c r="Q450" i="78"/>
  <c r="W450" i="78"/>
  <c r="R450" i="78"/>
  <c r="X450" i="78"/>
  <c r="S450" i="78"/>
  <c r="Y450" i="78"/>
  <c r="T450" i="78"/>
  <c r="Z450" i="78"/>
  <c r="U450" i="78"/>
  <c r="AA450" i="78"/>
  <c r="G450" i="78"/>
  <c r="E451" i="78"/>
  <c r="F451" i="78"/>
  <c r="P451" i="78"/>
  <c r="V451" i="78"/>
  <c r="Q451" i="78"/>
  <c r="W451" i="78"/>
  <c r="R451" i="78"/>
  <c r="X451" i="78"/>
  <c r="S451" i="78"/>
  <c r="Y451" i="78"/>
  <c r="T451" i="78"/>
  <c r="Z451" i="78"/>
  <c r="U451" i="78"/>
  <c r="AA451" i="78"/>
  <c r="G451" i="78"/>
  <c r="E452" i="78"/>
  <c r="F452" i="78"/>
  <c r="P452" i="78"/>
  <c r="V452" i="78"/>
  <c r="Q452" i="78"/>
  <c r="W452" i="78"/>
  <c r="R452" i="78"/>
  <c r="X452" i="78"/>
  <c r="S452" i="78"/>
  <c r="Y452" i="78"/>
  <c r="T452" i="78"/>
  <c r="Z452" i="78"/>
  <c r="U452" i="78"/>
  <c r="AA452" i="78"/>
  <c r="G452" i="78"/>
  <c r="E453" i="78"/>
  <c r="F453" i="78"/>
  <c r="P453" i="78"/>
  <c r="V453" i="78"/>
  <c r="Q453" i="78"/>
  <c r="W453" i="78"/>
  <c r="R453" i="78"/>
  <c r="X453" i="78"/>
  <c r="S453" i="78"/>
  <c r="Y453" i="78"/>
  <c r="T453" i="78"/>
  <c r="Z453" i="78"/>
  <c r="U453" i="78"/>
  <c r="AA453" i="78"/>
  <c r="G453" i="78"/>
  <c r="E454" i="78"/>
  <c r="F454" i="78"/>
  <c r="P454" i="78"/>
  <c r="V454" i="78"/>
  <c r="Q454" i="78"/>
  <c r="W454" i="78"/>
  <c r="R454" i="78"/>
  <c r="X454" i="78"/>
  <c r="S454" i="78"/>
  <c r="Y454" i="78"/>
  <c r="T454" i="78"/>
  <c r="Z454" i="78"/>
  <c r="U454" i="78"/>
  <c r="AA454" i="78"/>
  <c r="G454" i="78"/>
  <c r="E455" i="78"/>
  <c r="F455" i="78"/>
  <c r="P455" i="78"/>
  <c r="V455" i="78"/>
  <c r="Q455" i="78"/>
  <c r="W455" i="78"/>
  <c r="R455" i="78"/>
  <c r="X455" i="78"/>
  <c r="S455" i="78"/>
  <c r="Y455" i="78"/>
  <c r="T455" i="78"/>
  <c r="Z455" i="78"/>
  <c r="U455" i="78"/>
  <c r="AA455" i="78"/>
  <c r="G455" i="78"/>
  <c r="E456" i="78"/>
  <c r="F456" i="78"/>
  <c r="P456" i="78"/>
  <c r="V456" i="78"/>
  <c r="Q456" i="78"/>
  <c r="W456" i="78"/>
  <c r="R456" i="78"/>
  <c r="X456" i="78"/>
  <c r="S456" i="78"/>
  <c r="Y456" i="78"/>
  <c r="T456" i="78"/>
  <c r="Z456" i="78"/>
  <c r="U456" i="78"/>
  <c r="AA456" i="78"/>
  <c r="G456" i="78"/>
  <c r="E457" i="78"/>
  <c r="F457" i="78"/>
  <c r="P457" i="78"/>
  <c r="V457" i="78"/>
  <c r="Q457" i="78"/>
  <c r="W457" i="78"/>
  <c r="R457" i="78"/>
  <c r="X457" i="78"/>
  <c r="S457" i="78"/>
  <c r="Y457" i="78"/>
  <c r="T457" i="78"/>
  <c r="Z457" i="78"/>
  <c r="U457" i="78"/>
  <c r="AA457" i="78"/>
  <c r="G457" i="78"/>
  <c r="E458" i="78"/>
  <c r="F458" i="78"/>
  <c r="P458" i="78"/>
  <c r="V458" i="78"/>
  <c r="Q458" i="78"/>
  <c r="W458" i="78"/>
  <c r="R458" i="78"/>
  <c r="X458" i="78"/>
  <c r="S458" i="78"/>
  <c r="Y458" i="78"/>
  <c r="T458" i="78"/>
  <c r="Z458" i="78"/>
  <c r="U458" i="78"/>
  <c r="AA458" i="78"/>
  <c r="G458" i="78"/>
  <c r="E459" i="78"/>
  <c r="F459" i="78"/>
  <c r="P459" i="78"/>
  <c r="V459" i="78"/>
  <c r="Q459" i="78"/>
  <c r="W459" i="78"/>
  <c r="R459" i="78"/>
  <c r="X459" i="78"/>
  <c r="S459" i="78"/>
  <c r="Y459" i="78"/>
  <c r="T459" i="78"/>
  <c r="Z459" i="78"/>
  <c r="U459" i="78"/>
  <c r="AA459" i="78"/>
  <c r="G459" i="78"/>
  <c r="E460" i="78"/>
  <c r="F460" i="78"/>
  <c r="P460" i="78"/>
  <c r="V460" i="78"/>
  <c r="Q460" i="78"/>
  <c r="W460" i="78"/>
  <c r="R460" i="78"/>
  <c r="X460" i="78"/>
  <c r="S460" i="78"/>
  <c r="Y460" i="78"/>
  <c r="T460" i="78"/>
  <c r="Z460" i="78"/>
  <c r="U460" i="78"/>
  <c r="AA460" i="78"/>
  <c r="G460" i="78"/>
  <c r="E461" i="78"/>
  <c r="F461" i="78"/>
  <c r="P461" i="78"/>
  <c r="V461" i="78"/>
  <c r="Q461" i="78"/>
  <c r="W461" i="78"/>
  <c r="R461" i="78"/>
  <c r="X461" i="78"/>
  <c r="S461" i="78"/>
  <c r="Y461" i="78"/>
  <c r="T461" i="78"/>
  <c r="Z461" i="78"/>
  <c r="U461" i="78"/>
  <c r="AA461" i="78"/>
  <c r="G461" i="78"/>
  <c r="E462" i="78"/>
  <c r="F462" i="78"/>
  <c r="P462" i="78"/>
  <c r="V462" i="78"/>
  <c r="Q462" i="78"/>
  <c r="W462" i="78"/>
  <c r="R462" i="78"/>
  <c r="X462" i="78"/>
  <c r="S462" i="78"/>
  <c r="Y462" i="78"/>
  <c r="T462" i="78"/>
  <c r="Z462" i="78"/>
  <c r="U462" i="78"/>
  <c r="AA462" i="78"/>
  <c r="G462" i="78"/>
  <c r="E463" i="78"/>
  <c r="F463" i="78"/>
  <c r="P463" i="78"/>
  <c r="V463" i="78"/>
  <c r="Q463" i="78"/>
  <c r="W463" i="78"/>
  <c r="R463" i="78"/>
  <c r="X463" i="78"/>
  <c r="S463" i="78"/>
  <c r="Y463" i="78"/>
  <c r="T463" i="78"/>
  <c r="Z463" i="78"/>
  <c r="U463" i="78"/>
  <c r="AA463" i="78"/>
  <c r="G463" i="78"/>
  <c r="E464" i="78"/>
  <c r="F464" i="78"/>
  <c r="P464" i="78"/>
  <c r="V464" i="78"/>
  <c r="Q464" i="78"/>
  <c r="W464" i="78"/>
  <c r="R464" i="78"/>
  <c r="X464" i="78"/>
  <c r="S464" i="78"/>
  <c r="Y464" i="78"/>
  <c r="T464" i="78"/>
  <c r="Z464" i="78"/>
  <c r="U464" i="78"/>
  <c r="AA464" i="78"/>
  <c r="G464" i="78"/>
  <c r="E465" i="78"/>
  <c r="F465" i="78"/>
  <c r="P465" i="78"/>
  <c r="V465" i="78"/>
  <c r="Q465" i="78"/>
  <c r="W465" i="78"/>
  <c r="R465" i="78"/>
  <c r="X465" i="78"/>
  <c r="S465" i="78"/>
  <c r="Y465" i="78"/>
  <c r="T465" i="78"/>
  <c r="Z465" i="78"/>
  <c r="U465" i="78"/>
  <c r="AA465" i="78"/>
  <c r="G465" i="78"/>
  <c r="E466" i="78"/>
  <c r="F466" i="78"/>
  <c r="P466" i="78"/>
  <c r="V466" i="78"/>
  <c r="Q466" i="78"/>
  <c r="W466" i="78"/>
  <c r="R466" i="78"/>
  <c r="X466" i="78"/>
  <c r="S466" i="78"/>
  <c r="Y466" i="78"/>
  <c r="T466" i="78"/>
  <c r="Z466" i="78"/>
  <c r="U466" i="78"/>
  <c r="AA466" i="78"/>
  <c r="G466" i="78"/>
  <c r="E467" i="78"/>
  <c r="F467" i="78"/>
  <c r="P467" i="78"/>
  <c r="V467" i="78"/>
  <c r="Q467" i="78"/>
  <c r="W467" i="78"/>
  <c r="R467" i="78"/>
  <c r="X467" i="78"/>
  <c r="S467" i="78"/>
  <c r="Y467" i="78"/>
  <c r="T467" i="78"/>
  <c r="Z467" i="78"/>
  <c r="U467" i="78"/>
  <c r="AA467" i="78"/>
  <c r="G467" i="78"/>
  <c r="E468" i="78"/>
  <c r="F468" i="78"/>
  <c r="P468" i="78"/>
  <c r="V468" i="78"/>
  <c r="Q468" i="78"/>
  <c r="W468" i="78"/>
  <c r="R468" i="78"/>
  <c r="X468" i="78"/>
  <c r="S468" i="78"/>
  <c r="Y468" i="78"/>
  <c r="T468" i="78"/>
  <c r="Z468" i="78"/>
  <c r="U468" i="78"/>
  <c r="AA468" i="78"/>
  <c r="G468" i="78"/>
  <c r="E469" i="78"/>
  <c r="F469" i="78"/>
  <c r="P469" i="78"/>
  <c r="V469" i="78"/>
  <c r="Q469" i="78"/>
  <c r="W469" i="78"/>
  <c r="R469" i="78"/>
  <c r="X469" i="78"/>
  <c r="S469" i="78"/>
  <c r="Y469" i="78"/>
  <c r="T469" i="78"/>
  <c r="Z469" i="78"/>
  <c r="U469" i="78"/>
  <c r="AA469" i="78"/>
  <c r="G469" i="78"/>
  <c r="D199" i="78"/>
  <c r="E470" i="78"/>
  <c r="F470" i="78"/>
  <c r="P470" i="78"/>
  <c r="V470" i="78"/>
  <c r="Q470" i="78"/>
  <c r="W470" i="78"/>
  <c r="R470" i="78"/>
  <c r="X470" i="78"/>
  <c r="S470" i="78"/>
  <c r="Y470" i="78"/>
  <c r="T470" i="78"/>
  <c r="Z470" i="78"/>
  <c r="U470" i="78"/>
  <c r="AA470" i="78"/>
  <c r="G470" i="78"/>
  <c r="E471" i="78"/>
  <c r="F471" i="78"/>
  <c r="P471" i="78"/>
  <c r="V471" i="78"/>
  <c r="Q471" i="78"/>
  <c r="W471" i="78"/>
  <c r="R471" i="78"/>
  <c r="X471" i="78"/>
  <c r="S471" i="78"/>
  <c r="Y471" i="78"/>
  <c r="T471" i="78"/>
  <c r="Z471" i="78"/>
  <c r="U471" i="78"/>
  <c r="AA471" i="78"/>
  <c r="G471" i="78"/>
  <c r="E472" i="78"/>
  <c r="F472" i="78"/>
  <c r="P472" i="78"/>
  <c r="V472" i="78"/>
  <c r="Q472" i="78"/>
  <c r="W472" i="78"/>
  <c r="R472" i="78"/>
  <c r="X472" i="78"/>
  <c r="S472" i="78"/>
  <c r="Y472" i="78"/>
  <c r="T472" i="78"/>
  <c r="Z472" i="78"/>
  <c r="U472" i="78"/>
  <c r="AA472" i="78"/>
  <c r="G472" i="78"/>
  <c r="E473" i="78"/>
  <c r="F473" i="78"/>
  <c r="P473" i="78"/>
  <c r="V473" i="78"/>
  <c r="Q473" i="78"/>
  <c r="W473" i="78"/>
  <c r="R473" i="78"/>
  <c r="X473" i="78"/>
  <c r="S473" i="78"/>
  <c r="Y473" i="78"/>
  <c r="T473" i="78"/>
  <c r="Z473" i="78"/>
  <c r="U473" i="78"/>
  <c r="AA473" i="78"/>
  <c r="G473" i="78"/>
  <c r="E474" i="78"/>
  <c r="F474" i="78"/>
  <c r="P474" i="78"/>
  <c r="V474" i="78"/>
  <c r="Q474" i="78"/>
  <c r="W474" i="78"/>
  <c r="R474" i="78"/>
  <c r="X474" i="78"/>
  <c r="S474" i="78"/>
  <c r="Y474" i="78"/>
  <c r="T474" i="78"/>
  <c r="Z474" i="78"/>
  <c r="U474" i="78"/>
  <c r="AA474" i="78"/>
  <c r="G474" i="78"/>
  <c r="E475" i="78"/>
  <c r="F475" i="78"/>
  <c r="P475" i="78"/>
  <c r="V475" i="78"/>
  <c r="Q475" i="78"/>
  <c r="W475" i="78"/>
  <c r="R475" i="78"/>
  <c r="X475" i="78"/>
  <c r="S475" i="78"/>
  <c r="Y475" i="78"/>
  <c r="T475" i="78"/>
  <c r="Z475" i="78"/>
  <c r="U475" i="78"/>
  <c r="AA475" i="78"/>
  <c r="G475" i="78"/>
  <c r="E476" i="78"/>
  <c r="F476" i="78"/>
  <c r="P476" i="78"/>
  <c r="V476" i="78"/>
  <c r="Q476" i="78"/>
  <c r="W476" i="78"/>
  <c r="R476" i="78"/>
  <c r="X476" i="78"/>
  <c r="S476" i="78"/>
  <c r="Y476" i="78"/>
  <c r="T476" i="78"/>
  <c r="Z476" i="78"/>
  <c r="U476" i="78"/>
  <c r="AA476" i="78"/>
  <c r="G476" i="78"/>
  <c r="E477" i="78"/>
  <c r="F477" i="78"/>
  <c r="P477" i="78"/>
  <c r="V477" i="78"/>
  <c r="Q477" i="78"/>
  <c r="W477" i="78"/>
  <c r="R477" i="78"/>
  <c r="X477" i="78"/>
  <c r="S477" i="78"/>
  <c r="Y477" i="78"/>
  <c r="T477" i="78"/>
  <c r="Z477" i="78"/>
  <c r="U477" i="78"/>
  <c r="AA477" i="78"/>
  <c r="G477" i="78"/>
  <c r="E478" i="78"/>
  <c r="F478" i="78"/>
  <c r="P478" i="78"/>
  <c r="V478" i="78"/>
  <c r="Q478" i="78"/>
  <c r="W478" i="78"/>
  <c r="R478" i="78"/>
  <c r="X478" i="78"/>
  <c r="S478" i="78"/>
  <c r="Y478" i="78"/>
  <c r="T478" i="78"/>
  <c r="Z478" i="78"/>
  <c r="U478" i="78"/>
  <c r="AA478" i="78"/>
  <c r="G478" i="78"/>
  <c r="E479" i="78"/>
  <c r="F479" i="78"/>
  <c r="P479" i="78"/>
  <c r="V479" i="78"/>
  <c r="Q479" i="78"/>
  <c r="W479" i="78"/>
  <c r="R479" i="78"/>
  <c r="X479" i="78"/>
  <c r="S479" i="78"/>
  <c r="Y479" i="78"/>
  <c r="T479" i="78"/>
  <c r="Z479" i="78"/>
  <c r="U479" i="78"/>
  <c r="AA479" i="78"/>
  <c r="G479" i="78"/>
  <c r="E480" i="78"/>
  <c r="F480" i="78"/>
  <c r="P480" i="78"/>
  <c r="V480" i="78"/>
  <c r="Q480" i="78"/>
  <c r="W480" i="78"/>
  <c r="R480" i="78"/>
  <c r="X480" i="78"/>
  <c r="S480" i="78"/>
  <c r="Y480" i="78"/>
  <c r="T480" i="78"/>
  <c r="Z480" i="78"/>
  <c r="U480" i="78"/>
  <c r="AA480" i="78"/>
  <c r="G480" i="78"/>
  <c r="E481" i="78"/>
  <c r="F481" i="78"/>
  <c r="P481" i="78"/>
  <c r="V481" i="78"/>
  <c r="Q481" i="78"/>
  <c r="W481" i="78"/>
  <c r="R481" i="78"/>
  <c r="X481" i="78"/>
  <c r="S481" i="78"/>
  <c r="Y481" i="78"/>
  <c r="T481" i="78"/>
  <c r="Z481" i="78"/>
  <c r="U481" i="78"/>
  <c r="AA481" i="78"/>
  <c r="G481" i="78"/>
  <c r="E482" i="78"/>
  <c r="F482" i="78"/>
  <c r="P482" i="78"/>
  <c r="V482" i="78"/>
  <c r="Q482" i="78"/>
  <c r="W482" i="78"/>
  <c r="R482" i="78"/>
  <c r="X482" i="78"/>
  <c r="S482" i="78"/>
  <c r="Y482" i="78"/>
  <c r="T482" i="78"/>
  <c r="Z482" i="78"/>
  <c r="U482" i="78"/>
  <c r="AA482" i="78"/>
  <c r="G482" i="78"/>
  <c r="E483" i="78"/>
  <c r="F483" i="78"/>
  <c r="P483" i="78"/>
  <c r="V483" i="78"/>
  <c r="Q483" i="78"/>
  <c r="W483" i="78"/>
  <c r="R483" i="78"/>
  <c r="X483" i="78"/>
  <c r="S483" i="78"/>
  <c r="Y483" i="78"/>
  <c r="T483" i="78"/>
  <c r="Z483" i="78"/>
  <c r="U483" i="78"/>
  <c r="AA483" i="78"/>
  <c r="G483" i="78"/>
  <c r="E484" i="78"/>
  <c r="F484" i="78"/>
  <c r="P484" i="78"/>
  <c r="V484" i="78"/>
  <c r="Q484" i="78"/>
  <c r="W484" i="78"/>
  <c r="R484" i="78"/>
  <c r="X484" i="78"/>
  <c r="S484" i="78"/>
  <c r="Y484" i="78"/>
  <c r="T484" i="78"/>
  <c r="Z484" i="78"/>
  <c r="U484" i="78"/>
  <c r="AA484" i="78"/>
  <c r="G484" i="78"/>
  <c r="E485" i="78"/>
  <c r="F485" i="78"/>
  <c r="P485" i="78"/>
  <c r="V485" i="78"/>
  <c r="Q485" i="78"/>
  <c r="W485" i="78"/>
  <c r="R485" i="78"/>
  <c r="X485" i="78"/>
  <c r="S485" i="78"/>
  <c r="Y485" i="78"/>
  <c r="T485" i="78"/>
  <c r="Z485" i="78"/>
  <c r="U485" i="78"/>
  <c r="AA485" i="78"/>
  <c r="G485" i="78"/>
  <c r="E486" i="78"/>
  <c r="F486" i="78"/>
  <c r="P486" i="78"/>
  <c r="V486" i="78"/>
  <c r="Q486" i="78"/>
  <c r="W486" i="78"/>
  <c r="R486" i="78"/>
  <c r="X486" i="78"/>
  <c r="S486" i="78"/>
  <c r="Y486" i="78"/>
  <c r="T486" i="78"/>
  <c r="Z486" i="78"/>
  <c r="U486" i="78"/>
  <c r="AA486" i="78"/>
  <c r="G486" i="78"/>
  <c r="E487" i="78"/>
  <c r="F487" i="78"/>
  <c r="P487" i="78"/>
  <c r="V487" i="78"/>
  <c r="Q487" i="78"/>
  <c r="W487" i="78"/>
  <c r="R487" i="78"/>
  <c r="X487" i="78"/>
  <c r="S487" i="78"/>
  <c r="Y487" i="78"/>
  <c r="T487" i="78"/>
  <c r="Z487" i="78"/>
  <c r="U487" i="78"/>
  <c r="AA487" i="78"/>
  <c r="G487" i="78"/>
  <c r="E488" i="78"/>
  <c r="F488" i="78"/>
  <c r="P488" i="78"/>
  <c r="V488" i="78"/>
  <c r="Q488" i="78"/>
  <c r="W488" i="78"/>
  <c r="R488" i="78"/>
  <c r="X488" i="78"/>
  <c r="S488" i="78"/>
  <c r="Y488" i="78"/>
  <c r="T488" i="78"/>
  <c r="Z488" i="78"/>
  <c r="U488" i="78"/>
  <c r="AA488" i="78"/>
  <c r="G488" i="78"/>
  <c r="E489" i="78"/>
  <c r="F489" i="78"/>
  <c r="P489" i="78"/>
  <c r="V489" i="78"/>
  <c r="Q489" i="78"/>
  <c r="W489" i="78"/>
  <c r="R489" i="78"/>
  <c r="X489" i="78"/>
  <c r="S489" i="78"/>
  <c r="Y489" i="78"/>
  <c r="T489" i="78"/>
  <c r="Z489" i="78"/>
  <c r="U489" i="78"/>
  <c r="AA489" i="78"/>
  <c r="G489" i="78"/>
  <c r="E490" i="78"/>
  <c r="F490" i="78"/>
  <c r="P490" i="78"/>
  <c r="V490" i="78"/>
  <c r="Q490" i="78"/>
  <c r="W490" i="78"/>
  <c r="R490" i="78"/>
  <c r="X490" i="78"/>
  <c r="S490" i="78"/>
  <c r="Y490" i="78"/>
  <c r="T490" i="78"/>
  <c r="Z490" i="78"/>
  <c r="U490" i="78"/>
  <c r="AA490" i="78"/>
  <c r="G490" i="78"/>
  <c r="D200" i="78"/>
  <c r="E491" i="78"/>
  <c r="F491" i="78"/>
  <c r="P491" i="78"/>
  <c r="V491" i="78"/>
  <c r="Q491" i="78"/>
  <c r="W491" i="78"/>
  <c r="R491" i="78"/>
  <c r="X491" i="78"/>
  <c r="S491" i="78"/>
  <c r="Y491" i="78"/>
  <c r="T491" i="78"/>
  <c r="Z491" i="78"/>
  <c r="U491" i="78"/>
  <c r="AA491" i="78"/>
  <c r="G491" i="78"/>
  <c r="E492" i="78"/>
  <c r="F492" i="78"/>
  <c r="P492" i="78"/>
  <c r="V492" i="78"/>
  <c r="Q492" i="78"/>
  <c r="W492" i="78"/>
  <c r="R492" i="78"/>
  <c r="X492" i="78"/>
  <c r="S492" i="78"/>
  <c r="Y492" i="78"/>
  <c r="T492" i="78"/>
  <c r="Z492" i="78"/>
  <c r="U492" i="78"/>
  <c r="AA492" i="78"/>
  <c r="G492" i="78"/>
  <c r="E493" i="78"/>
  <c r="F493" i="78"/>
  <c r="P493" i="78"/>
  <c r="V493" i="78"/>
  <c r="Q493" i="78"/>
  <c r="W493" i="78"/>
  <c r="R493" i="78"/>
  <c r="X493" i="78"/>
  <c r="S493" i="78"/>
  <c r="Y493" i="78"/>
  <c r="T493" i="78"/>
  <c r="Z493" i="78"/>
  <c r="U493" i="78"/>
  <c r="AA493" i="78"/>
  <c r="G493" i="78"/>
  <c r="E494" i="78"/>
  <c r="F494" i="78"/>
  <c r="P494" i="78"/>
  <c r="V494" i="78"/>
  <c r="Q494" i="78"/>
  <c r="W494" i="78"/>
  <c r="R494" i="78"/>
  <c r="X494" i="78"/>
  <c r="S494" i="78"/>
  <c r="Y494" i="78"/>
  <c r="T494" i="78"/>
  <c r="Z494" i="78"/>
  <c r="U494" i="78"/>
  <c r="AA494" i="78"/>
  <c r="G494" i="78"/>
  <c r="E495" i="78"/>
  <c r="F495" i="78"/>
  <c r="P495" i="78"/>
  <c r="V495" i="78"/>
  <c r="Q495" i="78"/>
  <c r="W495" i="78"/>
  <c r="R495" i="78"/>
  <c r="X495" i="78"/>
  <c r="S495" i="78"/>
  <c r="Y495" i="78"/>
  <c r="T495" i="78"/>
  <c r="Z495" i="78"/>
  <c r="U495" i="78"/>
  <c r="AA495" i="78"/>
  <c r="G495" i="78"/>
  <c r="E496" i="78"/>
  <c r="F496" i="78"/>
  <c r="P496" i="78"/>
  <c r="V496" i="78"/>
  <c r="Q496" i="78"/>
  <c r="W496" i="78"/>
  <c r="R496" i="78"/>
  <c r="X496" i="78"/>
  <c r="S496" i="78"/>
  <c r="Y496" i="78"/>
  <c r="T496" i="78"/>
  <c r="Z496" i="78"/>
  <c r="U496" i="78"/>
  <c r="AA496" i="78"/>
  <c r="G496" i="78"/>
  <c r="E497" i="78"/>
  <c r="F497" i="78"/>
  <c r="P497" i="78"/>
  <c r="V497" i="78"/>
  <c r="Q497" i="78"/>
  <c r="W497" i="78"/>
  <c r="R497" i="78"/>
  <c r="X497" i="78"/>
  <c r="S497" i="78"/>
  <c r="Y497" i="78"/>
  <c r="T497" i="78"/>
  <c r="Z497" i="78"/>
  <c r="U497" i="78"/>
  <c r="AA497" i="78"/>
  <c r="G497" i="78"/>
  <c r="E498" i="78"/>
  <c r="F498" i="78"/>
  <c r="P498" i="78"/>
  <c r="V498" i="78"/>
  <c r="Q498" i="78"/>
  <c r="W498" i="78"/>
  <c r="R498" i="78"/>
  <c r="X498" i="78"/>
  <c r="S498" i="78"/>
  <c r="Y498" i="78"/>
  <c r="T498" i="78"/>
  <c r="Z498" i="78"/>
  <c r="U498" i="78"/>
  <c r="AA498" i="78"/>
  <c r="G498" i="78"/>
  <c r="E499" i="78"/>
  <c r="F499" i="78"/>
  <c r="P499" i="78"/>
  <c r="V499" i="78"/>
  <c r="Q499" i="78"/>
  <c r="W499" i="78"/>
  <c r="R499" i="78"/>
  <c r="X499" i="78"/>
  <c r="S499" i="78"/>
  <c r="Y499" i="78"/>
  <c r="T499" i="78"/>
  <c r="Z499" i="78"/>
  <c r="U499" i="78"/>
  <c r="AA499" i="78"/>
  <c r="G499" i="78"/>
  <c r="E500" i="78"/>
  <c r="F500" i="78"/>
  <c r="P500" i="78"/>
  <c r="V500" i="78"/>
  <c r="Q500" i="78"/>
  <c r="W500" i="78"/>
  <c r="R500" i="78"/>
  <c r="X500" i="78"/>
  <c r="S500" i="78"/>
  <c r="Y500" i="78"/>
  <c r="T500" i="78"/>
  <c r="Z500" i="78"/>
  <c r="U500" i="78"/>
  <c r="AA500" i="78"/>
  <c r="G500" i="78"/>
  <c r="E501" i="78"/>
  <c r="F501" i="78"/>
  <c r="P501" i="78"/>
  <c r="V501" i="78"/>
  <c r="Q501" i="78"/>
  <c r="W501" i="78"/>
  <c r="R501" i="78"/>
  <c r="X501" i="78"/>
  <c r="S501" i="78"/>
  <c r="Y501" i="78"/>
  <c r="T501" i="78"/>
  <c r="Z501" i="78"/>
  <c r="U501" i="78"/>
  <c r="AA501" i="78"/>
  <c r="G501" i="78"/>
  <c r="E502" i="78"/>
  <c r="F502" i="78"/>
  <c r="P502" i="78"/>
  <c r="V502" i="78"/>
  <c r="Q502" i="78"/>
  <c r="W502" i="78"/>
  <c r="R502" i="78"/>
  <c r="X502" i="78"/>
  <c r="S502" i="78"/>
  <c r="Y502" i="78"/>
  <c r="T502" i="78"/>
  <c r="Z502" i="78"/>
  <c r="U502" i="78"/>
  <c r="AA502" i="78"/>
  <c r="G502" i="78"/>
  <c r="E503" i="78"/>
  <c r="F503" i="78"/>
  <c r="P503" i="78"/>
  <c r="V503" i="78"/>
  <c r="Q503" i="78"/>
  <c r="W503" i="78"/>
  <c r="R503" i="78"/>
  <c r="X503" i="78"/>
  <c r="S503" i="78"/>
  <c r="Y503" i="78"/>
  <c r="T503" i="78"/>
  <c r="Z503" i="78"/>
  <c r="U503" i="78"/>
  <c r="AA503" i="78"/>
  <c r="G503" i="78"/>
  <c r="E504" i="78"/>
  <c r="F504" i="78"/>
  <c r="P504" i="78"/>
  <c r="V504" i="78"/>
  <c r="Q504" i="78"/>
  <c r="W504" i="78"/>
  <c r="R504" i="78"/>
  <c r="X504" i="78"/>
  <c r="S504" i="78"/>
  <c r="Y504" i="78"/>
  <c r="T504" i="78"/>
  <c r="Z504" i="78"/>
  <c r="U504" i="78"/>
  <c r="AA504" i="78"/>
  <c r="G504" i="78"/>
  <c r="E505" i="78"/>
  <c r="F505" i="78"/>
  <c r="P505" i="78"/>
  <c r="V505" i="78"/>
  <c r="Q505" i="78"/>
  <c r="W505" i="78"/>
  <c r="R505" i="78"/>
  <c r="X505" i="78"/>
  <c r="S505" i="78"/>
  <c r="Y505" i="78"/>
  <c r="T505" i="78"/>
  <c r="Z505" i="78"/>
  <c r="U505" i="78"/>
  <c r="AA505" i="78"/>
  <c r="G505" i="78"/>
  <c r="E506" i="78"/>
  <c r="F506" i="78"/>
  <c r="P506" i="78"/>
  <c r="V506" i="78"/>
  <c r="Q506" i="78"/>
  <c r="W506" i="78"/>
  <c r="R506" i="78"/>
  <c r="X506" i="78"/>
  <c r="S506" i="78"/>
  <c r="Y506" i="78"/>
  <c r="T506" i="78"/>
  <c r="Z506" i="78"/>
  <c r="U506" i="78"/>
  <c r="AA506" i="78"/>
  <c r="G506" i="78"/>
  <c r="E507" i="78"/>
  <c r="F507" i="78"/>
  <c r="P507" i="78"/>
  <c r="V507" i="78"/>
  <c r="Q507" i="78"/>
  <c r="W507" i="78"/>
  <c r="R507" i="78"/>
  <c r="X507" i="78"/>
  <c r="S507" i="78"/>
  <c r="Y507" i="78"/>
  <c r="T507" i="78"/>
  <c r="Z507" i="78"/>
  <c r="U507" i="78"/>
  <c r="AA507" i="78"/>
  <c r="G507" i="78"/>
  <c r="E508" i="78"/>
  <c r="F508" i="78"/>
  <c r="P508" i="78"/>
  <c r="V508" i="78"/>
  <c r="Q508" i="78"/>
  <c r="W508" i="78"/>
  <c r="R508" i="78"/>
  <c r="X508" i="78"/>
  <c r="S508" i="78"/>
  <c r="Y508" i="78"/>
  <c r="T508" i="78"/>
  <c r="Z508" i="78"/>
  <c r="U508" i="78"/>
  <c r="AA508" i="78"/>
  <c r="G508" i="78"/>
  <c r="E509" i="78"/>
  <c r="F509" i="78"/>
  <c r="P509" i="78"/>
  <c r="V509" i="78"/>
  <c r="Q509" i="78"/>
  <c r="W509" i="78"/>
  <c r="R509" i="78"/>
  <c r="X509" i="78"/>
  <c r="S509" i="78"/>
  <c r="Y509" i="78"/>
  <c r="T509" i="78"/>
  <c r="Z509" i="78"/>
  <c r="U509" i="78"/>
  <c r="AA509" i="78"/>
  <c r="G509" i="78"/>
  <c r="E510" i="78"/>
  <c r="F510" i="78"/>
  <c r="P510" i="78"/>
  <c r="V510" i="78"/>
  <c r="Q510" i="78"/>
  <c r="W510" i="78"/>
  <c r="R510" i="78"/>
  <c r="X510" i="78"/>
  <c r="S510" i="78"/>
  <c r="Y510" i="78"/>
  <c r="T510" i="78"/>
  <c r="Z510" i="78"/>
  <c r="U510" i="78"/>
  <c r="AA510" i="78"/>
  <c r="G510" i="78"/>
  <c r="E511" i="78"/>
  <c r="F511" i="78"/>
  <c r="P511" i="78"/>
  <c r="V511" i="78"/>
  <c r="Q511" i="78"/>
  <c r="W511" i="78"/>
  <c r="R511" i="78"/>
  <c r="X511" i="78"/>
  <c r="S511" i="78"/>
  <c r="Y511" i="78"/>
  <c r="T511" i="78"/>
  <c r="Z511" i="78"/>
  <c r="U511" i="78"/>
  <c r="AA511" i="78"/>
  <c r="G511" i="78"/>
  <c r="D201" i="78"/>
  <c r="E512" i="78"/>
  <c r="F512" i="78"/>
  <c r="P512" i="78"/>
  <c r="V512" i="78"/>
  <c r="Q512" i="78"/>
  <c r="W512" i="78"/>
  <c r="R512" i="78"/>
  <c r="X512" i="78"/>
  <c r="S512" i="78"/>
  <c r="Y512" i="78"/>
  <c r="T512" i="78"/>
  <c r="Z512" i="78"/>
  <c r="U512" i="78"/>
  <c r="AA512" i="78"/>
  <c r="G512" i="78"/>
  <c r="E513" i="78"/>
  <c r="F513" i="78"/>
  <c r="P513" i="78"/>
  <c r="V513" i="78"/>
  <c r="Q513" i="78"/>
  <c r="W513" i="78"/>
  <c r="R513" i="78"/>
  <c r="X513" i="78"/>
  <c r="S513" i="78"/>
  <c r="Y513" i="78"/>
  <c r="T513" i="78"/>
  <c r="Z513" i="78"/>
  <c r="U513" i="78"/>
  <c r="AA513" i="78"/>
  <c r="G513" i="78"/>
  <c r="E514" i="78"/>
  <c r="F514" i="78"/>
  <c r="P514" i="78"/>
  <c r="V514" i="78"/>
  <c r="Q514" i="78"/>
  <c r="W514" i="78"/>
  <c r="R514" i="78"/>
  <c r="X514" i="78"/>
  <c r="S514" i="78"/>
  <c r="Y514" i="78"/>
  <c r="T514" i="78"/>
  <c r="Z514" i="78"/>
  <c r="U514" i="78"/>
  <c r="AA514" i="78"/>
  <c r="G514" i="78"/>
  <c r="E515" i="78"/>
  <c r="F515" i="78"/>
  <c r="P515" i="78"/>
  <c r="V515" i="78"/>
  <c r="Q515" i="78"/>
  <c r="W515" i="78"/>
  <c r="R515" i="78"/>
  <c r="X515" i="78"/>
  <c r="S515" i="78"/>
  <c r="Y515" i="78"/>
  <c r="T515" i="78"/>
  <c r="Z515" i="78"/>
  <c r="U515" i="78"/>
  <c r="AA515" i="78"/>
  <c r="G515" i="78"/>
  <c r="E516" i="78"/>
  <c r="F516" i="78"/>
  <c r="P516" i="78"/>
  <c r="V516" i="78"/>
  <c r="Q516" i="78"/>
  <c r="W516" i="78"/>
  <c r="R516" i="78"/>
  <c r="X516" i="78"/>
  <c r="S516" i="78"/>
  <c r="Y516" i="78"/>
  <c r="T516" i="78"/>
  <c r="Z516" i="78"/>
  <c r="U516" i="78"/>
  <c r="AA516" i="78"/>
  <c r="G516" i="78"/>
  <c r="E517" i="78"/>
  <c r="F517" i="78"/>
  <c r="P517" i="78"/>
  <c r="V517" i="78"/>
  <c r="Q517" i="78"/>
  <c r="W517" i="78"/>
  <c r="R517" i="78"/>
  <c r="X517" i="78"/>
  <c r="S517" i="78"/>
  <c r="Y517" i="78"/>
  <c r="T517" i="78"/>
  <c r="Z517" i="78"/>
  <c r="U517" i="78"/>
  <c r="AA517" i="78"/>
  <c r="G517" i="78"/>
  <c r="E518" i="78"/>
  <c r="F518" i="78"/>
  <c r="P518" i="78"/>
  <c r="V518" i="78"/>
  <c r="Q518" i="78"/>
  <c r="W518" i="78"/>
  <c r="R518" i="78"/>
  <c r="X518" i="78"/>
  <c r="S518" i="78"/>
  <c r="Y518" i="78"/>
  <c r="T518" i="78"/>
  <c r="Z518" i="78"/>
  <c r="U518" i="78"/>
  <c r="AA518" i="78"/>
  <c r="G518" i="78"/>
  <c r="E519" i="78"/>
  <c r="F519" i="78"/>
  <c r="P519" i="78"/>
  <c r="V519" i="78"/>
  <c r="Q519" i="78"/>
  <c r="W519" i="78"/>
  <c r="R519" i="78"/>
  <c r="X519" i="78"/>
  <c r="S519" i="78"/>
  <c r="Y519" i="78"/>
  <c r="T519" i="78"/>
  <c r="Z519" i="78"/>
  <c r="U519" i="78"/>
  <c r="AA519" i="78"/>
  <c r="G519" i="78"/>
  <c r="E520" i="78"/>
  <c r="F520" i="78"/>
  <c r="P520" i="78"/>
  <c r="V520" i="78"/>
  <c r="Q520" i="78"/>
  <c r="W520" i="78"/>
  <c r="R520" i="78"/>
  <c r="X520" i="78"/>
  <c r="S520" i="78"/>
  <c r="Y520" i="78"/>
  <c r="T520" i="78"/>
  <c r="Z520" i="78"/>
  <c r="U520" i="78"/>
  <c r="AA520" i="78"/>
  <c r="G520" i="78"/>
  <c r="E521" i="78"/>
  <c r="F521" i="78"/>
  <c r="P521" i="78"/>
  <c r="V521" i="78"/>
  <c r="Q521" i="78"/>
  <c r="W521" i="78"/>
  <c r="R521" i="78"/>
  <c r="X521" i="78"/>
  <c r="S521" i="78"/>
  <c r="Y521" i="78"/>
  <c r="T521" i="78"/>
  <c r="Z521" i="78"/>
  <c r="U521" i="78"/>
  <c r="AA521" i="78"/>
  <c r="G521" i="78"/>
  <c r="E522" i="78"/>
  <c r="F522" i="78"/>
  <c r="P522" i="78"/>
  <c r="V522" i="78"/>
  <c r="Q522" i="78"/>
  <c r="W522" i="78"/>
  <c r="R522" i="78"/>
  <c r="X522" i="78"/>
  <c r="S522" i="78"/>
  <c r="Y522" i="78"/>
  <c r="T522" i="78"/>
  <c r="Z522" i="78"/>
  <c r="U522" i="78"/>
  <c r="AA522" i="78"/>
  <c r="G522" i="78"/>
  <c r="E523" i="78"/>
  <c r="F523" i="78"/>
  <c r="P523" i="78"/>
  <c r="V523" i="78"/>
  <c r="Q523" i="78"/>
  <c r="W523" i="78"/>
  <c r="R523" i="78"/>
  <c r="X523" i="78"/>
  <c r="S523" i="78"/>
  <c r="Y523" i="78"/>
  <c r="T523" i="78"/>
  <c r="Z523" i="78"/>
  <c r="U523" i="78"/>
  <c r="AA523" i="78"/>
  <c r="G523" i="78"/>
  <c r="E524" i="78"/>
  <c r="F524" i="78"/>
  <c r="P524" i="78"/>
  <c r="V524" i="78"/>
  <c r="Q524" i="78"/>
  <c r="W524" i="78"/>
  <c r="R524" i="78"/>
  <c r="X524" i="78"/>
  <c r="S524" i="78"/>
  <c r="Y524" i="78"/>
  <c r="T524" i="78"/>
  <c r="Z524" i="78"/>
  <c r="U524" i="78"/>
  <c r="AA524" i="78"/>
  <c r="G524" i="78"/>
  <c r="E525" i="78"/>
  <c r="F525" i="78"/>
  <c r="P525" i="78"/>
  <c r="V525" i="78"/>
  <c r="Q525" i="78"/>
  <c r="W525" i="78"/>
  <c r="R525" i="78"/>
  <c r="X525" i="78"/>
  <c r="S525" i="78"/>
  <c r="Y525" i="78"/>
  <c r="T525" i="78"/>
  <c r="Z525" i="78"/>
  <c r="U525" i="78"/>
  <c r="AA525" i="78"/>
  <c r="G525" i="78"/>
  <c r="E526" i="78"/>
  <c r="F526" i="78"/>
  <c r="P526" i="78"/>
  <c r="V526" i="78"/>
  <c r="Q526" i="78"/>
  <c r="W526" i="78"/>
  <c r="R526" i="78"/>
  <c r="X526" i="78"/>
  <c r="S526" i="78"/>
  <c r="Y526" i="78"/>
  <c r="T526" i="78"/>
  <c r="Z526" i="78"/>
  <c r="U526" i="78"/>
  <c r="AA526" i="78"/>
  <c r="G526" i="78"/>
  <c r="E527" i="78"/>
  <c r="F527" i="78"/>
  <c r="P527" i="78"/>
  <c r="V527" i="78"/>
  <c r="Q527" i="78"/>
  <c r="W527" i="78"/>
  <c r="R527" i="78"/>
  <c r="X527" i="78"/>
  <c r="S527" i="78"/>
  <c r="Y527" i="78"/>
  <c r="T527" i="78"/>
  <c r="Z527" i="78"/>
  <c r="U527" i="78"/>
  <c r="AA527" i="78"/>
  <c r="G527" i="78"/>
  <c r="E528" i="78"/>
  <c r="F528" i="78"/>
  <c r="P528" i="78"/>
  <c r="V528" i="78"/>
  <c r="Q528" i="78"/>
  <c r="W528" i="78"/>
  <c r="R528" i="78"/>
  <c r="X528" i="78"/>
  <c r="S528" i="78"/>
  <c r="Y528" i="78"/>
  <c r="T528" i="78"/>
  <c r="Z528" i="78"/>
  <c r="U528" i="78"/>
  <c r="AA528" i="78"/>
  <c r="G528" i="78"/>
  <c r="E529" i="78"/>
  <c r="F529" i="78"/>
  <c r="P529" i="78"/>
  <c r="V529" i="78"/>
  <c r="Q529" i="78"/>
  <c r="W529" i="78"/>
  <c r="R529" i="78"/>
  <c r="X529" i="78"/>
  <c r="S529" i="78"/>
  <c r="Y529" i="78"/>
  <c r="T529" i="78"/>
  <c r="Z529" i="78"/>
  <c r="U529" i="78"/>
  <c r="AA529" i="78"/>
  <c r="G529" i="78"/>
  <c r="E530" i="78"/>
  <c r="F530" i="78"/>
  <c r="P530" i="78"/>
  <c r="V530" i="78"/>
  <c r="Q530" i="78"/>
  <c r="W530" i="78"/>
  <c r="R530" i="78"/>
  <c r="X530" i="78"/>
  <c r="S530" i="78"/>
  <c r="Y530" i="78"/>
  <c r="T530" i="78"/>
  <c r="Z530" i="78"/>
  <c r="U530" i="78"/>
  <c r="AA530" i="78"/>
  <c r="G530" i="78"/>
  <c r="E531" i="78"/>
  <c r="F531" i="78"/>
  <c r="P531" i="78"/>
  <c r="V531" i="78"/>
  <c r="Q531" i="78"/>
  <c r="W531" i="78"/>
  <c r="R531" i="78"/>
  <c r="X531" i="78"/>
  <c r="S531" i="78"/>
  <c r="Y531" i="78"/>
  <c r="T531" i="78"/>
  <c r="Z531" i="78"/>
  <c r="U531" i="78"/>
  <c r="AA531" i="78"/>
  <c r="G531" i="78"/>
  <c r="E532" i="78"/>
  <c r="F532" i="78"/>
  <c r="P532" i="78"/>
  <c r="V532" i="78"/>
  <c r="Q532" i="78"/>
  <c r="W532" i="78"/>
  <c r="R532" i="78"/>
  <c r="X532" i="78"/>
  <c r="S532" i="78"/>
  <c r="Y532" i="78"/>
  <c r="T532" i="78"/>
  <c r="Z532" i="78"/>
  <c r="U532" i="78"/>
  <c r="AA532" i="78"/>
  <c r="G532" i="78"/>
  <c r="D202" i="78"/>
  <c r="E533" i="78"/>
  <c r="F533" i="78"/>
  <c r="P533" i="78"/>
  <c r="V533" i="78"/>
  <c r="Q533" i="78"/>
  <c r="W533" i="78"/>
  <c r="R533" i="78"/>
  <c r="X533" i="78"/>
  <c r="S533" i="78"/>
  <c r="Y533" i="78"/>
  <c r="T533" i="78"/>
  <c r="Z533" i="78"/>
  <c r="U533" i="78"/>
  <c r="AA533" i="78"/>
  <c r="G533" i="78"/>
  <c r="E534" i="78"/>
  <c r="F534" i="78"/>
  <c r="P534" i="78"/>
  <c r="V534" i="78"/>
  <c r="Q534" i="78"/>
  <c r="W534" i="78"/>
  <c r="R534" i="78"/>
  <c r="X534" i="78"/>
  <c r="S534" i="78"/>
  <c r="Y534" i="78"/>
  <c r="T534" i="78"/>
  <c r="Z534" i="78"/>
  <c r="U534" i="78"/>
  <c r="AA534" i="78"/>
  <c r="G534" i="78"/>
  <c r="E535" i="78"/>
  <c r="F535" i="78"/>
  <c r="P535" i="78"/>
  <c r="V535" i="78"/>
  <c r="Q535" i="78"/>
  <c r="W535" i="78"/>
  <c r="R535" i="78"/>
  <c r="X535" i="78"/>
  <c r="S535" i="78"/>
  <c r="Y535" i="78"/>
  <c r="T535" i="78"/>
  <c r="Z535" i="78"/>
  <c r="U535" i="78"/>
  <c r="AA535" i="78"/>
  <c r="G535" i="78"/>
  <c r="E536" i="78"/>
  <c r="F536" i="78"/>
  <c r="P536" i="78"/>
  <c r="V536" i="78"/>
  <c r="Q536" i="78"/>
  <c r="W536" i="78"/>
  <c r="R536" i="78"/>
  <c r="X536" i="78"/>
  <c r="S536" i="78"/>
  <c r="Y536" i="78"/>
  <c r="T536" i="78"/>
  <c r="Z536" i="78"/>
  <c r="U536" i="78"/>
  <c r="AA536" i="78"/>
  <c r="G536" i="78"/>
  <c r="E537" i="78"/>
  <c r="F537" i="78"/>
  <c r="P537" i="78"/>
  <c r="V537" i="78"/>
  <c r="Q537" i="78"/>
  <c r="W537" i="78"/>
  <c r="R537" i="78"/>
  <c r="X537" i="78"/>
  <c r="S537" i="78"/>
  <c r="Y537" i="78"/>
  <c r="T537" i="78"/>
  <c r="Z537" i="78"/>
  <c r="U537" i="78"/>
  <c r="AA537" i="78"/>
  <c r="G537" i="78"/>
  <c r="E538" i="78"/>
  <c r="F538" i="78"/>
  <c r="P538" i="78"/>
  <c r="V538" i="78"/>
  <c r="Q538" i="78"/>
  <c r="W538" i="78"/>
  <c r="R538" i="78"/>
  <c r="X538" i="78"/>
  <c r="S538" i="78"/>
  <c r="Y538" i="78"/>
  <c r="T538" i="78"/>
  <c r="Z538" i="78"/>
  <c r="U538" i="78"/>
  <c r="AA538" i="78"/>
  <c r="G538" i="78"/>
  <c r="E539" i="78"/>
  <c r="F539" i="78"/>
  <c r="P539" i="78"/>
  <c r="V539" i="78"/>
  <c r="Q539" i="78"/>
  <c r="W539" i="78"/>
  <c r="R539" i="78"/>
  <c r="X539" i="78"/>
  <c r="S539" i="78"/>
  <c r="Y539" i="78"/>
  <c r="T539" i="78"/>
  <c r="Z539" i="78"/>
  <c r="U539" i="78"/>
  <c r="AA539" i="78"/>
  <c r="G539" i="78"/>
  <c r="E540" i="78"/>
  <c r="F540" i="78"/>
  <c r="P540" i="78"/>
  <c r="V540" i="78"/>
  <c r="Q540" i="78"/>
  <c r="W540" i="78"/>
  <c r="R540" i="78"/>
  <c r="X540" i="78"/>
  <c r="S540" i="78"/>
  <c r="Y540" i="78"/>
  <c r="T540" i="78"/>
  <c r="Z540" i="78"/>
  <c r="U540" i="78"/>
  <c r="AA540" i="78"/>
  <c r="G540" i="78"/>
  <c r="E541" i="78"/>
  <c r="F541" i="78"/>
  <c r="P541" i="78"/>
  <c r="V541" i="78"/>
  <c r="Q541" i="78"/>
  <c r="W541" i="78"/>
  <c r="R541" i="78"/>
  <c r="X541" i="78"/>
  <c r="S541" i="78"/>
  <c r="Y541" i="78"/>
  <c r="T541" i="78"/>
  <c r="Z541" i="78"/>
  <c r="U541" i="78"/>
  <c r="AA541" i="78"/>
  <c r="G541" i="78"/>
  <c r="E542" i="78"/>
  <c r="F542" i="78"/>
  <c r="P542" i="78"/>
  <c r="V542" i="78"/>
  <c r="Q542" i="78"/>
  <c r="W542" i="78"/>
  <c r="R542" i="78"/>
  <c r="X542" i="78"/>
  <c r="S542" i="78"/>
  <c r="Y542" i="78"/>
  <c r="T542" i="78"/>
  <c r="Z542" i="78"/>
  <c r="U542" i="78"/>
  <c r="AA542" i="78"/>
  <c r="G542" i="78"/>
  <c r="E543" i="78"/>
  <c r="F543" i="78"/>
  <c r="P543" i="78"/>
  <c r="V543" i="78"/>
  <c r="Q543" i="78"/>
  <c r="W543" i="78"/>
  <c r="R543" i="78"/>
  <c r="X543" i="78"/>
  <c r="S543" i="78"/>
  <c r="Y543" i="78"/>
  <c r="T543" i="78"/>
  <c r="Z543" i="78"/>
  <c r="U543" i="78"/>
  <c r="AA543" i="78"/>
  <c r="G543" i="78"/>
  <c r="E544" i="78"/>
  <c r="F544" i="78"/>
  <c r="P544" i="78"/>
  <c r="V544" i="78"/>
  <c r="Q544" i="78"/>
  <c r="W544" i="78"/>
  <c r="R544" i="78"/>
  <c r="X544" i="78"/>
  <c r="S544" i="78"/>
  <c r="Y544" i="78"/>
  <c r="T544" i="78"/>
  <c r="Z544" i="78"/>
  <c r="U544" i="78"/>
  <c r="AA544" i="78"/>
  <c r="G544" i="78"/>
  <c r="E545" i="78"/>
  <c r="F545" i="78"/>
  <c r="P545" i="78"/>
  <c r="V545" i="78"/>
  <c r="Q545" i="78"/>
  <c r="W545" i="78"/>
  <c r="R545" i="78"/>
  <c r="X545" i="78"/>
  <c r="S545" i="78"/>
  <c r="Y545" i="78"/>
  <c r="T545" i="78"/>
  <c r="Z545" i="78"/>
  <c r="U545" i="78"/>
  <c r="AA545" i="78"/>
  <c r="G545" i="78"/>
  <c r="E546" i="78"/>
  <c r="F546" i="78"/>
  <c r="P546" i="78"/>
  <c r="V546" i="78"/>
  <c r="Q546" i="78"/>
  <c r="W546" i="78"/>
  <c r="R546" i="78"/>
  <c r="X546" i="78"/>
  <c r="S546" i="78"/>
  <c r="Y546" i="78"/>
  <c r="T546" i="78"/>
  <c r="Z546" i="78"/>
  <c r="U546" i="78"/>
  <c r="AA546" i="78"/>
  <c r="G546" i="78"/>
  <c r="E547" i="78"/>
  <c r="F547" i="78"/>
  <c r="P547" i="78"/>
  <c r="V547" i="78"/>
  <c r="Q547" i="78"/>
  <c r="W547" i="78"/>
  <c r="R547" i="78"/>
  <c r="X547" i="78"/>
  <c r="S547" i="78"/>
  <c r="Y547" i="78"/>
  <c r="T547" i="78"/>
  <c r="Z547" i="78"/>
  <c r="U547" i="78"/>
  <c r="AA547" i="78"/>
  <c r="G547" i="78"/>
  <c r="E548" i="78"/>
  <c r="F548" i="78"/>
  <c r="P548" i="78"/>
  <c r="V548" i="78"/>
  <c r="Q548" i="78"/>
  <c r="W548" i="78"/>
  <c r="R548" i="78"/>
  <c r="X548" i="78"/>
  <c r="S548" i="78"/>
  <c r="Y548" i="78"/>
  <c r="T548" i="78"/>
  <c r="Z548" i="78"/>
  <c r="U548" i="78"/>
  <c r="AA548" i="78"/>
  <c r="G548" i="78"/>
  <c r="E549" i="78"/>
  <c r="F549" i="78"/>
  <c r="P549" i="78"/>
  <c r="V549" i="78"/>
  <c r="Q549" i="78"/>
  <c r="W549" i="78"/>
  <c r="R549" i="78"/>
  <c r="X549" i="78"/>
  <c r="S549" i="78"/>
  <c r="Y549" i="78"/>
  <c r="T549" i="78"/>
  <c r="Z549" i="78"/>
  <c r="U549" i="78"/>
  <c r="AA549" i="78"/>
  <c r="G549" i="78"/>
  <c r="E550" i="78"/>
  <c r="F550" i="78"/>
  <c r="P550" i="78"/>
  <c r="V550" i="78"/>
  <c r="Q550" i="78"/>
  <c r="W550" i="78"/>
  <c r="R550" i="78"/>
  <c r="X550" i="78"/>
  <c r="S550" i="78"/>
  <c r="Y550" i="78"/>
  <c r="T550" i="78"/>
  <c r="Z550" i="78"/>
  <c r="U550" i="78"/>
  <c r="AA550" i="78"/>
  <c r="G550" i="78"/>
  <c r="E551" i="78"/>
  <c r="F551" i="78"/>
  <c r="P551" i="78"/>
  <c r="V551" i="78"/>
  <c r="Q551" i="78"/>
  <c r="W551" i="78"/>
  <c r="R551" i="78"/>
  <c r="X551" i="78"/>
  <c r="S551" i="78"/>
  <c r="Y551" i="78"/>
  <c r="T551" i="78"/>
  <c r="Z551" i="78"/>
  <c r="U551" i="78"/>
  <c r="AA551" i="78"/>
  <c r="G551" i="78"/>
  <c r="E552" i="78"/>
  <c r="F552" i="78"/>
  <c r="P552" i="78"/>
  <c r="V552" i="78"/>
  <c r="Q552" i="78"/>
  <c r="W552" i="78"/>
  <c r="R552" i="78"/>
  <c r="X552" i="78"/>
  <c r="S552" i="78"/>
  <c r="Y552" i="78"/>
  <c r="T552" i="78"/>
  <c r="Z552" i="78"/>
  <c r="U552" i="78"/>
  <c r="AA552" i="78"/>
  <c r="G552" i="78"/>
  <c r="E553" i="78"/>
  <c r="F553" i="78"/>
  <c r="P553" i="78"/>
  <c r="V553" i="78"/>
  <c r="Q553" i="78"/>
  <c r="W553" i="78"/>
  <c r="R553" i="78"/>
  <c r="X553" i="78"/>
  <c r="S553" i="78"/>
  <c r="Y553" i="78"/>
  <c r="T553" i="78"/>
  <c r="Z553" i="78"/>
  <c r="U553" i="78"/>
  <c r="AA553" i="78"/>
  <c r="G553" i="78"/>
  <c r="D203" i="78"/>
  <c r="E554" i="78"/>
  <c r="F554" i="78"/>
  <c r="P554" i="78"/>
  <c r="V554" i="78"/>
  <c r="Q554" i="78"/>
  <c r="W554" i="78"/>
  <c r="R554" i="78"/>
  <c r="X554" i="78"/>
  <c r="S554" i="78"/>
  <c r="Y554" i="78"/>
  <c r="T554" i="78"/>
  <c r="Z554" i="78"/>
  <c r="U554" i="78"/>
  <c r="AA554" i="78"/>
  <c r="G554" i="78"/>
  <c r="E555" i="78"/>
  <c r="F555" i="78"/>
  <c r="P555" i="78"/>
  <c r="V555" i="78"/>
  <c r="Q555" i="78"/>
  <c r="W555" i="78"/>
  <c r="R555" i="78"/>
  <c r="X555" i="78"/>
  <c r="S555" i="78"/>
  <c r="Y555" i="78"/>
  <c r="T555" i="78"/>
  <c r="Z555" i="78"/>
  <c r="U555" i="78"/>
  <c r="AA555" i="78"/>
  <c r="G555" i="78"/>
  <c r="E556" i="78"/>
  <c r="F556" i="78"/>
  <c r="P556" i="78"/>
  <c r="V556" i="78"/>
  <c r="Q556" i="78"/>
  <c r="W556" i="78"/>
  <c r="R556" i="78"/>
  <c r="X556" i="78"/>
  <c r="S556" i="78"/>
  <c r="Y556" i="78"/>
  <c r="T556" i="78"/>
  <c r="Z556" i="78"/>
  <c r="U556" i="78"/>
  <c r="AA556" i="78"/>
  <c r="G556" i="78"/>
  <c r="E557" i="78"/>
  <c r="F557" i="78"/>
  <c r="P557" i="78"/>
  <c r="V557" i="78"/>
  <c r="Q557" i="78"/>
  <c r="W557" i="78"/>
  <c r="R557" i="78"/>
  <c r="X557" i="78"/>
  <c r="S557" i="78"/>
  <c r="Y557" i="78"/>
  <c r="T557" i="78"/>
  <c r="Z557" i="78"/>
  <c r="U557" i="78"/>
  <c r="AA557" i="78"/>
  <c r="G557" i="78"/>
  <c r="E558" i="78"/>
  <c r="F558" i="78"/>
  <c r="P558" i="78"/>
  <c r="V558" i="78"/>
  <c r="Q558" i="78"/>
  <c r="W558" i="78"/>
  <c r="R558" i="78"/>
  <c r="X558" i="78"/>
  <c r="S558" i="78"/>
  <c r="Y558" i="78"/>
  <c r="T558" i="78"/>
  <c r="Z558" i="78"/>
  <c r="U558" i="78"/>
  <c r="AA558" i="78"/>
  <c r="G558" i="78"/>
  <c r="E559" i="78"/>
  <c r="F559" i="78"/>
  <c r="P559" i="78"/>
  <c r="V559" i="78"/>
  <c r="Q559" i="78"/>
  <c r="W559" i="78"/>
  <c r="R559" i="78"/>
  <c r="X559" i="78"/>
  <c r="S559" i="78"/>
  <c r="Y559" i="78"/>
  <c r="T559" i="78"/>
  <c r="Z559" i="78"/>
  <c r="U559" i="78"/>
  <c r="AA559" i="78"/>
  <c r="G559" i="78"/>
  <c r="E560" i="78"/>
  <c r="F560" i="78"/>
  <c r="P560" i="78"/>
  <c r="V560" i="78"/>
  <c r="Q560" i="78"/>
  <c r="W560" i="78"/>
  <c r="R560" i="78"/>
  <c r="X560" i="78"/>
  <c r="S560" i="78"/>
  <c r="Y560" i="78"/>
  <c r="T560" i="78"/>
  <c r="Z560" i="78"/>
  <c r="U560" i="78"/>
  <c r="AA560" i="78"/>
  <c r="G560" i="78"/>
  <c r="E561" i="78"/>
  <c r="F561" i="78"/>
  <c r="P561" i="78"/>
  <c r="V561" i="78"/>
  <c r="Q561" i="78"/>
  <c r="W561" i="78"/>
  <c r="R561" i="78"/>
  <c r="X561" i="78"/>
  <c r="S561" i="78"/>
  <c r="Y561" i="78"/>
  <c r="T561" i="78"/>
  <c r="Z561" i="78"/>
  <c r="U561" i="78"/>
  <c r="AA561" i="78"/>
  <c r="G561" i="78"/>
  <c r="E562" i="78"/>
  <c r="F562" i="78"/>
  <c r="P562" i="78"/>
  <c r="V562" i="78"/>
  <c r="Q562" i="78"/>
  <c r="W562" i="78"/>
  <c r="R562" i="78"/>
  <c r="X562" i="78"/>
  <c r="S562" i="78"/>
  <c r="Y562" i="78"/>
  <c r="T562" i="78"/>
  <c r="Z562" i="78"/>
  <c r="U562" i="78"/>
  <c r="AA562" i="78"/>
  <c r="G562" i="78"/>
  <c r="E563" i="78"/>
  <c r="F563" i="78"/>
  <c r="P563" i="78"/>
  <c r="V563" i="78"/>
  <c r="Q563" i="78"/>
  <c r="W563" i="78"/>
  <c r="R563" i="78"/>
  <c r="X563" i="78"/>
  <c r="S563" i="78"/>
  <c r="Y563" i="78"/>
  <c r="T563" i="78"/>
  <c r="Z563" i="78"/>
  <c r="U563" i="78"/>
  <c r="AA563" i="78"/>
  <c r="G563" i="78"/>
  <c r="E564" i="78"/>
  <c r="F564" i="78"/>
  <c r="P564" i="78"/>
  <c r="V564" i="78"/>
  <c r="Q564" i="78"/>
  <c r="W564" i="78"/>
  <c r="R564" i="78"/>
  <c r="X564" i="78"/>
  <c r="S564" i="78"/>
  <c r="Y564" i="78"/>
  <c r="T564" i="78"/>
  <c r="Z564" i="78"/>
  <c r="U564" i="78"/>
  <c r="AA564" i="78"/>
  <c r="G564" i="78"/>
  <c r="E565" i="78"/>
  <c r="F565" i="78"/>
  <c r="P565" i="78"/>
  <c r="V565" i="78"/>
  <c r="Q565" i="78"/>
  <c r="W565" i="78"/>
  <c r="R565" i="78"/>
  <c r="X565" i="78"/>
  <c r="S565" i="78"/>
  <c r="Y565" i="78"/>
  <c r="T565" i="78"/>
  <c r="Z565" i="78"/>
  <c r="U565" i="78"/>
  <c r="AA565" i="78"/>
  <c r="G565" i="78"/>
  <c r="E566" i="78"/>
  <c r="F566" i="78"/>
  <c r="P566" i="78"/>
  <c r="V566" i="78"/>
  <c r="Q566" i="78"/>
  <c r="W566" i="78"/>
  <c r="R566" i="78"/>
  <c r="X566" i="78"/>
  <c r="S566" i="78"/>
  <c r="Y566" i="78"/>
  <c r="T566" i="78"/>
  <c r="Z566" i="78"/>
  <c r="U566" i="78"/>
  <c r="AA566" i="78"/>
  <c r="G566" i="78"/>
  <c r="E567" i="78"/>
  <c r="F567" i="78"/>
  <c r="P567" i="78"/>
  <c r="V567" i="78"/>
  <c r="Q567" i="78"/>
  <c r="W567" i="78"/>
  <c r="R567" i="78"/>
  <c r="X567" i="78"/>
  <c r="S567" i="78"/>
  <c r="Y567" i="78"/>
  <c r="T567" i="78"/>
  <c r="Z567" i="78"/>
  <c r="U567" i="78"/>
  <c r="AA567" i="78"/>
  <c r="G567" i="78"/>
  <c r="E568" i="78"/>
  <c r="F568" i="78"/>
  <c r="P568" i="78"/>
  <c r="V568" i="78"/>
  <c r="Q568" i="78"/>
  <c r="W568" i="78"/>
  <c r="R568" i="78"/>
  <c r="X568" i="78"/>
  <c r="S568" i="78"/>
  <c r="Y568" i="78"/>
  <c r="T568" i="78"/>
  <c r="Z568" i="78"/>
  <c r="U568" i="78"/>
  <c r="AA568" i="78"/>
  <c r="G568" i="78"/>
  <c r="E569" i="78"/>
  <c r="F569" i="78"/>
  <c r="P569" i="78"/>
  <c r="V569" i="78"/>
  <c r="Q569" i="78"/>
  <c r="W569" i="78"/>
  <c r="R569" i="78"/>
  <c r="X569" i="78"/>
  <c r="S569" i="78"/>
  <c r="Y569" i="78"/>
  <c r="T569" i="78"/>
  <c r="Z569" i="78"/>
  <c r="U569" i="78"/>
  <c r="AA569" i="78"/>
  <c r="G569" i="78"/>
  <c r="E570" i="78"/>
  <c r="F570" i="78"/>
  <c r="P570" i="78"/>
  <c r="V570" i="78"/>
  <c r="Q570" i="78"/>
  <c r="W570" i="78"/>
  <c r="R570" i="78"/>
  <c r="X570" i="78"/>
  <c r="S570" i="78"/>
  <c r="Y570" i="78"/>
  <c r="T570" i="78"/>
  <c r="Z570" i="78"/>
  <c r="U570" i="78"/>
  <c r="AA570" i="78"/>
  <c r="G570" i="78"/>
  <c r="E571" i="78"/>
  <c r="F571" i="78"/>
  <c r="P571" i="78"/>
  <c r="V571" i="78"/>
  <c r="Q571" i="78"/>
  <c r="W571" i="78"/>
  <c r="R571" i="78"/>
  <c r="X571" i="78"/>
  <c r="S571" i="78"/>
  <c r="Y571" i="78"/>
  <c r="T571" i="78"/>
  <c r="Z571" i="78"/>
  <c r="U571" i="78"/>
  <c r="AA571" i="78"/>
  <c r="G571" i="78"/>
  <c r="E572" i="78"/>
  <c r="F572" i="78"/>
  <c r="P572" i="78"/>
  <c r="V572" i="78"/>
  <c r="Q572" i="78"/>
  <c r="W572" i="78"/>
  <c r="R572" i="78"/>
  <c r="X572" i="78"/>
  <c r="S572" i="78"/>
  <c r="Y572" i="78"/>
  <c r="T572" i="78"/>
  <c r="Z572" i="78"/>
  <c r="U572" i="78"/>
  <c r="AA572" i="78"/>
  <c r="G572" i="78"/>
  <c r="E573" i="78"/>
  <c r="F573" i="78"/>
  <c r="P573" i="78"/>
  <c r="V573" i="78"/>
  <c r="Q573" i="78"/>
  <c r="W573" i="78"/>
  <c r="R573" i="78"/>
  <c r="X573" i="78"/>
  <c r="S573" i="78"/>
  <c r="Y573" i="78"/>
  <c r="T573" i="78"/>
  <c r="Z573" i="78"/>
  <c r="U573" i="78"/>
  <c r="AA573" i="78"/>
  <c r="G573" i="78"/>
  <c r="E574" i="78"/>
  <c r="F574" i="78"/>
  <c r="P574" i="78"/>
  <c r="V574" i="78"/>
  <c r="Q574" i="78"/>
  <c r="W574" i="78"/>
  <c r="R574" i="78"/>
  <c r="X574" i="78"/>
  <c r="S574" i="78"/>
  <c r="Y574" i="78"/>
  <c r="T574" i="78"/>
  <c r="Z574" i="78"/>
  <c r="U574" i="78"/>
  <c r="AA574" i="78"/>
  <c r="G574" i="78"/>
  <c r="D204" i="78"/>
  <c r="E575" i="78"/>
  <c r="F575" i="78"/>
  <c r="P575" i="78"/>
  <c r="V575" i="78"/>
  <c r="Q575" i="78"/>
  <c r="W575" i="78"/>
  <c r="R575" i="78"/>
  <c r="X575" i="78"/>
  <c r="S575" i="78"/>
  <c r="Y575" i="78"/>
  <c r="T575" i="78"/>
  <c r="Z575" i="78"/>
  <c r="U575" i="78"/>
  <c r="AA575" i="78"/>
  <c r="G575" i="78"/>
  <c r="E576" i="78"/>
  <c r="F576" i="78"/>
  <c r="P576" i="78"/>
  <c r="V576" i="78"/>
  <c r="Q576" i="78"/>
  <c r="W576" i="78"/>
  <c r="R576" i="78"/>
  <c r="X576" i="78"/>
  <c r="S576" i="78"/>
  <c r="Y576" i="78"/>
  <c r="T576" i="78"/>
  <c r="Z576" i="78"/>
  <c r="U576" i="78"/>
  <c r="AA576" i="78"/>
  <c r="G576" i="78"/>
  <c r="E577" i="78"/>
  <c r="F577" i="78"/>
  <c r="P577" i="78"/>
  <c r="V577" i="78"/>
  <c r="Q577" i="78"/>
  <c r="W577" i="78"/>
  <c r="R577" i="78"/>
  <c r="X577" i="78"/>
  <c r="S577" i="78"/>
  <c r="Y577" i="78"/>
  <c r="T577" i="78"/>
  <c r="Z577" i="78"/>
  <c r="U577" i="78"/>
  <c r="AA577" i="78"/>
  <c r="G577" i="78"/>
  <c r="E578" i="78"/>
  <c r="F578" i="78"/>
  <c r="P578" i="78"/>
  <c r="V578" i="78"/>
  <c r="Q578" i="78"/>
  <c r="W578" i="78"/>
  <c r="R578" i="78"/>
  <c r="X578" i="78"/>
  <c r="S578" i="78"/>
  <c r="Y578" i="78"/>
  <c r="T578" i="78"/>
  <c r="Z578" i="78"/>
  <c r="U578" i="78"/>
  <c r="AA578" i="78"/>
  <c r="G578" i="78"/>
  <c r="E579" i="78"/>
  <c r="F579" i="78"/>
  <c r="P579" i="78"/>
  <c r="V579" i="78"/>
  <c r="Q579" i="78"/>
  <c r="W579" i="78"/>
  <c r="R579" i="78"/>
  <c r="X579" i="78"/>
  <c r="S579" i="78"/>
  <c r="Y579" i="78"/>
  <c r="T579" i="78"/>
  <c r="Z579" i="78"/>
  <c r="U579" i="78"/>
  <c r="AA579" i="78"/>
  <c r="G579" i="78"/>
  <c r="E580" i="78"/>
  <c r="F580" i="78"/>
  <c r="P580" i="78"/>
  <c r="V580" i="78"/>
  <c r="Q580" i="78"/>
  <c r="W580" i="78"/>
  <c r="R580" i="78"/>
  <c r="X580" i="78"/>
  <c r="S580" i="78"/>
  <c r="Y580" i="78"/>
  <c r="T580" i="78"/>
  <c r="Z580" i="78"/>
  <c r="U580" i="78"/>
  <c r="AA580" i="78"/>
  <c r="G580" i="78"/>
  <c r="E581" i="78"/>
  <c r="F581" i="78"/>
  <c r="P581" i="78"/>
  <c r="V581" i="78"/>
  <c r="Q581" i="78"/>
  <c r="W581" i="78"/>
  <c r="R581" i="78"/>
  <c r="X581" i="78"/>
  <c r="S581" i="78"/>
  <c r="Y581" i="78"/>
  <c r="T581" i="78"/>
  <c r="Z581" i="78"/>
  <c r="U581" i="78"/>
  <c r="AA581" i="78"/>
  <c r="G581" i="78"/>
  <c r="E582" i="78"/>
  <c r="F582" i="78"/>
  <c r="P582" i="78"/>
  <c r="V582" i="78"/>
  <c r="Q582" i="78"/>
  <c r="W582" i="78"/>
  <c r="R582" i="78"/>
  <c r="X582" i="78"/>
  <c r="S582" i="78"/>
  <c r="Y582" i="78"/>
  <c r="T582" i="78"/>
  <c r="Z582" i="78"/>
  <c r="U582" i="78"/>
  <c r="AA582" i="78"/>
  <c r="G582" i="78"/>
  <c r="E583" i="78"/>
  <c r="F583" i="78"/>
  <c r="P583" i="78"/>
  <c r="V583" i="78"/>
  <c r="Q583" i="78"/>
  <c r="W583" i="78"/>
  <c r="R583" i="78"/>
  <c r="X583" i="78"/>
  <c r="S583" i="78"/>
  <c r="Y583" i="78"/>
  <c r="T583" i="78"/>
  <c r="Z583" i="78"/>
  <c r="U583" i="78"/>
  <c r="AA583" i="78"/>
  <c r="G583" i="78"/>
  <c r="E584" i="78"/>
  <c r="F584" i="78"/>
  <c r="P584" i="78"/>
  <c r="V584" i="78"/>
  <c r="Q584" i="78"/>
  <c r="W584" i="78"/>
  <c r="R584" i="78"/>
  <c r="X584" i="78"/>
  <c r="S584" i="78"/>
  <c r="Y584" i="78"/>
  <c r="T584" i="78"/>
  <c r="Z584" i="78"/>
  <c r="U584" i="78"/>
  <c r="AA584" i="78"/>
  <c r="G584" i="78"/>
  <c r="E585" i="78"/>
  <c r="F585" i="78"/>
  <c r="P585" i="78"/>
  <c r="V585" i="78"/>
  <c r="Q585" i="78"/>
  <c r="W585" i="78"/>
  <c r="R585" i="78"/>
  <c r="X585" i="78"/>
  <c r="S585" i="78"/>
  <c r="Y585" i="78"/>
  <c r="T585" i="78"/>
  <c r="Z585" i="78"/>
  <c r="U585" i="78"/>
  <c r="AA585" i="78"/>
  <c r="G585" i="78"/>
  <c r="E586" i="78"/>
  <c r="F586" i="78"/>
  <c r="P586" i="78"/>
  <c r="V586" i="78"/>
  <c r="Q586" i="78"/>
  <c r="W586" i="78"/>
  <c r="R586" i="78"/>
  <c r="X586" i="78"/>
  <c r="S586" i="78"/>
  <c r="Y586" i="78"/>
  <c r="T586" i="78"/>
  <c r="Z586" i="78"/>
  <c r="U586" i="78"/>
  <c r="AA586" i="78"/>
  <c r="G586" i="78"/>
  <c r="E587" i="78"/>
  <c r="F587" i="78"/>
  <c r="P587" i="78"/>
  <c r="V587" i="78"/>
  <c r="Q587" i="78"/>
  <c r="W587" i="78"/>
  <c r="R587" i="78"/>
  <c r="X587" i="78"/>
  <c r="S587" i="78"/>
  <c r="Y587" i="78"/>
  <c r="T587" i="78"/>
  <c r="Z587" i="78"/>
  <c r="U587" i="78"/>
  <c r="AA587" i="78"/>
  <c r="G587" i="78"/>
  <c r="E588" i="78"/>
  <c r="F588" i="78"/>
  <c r="P588" i="78"/>
  <c r="V588" i="78"/>
  <c r="Q588" i="78"/>
  <c r="W588" i="78"/>
  <c r="R588" i="78"/>
  <c r="X588" i="78"/>
  <c r="S588" i="78"/>
  <c r="Y588" i="78"/>
  <c r="T588" i="78"/>
  <c r="Z588" i="78"/>
  <c r="U588" i="78"/>
  <c r="AA588" i="78"/>
  <c r="G588" i="78"/>
  <c r="E589" i="78"/>
  <c r="F589" i="78"/>
  <c r="P589" i="78"/>
  <c r="V589" i="78"/>
  <c r="Q589" i="78"/>
  <c r="W589" i="78"/>
  <c r="R589" i="78"/>
  <c r="X589" i="78"/>
  <c r="S589" i="78"/>
  <c r="Y589" i="78"/>
  <c r="T589" i="78"/>
  <c r="Z589" i="78"/>
  <c r="U589" i="78"/>
  <c r="AA589" i="78"/>
  <c r="G589" i="78"/>
  <c r="E590" i="78"/>
  <c r="F590" i="78"/>
  <c r="P590" i="78"/>
  <c r="V590" i="78"/>
  <c r="Q590" i="78"/>
  <c r="W590" i="78"/>
  <c r="R590" i="78"/>
  <c r="X590" i="78"/>
  <c r="S590" i="78"/>
  <c r="Y590" i="78"/>
  <c r="T590" i="78"/>
  <c r="Z590" i="78"/>
  <c r="U590" i="78"/>
  <c r="AA590" i="78"/>
  <c r="G590" i="78"/>
  <c r="E591" i="78"/>
  <c r="F591" i="78"/>
  <c r="P591" i="78"/>
  <c r="V591" i="78"/>
  <c r="Q591" i="78"/>
  <c r="W591" i="78"/>
  <c r="R591" i="78"/>
  <c r="X591" i="78"/>
  <c r="S591" i="78"/>
  <c r="Y591" i="78"/>
  <c r="T591" i="78"/>
  <c r="Z591" i="78"/>
  <c r="U591" i="78"/>
  <c r="AA591" i="78"/>
  <c r="G591" i="78"/>
  <c r="E592" i="78"/>
  <c r="F592" i="78"/>
  <c r="P592" i="78"/>
  <c r="V592" i="78"/>
  <c r="Q592" i="78"/>
  <c r="W592" i="78"/>
  <c r="R592" i="78"/>
  <c r="X592" i="78"/>
  <c r="S592" i="78"/>
  <c r="Y592" i="78"/>
  <c r="T592" i="78"/>
  <c r="Z592" i="78"/>
  <c r="U592" i="78"/>
  <c r="AA592" i="78"/>
  <c r="G592" i="78"/>
  <c r="E593" i="78"/>
  <c r="F593" i="78"/>
  <c r="P593" i="78"/>
  <c r="V593" i="78"/>
  <c r="Q593" i="78"/>
  <c r="W593" i="78"/>
  <c r="R593" i="78"/>
  <c r="X593" i="78"/>
  <c r="S593" i="78"/>
  <c r="Y593" i="78"/>
  <c r="T593" i="78"/>
  <c r="Z593" i="78"/>
  <c r="U593" i="78"/>
  <c r="AA593" i="78"/>
  <c r="G593" i="78"/>
  <c r="E594" i="78"/>
  <c r="F594" i="78"/>
  <c r="P594" i="78"/>
  <c r="V594" i="78"/>
  <c r="Q594" i="78"/>
  <c r="W594" i="78"/>
  <c r="R594" i="78"/>
  <c r="X594" i="78"/>
  <c r="S594" i="78"/>
  <c r="Y594" i="78"/>
  <c r="T594" i="78"/>
  <c r="Z594" i="78"/>
  <c r="U594" i="78"/>
  <c r="AA594" i="78"/>
  <c r="G594" i="78"/>
  <c r="E595" i="78"/>
  <c r="F595" i="78"/>
  <c r="P595" i="78"/>
  <c r="V595" i="78"/>
  <c r="Q595" i="78"/>
  <c r="W595" i="78"/>
  <c r="R595" i="78"/>
  <c r="X595" i="78"/>
  <c r="S595" i="78"/>
  <c r="Y595" i="78"/>
  <c r="T595" i="78"/>
  <c r="Z595" i="78"/>
  <c r="U595" i="78"/>
  <c r="AA595" i="78"/>
  <c r="G595" i="78"/>
  <c r="D205" i="78"/>
  <c r="E596" i="78"/>
  <c r="F596" i="78"/>
  <c r="P596" i="78"/>
  <c r="V596" i="78"/>
  <c r="Q596" i="78"/>
  <c r="W596" i="78"/>
  <c r="R596" i="78"/>
  <c r="X596" i="78"/>
  <c r="S596" i="78"/>
  <c r="Y596" i="78"/>
  <c r="T596" i="78"/>
  <c r="Z596" i="78"/>
  <c r="U596" i="78"/>
  <c r="AA596" i="78"/>
  <c r="G596" i="78"/>
  <c r="E597" i="78"/>
  <c r="F597" i="78"/>
  <c r="P597" i="78"/>
  <c r="V597" i="78"/>
  <c r="Q597" i="78"/>
  <c r="W597" i="78"/>
  <c r="R597" i="78"/>
  <c r="X597" i="78"/>
  <c r="S597" i="78"/>
  <c r="Y597" i="78"/>
  <c r="T597" i="78"/>
  <c r="Z597" i="78"/>
  <c r="U597" i="78"/>
  <c r="AA597" i="78"/>
  <c r="G597" i="78"/>
  <c r="E598" i="78"/>
  <c r="F598" i="78"/>
  <c r="P598" i="78"/>
  <c r="V598" i="78"/>
  <c r="Q598" i="78"/>
  <c r="W598" i="78"/>
  <c r="R598" i="78"/>
  <c r="X598" i="78"/>
  <c r="S598" i="78"/>
  <c r="Y598" i="78"/>
  <c r="T598" i="78"/>
  <c r="Z598" i="78"/>
  <c r="U598" i="78"/>
  <c r="AA598" i="78"/>
  <c r="G598" i="78"/>
  <c r="E599" i="78"/>
  <c r="F599" i="78"/>
  <c r="P599" i="78"/>
  <c r="V599" i="78"/>
  <c r="Q599" i="78"/>
  <c r="W599" i="78"/>
  <c r="R599" i="78"/>
  <c r="X599" i="78"/>
  <c r="S599" i="78"/>
  <c r="Y599" i="78"/>
  <c r="T599" i="78"/>
  <c r="Z599" i="78"/>
  <c r="U599" i="78"/>
  <c r="AA599" i="78"/>
  <c r="G599" i="78"/>
  <c r="E600" i="78"/>
  <c r="F600" i="78"/>
  <c r="P600" i="78"/>
  <c r="V600" i="78"/>
  <c r="Q600" i="78"/>
  <c r="W600" i="78"/>
  <c r="R600" i="78"/>
  <c r="X600" i="78"/>
  <c r="S600" i="78"/>
  <c r="Y600" i="78"/>
  <c r="T600" i="78"/>
  <c r="Z600" i="78"/>
  <c r="U600" i="78"/>
  <c r="AA600" i="78"/>
  <c r="G600" i="78"/>
  <c r="E601" i="78"/>
  <c r="F601" i="78"/>
  <c r="P601" i="78"/>
  <c r="V601" i="78"/>
  <c r="Q601" i="78"/>
  <c r="W601" i="78"/>
  <c r="R601" i="78"/>
  <c r="X601" i="78"/>
  <c r="S601" i="78"/>
  <c r="Y601" i="78"/>
  <c r="T601" i="78"/>
  <c r="Z601" i="78"/>
  <c r="U601" i="78"/>
  <c r="AA601" i="78"/>
  <c r="G601" i="78"/>
  <c r="E602" i="78"/>
  <c r="F602" i="78"/>
  <c r="P602" i="78"/>
  <c r="V602" i="78"/>
  <c r="Q602" i="78"/>
  <c r="W602" i="78"/>
  <c r="R602" i="78"/>
  <c r="X602" i="78"/>
  <c r="S602" i="78"/>
  <c r="Y602" i="78"/>
  <c r="T602" i="78"/>
  <c r="Z602" i="78"/>
  <c r="U602" i="78"/>
  <c r="AA602" i="78"/>
  <c r="G602" i="78"/>
  <c r="E603" i="78"/>
  <c r="F603" i="78"/>
  <c r="P603" i="78"/>
  <c r="V603" i="78"/>
  <c r="Q603" i="78"/>
  <c r="W603" i="78"/>
  <c r="R603" i="78"/>
  <c r="X603" i="78"/>
  <c r="S603" i="78"/>
  <c r="Y603" i="78"/>
  <c r="T603" i="78"/>
  <c r="Z603" i="78"/>
  <c r="U603" i="78"/>
  <c r="AA603" i="78"/>
  <c r="G603" i="78"/>
  <c r="E604" i="78"/>
  <c r="F604" i="78"/>
  <c r="P604" i="78"/>
  <c r="V604" i="78"/>
  <c r="Q604" i="78"/>
  <c r="W604" i="78"/>
  <c r="R604" i="78"/>
  <c r="X604" i="78"/>
  <c r="S604" i="78"/>
  <c r="Y604" i="78"/>
  <c r="T604" i="78"/>
  <c r="Z604" i="78"/>
  <c r="U604" i="78"/>
  <c r="AA604" i="78"/>
  <c r="G604" i="78"/>
  <c r="E605" i="78"/>
  <c r="F605" i="78"/>
  <c r="P605" i="78"/>
  <c r="V605" i="78"/>
  <c r="Q605" i="78"/>
  <c r="W605" i="78"/>
  <c r="R605" i="78"/>
  <c r="X605" i="78"/>
  <c r="S605" i="78"/>
  <c r="Y605" i="78"/>
  <c r="T605" i="78"/>
  <c r="Z605" i="78"/>
  <c r="U605" i="78"/>
  <c r="AA605" i="78"/>
  <c r="G605" i="78"/>
  <c r="E606" i="78"/>
  <c r="F606" i="78"/>
  <c r="P606" i="78"/>
  <c r="V606" i="78"/>
  <c r="Q606" i="78"/>
  <c r="W606" i="78"/>
  <c r="R606" i="78"/>
  <c r="X606" i="78"/>
  <c r="S606" i="78"/>
  <c r="Y606" i="78"/>
  <c r="T606" i="78"/>
  <c r="Z606" i="78"/>
  <c r="U606" i="78"/>
  <c r="AA606" i="78"/>
  <c r="G606" i="78"/>
  <c r="E607" i="78"/>
  <c r="F607" i="78"/>
  <c r="P607" i="78"/>
  <c r="V607" i="78"/>
  <c r="Q607" i="78"/>
  <c r="W607" i="78"/>
  <c r="R607" i="78"/>
  <c r="X607" i="78"/>
  <c r="S607" i="78"/>
  <c r="Y607" i="78"/>
  <c r="T607" i="78"/>
  <c r="Z607" i="78"/>
  <c r="U607" i="78"/>
  <c r="AA607" i="78"/>
  <c r="G607" i="78"/>
  <c r="E608" i="78"/>
  <c r="F608" i="78"/>
  <c r="P608" i="78"/>
  <c r="V608" i="78"/>
  <c r="Q608" i="78"/>
  <c r="W608" i="78"/>
  <c r="R608" i="78"/>
  <c r="X608" i="78"/>
  <c r="S608" i="78"/>
  <c r="Y608" i="78"/>
  <c r="T608" i="78"/>
  <c r="Z608" i="78"/>
  <c r="U608" i="78"/>
  <c r="AA608" i="78"/>
  <c r="G608" i="78"/>
  <c r="E609" i="78"/>
  <c r="F609" i="78"/>
  <c r="P609" i="78"/>
  <c r="V609" i="78"/>
  <c r="Q609" i="78"/>
  <c r="W609" i="78"/>
  <c r="R609" i="78"/>
  <c r="X609" i="78"/>
  <c r="S609" i="78"/>
  <c r="Y609" i="78"/>
  <c r="T609" i="78"/>
  <c r="Z609" i="78"/>
  <c r="U609" i="78"/>
  <c r="AA609" i="78"/>
  <c r="G609" i="78"/>
  <c r="E610" i="78"/>
  <c r="F610" i="78"/>
  <c r="P610" i="78"/>
  <c r="V610" i="78"/>
  <c r="Q610" i="78"/>
  <c r="W610" i="78"/>
  <c r="R610" i="78"/>
  <c r="X610" i="78"/>
  <c r="S610" i="78"/>
  <c r="Y610" i="78"/>
  <c r="T610" i="78"/>
  <c r="Z610" i="78"/>
  <c r="U610" i="78"/>
  <c r="AA610" i="78"/>
  <c r="G610" i="78"/>
  <c r="E611" i="78"/>
  <c r="F611" i="78"/>
  <c r="P611" i="78"/>
  <c r="V611" i="78"/>
  <c r="Q611" i="78"/>
  <c r="W611" i="78"/>
  <c r="R611" i="78"/>
  <c r="X611" i="78"/>
  <c r="S611" i="78"/>
  <c r="Y611" i="78"/>
  <c r="T611" i="78"/>
  <c r="Z611" i="78"/>
  <c r="U611" i="78"/>
  <c r="AA611" i="78"/>
  <c r="G611" i="78"/>
  <c r="E612" i="78"/>
  <c r="F612" i="78"/>
  <c r="P612" i="78"/>
  <c r="V612" i="78"/>
  <c r="Q612" i="78"/>
  <c r="W612" i="78"/>
  <c r="R612" i="78"/>
  <c r="X612" i="78"/>
  <c r="S612" i="78"/>
  <c r="Y612" i="78"/>
  <c r="T612" i="78"/>
  <c r="Z612" i="78"/>
  <c r="U612" i="78"/>
  <c r="AA612" i="78"/>
  <c r="G612" i="78"/>
  <c r="E613" i="78"/>
  <c r="F613" i="78"/>
  <c r="P613" i="78"/>
  <c r="V613" i="78"/>
  <c r="Q613" i="78"/>
  <c r="W613" i="78"/>
  <c r="R613" i="78"/>
  <c r="X613" i="78"/>
  <c r="S613" i="78"/>
  <c r="Y613" i="78"/>
  <c r="T613" i="78"/>
  <c r="Z613" i="78"/>
  <c r="U613" i="78"/>
  <c r="AA613" i="78"/>
  <c r="G613" i="78"/>
  <c r="E614" i="78"/>
  <c r="F614" i="78"/>
  <c r="P614" i="78"/>
  <c r="V614" i="78"/>
  <c r="Q614" i="78"/>
  <c r="W614" i="78"/>
  <c r="R614" i="78"/>
  <c r="X614" i="78"/>
  <c r="S614" i="78"/>
  <c r="Y614" i="78"/>
  <c r="T614" i="78"/>
  <c r="Z614" i="78"/>
  <c r="U614" i="78"/>
  <c r="AA614" i="78"/>
  <c r="G614" i="78"/>
  <c r="E615" i="78"/>
  <c r="F615" i="78"/>
  <c r="P615" i="78"/>
  <c r="V615" i="78"/>
  <c r="Q615" i="78"/>
  <c r="W615" i="78"/>
  <c r="R615" i="78"/>
  <c r="X615" i="78"/>
  <c r="S615" i="78"/>
  <c r="Y615" i="78"/>
  <c r="T615" i="78"/>
  <c r="Z615" i="78"/>
  <c r="U615" i="78"/>
  <c r="AA615" i="78"/>
  <c r="G615" i="78"/>
  <c r="E616" i="78"/>
  <c r="F616" i="78"/>
  <c r="P616" i="78"/>
  <c r="V616" i="78"/>
  <c r="Q616" i="78"/>
  <c r="W616" i="78"/>
  <c r="R616" i="78"/>
  <c r="X616" i="78"/>
  <c r="S616" i="78"/>
  <c r="Y616" i="78"/>
  <c r="T616" i="78"/>
  <c r="Z616" i="78"/>
  <c r="U616" i="78"/>
  <c r="AA616" i="78"/>
  <c r="G616" i="78"/>
  <c r="D206" i="78"/>
  <c r="E617" i="78"/>
  <c r="F617" i="78"/>
  <c r="P617" i="78"/>
  <c r="V617" i="78"/>
  <c r="Q617" i="78"/>
  <c r="W617" i="78"/>
  <c r="R617" i="78"/>
  <c r="X617" i="78"/>
  <c r="S617" i="78"/>
  <c r="Y617" i="78"/>
  <c r="T617" i="78"/>
  <c r="Z617" i="78"/>
  <c r="U617" i="78"/>
  <c r="AA617" i="78"/>
  <c r="G617" i="78"/>
  <c r="E618" i="78"/>
  <c r="F618" i="78"/>
  <c r="P618" i="78"/>
  <c r="V618" i="78"/>
  <c r="Q618" i="78"/>
  <c r="W618" i="78"/>
  <c r="R618" i="78"/>
  <c r="X618" i="78"/>
  <c r="S618" i="78"/>
  <c r="Y618" i="78"/>
  <c r="T618" i="78"/>
  <c r="Z618" i="78"/>
  <c r="U618" i="78"/>
  <c r="AA618" i="78"/>
  <c r="G618" i="78"/>
  <c r="E619" i="78"/>
  <c r="F619" i="78"/>
  <c r="P619" i="78"/>
  <c r="V619" i="78"/>
  <c r="Q619" i="78"/>
  <c r="W619" i="78"/>
  <c r="R619" i="78"/>
  <c r="X619" i="78"/>
  <c r="S619" i="78"/>
  <c r="Y619" i="78"/>
  <c r="T619" i="78"/>
  <c r="Z619" i="78"/>
  <c r="U619" i="78"/>
  <c r="AA619" i="78"/>
  <c r="G619" i="78"/>
  <c r="E620" i="78"/>
  <c r="F620" i="78"/>
  <c r="P620" i="78"/>
  <c r="V620" i="78"/>
  <c r="Q620" i="78"/>
  <c r="W620" i="78"/>
  <c r="R620" i="78"/>
  <c r="X620" i="78"/>
  <c r="S620" i="78"/>
  <c r="Y620" i="78"/>
  <c r="T620" i="78"/>
  <c r="Z620" i="78"/>
  <c r="U620" i="78"/>
  <c r="AA620" i="78"/>
  <c r="G620" i="78"/>
  <c r="E621" i="78"/>
  <c r="F621" i="78"/>
  <c r="P621" i="78"/>
  <c r="V621" i="78"/>
  <c r="Q621" i="78"/>
  <c r="W621" i="78"/>
  <c r="R621" i="78"/>
  <c r="X621" i="78"/>
  <c r="S621" i="78"/>
  <c r="Y621" i="78"/>
  <c r="T621" i="78"/>
  <c r="Z621" i="78"/>
  <c r="U621" i="78"/>
  <c r="AA621" i="78"/>
  <c r="G621" i="78"/>
  <c r="E622" i="78"/>
  <c r="F622" i="78"/>
  <c r="P622" i="78"/>
  <c r="V622" i="78"/>
  <c r="Q622" i="78"/>
  <c r="W622" i="78"/>
  <c r="R622" i="78"/>
  <c r="X622" i="78"/>
  <c r="S622" i="78"/>
  <c r="Y622" i="78"/>
  <c r="T622" i="78"/>
  <c r="Z622" i="78"/>
  <c r="U622" i="78"/>
  <c r="AA622" i="78"/>
  <c r="G622" i="78"/>
  <c r="E623" i="78"/>
  <c r="F623" i="78"/>
  <c r="P623" i="78"/>
  <c r="V623" i="78"/>
  <c r="Q623" i="78"/>
  <c r="W623" i="78"/>
  <c r="R623" i="78"/>
  <c r="X623" i="78"/>
  <c r="S623" i="78"/>
  <c r="Y623" i="78"/>
  <c r="T623" i="78"/>
  <c r="Z623" i="78"/>
  <c r="U623" i="78"/>
  <c r="AA623" i="78"/>
  <c r="G623" i="78"/>
  <c r="E624" i="78"/>
  <c r="F624" i="78"/>
  <c r="P624" i="78"/>
  <c r="V624" i="78"/>
  <c r="Q624" i="78"/>
  <c r="W624" i="78"/>
  <c r="R624" i="78"/>
  <c r="X624" i="78"/>
  <c r="S624" i="78"/>
  <c r="Y624" i="78"/>
  <c r="T624" i="78"/>
  <c r="Z624" i="78"/>
  <c r="U624" i="78"/>
  <c r="AA624" i="78"/>
  <c r="G624" i="78"/>
  <c r="E625" i="78"/>
  <c r="F625" i="78"/>
  <c r="P625" i="78"/>
  <c r="V625" i="78"/>
  <c r="Q625" i="78"/>
  <c r="W625" i="78"/>
  <c r="R625" i="78"/>
  <c r="X625" i="78"/>
  <c r="S625" i="78"/>
  <c r="Y625" i="78"/>
  <c r="T625" i="78"/>
  <c r="Z625" i="78"/>
  <c r="U625" i="78"/>
  <c r="AA625" i="78"/>
  <c r="G625" i="78"/>
  <c r="E626" i="78"/>
  <c r="F626" i="78"/>
  <c r="P626" i="78"/>
  <c r="V626" i="78"/>
  <c r="Q626" i="78"/>
  <c r="W626" i="78"/>
  <c r="R626" i="78"/>
  <c r="X626" i="78"/>
  <c r="S626" i="78"/>
  <c r="Y626" i="78"/>
  <c r="T626" i="78"/>
  <c r="Z626" i="78"/>
  <c r="U626" i="78"/>
  <c r="AA626" i="78"/>
  <c r="G626" i="78"/>
  <c r="E627" i="78"/>
  <c r="F627" i="78"/>
  <c r="P627" i="78"/>
  <c r="V627" i="78"/>
  <c r="Q627" i="78"/>
  <c r="W627" i="78"/>
  <c r="R627" i="78"/>
  <c r="X627" i="78"/>
  <c r="S627" i="78"/>
  <c r="Y627" i="78"/>
  <c r="T627" i="78"/>
  <c r="Z627" i="78"/>
  <c r="U627" i="78"/>
  <c r="AA627" i="78"/>
  <c r="G627" i="78"/>
  <c r="E628" i="78"/>
  <c r="F628" i="78"/>
  <c r="P628" i="78"/>
  <c r="V628" i="78"/>
  <c r="Q628" i="78"/>
  <c r="W628" i="78"/>
  <c r="R628" i="78"/>
  <c r="X628" i="78"/>
  <c r="S628" i="78"/>
  <c r="Y628" i="78"/>
  <c r="T628" i="78"/>
  <c r="Z628" i="78"/>
  <c r="U628" i="78"/>
  <c r="AA628" i="78"/>
  <c r="G628" i="78"/>
  <c r="E629" i="78"/>
  <c r="F629" i="78"/>
  <c r="P629" i="78"/>
  <c r="V629" i="78"/>
  <c r="Q629" i="78"/>
  <c r="W629" i="78"/>
  <c r="R629" i="78"/>
  <c r="X629" i="78"/>
  <c r="S629" i="78"/>
  <c r="Y629" i="78"/>
  <c r="T629" i="78"/>
  <c r="Z629" i="78"/>
  <c r="U629" i="78"/>
  <c r="AA629" i="78"/>
  <c r="G629" i="78"/>
  <c r="E630" i="78"/>
  <c r="F630" i="78"/>
  <c r="P630" i="78"/>
  <c r="V630" i="78"/>
  <c r="Q630" i="78"/>
  <c r="W630" i="78"/>
  <c r="R630" i="78"/>
  <c r="X630" i="78"/>
  <c r="S630" i="78"/>
  <c r="Y630" i="78"/>
  <c r="T630" i="78"/>
  <c r="Z630" i="78"/>
  <c r="U630" i="78"/>
  <c r="AA630" i="78"/>
  <c r="G630" i="78"/>
  <c r="E631" i="78"/>
  <c r="F631" i="78"/>
  <c r="P631" i="78"/>
  <c r="V631" i="78"/>
  <c r="Q631" i="78"/>
  <c r="W631" i="78"/>
  <c r="R631" i="78"/>
  <c r="X631" i="78"/>
  <c r="S631" i="78"/>
  <c r="Y631" i="78"/>
  <c r="T631" i="78"/>
  <c r="Z631" i="78"/>
  <c r="U631" i="78"/>
  <c r="AA631" i="78"/>
  <c r="G631" i="78"/>
  <c r="E632" i="78"/>
  <c r="F632" i="78"/>
  <c r="P632" i="78"/>
  <c r="V632" i="78"/>
  <c r="Q632" i="78"/>
  <c r="W632" i="78"/>
  <c r="R632" i="78"/>
  <c r="X632" i="78"/>
  <c r="S632" i="78"/>
  <c r="Y632" i="78"/>
  <c r="T632" i="78"/>
  <c r="Z632" i="78"/>
  <c r="U632" i="78"/>
  <c r="AA632" i="78"/>
  <c r="G632" i="78"/>
  <c r="E633" i="78"/>
  <c r="F633" i="78"/>
  <c r="P633" i="78"/>
  <c r="V633" i="78"/>
  <c r="Q633" i="78"/>
  <c r="W633" i="78"/>
  <c r="R633" i="78"/>
  <c r="X633" i="78"/>
  <c r="S633" i="78"/>
  <c r="Y633" i="78"/>
  <c r="T633" i="78"/>
  <c r="Z633" i="78"/>
  <c r="U633" i="78"/>
  <c r="AA633" i="78"/>
  <c r="G633" i="78"/>
  <c r="E634" i="78"/>
  <c r="F634" i="78"/>
  <c r="P634" i="78"/>
  <c r="V634" i="78"/>
  <c r="Q634" i="78"/>
  <c r="W634" i="78"/>
  <c r="R634" i="78"/>
  <c r="X634" i="78"/>
  <c r="S634" i="78"/>
  <c r="Y634" i="78"/>
  <c r="T634" i="78"/>
  <c r="Z634" i="78"/>
  <c r="U634" i="78"/>
  <c r="AA634" i="78"/>
  <c r="G634" i="78"/>
  <c r="E635" i="78"/>
  <c r="F635" i="78"/>
  <c r="P635" i="78"/>
  <c r="V635" i="78"/>
  <c r="Q635" i="78"/>
  <c r="W635" i="78"/>
  <c r="R635" i="78"/>
  <c r="X635" i="78"/>
  <c r="S635" i="78"/>
  <c r="Y635" i="78"/>
  <c r="T635" i="78"/>
  <c r="Z635" i="78"/>
  <c r="U635" i="78"/>
  <c r="AA635" i="78"/>
  <c r="G635" i="78"/>
  <c r="E636" i="78"/>
  <c r="F636" i="78"/>
  <c r="P636" i="78"/>
  <c r="V636" i="78"/>
  <c r="Q636" i="78"/>
  <c r="W636" i="78"/>
  <c r="R636" i="78"/>
  <c r="X636" i="78"/>
  <c r="S636" i="78"/>
  <c r="Y636" i="78"/>
  <c r="T636" i="78"/>
  <c r="Z636" i="78"/>
  <c r="U636" i="78"/>
  <c r="AA636" i="78"/>
  <c r="G636" i="78"/>
  <c r="E637" i="78"/>
  <c r="F637" i="78"/>
  <c r="P637" i="78"/>
  <c r="V637" i="78"/>
  <c r="Q637" i="78"/>
  <c r="W637" i="78"/>
  <c r="R637" i="78"/>
  <c r="X637" i="78"/>
  <c r="S637" i="78"/>
  <c r="Y637" i="78"/>
  <c r="T637" i="78"/>
  <c r="Z637" i="78"/>
  <c r="U637" i="78"/>
  <c r="AA637" i="78"/>
  <c r="G637" i="78"/>
  <c r="D207" i="78"/>
  <c r="E638" i="78"/>
  <c r="F638" i="78"/>
  <c r="P638" i="78"/>
  <c r="V638" i="78"/>
  <c r="Q638" i="78"/>
  <c r="W638" i="78"/>
  <c r="R638" i="78"/>
  <c r="X638" i="78"/>
  <c r="S638" i="78"/>
  <c r="Y638" i="78"/>
  <c r="T638" i="78"/>
  <c r="Z638" i="78"/>
  <c r="U638" i="78"/>
  <c r="AA638" i="78"/>
  <c r="G638" i="78"/>
  <c r="E639" i="78"/>
  <c r="F639" i="78"/>
  <c r="P639" i="78"/>
  <c r="V639" i="78"/>
  <c r="Q639" i="78"/>
  <c r="W639" i="78"/>
  <c r="R639" i="78"/>
  <c r="X639" i="78"/>
  <c r="S639" i="78"/>
  <c r="Y639" i="78"/>
  <c r="T639" i="78"/>
  <c r="Z639" i="78"/>
  <c r="U639" i="78"/>
  <c r="AA639" i="78"/>
  <c r="G639" i="78"/>
  <c r="E640" i="78"/>
  <c r="F640" i="78"/>
  <c r="P640" i="78"/>
  <c r="V640" i="78"/>
  <c r="Q640" i="78"/>
  <c r="W640" i="78"/>
  <c r="R640" i="78"/>
  <c r="X640" i="78"/>
  <c r="S640" i="78"/>
  <c r="Y640" i="78"/>
  <c r="T640" i="78"/>
  <c r="Z640" i="78"/>
  <c r="U640" i="78"/>
  <c r="AA640" i="78"/>
  <c r="G640" i="78"/>
  <c r="E641" i="78"/>
  <c r="F641" i="78"/>
  <c r="P641" i="78"/>
  <c r="V641" i="78"/>
  <c r="Q641" i="78"/>
  <c r="W641" i="78"/>
  <c r="R641" i="78"/>
  <c r="X641" i="78"/>
  <c r="S641" i="78"/>
  <c r="Y641" i="78"/>
  <c r="T641" i="78"/>
  <c r="Z641" i="78"/>
  <c r="U641" i="78"/>
  <c r="AA641" i="78"/>
  <c r="G641" i="78"/>
  <c r="E642" i="78"/>
  <c r="F642" i="78"/>
  <c r="P642" i="78"/>
  <c r="V642" i="78"/>
  <c r="Q642" i="78"/>
  <c r="W642" i="78"/>
  <c r="R642" i="78"/>
  <c r="X642" i="78"/>
  <c r="S642" i="78"/>
  <c r="Y642" i="78"/>
  <c r="T642" i="78"/>
  <c r="Z642" i="78"/>
  <c r="U642" i="78"/>
  <c r="AA642" i="78"/>
  <c r="G642" i="78"/>
  <c r="E643" i="78"/>
  <c r="F643" i="78"/>
  <c r="P643" i="78"/>
  <c r="V643" i="78"/>
  <c r="Q643" i="78"/>
  <c r="W643" i="78"/>
  <c r="R643" i="78"/>
  <c r="X643" i="78"/>
  <c r="S643" i="78"/>
  <c r="Y643" i="78"/>
  <c r="T643" i="78"/>
  <c r="Z643" i="78"/>
  <c r="U643" i="78"/>
  <c r="AA643" i="78"/>
  <c r="G643" i="78"/>
  <c r="E644" i="78"/>
  <c r="F644" i="78"/>
  <c r="P644" i="78"/>
  <c r="V644" i="78"/>
  <c r="Q644" i="78"/>
  <c r="W644" i="78"/>
  <c r="R644" i="78"/>
  <c r="X644" i="78"/>
  <c r="S644" i="78"/>
  <c r="Y644" i="78"/>
  <c r="T644" i="78"/>
  <c r="Z644" i="78"/>
  <c r="U644" i="78"/>
  <c r="AA644" i="78"/>
  <c r="G644" i="78"/>
  <c r="E645" i="78"/>
  <c r="F645" i="78"/>
  <c r="P645" i="78"/>
  <c r="V645" i="78"/>
  <c r="Q645" i="78"/>
  <c r="W645" i="78"/>
  <c r="R645" i="78"/>
  <c r="X645" i="78"/>
  <c r="S645" i="78"/>
  <c r="Y645" i="78"/>
  <c r="T645" i="78"/>
  <c r="Z645" i="78"/>
  <c r="U645" i="78"/>
  <c r="AA645" i="78"/>
  <c r="G645" i="78"/>
  <c r="E646" i="78"/>
  <c r="F646" i="78"/>
  <c r="P646" i="78"/>
  <c r="V646" i="78"/>
  <c r="Q646" i="78"/>
  <c r="W646" i="78"/>
  <c r="R646" i="78"/>
  <c r="X646" i="78"/>
  <c r="S646" i="78"/>
  <c r="Y646" i="78"/>
  <c r="T646" i="78"/>
  <c r="Z646" i="78"/>
  <c r="U646" i="78"/>
  <c r="AA646" i="78"/>
  <c r="G646" i="78"/>
  <c r="E647" i="78"/>
  <c r="F647" i="78"/>
  <c r="P647" i="78"/>
  <c r="V647" i="78"/>
  <c r="Q647" i="78"/>
  <c r="W647" i="78"/>
  <c r="R647" i="78"/>
  <c r="X647" i="78"/>
  <c r="S647" i="78"/>
  <c r="Y647" i="78"/>
  <c r="T647" i="78"/>
  <c r="Z647" i="78"/>
  <c r="U647" i="78"/>
  <c r="AA647" i="78"/>
  <c r="G647" i="78"/>
  <c r="E648" i="78"/>
  <c r="F648" i="78"/>
  <c r="P648" i="78"/>
  <c r="V648" i="78"/>
  <c r="Q648" i="78"/>
  <c r="W648" i="78"/>
  <c r="R648" i="78"/>
  <c r="X648" i="78"/>
  <c r="S648" i="78"/>
  <c r="Y648" i="78"/>
  <c r="T648" i="78"/>
  <c r="Z648" i="78"/>
  <c r="U648" i="78"/>
  <c r="AA648" i="78"/>
  <c r="G648" i="78"/>
  <c r="E649" i="78"/>
  <c r="F649" i="78"/>
  <c r="P649" i="78"/>
  <c r="V649" i="78"/>
  <c r="Q649" i="78"/>
  <c r="W649" i="78"/>
  <c r="R649" i="78"/>
  <c r="X649" i="78"/>
  <c r="S649" i="78"/>
  <c r="Y649" i="78"/>
  <c r="T649" i="78"/>
  <c r="Z649" i="78"/>
  <c r="U649" i="78"/>
  <c r="AA649" i="78"/>
  <c r="G649" i="78"/>
  <c r="E650" i="78"/>
  <c r="F650" i="78"/>
  <c r="P650" i="78"/>
  <c r="V650" i="78"/>
  <c r="Q650" i="78"/>
  <c r="W650" i="78"/>
  <c r="R650" i="78"/>
  <c r="X650" i="78"/>
  <c r="S650" i="78"/>
  <c r="Y650" i="78"/>
  <c r="T650" i="78"/>
  <c r="Z650" i="78"/>
  <c r="U650" i="78"/>
  <c r="AA650" i="78"/>
  <c r="G650" i="78"/>
  <c r="E651" i="78"/>
  <c r="F651" i="78"/>
  <c r="P651" i="78"/>
  <c r="V651" i="78"/>
  <c r="Q651" i="78"/>
  <c r="W651" i="78"/>
  <c r="R651" i="78"/>
  <c r="X651" i="78"/>
  <c r="S651" i="78"/>
  <c r="Y651" i="78"/>
  <c r="T651" i="78"/>
  <c r="Z651" i="78"/>
  <c r="U651" i="78"/>
  <c r="AA651" i="78"/>
  <c r="G651" i="78"/>
  <c r="E652" i="78"/>
  <c r="F652" i="78"/>
  <c r="P652" i="78"/>
  <c r="V652" i="78"/>
  <c r="Q652" i="78"/>
  <c r="W652" i="78"/>
  <c r="R652" i="78"/>
  <c r="X652" i="78"/>
  <c r="S652" i="78"/>
  <c r="Y652" i="78"/>
  <c r="T652" i="78"/>
  <c r="Z652" i="78"/>
  <c r="U652" i="78"/>
  <c r="AA652" i="78"/>
  <c r="G652" i="78"/>
  <c r="E653" i="78"/>
  <c r="F653" i="78"/>
  <c r="P653" i="78"/>
  <c r="V653" i="78"/>
  <c r="Q653" i="78"/>
  <c r="W653" i="78"/>
  <c r="R653" i="78"/>
  <c r="X653" i="78"/>
  <c r="S653" i="78"/>
  <c r="Y653" i="78"/>
  <c r="T653" i="78"/>
  <c r="Z653" i="78"/>
  <c r="U653" i="78"/>
  <c r="AA653" i="78"/>
  <c r="G653" i="78"/>
  <c r="E654" i="78"/>
  <c r="F654" i="78"/>
  <c r="P654" i="78"/>
  <c r="V654" i="78"/>
  <c r="Q654" i="78"/>
  <c r="W654" i="78"/>
  <c r="R654" i="78"/>
  <c r="X654" i="78"/>
  <c r="S654" i="78"/>
  <c r="Y654" i="78"/>
  <c r="T654" i="78"/>
  <c r="Z654" i="78"/>
  <c r="U654" i="78"/>
  <c r="AA654" i="78"/>
  <c r="G654" i="78"/>
  <c r="E655" i="78"/>
  <c r="F655" i="78"/>
  <c r="P655" i="78"/>
  <c r="V655" i="78"/>
  <c r="Q655" i="78"/>
  <c r="W655" i="78"/>
  <c r="R655" i="78"/>
  <c r="X655" i="78"/>
  <c r="S655" i="78"/>
  <c r="Y655" i="78"/>
  <c r="T655" i="78"/>
  <c r="Z655" i="78"/>
  <c r="U655" i="78"/>
  <c r="AA655" i="78"/>
  <c r="G655" i="78"/>
  <c r="E656" i="78"/>
  <c r="F656" i="78"/>
  <c r="P656" i="78"/>
  <c r="V656" i="78"/>
  <c r="Q656" i="78"/>
  <c r="W656" i="78"/>
  <c r="R656" i="78"/>
  <c r="X656" i="78"/>
  <c r="S656" i="78"/>
  <c r="Y656" i="78"/>
  <c r="T656" i="78"/>
  <c r="Z656" i="78"/>
  <c r="U656" i="78"/>
  <c r="AA656" i="78"/>
  <c r="G656" i="78"/>
  <c r="E657" i="78"/>
  <c r="F657" i="78"/>
  <c r="P657" i="78"/>
  <c r="V657" i="78"/>
  <c r="Q657" i="78"/>
  <c r="W657" i="78"/>
  <c r="R657" i="78"/>
  <c r="X657" i="78"/>
  <c r="S657" i="78"/>
  <c r="Y657" i="78"/>
  <c r="T657" i="78"/>
  <c r="Z657" i="78"/>
  <c r="U657" i="78"/>
  <c r="AA657" i="78"/>
  <c r="G657" i="78"/>
  <c r="E658" i="78"/>
  <c r="F658" i="78"/>
  <c r="P658" i="78"/>
  <c r="V658" i="78"/>
  <c r="Q658" i="78"/>
  <c r="W658" i="78"/>
  <c r="R658" i="78"/>
  <c r="X658" i="78"/>
  <c r="S658" i="78"/>
  <c r="Y658" i="78"/>
  <c r="T658" i="78"/>
  <c r="Z658" i="78"/>
  <c r="U658" i="78"/>
  <c r="AA658" i="78"/>
  <c r="G658" i="78"/>
  <c r="D208" i="78"/>
  <c r="E659" i="78"/>
  <c r="F659" i="78"/>
  <c r="P659" i="78"/>
  <c r="V659" i="78"/>
  <c r="Q659" i="78"/>
  <c r="W659" i="78"/>
  <c r="R659" i="78"/>
  <c r="X659" i="78"/>
  <c r="S659" i="78"/>
  <c r="Y659" i="78"/>
  <c r="T659" i="78"/>
  <c r="Z659" i="78"/>
  <c r="U659" i="78"/>
  <c r="AA659" i="78"/>
  <c r="G659" i="78"/>
  <c r="E660" i="78"/>
  <c r="F660" i="78"/>
  <c r="P660" i="78"/>
  <c r="V660" i="78"/>
  <c r="Q660" i="78"/>
  <c r="W660" i="78"/>
  <c r="R660" i="78"/>
  <c r="X660" i="78"/>
  <c r="S660" i="78"/>
  <c r="Y660" i="78"/>
  <c r="T660" i="78"/>
  <c r="Z660" i="78"/>
  <c r="U660" i="78"/>
  <c r="AA660" i="78"/>
  <c r="G660" i="78"/>
  <c r="E661" i="78"/>
  <c r="F661" i="78"/>
  <c r="P661" i="78"/>
  <c r="V661" i="78"/>
  <c r="Q661" i="78"/>
  <c r="W661" i="78"/>
  <c r="R661" i="78"/>
  <c r="X661" i="78"/>
  <c r="S661" i="78"/>
  <c r="Y661" i="78"/>
  <c r="T661" i="78"/>
  <c r="Z661" i="78"/>
  <c r="U661" i="78"/>
  <c r="AA661" i="78"/>
  <c r="G661" i="78"/>
  <c r="E662" i="78"/>
  <c r="F662" i="78"/>
  <c r="P662" i="78"/>
  <c r="V662" i="78"/>
  <c r="Q662" i="78"/>
  <c r="W662" i="78"/>
  <c r="R662" i="78"/>
  <c r="X662" i="78"/>
  <c r="S662" i="78"/>
  <c r="Y662" i="78"/>
  <c r="T662" i="78"/>
  <c r="Z662" i="78"/>
  <c r="U662" i="78"/>
  <c r="AA662" i="78"/>
  <c r="G662" i="78"/>
  <c r="E663" i="78"/>
  <c r="F663" i="78"/>
  <c r="P663" i="78"/>
  <c r="V663" i="78"/>
  <c r="Q663" i="78"/>
  <c r="W663" i="78"/>
  <c r="R663" i="78"/>
  <c r="X663" i="78"/>
  <c r="S663" i="78"/>
  <c r="Y663" i="78"/>
  <c r="T663" i="78"/>
  <c r="Z663" i="78"/>
  <c r="U663" i="78"/>
  <c r="AA663" i="78"/>
  <c r="G663" i="78"/>
  <c r="E664" i="78"/>
  <c r="F664" i="78"/>
  <c r="P664" i="78"/>
  <c r="V664" i="78"/>
  <c r="Q664" i="78"/>
  <c r="W664" i="78"/>
  <c r="R664" i="78"/>
  <c r="X664" i="78"/>
  <c r="S664" i="78"/>
  <c r="Y664" i="78"/>
  <c r="T664" i="78"/>
  <c r="Z664" i="78"/>
  <c r="U664" i="78"/>
  <c r="AA664" i="78"/>
  <c r="G664" i="78"/>
  <c r="E665" i="78"/>
  <c r="F665" i="78"/>
  <c r="P665" i="78"/>
  <c r="V665" i="78"/>
  <c r="Q665" i="78"/>
  <c r="W665" i="78"/>
  <c r="R665" i="78"/>
  <c r="X665" i="78"/>
  <c r="S665" i="78"/>
  <c r="Y665" i="78"/>
  <c r="T665" i="78"/>
  <c r="Z665" i="78"/>
  <c r="U665" i="78"/>
  <c r="AA665" i="78"/>
  <c r="G665" i="78"/>
  <c r="E666" i="78"/>
  <c r="F666" i="78"/>
  <c r="P666" i="78"/>
  <c r="V666" i="78"/>
  <c r="Q666" i="78"/>
  <c r="W666" i="78"/>
  <c r="R666" i="78"/>
  <c r="X666" i="78"/>
  <c r="S666" i="78"/>
  <c r="Y666" i="78"/>
  <c r="T666" i="78"/>
  <c r="Z666" i="78"/>
  <c r="U666" i="78"/>
  <c r="AA666" i="78"/>
  <c r="G666" i="78"/>
  <c r="E667" i="78"/>
  <c r="F667" i="78"/>
  <c r="P667" i="78"/>
  <c r="V667" i="78"/>
  <c r="Q667" i="78"/>
  <c r="W667" i="78"/>
  <c r="R667" i="78"/>
  <c r="X667" i="78"/>
  <c r="S667" i="78"/>
  <c r="Y667" i="78"/>
  <c r="T667" i="78"/>
  <c r="Z667" i="78"/>
  <c r="U667" i="78"/>
  <c r="AA667" i="78"/>
  <c r="G667" i="78"/>
  <c r="E668" i="78"/>
  <c r="F668" i="78"/>
  <c r="P668" i="78"/>
  <c r="V668" i="78"/>
  <c r="Q668" i="78"/>
  <c r="W668" i="78"/>
  <c r="R668" i="78"/>
  <c r="X668" i="78"/>
  <c r="S668" i="78"/>
  <c r="Y668" i="78"/>
  <c r="T668" i="78"/>
  <c r="Z668" i="78"/>
  <c r="U668" i="78"/>
  <c r="AA668" i="78"/>
  <c r="G668" i="78"/>
  <c r="E669" i="78"/>
  <c r="F669" i="78"/>
  <c r="P669" i="78"/>
  <c r="V669" i="78"/>
  <c r="Q669" i="78"/>
  <c r="W669" i="78"/>
  <c r="R669" i="78"/>
  <c r="X669" i="78"/>
  <c r="S669" i="78"/>
  <c r="Y669" i="78"/>
  <c r="T669" i="78"/>
  <c r="Z669" i="78"/>
  <c r="U669" i="78"/>
  <c r="AA669" i="78"/>
  <c r="G669" i="78"/>
  <c r="E670" i="78"/>
  <c r="F670" i="78"/>
  <c r="P670" i="78"/>
  <c r="V670" i="78"/>
  <c r="Q670" i="78"/>
  <c r="W670" i="78"/>
  <c r="R670" i="78"/>
  <c r="X670" i="78"/>
  <c r="S670" i="78"/>
  <c r="Y670" i="78"/>
  <c r="T670" i="78"/>
  <c r="Z670" i="78"/>
  <c r="U670" i="78"/>
  <c r="AA670" i="78"/>
  <c r="G670" i="78"/>
  <c r="E671" i="78"/>
  <c r="F671" i="78"/>
  <c r="P671" i="78"/>
  <c r="V671" i="78"/>
  <c r="Q671" i="78"/>
  <c r="W671" i="78"/>
  <c r="R671" i="78"/>
  <c r="X671" i="78"/>
  <c r="S671" i="78"/>
  <c r="Y671" i="78"/>
  <c r="T671" i="78"/>
  <c r="Z671" i="78"/>
  <c r="U671" i="78"/>
  <c r="AA671" i="78"/>
  <c r="G671" i="78"/>
  <c r="E672" i="78"/>
  <c r="F672" i="78"/>
  <c r="P672" i="78"/>
  <c r="V672" i="78"/>
  <c r="Q672" i="78"/>
  <c r="W672" i="78"/>
  <c r="R672" i="78"/>
  <c r="X672" i="78"/>
  <c r="S672" i="78"/>
  <c r="Y672" i="78"/>
  <c r="T672" i="78"/>
  <c r="Z672" i="78"/>
  <c r="U672" i="78"/>
  <c r="AA672" i="78"/>
  <c r="G672" i="78"/>
  <c r="E673" i="78"/>
  <c r="F673" i="78"/>
  <c r="P673" i="78"/>
  <c r="V673" i="78"/>
  <c r="Q673" i="78"/>
  <c r="W673" i="78"/>
  <c r="R673" i="78"/>
  <c r="X673" i="78"/>
  <c r="S673" i="78"/>
  <c r="Y673" i="78"/>
  <c r="T673" i="78"/>
  <c r="Z673" i="78"/>
  <c r="U673" i="78"/>
  <c r="AA673" i="78"/>
  <c r="G673" i="78"/>
  <c r="E674" i="78"/>
  <c r="F674" i="78"/>
  <c r="P674" i="78"/>
  <c r="V674" i="78"/>
  <c r="Q674" i="78"/>
  <c r="W674" i="78"/>
  <c r="R674" i="78"/>
  <c r="X674" i="78"/>
  <c r="S674" i="78"/>
  <c r="Y674" i="78"/>
  <c r="T674" i="78"/>
  <c r="Z674" i="78"/>
  <c r="U674" i="78"/>
  <c r="AA674" i="78"/>
  <c r="G674" i="78"/>
  <c r="E675" i="78"/>
  <c r="F675" i="78"/>
  <c r="P675" i="78"/>
  <c r="V675" i="78"/>
  <c r="Q675" i="78"/>
  <c r="W675" i="78"/>
  <c r="R675" i="78"/>
  <c r="X675" i="78"/>
  <c r="S675" i="78"/>
  <c r="Y675" i="78"/>
  <c r="T675" i="78"/>
  <c r="Z675" i="78"/>
  <c r="U675" i="78"/>
  <c r="AA675" i="78"/>
  <c r="G675" i="78"/>
  <c r="E676" i="78"/>
  <c r="F676" i="78"/>
  <c r="P676" i="78"/>
  <c r="V676" i="78"/>
  <c r="Q676" i="78"/>
  <c r="W676" i="78"/>
  <c r="R676" i="78"/>
  <c r="X676" i="78"/>
  <c r="S676" i="78"/>
  <c r="Y676" i="78"/>
  <c r="T676" i="78"/>
  <c r="Z676" i="78"/>
  <c r="U676" i="78"/>
  <c r="AA676" i="78"/>
  <c r="G676" i="78"/>
  <c r="E677" i="78"/>
  <c r="F677" i="78"/>
  <c r="P677" i="78"/>
  <c r="V677" i="78"/>
  <c r="Q677" i="78"/>
  <c r="W677" i="78"/>
  <c r="R677" i="78"/>
  <c r="X677" i="78"/>
  <c r="S677" i="78"/>
  <c r="Y677" i="78"/>
  <c r="T677" i="78"/>
  <c r="Z677" i="78"/>
  <c r="U677" i="78"/>
  <c r="AA677" i="78"/>
  <c r="G677" i="78"/>
  <c r="E678" i="78"/>
  <c r="F678" i="78"/>
  <c r="P678" i="78"/>
  <c r="V678" i="78"/>
  <c r="Q678" i="78"/>
  <c r="W678" i="78"/>
  <c r="R678" i="78"/>
  <c r="X678" i="78"/>
  <c r="S678" i="78"/>
  <c r="Y678" i="78"/>
  <c r="T678" i="78"/>
  <c r="Z678" i="78"/>
  <c r="U678" i="78"/>
  <c r="AA678" i="78"/>
  <c r="G678" i="78"/>
  <c r="E679" i="78"/>
  <c r="F679" i="78"/>
  <c r="P679" i="78"/>
  <c r="V679" i="78"/>
  <c r="Q679" i="78"/>
  <c r="W679" i="78"/>
  <c r="R679" i="78"/>
  <c r="X679" i="78"/>
  <c r="S679" i="78"/>
  <c r="Y679" i="78"/>
  <c r="T679" i="78"/>
  <c r="Z679" i="78"/>
  <c r="U679" i="78"/>
  <c r="AA679" i="78"/>
  <c r="G679" i="78"/>
  <c r="L213" i="78"/>
  <c r="L214" i="78"/>
  <c r="L215" i="78"/>
  <c r="L216" i="78"/>
  <c r="L217" i="78"/>
  <c r="L218" i="78"/>
  <c r="L219" i="78"/>
  <c r="L220" i="78"/>
  <c r="L221" i="78"/>
  <c r="L222" i="78"/>
  <c r="L223" i="78"/>
  <c r="L224" i="78"/>
  <c r="L225" i="78"/>
  <c r="L226" i="78"/>
  <c r="L227" i="78"/>
  <c r="L228" i="78"/>
  <c r="L229" i="78"/>
  <c r="L230" i="78"/>
  <c r="L231" i="78"/>
  <c r="L232" i="78"/>
  <c r="L233" i="78"/>
  <c r="L234" i="78"/>
  <c r="E27" i="77"/>
  <c r="N27" i="77"/>
  <c r="AB239" i="78"/>
  <c r="AC239" i="78"/>
  <c r="AD239" i="78"/>
  <c r="AE239" i="78"/>
  <c r="AF239" i="78"/>
  <c r="AG239" i="78"/>
  <c r="H239" i="78"/>
  <c r="AB240" i="78"/>
  <c r="AC240" i="78"/>
  <c r="AD240" i="78"/>
  <c r="AE240" i="78"/>
  <c r="AF240" i="78"/>
  <c r="AG240" i="78"/>
  <c r="H240" i="78"/>
  <c r="AB241" i="78"/>
  <c r="AC241" i="78"/>
  <c r="AD241" i="78"/>
  <c r="AE241" i="78"/>
  <c r="AF241" i="78"/>
  <c r="AG241" i="78"/>
  <c r="H241" i="78"/>
  <c r="AB242" i="78"/>
  <c r="AC242" i="78"/>
  <c r="AD242" i="78"/>
  <c r="AE242" i="78"/>
  <c r="AF242" i="78"/>
  <c r="AG242" i="78"/>
  <c r="H242" i="78"/>
  <c r="AB243" i="78"/>
  <c r="AC243" i="78"/>
  <c r="AD243" i="78"/>
  <c r="AE243" i="78"/>
  <c r="AF243" i="78"/>
  <c r="AG243" i="78"/>
  <c r="H243" i="78"/>
  <c r="AB244" i="78"/>
  <c r="AC244" i="78"/>
  <c r="AD244" i="78"/>
  <c r="AE244" i="78"/>
  <c r="AF244" i="78"/>
  <c r="AG244" i="78"/>
  <c r="H244" i="78"/>
  <c r="AB245" i="78"/>
  <c r="AC245" i="78"/>
  <c r="AD245" i="78"/>
  <c r="AE245" i="78"/>
  <c r="AF245" i="78"/>
  <c r="AG245" i="78"/>
  <c r="H245" i="78"/>
  <c r="AB246" i="78"/>
  <c r="AC246" i="78"/>
  <c r="AD246" i="78"/>
  <c r="AE246" i="78"/>
  <c r="AF246" i="78"/>
  <c r="AG246" i="78"/>
  <c r="H246" i="78"/>
  <c r="AB247" i="78"/>
  <c r="AC247" i="78"/>
  <c r="AD247" i="78"/>
  <c r="AE247" i="78"/>
  <c r="AF247" i="78"/>
  <c r="AG247" i="78"/>
  <c r="H247" i="78"/>
  <c r="AB248" i="78"/>
  <c r="AC248" i="78"/>
  <c r="AD248" i="78"/>
  <c r="AE248" i="78"/>
  <c r="AF248" i="78"/>
  <c r="AG248" i="78"/>
  <c r="H248" i="78"/>
  <c r="AB249" i="78"/>
  <c r="AC249" i="78"/>
  <c r="AD249" i="78"/>
  <c r="AE249" i="78"/>
  <c r="AF249" i="78"/>
  <c r="AG249" i="78"/>
  <c r="H249" i="78"/>
  <c r="AB250" i="78"/>
  <c r="AC250" i="78"/>
  <c r="AD250" i="78"/>
  <c r="AE250" i="78"/>
  <c r="AF250" i="78"/>
  <c r="AG250" i="78"/>
  <c r="H250" i="78"/>
  <c r="AB251" i="78"/>
  <c r="AC251" i="78"/>
  <c r="AD251" i="78"/>
  <c r="AE251" i="78"/>
  <c r="AF251" i="78"/>
  <c r="AG251" i="78"/>
  <c r="H251" i="78"/>
  <c r="AB252" i="78"/>
  <c r="AC252" i="78"/>
  <c r="AD252" i="78"/>
  <c r="AE252" i="78"/>
  <c r="AF252" i="78"/>
  <c r="AG252" i="78"/>
  <c r="H252" i="78"/>
  <c r="AB253" i="78"/>
  <c r="AC253" i="78"/>
  <c r="AD253" i="78"/>
  <c r="AE253" i="78"/>
  <c r="AF253" i="78"/>
  <c r="AG253" i="78"/>
  <c r="H253" i="78"/>
  <c r="AB254" i="78"/>
  <c r="AC254" i="78"/>
  <c r="AD254" i="78"/>
  <c r="AE254" i="78"/>
  <c r="AF254" i="78"/>
  <c r="AG254" i="78"/>
  <c r="H254" i="78"/>
  <c r="AB255" i="78"/>
  <c r="AC255" i="78"/>
  <c r="AD255" i="78"/>
  <c r="AE255" i="78"/>
  <c r="AF255" i="78"/>
  <c r="AG255" i="78"/>
  <c r="H255" i="78"/>
  <c r="AB256" i="78"/>
  <c r="AC256" i="78"/>
  <c r="AD256" i="78"/>
  <c r="AE256" i="78"/>
  <c r="AF256" i="78"/>
  <c r="AG256" i="78"/>
  <c r="H256" i="78"/>
  <c r="AB257" i="78"/>
  <c r="AC257" i="78"/>
  <c r="AD257" i="78"/>
  <c r="AE257" i="78"/>
  <c r="AF257" i="78"/>
  <c r="AG257" i="78"/>
  <c r="H257" i="78"/>
  <c r="AB258" i="78"/>
  <c r="AC258" i="78"/>
  <c r="AD258" i="78"/>
  <c r="AE258" i="78"/>
  <c r="AF258" i="78"/>
  <c r="AG258" i="78"/>
  <c r="H258" i="78"/>
  <c r="AB259" i="78"/>
  <c r="AC259" i="78"/>
  <c r="AD259" i="78"/>
  <c r="AE259" i="78"/>
  <c r="AF259" i="78"/>
  <c r="AG259" i="78"/>
  <c r="H259" i="78"/>
  <c r="AB260" i="78"/>
  <c r="AC260" i="78"/>
  <c r="AD260" i="78"/>
  <c r="AE260" i="78"/>
  <c r="AF260" i="78"/>
  <c r="AG260" i="78"/>
  <c r="H260" i="78"/>
  <c r="AB261" i="78"/>
  <c r="AC261" i="78"/>
  <c r="AD261" i="78"/>
  <c r="AE261" i="78"/>
  <c r="AF261" i="78"/>
  <c r="AG261" i="78"/>
  <c r="H261" i="78"/>
  <c r="AB262" i="78"/>
  <c r="AC262" i="78"/>
  <c r="AD262" i="78"/>
  <c r="AE262" i="78"/>
  <c r="AF262" i="78"/>
  <c r="AG262" i="78"/>
  <c r="H262" i="78"/>
  <c r="AB263" i="78"/>
  <c r="AC263" i="78"/>
  <c r="AD263" i="78"/>
  <c r="AE263" i="78"/>
  <c r="AF263" i="78"/>
  <c r="AG263" i="78"/>
  <c r="H263" i="78"/>
  <c r="AB264" i="78"/>
  <c r="AC264" i="78"/>
  <c r="AD264" i="78"/>
  <c r="AE264" i="78"/>
  <c r="AF264" i="78"/>
  <c r="AG264" i="78"/>
  <c r="H264" i="78"/>
  <c r="AB265" i="78"/>
  <c r="AC265" i="78"/>
  <c r="AD265" i="78"/>
  <c r="AE265" i="78"/>
  <c r="AF265" i="78"/>
  <c r="AG265" i="78"/>
  <c r="H265" i="78"/>
  <c r="AB266" i="78"/>
  <c r="AC266" i="78"/>
  <c r="AD266" i="78"/>
  <c r="AE266" i="78"/>
  <c r="AF266" i="78"/>
  <c r="AG266" i="78"/>
  <c r="H266" i="78"/>
  <c r="AB267" i="78"/>
  <c r="AC267" i="78"/>
  <c r="AD267" i="78"/>
  <c r="AE267" i="78"/>
  <c r="AF267" i="78"/>
  <c r="AG267" i="78"/>
  <c r="H267" i="78"/>
  <c r="AB268" i="78"/>
  <c r="AC268" i="78"/>
  <c r="AD268" i="78"/>
  <c r="AE268" i="78"/>
  <c r="AF268" i="78"/>
  <c r="AG268" i="78"/>
  <c r="H268" i="78"/>
  <c r="AB269" i="78"/>
  <c r="AC269" i="78"/>
  <c r="AD269" i="78"/>
  <c r="AE269" i="78"/>
  <c r="AF269" i="78"/>
  <c r="AG269" i="78"/>
  <c r="H269" i="78"/>
  <c r="AB270" i="78"/>
  <c r="AC270" i="78"/>
  <c r="AD270" i="78"/>
  <c r="AE270" i="78"/>
  <c r="AF270" i="78"/>
  <c r="AG270" i="78"/>
  <c r="H270" i="78"/>
  <c r="AB271" i="78"/>
  <c r="AC271" i="78"/>
  <c r="AD271" i="78"/>
  <c r="AE271" i="78"/>
  <c r="AF271" i="78"/>
  <c r="AG271" i="78"/>
  <c r="H271" i="78"/>
  <c r="AB272" i="78"/>
  <c r="AC272" i="78"/>
  <c r="AD272" i="78"/>
  <c r="AE272" i="78"/>
  <c r="AF272" i="78"/>
  <c r="AG272" i="78"/>
  <c r="H272" i="78"/>
  <c r="AB273" i="78"/>
  <c r="AC273" i="78"/>
  <c r="AD273" i="78"/>
  <c r="AE273" i="78"/>
  <c r="AF273" i="78"/>
  <c r="AG273" i="78"/>
  <c r="H273" i="78"/>
  <c r="AB274" i="78"/>
  <c r="AC274" i="78"/>
  <c r="AD274" i="78"/>
  <c r="AE274" i="78"/>
  <c r="AF274" i="78"/>
  <c r="AG274" i="78"/>
  <c r="H274" i="78"/>
  <c r="AB275" i="78"/>
  <c r="AC275" i="78"/>
  <c r="AD275" i="78"/>
  <c r="AE275" i="78"/>
  <c r="AF275" i="78"/>
  <c r="AG275" i="78"/>
  <c r="H275" i="78"/>
  <c r="AB276" i="78"/>
  <c r="AC276" i="78"/>
  <c r="AD276" i="78"/>
  <c r="AE276" i="78"/>
  <c r="AF276" i="78"/>
  <c r="AG276" i="78"/>
  <c r="H276" i="78"/>
  <c r="AB277" i="78"/>
  <c r="AC277" i="78"/>
  <c r="AD277" i="78"/>
  <c r="AE277" i="78"/>
  <c r="AF277" i="78"/>
  <c r="AG277" i="78"/>
  <c r="H277" i="78"/>
  <c r="AB278" i="78"/>
  <c r="AC278" i="78"/>
  <c r="AD278" i="78"/>
  <c r="AE278" i="78"/>
  <c r="AF278" i="78"/>
  <c r="AG278" i="78"/>
  <c r="H278" i="78"/>
  <c r="AB279" i="78"/>
  <c r="AC279" i="78"/>
  <c r="AD279" i="78"/>
  <c r="AE279" i="78"/>
  <c r="AF279" i="78"/>
  <c r="AG279" i="78"/>
  <c r="H279" i="78"/>
  <c r="AB280" i="78"/>
  <c r="AC280" i="78"/>
  <c r="AD280" i="78"/>
  <c r="AE280" i="78"/>
  <c r="AF280" i="78"/>
  <c r="AG280" i="78"/>
  <c r="H280" i="78"/>
  <c r="AB281" i="78"/>
  <c r="AC281" i="78"/>
  <c r="AD281" i="78"/>
  <c r="AE281" i="78"/>
  <c r="AF281" i="78"/>
  <c r="AG281" i="78"/>
  <c r="H281" i="78"/>
  <c r="AB282" i="78"/>
  <c r="AC282" i="78"/>
  <c r="AD282" i="78"/>
  <c r="AE282" i="78"/>
  <c r="AF282" i="78"/>
  <c r="AG282" i="78"/>
  <c r="H282" i="78"/>
  <c r="AB283" i="78"/>
  <c r="AC283" i="78"/>
  <c r="AD283" i="78"/>
  <c r="AE283" i="78"/>
  <c r="AF283" i="78"/>
  <c r="AG283" i="78"/>
  <c r="H283" i="78"/>
  <c r="AB284" i="78"/>
  <c r="AC284" i="78"/>
  <c r="AD284" i="78"/>
  <c r="AE284" i="78"/>
  <c r="AF284" i="78"/>
  <c r="AG284" i="78"/>
  <c r="H284" i="78"/>
  <c r="AB285" i="78"/>
  <c r="AC285" i="78"/>
  <c r="AD285" i="78"/>
  <c r="AE285" i="78"/>
  <c r="AF285" i="78"/>
  <c r="AG285" i="78"/>
  <c r="H285" i="78"/>
  <c r="AB286" i="78"/>
  <c r="AC286" i="78"/>
  <c r="AD286" i="78"/>
  <c r="AE286" i="78"/>
  <c r="AF286" i="78"/>
  <c r="AG286" i="78"/>
  <c r="H286" i="78"/>
  <c r="AB287" i="78"/>
  <c r="AC287" i="78"/>
  <c r="AD287" i="78"/>
  <c r="AE287" i="78"/>
  <c r="AF287" i="78"/>
  <c r="AG287" i="78"/>
  <c r="H287" i="78"/>
  <c r="AB288" i="78"/>
  <c r="AC288" i="78"/>
  <c r="AD288" i="78"/>
  <c r="AE288" i="78"/>
  <c r="AF288" i="78"/>
  <c r="AG288" i="78"/>
  <c r="H288" i="78"/>
  <c r="AB289" i="78"/>
  <c r="AC289" i="78"/>
  <c r="AD289" i="78"/>
  <c r="AE289" i="78"/>
  <c r="AF289" i="78"/>
  <c r="AG289" i="78"/>
  <c r="H289" i="78"/>
  <c r="AB290" i="78"/>
  <c r="AC290" i="78"/>
  <c r="AD290" i="78"/>
  <c r="AE290" i="78"/>
  <c r="AF290" i="78"/>
  <c r="AG290" i="78"/>
  <c r="H290" i="78"/>
  <c r="AB291" i="78"/>
  <c r="AC291" i="78"/>
  <c r="AD291" i="78"/>
  <c r="AE291" i="78"/>
  <c r="AF291" i="78"/>
  <c r="AG291" i="78"/>
  <c r="H291" i="78"/>
  <c r="AB292" i="78"/>
  <c r="AC292" i="78"/>
  <c r="AD292" i="78"/>
  <c r="AE292" i="78"/>
  <c r="AF292" i="78"/>
  <c r="AG292" i="78"/>
  <c r="H292" i="78"/>
  <c r="AB293" i="78"/>
  <c r="AC293" i="78"/>
  <c r="AD293" i="78"/>
  <c r="AE293" i="78"/>
  <c r="AF293" i="78"/>
  <c r="AG293" i="78"/>
  <c r="H293" i="78"/>
  <c r="AB294" i="78"/>
  <c r="AC294" i="78"/>
  <c r="AD294" i="78"/>
  <c r="AE294" i="78"/>
  <c r="AF294" i="78"/>
  <c r="AG294" i="78"/>
  <c r="H294" i="78"/>
  <c r="AB295" i="78"/>
  <c r="AC295" i="78"/>
  <c r="AD295" i="78"/>
  <c r="AE295" i="78"/>
  <c r="AF295" i="78"/>
  <c r="AG295" i="78"/>
  <c r="H295" i="78"/>
  <c r="AB296" i="78"/>
  <c r="AC296" i="78"/>
  <c r="AD296" i="78"/>
  <c r="AE296" i="78"/>
  <c r="AF296" i="78"/>
  <c r="AG296" i="78"/>
  <c r="H296" i="78"/>
  <c r="AB297" i="78"/>
  <c r="AC297" i="78"/>
  <c r="AD297" i="78"/>
  <c r="AE297" i="78"/>
  <c r="AF297" i="78"/>
  <c r="AG297" i="78"/>
  <c r="H297" i="78"/>
  <c r="AB298" i="78"/>
  <c r="AC298" i="78"/>
  <c r="AD298" i="78"/>
  <c r="AE298" i="78"/>
  <c r="AF298" i="78"/>
  <c r="AG298" i="78"/>
  <c r="H298" i="78"/>
  <c r="AB299" i="78"/>
  <c r="AC299" i="78"/>
  <c r="AD299" i="78"/>
  <c r="AE299" i="78"/>
  <c r="AF299" i="78"/>
  <c r="AG299" i="78"/>
  <c r="H299" i="78"/>
  <c r="AB300" i="78"/>
  <c r="AC300" i="78"/>
  <c r="AD300" i="78"/>
  <c r="AE300" i="78"/>
  <c r="AF300" i="78"/>
  <c r="AG300" i="78"/>
  <c r="H300" i="78"/>
  <c r="AB301" i="78"/>
  <c r="AC301" i="78"/>
  <c r="AD301" i="78"/>
  <c r="AE301" i="78"/>
  <c r="AF301" i="78"/>
  <c r="AG301" i="78"/>
  <c r="H301" i="78"/>
  <c r="AB302" i="78"/>
  <c r="AC302" i="78"/>
  <c r="AD302" i="78"/>
  <c r="AE302" i="78"/>
  <c r="AF302" i="78"/>
  <c r="AG302" i="78"/>
  <c r="H302" i="78"/>
  <c r="AB303" i="78"/>
  <c r="AC303" i="78"/>
  <c r="AD303" i="78"/>
  <c r="AE303" i="78"/>
  <c r="AF303" i="78"/>
  <c r="AG303" i="78"/>
  <c r="H303" i="78"/>
  <c r="AB304" i="78"/>
  <c r="AC304" i="78"/>
  <c r="AD304" i="78"/>
  <c r="AE304" i="78"/>
  <c r="AF304" i="78"/>
  <c r="AG304" i="78"/>
  <c r="H304" i="78"/>
  <c r="AB305" i="78"/>
  <c r="AC305" i="78"/>
  <c r="AD305" i="78"/>
  <c r="AE305" i="78"/>
  <c r="AF305" i="78"/>
  <c r="AG305" i="78"/>
  <c r="H305" i="78"/>
  <c r="AB306" i="78"/>
  <c r="AC306" i="78"/>
  <c r="AD306" i="78"/>
  <c r="AE306" i="78"/>
  <c r="AF306" i="78"/>
  <c r="AG306" i="78"/>
  <c r="H306" i="78"/>
  <c r="AB307" i="78"/>
  <c r="AC307" i="78"/>
  <c r="AD307" i="78"/>
  <c r="AE307" i="78"/>
  <c r="AF307" i="78"/>
  <c r="AG307" i="78"/>
  <c r="H307" i="78"/>
  <c r="AB308" i="78"/>
  <c r="AC308" i="78"/>
  <c r="AD308" i="78"/>
  <c r="AE308" i="78"/>
  <c r="AF308" i="78"/>
  <c r="AG308" i="78"/>
  <c r="H308" i="78"/>
  <c r="AB309" i="78"/>
  <c r="AC309" i="78"/>
  <c r="AD309" i="78"/>
  <c r="AE309" i="78"/>
  <c r="AF309" i="78"/>
  <c r="AG309" i="78"/>
  <c r="H309" i="78"/>
  <c r="AB310" i="78"/>
  <c r="AC310" i="78"/>
  <c r="AD310" i="78"/>
  <c r="AE310" i="78"/>
  <c r="AF310" i="78"/>
  <c r="AG310" i="78"/>
  <c r="H310" i="78"/>
  <c r="AB311" i="78"/>
  <c r="AC311" i="78"/>
  <c r="AD311" i="78"/>
  <c r="AE311" i="78"/>
  <c r="AF311" i="78"/>
  <c r="AG311" i="78"/>
  <c r="H311" i="78"/>
  <c r="AB312" i="78"/>
  <c r="AC312" i="78"/>
  <c r="AD312" i="78"/>
  <c r="AE312" i="78"/>
  <c r="AF312" i="78"/>
  <c r="AG312" i="78"/>
  <c r="H312" i="78"/>
  <c r="AB313" i="78"/>
  <c r="AC313" i="78"/>
  <c r="AD313" i="78"/>
  <c r="AE313" i="78"/>
  <c r="AF313" i="78"/>
  <c r="AG313" i="78"/>
  <c r="H313" i="78"/>
  <c r="AB314" i="78"/>
  <c r="AC314" i="78"/>
  <c r="AD314" i="78"/>
  <c r="AE314" i="78"/>
  <c r="AF314" i="78"/>
  <c r="AG314" i="78"/>
  <c r="H314" i="78"/>
  <c r="AB315" i="78"/>
  <c r="AC315" i="78"/>
  <c r="AD315" i="78"/>
  <c r="AE315" i="78"/>
  <c r="AF315" i="78"/>
  <c r="AG315" i="78"/>
  <c r="H315" i="78"/>
  <c r="AB316" i="78"/>
  <c r="AC316" i="78"/>
  <c r="AD316" i="78"/>
  <c r="AE316" i="78"/>
  <c r="AF316" i="78"/>
  <c r="AG316" i="78"/>
  <c r="H316" i="78"/>
  <c r="AB317" i="78"/>
  <c r="AC317" i="78"/>
  <c r="AD317" i="78"/>
  <c r="AE317" i="78"/>
  <c r="AF317" i="78"/>
  <c r="AG317" i="78"/>
  <c r="H317" i="78"/>
  <c r="AB318" i="78"/>
  <c r="AC318" i="78"/>
  <c r="AD318" i="78"/>
  <c r="AE318" i="78"/>
  <c r="AF318" i="78"/>
  <c r="AG318" i="78"/>
  <c r="H318" i="78"/>
  <c r="AB319" i="78"/>
  <c r="AC319" i="78"/>
  <c r="AD319" i="78"/>
  <c r="AE319" i="78"/>
  <c r="AF319" i="78"/>
  <c r="AG319" i="78"/>
  <c r="H319" i="78"/>
  <c r="AB320" i="78"/>
  <c r="AC320" i="78"/>
  <c r="AD320" i="78"/>
  <c r="AE320" i="78"/>
  <c r="AF320" i="78"/>
  <c r="AG320" i="78"/>
  <c r="H320" i="78"/>
  <c r="AB321" i="78"/>
  <c r="AC321" i="78"/>
  <c r="AD321" i="78"/>
  <c r="AE321" i="78"/>
  <c r="AF321" i="78"/>
  <c r="AG321" i="78"/>
  <c r="H321" i="78"/>
  <c r="AB322" i="78"/>
  <c r="AC322" i="78"/>
  <c r="AD322" i="78"/>
  <c r="AE322" i="78"/>
  <c r="AF322" i="78"/>
  <c r="AG322" i="78"/>
  <c r="H322" i="78"/>
  <c r="AB323" i="78"/>
  <c r="AC323" i="78"/>
  <c r="AD323" i="78"/>
  <c r="AE323" i="78"/>
  <c r="AF323" i="78"/>
  <c r="AG323" i="78"/>
  <c r="H323" i="78"/>
  <c r="AB324" i="78"/>
  <c r="AC324" i="78"/>
  <c r="AD324" i="78"/>
  <c r="AE324" i="78"/>
  <c r="AF324" i="78"/>
  <c r="AG324" i="78"/>
  <c r="H324" i="78"/>
  <c r="AB325" i="78"/>
  <c r="AC325" i="78"/>
  <c r="AD325" i="78"/>
  <c r="AE325" i="78"/>
  <c r="AF325" i="78"/>
  <c r="AG325" i="78"/>
  <c r="H325" i="78"/>
  <c r="AB326" i="78"/>
  <c r="AC326" i="78"/>
  <c r="AD326" i="78"/>
  <c r="AE326" i="78"/>
  <c r="AF326" i="78"/>
  <c r="AG326" i="78"/>
  <c r="H326" i="78"/>
  <c r="AB327" i="78"/>
  <c r="AC327" i="78"/>
  <c r="AD327" i="78"/>
  <c r="AE327" i="78"/>
  <c r="AF327" i="78"/>
  <c r="AG327" i="78"/>
  <c r="H327" i="78"/>
  <c r="AB328" i="78"/>
  <c r="AC328" i="78"/>
  <c r="AD328" i="78"/>
  <c r="AE328" i="78"/>
  <c r="AF328" i="78"/>
  <c r="AG328" i="78"/>
  <c r="H328" i="78"/>
  <c r="AB329" i="78"/>
  <c r="AC329" i="78"/>
  <c r="AD329" i="78"/>
  <c r="AE329" i="78"/>
  <c r="AF329" i="78"/>
  <c r="AG329" i="78"/>
  <c r="H329" i="78"/>
  <c r="AB330" i="78"/>
  <c r="AC330" i="78"/>
  <c r="AD330" i="78"/>
  <c r="AE330" i="78"/>
  <c r="AF330" i="78"/>
  <c r="AG330" i="78"/>
  <c r="H330" i="78"/>
  <c r="AB331" i="78"/>
  <c r="AC331" i="78"/>
  <c r="AD331" i="78"/>
  <c r="AE331" i="78"/>
  <c r="AF331" i="78"/>
  <c r="AG331" i="78"/>
  <c r="H331" i="78"/>
  <c r="AB332" i="78"/>
  <c r="AC332" i="78"/>
  <c r="AD332" i="78"/>
  <c r="AE332" i="78"/>
  <c r="AF332" i="78"/>
  <c r="AG332" i="78"/>
  <c r="H332" i="78"/>
  <c r="AB333" i="78"/>
  <c r="AC333" i="78"/>
  <c r="AD333" i="78"/>
  <c r="AE333" i="78"/>
  <c r="AF333" i="78"/>
  <c r="AG333" i="78"/>
  <c r="H333" i="78"/>
  <c r="AB334" i="78"/>
  <c r="AC334" i="78"/>
  <c r="AD334" i="78"/>
  <c r="AE334" i="78"/>
  <c r="AF334" i="78"/>
  <c r="AG334" i="78"/>
  <c r="H334" i="78"/>
  <c r="AB335" i="78"/>
  <c r="AC335" i="78"/>
  <c r="AD335" i="78"/>
  <c r="AE335" i="78"/>
  <c r="AF335" i="78"/>
  <c r="AG335" i="78"/>
  <c r="H335" i="78"/>
  <c r="AB336" i="78"/>
  <c r="AC336" i="78"/>
  <c r="AD336" i="78"/>
  <c r="AE336" i="78"/>
  <c r="AF336" i="78"/>
  <c r="AG336" i="78"/>
  <c r="H336" i="78"/>
  <c r="AB337" i="78"/>
  <c r="AC337" i="78"/>
  <c r="AD337" i="78"/>
  <c r="AE337" i="78"/>
  <c r="AF337" i="78"/>
  <c r="AG337" i="78"/>
  <c r="H337" i="78"/>
  <c r="AB338" i="78"/>
  <c r="AC338" i="78"/>
  <c r="AD338" i="78"/>
  <c r="AE338" i="78"/>
  <c r="AF338" i="78"/>
  <c r="AG338" i="78"/>
  <c r="H338" i="78"/>
  <c r="AB339" i="78"/>
  <c r="AC339" i="78"/>
  <c r="AD339" i="78"/>
  <c r="AE339" i="78"/>
  <c r="AF339" i="78"/>
  <c r="AG339" i="78"/>
  <c r="H339" i="78"/>
  <c r="AB340" i="78"/>
  <c r="AC340" i="78"/>
  <c r="AD340" i="78"/>
  <c r="AE340" i="78"/>
  <c r="AF340" i="78"/>
  <c r="AG340" i="78"/>
  <c r="H340" i="78"/>
  <c r="AB341" i="78"/>
  <c r="AC341" i="78"/>
  <c r="AD341" i="78"/>
  <c r="AE341" i="78"/>
  <c r="AF341" i="78"/>
  <c r="AG341" i="78"/>
  <c r="H341" i="78"/>
  <c r="AB342" i="78"/>
  <c r="AC342" i="78"/>
  <c r="AD342" i="78"/>
  <c r="AE342" i="78"/>
  <c r="AF342" i="78"/>
  <c r="AG342" i="78"/>
  <c r="H342" i="78"/>
  <c r="AB343" i="78"/>
  <c r="AC343" i="78"/>
  <c r="AD343" i="78"/>
  <c r="AE343" i="78"/>
  <c r="AF343" i="78"/>
  <c r="AG343" i="78"/>
  <c r="H343" i="78"/>
  <c r="AB344" i="78"/>
  <c r="AC344" i="78"/>
  <c r="AD344" i="78"/>
  <c r="AE344" i="78"/>
  <c r="AF344" i="78"/>
  <c r="AG344" i="78"/>
  <c r="H344" i="78"/>
  <c r="AB345" i="78"/>
  <c r="AC345" i="78"/>
  <c r="AD345" i="78"/>
  <c r="AE345" i="78"/>
  <c r="AF345" i="78"/>
  <c r="AG345" i="78"/>
  <c r="H345" i="78"/>
  <c r="AB346" i="78"/>
  <c r="AC346" i="78"/>
  <c r="AD346" i="78"/>
  <c r="AE346" i="78"/>
  <c r="AF346" i="78"/>
  <c r="AG346" i="78"/>
  <c r="H346" i="78"/>
  <c r="AB347" i="78"/>
  <c r="AC347" i="78"/>
  <c r="AD347" i="78"/>
  <c r="AE347" i="78"/>
  <c r="AF347" i="78"/>
  <c r="AG347" i="78"/>
  <c r="H347" i="78"/>
  <c r="AB348" i="78"/>
  <c r="AC348" i="78"/>
  <c r="AD348" i="78"/>
  <c r="AE348" i="78"/>
  <c r="AF348" i="78"/>
  <c r="AG348" i="78"/>
  <c r="H348" i="78"/>
  <c r="AB349" i="78"/>
  <c r="AC349" i="78"/>
  <c r="AD349" i="78"/>
  <c r="AE349" i="78"/>
  <c r="AF349" i="78"/>
  <c r="AG349" i="78"/>
  <c r="H349" i="78"/>
  <c r="AB350" i="78"/>
  <c r="AC350" i="78"/>
  <c r="AD350" i="78"/>
  <c r="AE350" i="78"/>
  <c r="AF350" i="78"/>
  <c r="AG350" i="78"/>
  <c r="H350" i="78"/>
  <c r="AB351" i="78"/>
  <c r="AC351" i="78"/>
  <c r="AD351" i="78"/>
  <c r="AE351" i="78"/>
  <c r="AF351" i="78"/>
  <c r="AG351" i="78"/>
  <c r="H351" i="78"/>
  <c r="AB352" i="78"/>
  <c r="AC352" i="78"/>
  <c r="AD352" i="78"/>
  <c r="AE352" i="78"/>
  <c r="AF352" i="78"/>
  <c r="AG352" i="78"/>
  <c r="H352" i="78"/>
  <c r="AB353" i="78"/>
  <c r="AC353" i="78"/>
  <c r="AD353" i="78"/>
  <c r="AE353" i="78"/>
  <c r="AF353" i="78"/>
  <c r="AG353" i="78"/>
  <c r="H353" i="78"/>
  <c r="AB354" i="78"/>
  <c r="AC354" i="78"/>
  <c r="AD354" i="78"/>
  <c r="AE354" i="78"/>
  <c r="AF354" i="78"/>
  <c r="AG354" i="78"/>
  <c r="H354" i="78"/>
  <c r="AB355" i="78"/>
  <c r="AC355" i="78"/>
  <c r="AD355" i="78"/>
  <c r="AE355" i="78"/>
  <c r="AF355" i="78"/>
  <c r="AG355" i="78"/>
  <c r="H355" i="78"/>
  <c r="AB356" i="78"/>
  <c r="AC356" i="78"/>
  <c r="AD356" i="78"/>
  <c r="AE356" i="78"/>
  <c r="AF356" i="78"/>
  <c r="AG356" i="78"/>
  <c r="H356" i="78"/>
  <c r="AB357" i="78"/>
  <c r="AC357" i="78"/>
  <c r="AD357" i="78"/>
  <c r="AE357" i="78"/>
  <c r="AF357" i="78"/>
  <c r="AG357" i="78"/>
  <c r="H357" i="78"/>
  <c r="AB358" i="78"/>
  <c r="AC358" i="78"/>
  <c r="AD358" i="78"/>
  <c r="AE358" i="78"/>
  <c r="AF358" i="78"/>
  <c r="AG358" i="78"/>
  <c r="H358" i="78"/>
  <c r="AB359" i="78"/>
  <c r="AC359" i="78"/>
  <c r="AD359" i="78"/>
  <c r="AE359" i="78"/>
  <c r="AF359" i="78"/>
  <c r="AG359" i="78"/>
  <c r="H359" i="78"/>
  <c r="AB360" i="78"/>
  <c r="AC360" i="78"/>
  <c r="AD360" i="78"/>
  <c r="AE360" i="78"/>
  <c r="AF360" i="78"/>
  <c r="AG360" i="78"/>
  <c r="H360" i="78"/>
  <c r="AB361" i="78"/>
  <c r="AC361" i="78"/>
  <c r="AD361" i="78"/>
  <c r="AE361" i="78"/>
  <c r="AF361" i="78"/>
  <c r="AG361" i="78"/>
  <c r="H361" i="78"/>
  <c r="AB362" i="78"/>
  <c r="AC362" i="78"/>
  <c r="AD362" i="78"/>
  <c r="AE362" i="78"/>
  <c r="AF362" i="78"/>
  <c r="AG362" i="78"/>
  <c r="H362" i="78"/>
  <c r="AB363" i="78"/>
  <c r="AC363" i="78"/>
  <c r="AD363" i="78"/>
  <c r="AE363" i="78"/>
  <c r="AF363" i="78"/>
  <c r="AG363" i="78"/>
  <c r="H363" i="78"/>
  <c r="AB364" i="78"/>
  <c r="AC364" i="78"/>
  <c r="AD364" i="78"/>
  <c r="AE364" i="78"/>
  <c r="AF364" i="78"/>
  <c r="AG364" i="78"/>
  <c r="H364" i="78"/>
  <c r="AB365" i="78"/>
  <c r="AC365" i="78"/>
  <c r="AD365" i="78"/>
  <c r="AE365" i="78"/>
  <c r="AF365" i="78"/>
  <c r="AG365" i="78"/>
  <c r="H365" i="78"/>
  <c r="AB366" i="78"/>
  <c r="AC366" i="78"/>
  <c r="AD366" i="78"/>
  <c r="AE366" i="78"/>
  <c r="AF366" i="78"/>
  <c r="AG366" i="78"/>
  <c r="H366" i="78"/>
  <c r="AB367" i="78"/>
  <c r="AC367" i="78"/>
  <c r="AD367" i="78"/>
  <c r="AE367" i="78"/>
  <c r="AF367" i="78"/>
  <c r="AG367" i="78"/>
  <c r="H367" i="78"/>
  <c r="AB368" i="78"/>
  <c r="AC368" i="78"/>
  <c r="AD368" i="78"/>
  <c r="AE368" i="78"/>
  <c r="AF368" i="78"/>
  <c r="AG368" i="78"/>
  <c r="H368" i="78"/>
  <c r="AB369" i="78"/>
  <c r="AC369" i="78"/>
  <c r="AD369" i="78"/>
  <c r="AE369" i="78"/>
  <c r="AF369" i="78"/>
  <c r="AG369" i="78"/>
  <c r="H369" i="78"/>
  <c r="AB370" i="78"/>
  <c r="AC370" i="78"/>
  <c r="AD370" i="78"/>
  <c r="AE370" i="78"/>
  <c r="AF370" i="78"/>
  <c r="AG370" i="78"/>
  <c r="H370" i="78"/>
  <c r="AB371" i="78"/>
  <c r="AC371" i="78"/>
  <c r="AD371" i="78"/>
  <c r="AE371" i="78"/>
  <c r="AF371" i="78"/>
  <c r="AG371" i="78"/>
  <c r="H371" i="78"/>
  <c r="AB372" i="78"/>
  <c r="AC372" i="78"/>
  <c r="AD372" i="78"/>
  <c r="AE372" i="78"/>
  <c r="AF372" i="78"/>
  <c r="AG372" i="78"/>
  <c r="H372" i="78"/>
  <c r="AB373" i="78"/>
  <c r="AC373" i="78"/>
  <c r="AD373" i="78"/>
  <c r="AE373" i="78"/>
  <c r="AF373" i="78"/>
  <c r="AG373" i="78"/>
  <c r="H373" i="78"/>
  <c r="AB374" i="78"/>
  <c r="AC374" i="78"/>
  <c r="AD374" i="78"/>
  <c r="AE374" i="78"/>
  <c r="AF374" i="78"/>
  <c r="AG374" i="78"/>
  <c r="H374" i="78"/>
  <c r="AB375" i="78"/>
  <c r="AC375" i="78"/>
  <c r="AD375" i="78"/>
  <c r="AE375" i="78"/>
  <c r="AF375" i="78"/>
  <c r="AG375" i="78"/>
  <c r="H375" i="78"/>
  <c r="AB376" i="78"/>
  <c r="AC376" i="78"/>
  <c r="AD376" i="78"/>
  <c r="AE376" i="78"/>
  <c r="AF376" i="78"/>
  <c r="AG376" i="78"/>
  <c r="H376" i="78"/>
  <c r="AB377" i="78"/>
  <c r="AC377" i="78"/>
  <c r="AD377" i="78"/>
  <c r="AE377" i="78"/>
  <c r="AF377" i="78"/>
  <c r="AG377" i="78"/>
  <c r="H377" i="78"/>
  <c r="AB378" i="78"/>
  <c r="AC378" i="78"/>
  <c r="AD378" i="78"/>
  <c r="AE378" i="78"/>
  <c r="AF378" i="78"/>
  <c r="AG378" i="78"/>
  <c r="H378" i="78"/>
  <c r="AB379" i="78"/>
  <c r="AC379" i="78"/>
  <c r="AD379" i="78"/>
  <c r="AE379" i="78"/>
  <c r="AF379" i="78"/>
  <c r="AG379" i="78"/>
  <c r="H379" i="78"/>
  <c r="AB380" i="78"/>
  <c r="AC380" i="78"/>
  <c r="AD380" i="78"/>
  <c r="AE380" i="78"/>
  <c r="AF380" i="78"/>
  <c r="AG380" i="78"/>
  <c r="H380" i="78"/>
  <c r="AB381" i="78"/>
  <c r="AC381" i="78"/>
  <c r="AD381" i="78"/>
  <c r="AE381" i="78"/>
  <c r="AF381" i="78"/>
  <c r="AG381" i="78"/>
  <c r="H381" i="78"/>
  <c r="AB382" i="78"/>
  <c r="AC382" i="78"/>
  <c r="AD382" i="78"/>
  <c r="AE382" i="78"/>
  <c r="AF382" i="78"/>
  <c r="AG382" i="78"/>
  <c r="H382" i="78"/>
  <c r="AB383" i="78"/>
  <c r="AC383" i="78"/>
  <c r="AD383" i="78"/>
  <c r="AE383" i="78"/>
  <c r="AF383" i="78"/>
  <c r="AG383" i="78"/>
  <c r="H383" i="78"/>
  <c r="AB384" i="78"/>
  <c r="AC384" i="78"/>
  <c r="AD384" i="78"/>
  <c r="AE384" i="78"/>
  <c r="AF384" i="78"/>
  <c r="AG384" i="78"/>
  <c r="H384" i="78"/>
  <c r="AB385" i="78"/>
  <c r="AC385" i="78"/>
  <c r="AD385" i="78"/>
  <c r="AE385" i="78"/>
  <c r="AF385" i="78"/>
  <c r="AG385" i="78"/>
  <c r="H385" i="78"/>
  <c r="AB386" i="78"/>
  <c r="AC386" i="78"/>
  <c r="AD386" i="78"/>
  <c r="AE386" i="78"/>
  <c r="AF386" i="78"/>
  <c r="AG386" i="78"/>
  <c r="H386" i="78"/>
  <c r="AB387" i="78"/>
  <c r="AC387" i="78"/>
  <c r="AD387" i="78"/>
  <c r="AE387" i="78"/>
  <c r="AF387" i="78"/>
  <c r="AG387" i="78"/>
  <c r="H387" i="78"/>
  <c r="AB388" i="78"/>
  <c r="AC388" i="78"/>
  <c r="AD388" i="78"/>
  <c r="AE388" i="78"/>
  <c r="AF388" i="78"/>
  <c r="AG388" i="78"/>
  <c r="H388" i="78"/>
  <c r="AB389" i="78"/>
  <c r="AC389" i="78"/>
  <c r="AD389" i="78"/>
  <c r="AE389" i="78"/>
  <c r="AF389" i="78"/>
  <c r="AG389" i="78"/>
  <c r="H389" i="78"/>
  <c r="AB390" i="78"/>
  <c r="AC390" i="78"/>
  <c r="AD390" i="78"/>
  <c r="AE390" i="78"/>
  <c r="AF390" i="78"/>
  <c r="AG390" i="78"/>
  <c r="H390" i="78"/>
  <c r="AB391" i="78"/>
  <c r="AC391" i="78"/>
  <c r="AD391" i="78"/>
  <c r="AE391" i="78"/>
  <c r="AF391" i="78"/>
  <c r="AG391" i="78"/>
  <c r="H391" i="78"/>
  <c r="AB392" i="78"/>
  <c r="AC392" i="78"/>
  <c r="AD392" i="78"/>
  <c r="AE392" i="78"/>
  <c r="AF392" i="78"/>
  <c r="AG392" i="78"/>
  <c r="H392" i="78"/>
  <c r="AB393" i="78"/>
  <c r="AC393" i="78"/>
  <c r="AD393" i="78"/>
  <c r="AE393" i="78"/>
  <c r="AF393" i="78"/>
  <c r="AG393" i="78"/>
  <c r="H393" i="78"/>
  <c r="AB394" i="78"/>
  <c r="AC394" i="78"/>
  <c r="AD394" i="78"/>
  <c r="AE394" i="78"/>
  <c r="AF394" i="78"/>
  <c r="AG394" i="78"/>
  <c r="H394" i="78"/>
  <c r="AB395" i="78"/>
  <c r="AC395" i="78"/>
  <c r="AD395" i="78"/>
  <c r="AE395" i="78"/>
  <c r="AF395" i="78"/>
  <c r="AG395" i="78"/>
  <c r="H395" i="78"/>
  <c r="AB396" i="78"/>
  <c r="AC396" i="78"/>
  <c r="AD396" i="78"/>
  <c r="AE396" i="78"/>
  <c r="AF396" i="78"/>
  <c r="AG396" i="78"/>
  <c r="H396" i="78"/>
  <c r="AB397" i="78"/>
  <c r="AC397" i="78"/>
  <c r="AD397" i="78"/>
  <c r="AE397" i="78"/>
  <c r="AF397" i="78"/>
  <c r="AG397" i="78"/>
  <c r="H397" i="78"/>
  <c r="AB398" i="78"/>
  <c r="AC398" i="78"/>
  <c r="AD398" i="78"/>
  <c r="AE398" i="78"/>
  <c r="AF398" i="78"/>
  <c r="AG398" i="78"/>
  <c r="H398" i="78"/>
  <c r="AB399" i="78"/>
  <c r="AC399" i="78"/>
  <c r="AD399" i="78"/>
  <c r="AE399" i="78"/>
  <c r="AF399" i="78"/>
  <c r="AG399" i="78"/>
  <c r="H399" i="78"/>
  <c r="AB400" i="78"/>
  <c r="AC400" i="78"/>
  <c r="AD400" i="78"/>
  <c r="AE400" i="78"/>
  <c r="AF400" i="78"/>
  <c r="AG400" i="78"/>
  <c r="H400" i="78"/>
  <c r="AB401" i="78"/>
  <c r="AC401" i="78"/>
  <c r="AD401" i="78"/>
  <c r="AE401" i="78"/>
  <c r="AF401" i="78"/>
  <c r="AG401" i="78"/>
  <c r="H401" i="78"/>
  <c r="AB402" i="78"/>
  <c r="AC402" i="78"/>
  <c r="AD402" i="78"/>
  <c r="AE402" i="78"/>
  <c r="AF402" i="78"/>
  <c r="AG402" i="78"/>
  <c r="H402" i="78"/>
  <c r="AB403" i="78"/>
  <c r="AC403" i="78"/>
  <c r="AD403" i="78"/>
  <c r="AE403" i="78"/>
  <c r="AF403" i="78"/>
  <c r="AG403" i="78"/>
  <c r="H403" i="78"/>
  <c r="AB404" i="78"/>
  <c r="AC404" i="78"/>
  <c r="AD404" i="78"/>
  <c r="AE404" i="78"/>
  <c r="AF404" i="78"/>
  <c r="AG404" i="78"/>
  <c r="H404" i="78"/>
  <c r="AB405" i="78"/>
  <c r="AC405" i="78"/>
  <c r="AD405" i="78"/>
  <c r="AE405" i="78"/>
  <c r="AF405" i="78"/>
  <c r="AG405" i="78"/>
  <c r="H405" i="78"/>
  <c r="AB406" i="78"/>
  <c r="AC406" i="78"/>
  <c r="AD406" i="78"/>
  <c r="AE406" i="78"/>
  <c r="AF406" i="78"/>
  <c r="AG406" i="78"/>
  <c r="H406" i="78"/>
  <c r="AB407" i="78"/>
  <c r="AC407" i="78"/>
  <c r="AD407" i="78"/>
  <c r="AE407" i="78"/>
  <c r="AF407" i="78"/>
  <c r="AG407" i="78"/>
  <c r="H407" i="78"/>
  <c r="AB408" i="78"/>
  <c r="AC408" i="78"/>
  <c r="AD408" i="78"/>
  <c r="AE408" i="78"/>
  <c r="AF408" i="78"/>
  <c r="AG408" i="78"/>
  <c r="H408" i="78"/>
  <c r="AB409" i="78"/>
  <c r="AC409" i="78"/>
  <c r="AD409" i="78"/>
  <c r="AE409" i="78"/>
  <c r="AF409" i="78"/>
  <c r="AG409" i="78"/>
  <c r="H409" i="78"/>
  <c r="AB410" i="78"/>
  <c r="AC410" i="78"/>
  <c r="AD410" i="78"/>
  <c r="AE410" i="78"/>
  <c r="AF410" i="78"/>
  <c r="AG410" i="78"/>
  <c r="H410" i="78"/>
  <c r="AB411" i="78"/>
  <c r="AC411" i="78"/>
  <c r="AD411" i="78"/>
  <c r="AE411" i="78"/>
  <c r="AF411" i="78"/>
  <c r="AG411" i="78"/>
  <c r="H411" i="78"/>
  <c r="AB412" i="78"/>
  <c r="AC412" i="78"/>
  <c r="AD412" i="78"/>
  <c r="AE412" i="78"/>
  <c r="AF412" i="78"/>
  <c r="AG412" i="78"/>
  <c r="H412" i="78"/>
  <c r="AB413" i="78"/>
  <c r="AC413" i="78"/>
  <c r="AD413" i="78"/>
  <c r="AE413" i="78"/>
  <c r="AF413" i="78"/>
  <c r="AG413" i="78"/>
  <c r="H413" i="78"/>
  <c r="AB414" i="78"/>
  <c r="AC414" i="78"/>
  <c r="AD414" i="78"/>
  <c r="AE414" i="78"/>
  <c r="AF414" i="78"/>
  <c r="AG414" i="78"/>
  <c r="H414" i="78"/>
  <c r="AB415" i="78"/>
  <c r="AC415" i="78"/>
  <c r="AD415" i="78"/>
  <c r="AE415" i="78"/>
  <c r="AF415" i="78"/>
  <c r="AG415" i="78"/>
  <c r="H415" i="78"/>
  <c r="AB416" i="78"/>
  <c r="AC416" i="78"/>
  <c r="AD416" i="78"/>
  <c r="AE416" i="78"/>
  <c r="AF416" i="78"/>
  <c r="AG416" i="78"/>
  <c r="H416" i="78"/>
  <c r="AB417" i="78"/>
  <c r="AC417" i="78"/>
  <c r="AD417" i="78"/>
  <c r="AE417" i="78"/>
  <c r="AF417" i="78"/>
  <c r="AG417" i="78"/>
  <c r="H417" i="78"/>
  <c r="AB418" i="78"/>
  <c r="AC418" i="78"/>
  <c r="AD418" i="78"/>
  <c r="AE418" i="78"/>
  <c r="AF418" i="78"/>
  <c r="AG418" i="78"/>
  <c r="H418" i="78"/>
  <c r="AB419" i="78"/>
  <c r="AC419" i="78"/>
  <c r="AD419" i="78"/>
  <c r="AE419" i="78"/>
  <c r="AF419" i="78"/>
  <c r="AG419" i="78"/>
  <c r="H419" i="78"/>
  <c r="AB420" i="78"/>
  <c r="AC420" i="78"/>
  <c r="AD420" i="78"/>
  <c r="AE420" i="78"/>
  <c r="AF420" i="78"/>
  <c r="AG420" i="78"/>
  <c r="H420" i="78"/>
  <c r="AB421" i="78"/>
  <c r="AC421" i="78"/>
  <c r="AD421" i="78"/>
  <c r="AE421" i="78"/>
  <c r="AF421" i="78"/>
  <c r="AG421" i="78"/>
  <c r="H421" i="78"/>
  <c r="AB422" i="78"/>
  <c r="AC422" i="78"/>
  <c r="AD422" i="78"/>
  <c r="AE422" i="78"/>
  <c r="AF422" i="78"/>
  <c r="AG422" i="78"/>
  <c r="H422" i="78"/>
  <c r="AB423" i="78"/>
  <c r="AC423" i="78"/>
  <c r="AD423" i="78"/>
  <c r="AE423" i="78"/>
  <c r="AF423" i="78"/>
  <c r="AG423" i="78"/>
  <c r="H423" i="78"/>
  <c r="AB424" i="78"/>
  <c r="AC424" i="78"/>
  <c r="AD424" i="78"/>
  <c r="AE424" i="78"/>
  <c r="AF424" i="78"/>
  <c r="AG424" i="78"/>
  <c r="H424" i="78"/>
  <c r="AB425" i="78"/>
  <c r="AC425" i="78"/>
  <c r="AD425" i="78"/>
  <c r="AE425" i="78"/>
  <c r="AF425" i="78"/>
  <c r="AG425" i="78"/>
  <c r="H425" i="78"/>
  <c r="AB426" i="78"/>
  <c r="AC426" i="78"/>
  <c r="AD426" i="78"/>
  <c r="AE426" i="78"/>
  <c r="AF426" i="78"/>
  <c r="AG426" i="78"/>
  <c r="H426" i="78"/>
  <c r="AB427" i="78"/>
  <c r="AC427" i="78"/>
  <c r="AD427" i="78"/>
  <c r="AE427" i="78"/>
  <c r="AF427" i="78"/>
  <c r="AG427" i="78"/>
  <c r="H427" i="78"/>
  <c r="AB428" i="78"/>
  <c r="AC428" i="78"/>
  <c r="AD428" i="78"/>
  <c r="AE428" i="78"/>
  <c r="AF428" i="78"/>
  <c r="AG428" i="78"/>
  <c r="H428" i="78"/>
  <c r="AB429" i="78"/>
  <c r="AC429" i="78"/>
  <c r="AD429" i="78"/>
  <c r="AE429" i="78"/>
  <c r="AF429" i="78"/>
  <c r="AG429" i="78"/>
  <c r="H429" i="78"/>
  <c r="AB430" i="78"/>
  <c r="AC430" i="78"/>
  <c r="AD430" i="78"/>
  <c r="AE430" i="78"/>
  <c r="AF430" i="78"/>
  <c r="AG430" i="78"/>
  <c r="H430" i="78"/>
  <c r="AB431" i="78"/>
  <c r="AC431" i="78"/>
  <c r="AD431" i="78"/>
  <c r="AE431" i="78"/>
  <c r="AF431" i="78"/>
  <c r="AG431" i="78"/>
  <c r="H431" i="78"/>
  <c r="AB432" i="78"/>
  <c r="AC432" i="78"/>
  <c r="AD432" i="78"/>
  <c r="AE432" i="78"/>
  <c r="AF432" i="78"/>
  <c r="AG432" i="78"/>
  <c r="H432" i="78"/>
  <c r="AB433" i="78"/>
  <c r="AC433" i="78"/>
  <c r="AD433" i="78"/>
  <c r="AE433" i="78"/>
  <c r="AF433" i="78"/>
  <c r="AG433" i="78"/>
  <c r="H433" i="78"/>
  <c r="AB434" i="78"/>
  <c r="AC434" i="78"/>
  <c r="AD434" i="78"/>
  <c r="AE434" i="78"/>
  <c r="AF434" i="78"/>
  <c r="AG434" i="78"/>
  <c r="H434" i="78"/>
  <c r="AB435" i="78"/>
  <c r="AC435" i="78"/>
  <c r="AD435" i="78"/>
  <c r="AE435" i="78"/>
  <c r="AF435" i="78"/>
  <c r="AG435" i="78"/>
  <c r="H435" i="78"/>
  <c r="AB436" i="78"/>
  <c r="AC436" i="78"/>
  <c r="AD436" i="78"/>
  <c r="AE436" i="78"/>
  <c r="AF436" i="78"/>
  <c r="AG436" i="78"/>
  <c r="H436" i="78"/>
  <c r="AB437" i="78"/>
  <c r="AC437" i="78"/>
  <c r="AD437" i="78"/>
  <c r="AE437" i="78"/>
  <c r="AF437" i="78"/>
  <c r="AG437" i="78"/>
  <c r="H437" i="78"/>
  <c r="AB438" i="78"/>
  <c r="AC438" i="78"/>
  <c r="AD438" i="78"/>
  <c r="AE438" i="78"/>
  <c r="AF438" i="78"/>
  <c r="AG438" i="78"/>
  <c r="H438" i="78"/>
  <c r="AB439" i="78"/>
  <c r="AC439" i="78"/>
  <c r="AD439" i="78"/>
  <c r="AE439" i="78"/>
  <c r="AF439" i="78"/>
  <c r="AG439" i="78"/>
  <c r="H439" i="78"/>
  <c r="AB440" i="78"/>
  <c r="AC440" i="78"/>
  <c r="AD440" i="78"/>
  <c r="AE440" i="78"/>
  <c r="AF440" i="78"/>
  <c r="AG440" i="78"/>
  <c r="H440" i="78"/>
  <c r="AB441" i="78"/>
  <c r="AC441" i="78"/>
  <c r="AD441" i="78"/>
  <c r="AE441" i="78"/>
  <c r="AF441" i="78"/>
  <c r="AG441" i="78"/>
  <c r="H441" i="78"/>
  <c r="AB442" i="78"/>
  <c r="AC442" i="78"/>
  <c r="AD442" i="78"/>
  <c r="AE442" i="78"/>
  <c r="AF442" i="78"/>
  <c r="AG442" i="78"/>
  <c r="H442" i="78"/>
  <c r="AB443" i="78"/>
  <c r="AC443" i="78"/>
  <c r="AD443" i="78"/>
  <c r="AE443" i="78"/>
  <c r="AF443" i="78"/>
  <c r="AG443" i="78"/>
  <c r="H443" i="78"/>
  <c r="AB444" i="78"/>
  <c r="AC444" i="78"/>
  <c r="AD444" i="78"/>
  <c r="AE444" i="78"/>
  <c r="AF444" i="78"/>
  <c r="AG444" i="78"/>
  <c r="H444" i="78"/>
  <c r="AB445" i="78"/>
  <c r="AC445" i="78"/>
  <c r="AD445" i="78"/>
  <c r="AE445" i="78"/>
  <c r="AF445" i="78"/>
  <c r="AG445" i="78"/>
  <c r="H445" i="78"/>
  <c r="AB446" i="78"/>
  <c r="AC446" i="78"/>
  <c r="AD446" i="78"/>
  <c r="AE446" i="78"/>
  <c r="AF446" i="78"/>
  <c r="AG446" i="78"/>
  <c r="H446" i="78"/>
  <c r="AB447" i="78"/>
  <c r="AC447" i="78"/>
  <c r="AD447" i="78"/>
  <c r="AE447" i="78"/>
  <c r="AF447" i="78"/>
  <c r="AG447" i="78"/>
  <c r="H447" i="78"/>
  <c r="AB448" i="78"/>
  <c r="AC448" i="78"/>
  <c r="AD448" i="78"/>
  <c r="AE448" i="78"/>
  <c r="AF448" i="78"/>
  <c r="AG448" i="78"/>
  <c r="H448" i="78"/>
  <c r="AB449" i="78"/>
  <c r="AC449" i="78"/>
  <c r="AD449" i="78"/>
  <c r="AE449" i="78"/>
  <c r="AF449" i="78"/>
  <c r="AG449" i="78"/>
  <c r="H449" i="78"/>
  <c r="AB450" i="78"/>
  <c r="AC450" i="78"/>
  <c r="AD450" i="78"/>
  <c r="AE450" i="78"/>
  <c r="AF450" i="78"/>
  <c r="AG450" i="78"/>
  <c r="H450" i="78"/>
  <c r="AB451" i="78"/>
  <c r="AC451" i="78"/>
  <c r="AD451" i="78"/>
  <c r="AE451" i="78"/>
  <c r="AF451" i="78"/>
  <c r="AG451" i="78"/>
  <c r="H451" i="78"/>
  <c r="AB452" i="78"/>
  <c r="AC452" i="78"/>
  <c r="AD452" i="78"/>
  <c r="AE452" i="78"/>
  <c r="AF452" i="78"/>
  <c r="AG452" i="78"/>
  <c r="H452" i="78"/>
  <c r="AB453" i="78"/>
  <c r="AC453" i="78"/>
  <c r="AD453" i="78"/>
  <c r="AE453" i="78"/>
  <c r="AF453" i="78"/>
  <c r="AG453" i="78"/>
  <c r="H453" i="78"/>
  <c r="AB454" i="78"/>
  <c r="AC454" i="78"/>
  <c r="AD454" i="78"/>
  <c r="AE454" i="78"/>
  <c r="AF454" i="78"/>
  <c r="AG454" i="78"/>
  <c r="H454" i="78"/>
  <c r="AB455" i="78"/>
  <c r="AC455" i="78"/>
  <c r="AD455" i="78"/>
  <c r="AE455" i="78"/>
  <c r="AF455" i="78"/>
  <c r="AG455" i="78"/>
  <c r="H455" i="78"/>
  <c r="AB456" i="78"/>
  <c r="AC456" i="78"/>
  <c r="AD456" i="78"/>
  <c r="AE456" i="78"/>
  <c r="AF456" i="78"/>
  <c r="AG456" i="78"/>
  <c r="H456" i="78"/>
  <c r="AB457" i="78"/>
  <c r="AC457" i="78"/>
  <c r="AD457" i="78"/>
  <c r="AE457" i="78"/>
  <c r="AF457" i="78"/>
  <c r="AG457" i="78"/>
  <c r="H457" i="78"/>
  <c r="AB458" i="78"/>
  <c r="AC458" i="78"/>
  <c r="AD458" i="78"/>
  <c r="AE458" i="78"/>
  <c r="AF458" i="78"/>
  <c r="AG458" i="78"/>
  <c r="H458" i="78"/>
  <c r="AB459" i="78"/>
  <c r="AC459" i="78"/>
  <c r="AD459" i="78"/>
  <c r="AE459" i="78"/>
  <c r="AF459" i="78"/>
  <c r="AG459" i="78"/>
  <c r="H459" i="78"/>
  <c r="AB460" i="78"/>
  <c r="AC460" i="78"/>
  <c r="AD460" i="78"/>
  <c r="AE460" i="78"/>
  <c r="AF460" i="78"/>
  <c r="AG460" i="78"/>
  <c r="H460" i="78"/>
  <c r="AB461" i="78"/>
  <c r="AC461" i="78"/>
  <c r="AD461" i="78"/>
  <c r="AE461" i="78"/>
  <c r="AF461" i="78"/>
  <c r="AG461" i="78"/>
  <c r="H461" i="78"/>
  <c r="AB462" i="78"/>
  <c r="AC462" i="78"/>
  <c r="AD462" i="78"/>
  <c r="AE462" i="78"/>
  <c r="AF462" i="78"/>
  <c r="AG462" i="78"/>
  <c r="H462" i="78"/>
  <c r="AB463" i="78"/>
  <c r="AC463" i="78"/>
  <c r="AD463" i="78"/>
  <c r="AE463" i="78"/>
  <c r="AF463" i="78"/>
  <c r="AG463" i="78"/>
  <c r="H463" i="78"/>
  <c r="AB464" i="78"/>
  <c r="AC464" i="78"/>
  <c r="AD464" i="78"/>
  <c r="AE464" i="78"/>
  <c r="AF464" i="78"/>
  <c r="AG464" i="78"/>
  <c r="H464" i="78"/>
  <c r="AB465" i="78"/>
  <c r="AC465" i="78"/>
  <c r="AD465" i="78"/>
  <c r="AE465" i="78"/>
  <c r="AF465" i="78"/>
  <c r="AG465" i="78"/>
  <c r="H465" i="78"/>
  <c r="AB466" i="78"/>
  <c r="AC466" i="78"/>
  <c r="AD466" i="78"/>
  <c r="AE466" i="78"/>
  <c r="AF466" i="78"/>
  <c r="AG466" i="78"/>
  <c r="H466" i="78"/>
  <c r="AB467" i="78"/>
  <c r="AC467" i="78"/>
  <c r="AD467" i="78"/>
  <c r="AE467" i="78"/>
  <c r="AF467" i="78"/>
  <c r="AG467" i="78"/>
  <c r="H467" i="78"/>
  <c r="AB468" i="78"/>
  <c r="AC468" i="78"/>
  <c r="AD468" i="78"/>
  <c r="AE468" i="78"/>
  <c r="AF468" i="78"/>
  <c r="AG468" i="78"/>
  <c r="H468" i="78"/>
  <c r="AB469" i="78"/>
  <c r="AC469" i="78"/>
  <c r="AD469" i="78"/>
  <c r="AE469" i="78"/>
  <c r="AF469" i="78"/>
  <c r="AG469" i="78"/>
  <c r="H469" i="78"/>
  <c r="AB470" i="78"/>
  <c r="AC470" i="78"/>
  <c r="AD470" i="78"/>
  <c r="AE470" i="78"/>
  <c r="AF470" i="78"/>
  <c r="AG470" i="78"/>
  <c r="H470" i="78"/>
  <c r="AB471" i="78"/>
  <c r="AC471" i="78"/>
  <c r="AD471" i="78"/>
  <c r="AE471" i="78"/>
  <c r="AF471" i="78"/>
  <c r="AG471" i="78"/>
  <c r="H471" i="78"/>
  <c r="AB472" i="78"/>
  <c r="AC472" i="78"/>
  <c r="AD472" i="78"/>
  <c r="AE472" i="78"/>
  <c r="AF472" i="78"/>
  <c r="AG472" i="78"/>
  <c r="H472" i="78"/>
  <c r="AB473" i="78"/>
  <c r="AC473" i="78"/>
  <c r="AD473" i="78"/>
  <c r="AE473" i="78"/>
  <c r="AF473" i="78"/>
  <c r="AG473" i="78"/>
  <c r="H473" i="78"/>
  <c r="AB474" i="78"/>
  <c r="AC474" i="78"/>
  <c r="AD474" i="78"/>
  <c r="AE474" i="78"/>
  <c r="AF474" i="78"/>
  <c r="AG474" i="78"/>
  <c r="H474" i="78"/>
  <c r="AB475" i="78"/>
  <c r="AC475" i="78"/>
  <c r="AD475" i="78"/>
  <c r="AE475" i="78"/>
  <c r="AF475" i="78"/>
  <c r="AG475" i="78"/>
  <c r="H475" i="78"/>
  <c r="AB476" i="78"/>
  <c r="AC476" i="78"/>
  <c r="AD476" i="78"/>
  <c r="AE476" i="78"/>
  <c r="AF476" i="78"/>
  <c r="AG476" i="78"/>
  <c r="H476" i="78"/>
  <c r="AB477" i="78"/>
  <c r="AC477" i="78"/>
  <c r="AD477" i="78"/>
  <c r="AE477" i="78"/>
  <c r="AF477" i="78"/>
  <c r="AG477" i="78"/>
  <c r="H477" i="78"/>
  <c r="AB478" i="78"/>
  <c r="AC478" i="78"/>
  <c r="AD478" i="78"/>
  <c r="AE478" i="78"/>
  <c r="AF478" i="78"/>
  <c r="AG478" i="78"/>
  <c r="H478" i="78"/>
  <c r="AB479" i="78"/>
  <c r="AC479" i="78"/>
  <c r="AD479" i="78"/>
  <c r="AE479" i="78"/>
  <c r="AF479" i="78"/>
  <c r="AG479" i="78"/>
  <c r="H479" i="78"/>
  <c r="AB480" i="78"/>
  <c r="AC480" i="78"/>
  <c r="AD480" i="78"/>
  <c r="AE480" i="78"/>
  <c r="AF480" i="78"/>
  <c r="AG480" i="78"/>
  <c r="H480" i="78"/>
  <c r="AB481" i="78"/>
  <c r="AC481" i="78"/>
  <c r="AD481" i="78"/>
  <c r="AE481" i="78"/>
  <c r="AF481" i="78"/>
  <c r="AG481" i="78"/>
  <c r="H481" i="78"/>
  <c r="AB482" i="78"/>
  <c r="AC482" i="78"/>
  <c r="AD482" i="78"/>
  <c r="AE482" i="78"/>
  <c r="AF482" i="78"/>
  <c r="AG482" i="78"/>
  <c r="H482" i="78"/>
  <c r="AB483" i="78"/>
  <c r="AC483" i="78"/>
  <c r="AD483" i="78"/>
  <c r="AE483" i="78"/>
  <c r="AF483" i="78"/>
  <c r="AG483" i="78"/>
  <c r="H483" i="78"/>
  <c r="AB484" i="78"/>
  <c r="AC484" i="78"/>
  <c r="AD484" i="78"/>
  <c r="AE484" i="78"/>
  <c r="AF484" i="78"/>
  <c r="AG484" i="78"/>
  <c r="H484" i="78"/>
  <c r="AB485" i="78"/>
  <c r="AC485" i="78"/>
  <c r="AD485" i="78"/>
  <c r="AE485" i="78"/>
  <c r="AF485" i="78"/>
  <c r="AG485" i="78"/>
  <c r="H485" i="78"/>
  <c r="AB486" i="78"/>
  <c r="AC486" i="78"/>
  <c r="AD486" i="78"/>
  <c r="AE486" i="78"/>
  <c r="AF486" i="78"/>
  <c r="AG486" i="78"/>
  <c r="H486" i="78"/>
  <c r="AB487" i="78"/>
  <c r="AC487" i="78"/>
  <c r="AD487" i="78"/>
  <c r="AE487" i="78"/>
  <c r="AF487" i="78"/>
  <c r="AG487" i="78"/>
  <c r="H487" i="78"/>
  <c r="AB488" i="78"/>
  <c r="AC488" i="78"/>
  <c r="AD488" i="78"/>
  <c r="AE488" i="78"/>
  <c r="AF488" i="78"/>
  <c r="AG488" i="78"/>
  <c r="H488" i="78"/>
  <c r="AB489" i="78"/>
  <c r="AC489" i="78"/>
  <c r="AD489" i="78"/>
  <c r="AE489" i="78"/>
  <c r="AF489" i="78"/>
  <c r="AG489" i="78"/>
  <c r="H489" i="78"/>
  <c r="AB490" i="78"/>
  <c r="AC490" i="78"/>
  <c r="AD490" i="78"/>
  <c r="AE490" i="78"/>
  <c r="AF490" i="78"/>
  <c r="AG490" i="78"/>
  <c r="H490" i="78"/>
  <c r="AB491" i="78"/>
  <c r="AC491" i="78"/>
  <c r="AD491" i="78"/>
  <c r="AE491" i="78"/>
  <c r="AF491" i="78"/>
  <c r="AG491" i="78"/>
  <c r="H491" i="78"/>
  <c r="AB492" i="78"/>
  <c r="AC492" i="78"/>
  <c r="AD492" i="78"/>
  <c r="AE492" i="78"/>
  <c r="AF492" i="78"/>
  <c r="AG492" i="78"/>
  <c r="H492" i="78"/>
  <c r="AB493" i="78"/>
  <c r="AC493" i="78"/>
  <c r="AD493" i="78"/>
  <c r="AE493" i="78"/>
  <c r="AF493" i="78"/>
  <c r="AG493" i="78"/>
  <c r="H493" i="78"/>
  <c r="AB494" i="78"/>
  <c r="AC494" i="78"/>
  <c r="AD494" i="78"/>
  <c r="AE494" i="78"/>
  <c r="AF494" i="78"/>
  <c r="AG494" i="78"/>
  <c r="H494" i="78"/>
  <c r="AB495" i="78"/>
  <c r="AC495" i="78"/>
  <c r="AD495" i="78"/>
  <c r="AE495" i="78"/>
  <c r="AF495" i="78"/>
  <c r="AG495" i="78"/>
  <c r="H495" i="78"/>
  <c r="AB496" i="78"/>
  <c r="AC496" i="78"/>
  <c r="AD496" i="78"/>
  <c r="AE496" i="78"/>
  <c r="AF496" i="78"/>
  <c r="AG496" i="78"/>
  <c r="H496" i="78"/>
  <c r="AB497" i="78"/>
  <c r="AC497" i="78"/>
  <c r="AD497" i="78"/>
  <c r="AE497" i="78"/>
  <c r="AF497" i="78"/>
  <c r="AG497" i="78"/>
  <c r="H497" i="78"/>
  <c r="AB498" i="78"/>
  <c r="AC498" i="78"/>
  <c r="AD498" i="78"/>
  <c r="AE498" i="78"/>
  <c r="AF498" i="78"/>
  <c r="AG498" i="78"/>
  <c r="H498" i="78"/>
  <c r="AB499" i="78"/>
  <c r="AC499" i="78"/>
  <c r="AD499" i="78"/>
  <c r="AE499" i="78"/>
  <c r="AF499" i="78"/>
  <c r="AG499" i="78"/>
  <c r="H499" i="78"/>
  <c r="AB500" i="78"/>
  <c r="AC500" i="78"/>
  <c r="AD500" i="78"/>
  <c r="AE500" i="78"/>
  <c r="AF500" i="78"/>
  <c r="AG500" i="78"/>
  <c r="H500" i="78"/>
  <c r="AB501" i="78"/>
  <c r="AC501" i="78"/>
  <c r="AD501" i="78"/>
  <c r="AE501" i="78"/>
  <c r="AF501" i="78"/>
  <c r="AG501" i="78"/>
  <c r="H501" i="78"/>
  <c r="AB502" i="78"/>
  <c r="AC502" i="78"/>
  <c r="AD502" i="78"/>
  <c r="AE502" i="78"/>
  <c r="AF502" i="78"/>
  <c r="AG502" i="78"/>
  <c r="H502" i="78"/>
  <c r="AB503" i="78"/>
  <c r="AC503" i="78"/>
  <c r="AD503" i="78"/>
  <c r="AE503" i="78"/>
  <c r="AF503" i="78"/>
  <c r="AG503" i="78"/>
  <c r="H503" i="78"/>
  <c r="AB504" i="78"/>
  <c r="AC504" i="78"/>
  <c r="AD504" i="78"/>
  <c r="AE504" i="78"/>
  <c r="AF504" i="78"/>
  <c r="AG504" i="78"/>
  <c r="H504" i="78"/>
  <c r="AB505" i="78"/>
  <c r="AC505" i="78"/>
  <c r="AD505" i="78"/>
  <c r="AE505" i="78"/>
  <c r="AF505" i="78"/>
  <c r="AG505" i="78"/>
  <c r="H505" i="78"/>
  <c r="AB506" i="78"/>
  <c r="AC506" i="78"/>
  <c r="AD506" i="78"/>
  <c r="AE506" i="78"/>
  <c r="AF506" i="78"/>
  <c r="AG506" i="78"/>
  <c r="H506" i="78"/>
  <c r="AB507" i="78"/>
  <c r="AC507" i="78"/>
  <c r="AD507" i="78"/>
  <c r="AE507" i="78"/>
  <c r="AF507" i="78"/>
  <c r="AG507" i="78"/>
  <c r="H507" i="78"/>
  <c r="AB508" i="78"/>
  <c r="AC508" i="78"/>
  <c r="AD508" i="78"/>
  <c r="AE508" i="78"/>
  <c r="AF508" i="78"/>
  <c r="AG508" i="78"/>
  <c r="H508" i="78"/>
  <c r="AB509" i="78"/>
  <c r="AC509" i="78"/>
  <c r="AD509" i="78"/>
  <c r="AE509" i="78"/>
  <c r="AF509" i="78"/>
  <c r="AG509" i="78"/>
  <c r="H509" i="78"/>
  <c r="AB510" i="78"/>
  <c r="AC510" i="78"/>
  <c r="AD510" i="78"/>
  <c r="AE510" i="78"/>
  <c r="AF510" i="78"/>
  <c r="AG510" i="78"/>
  <c r="H510" i="78"/>
  <c r="AB511" i="78"/>
  <c r="AC511" i="78"/>
  <c r="AD511" i="78"/>
  <c r="AE511" i="78"/>
  <c r="AF511" i="78"/>
  <c r="AG511" i="78"/>
  <c r="H511" i="78"/>
  <c r="AB512" i="78"/>
  <c r="AC512" i="78"/>
  <c r="AD512" i="78"/>
  <c r="AE512" i="78"/>
  <c r="AF512" i="78"/>
  <c r="AG512" i="78"/>
  <c r="H512" i="78"/>
  <c r="AB513" i="78"/>
  <c r="AC513" i="78"/>
  <c r="AD513" i="78"/>
  <c r="AE513" i="78"/>
  <c r="AF513" i="78"/>
  <c r="AG513" i="78"/>
  <c r="H513" i="78"/>
  <c r="AB514" i="78"/>
  <c r="AC514" i="78"/>
  <c r="AD514" i="78"/>
  <c r="AE514" i="78"/>
  <c r="AF514" i="78"/>
  <c r="AG514" i="78"/>
  <c r="H514" i="78"/>
  <c r="AB515" i="78"/>
  <c r="AC515" i="78"/>
  <c r="AD515" i="78"/>
  <c r="AE515" i="78"/>
  <c r="AF515" i="78"/>
  <c r="AG515" i="78"/>
  <c r="H515" i="78"/>
  <c r="AB516" i="78"/>
  <c r="AC516" i="78"/>
  <c r="AD516" i="78"/>
  <c r="AE516" i="78"/>
  <c r="AF516" i="78"/>
  <c r="AG516" i="78"/>
  <c r="H516" i="78"/>
  <c r="AB517" i="78"/>
  <c r="AC517" i="78"/>
  <c r="AD517" i="78"/>
  <c r="AE517" i="78"/>
  <c r="AF517" i="78"/>
  <c r="AG517" i="78"/>
  <c r="H517" i="78"/>
  <c r="AB518" i="78"/>
  <c r="AC518" i="78"/>
  <c r="AD518" i="78"/>
  <c r="AE518" i="78"/>
  <c r="AF518" i="78"/>
  <c r="AG518" i="78"/>
  <c r="H518" i="78"/>
  <c r="AB519" i="78"/>
  <c r="AC519" i="78"/>
  <c r="AD519" i="78"/>
  <c r="AE519" i="78"/>
  <c r="AF519" i="78"/>
  <c r="AG519" i="78"/>
  <c r="H519" i="78"/>
  <c r="AB520" i="78"/>
  <c r="AC520" i="78"/>
  <c r="AD520" i="78"/>
  <c r="AE520" i="78"/>
  <c r="AF520" i="78"/>
  <c r="AG520" i="78"/>
  <c r="H520" i="78"/>
  <c r="AB521" i="78"/>
  <c r="AC521" i="78"/>
  <c r="AD521" i="78"/>
  <c r="AE521" i="78"/>
  <c r="AF521" i="78"/>
  <c r="AG521" i="78"/>
  <c r="H521" i="78"/>
  <c r="AB522" i="78"/>
  <c r="AC522" i="78"/>
  <c r="AD522" i="78"/>
  <c r="AE522" i="78"/>
  <c r="AF522" i="78"/>
  <c r="AG522" i="78"/>
  <c r="H522" i="78"/>
  <c r="AB523" i="78"/>
  <c r="AC523" i="78"/>
  <c r="AD523" i="78"/>
  <c r="AE523" i="78"/>
  <c r="AF523" i="78"/>
  <c r="AG523" i="78"/>
  <c r="H523" i="78"/>
  <c r="AB524" i="78"/>
  <c r="AC524" i="78"/>
  <c r="AD524" i="78"/>
  <c r="AE524" i="78"/>
  <c r="AF524" i="78"/>
  <c r="AG524" i="78"/>
  <c r="H524" i="78"/>
  <c r="AB525" i="78"/>
  <c r="AC525" i="78"/>
  <c r="AD525" i="78"/>
  <c r="AE525" i="78"/>
  <c r="AF525" i="78"/>
  <c r="AG525" i="78"/>
  <c r="H525" i="78"/>
  <c r="AB526" i="78"/>
  <c r="AC526" i="78"/>
  <c r="AD526" i="78"/>
  <c r="AE526" i="78"/>
  <c r="AF526" i="78"/>
  <c r="AG526" i="78"/>
  <c r="H526" i="78"/>
  <c r="AB527" i="78"/>
  <c r="AC527" i="78"/>
  <c r="AD527" i="78"/>
  <c r="AE527" i="78"/>
  <c r="AF527" i="78"/>
  <c r="AG527" i="78"/>
  <c r="H527" i="78"/>
  <c r="AB528" i="78"/>
  <c r="AC528" i="78"/>
  <c r="AD528" i="78"/>
  <c r="AE528" i="78"/>
  <c r="AF528" i="78"/>
  <c r="AG528" i="78"/>
  <c r="H528" i="78"/>
  <c r="AB529" i="78"/>
  <c r="AC529" i="78"/>
  <c r="AD529" i="78"/>
  <c r="AE529" i="78"/>
  <c r="AF529" i="78"/>
  <c r="AG529" i="78"/>
  <c r="H529" i="78"/>
  <c r="AB530" i="78"/>
  <c r="AC530" i="78"/>
  <c r="AD530" i="78"/>
  <c r="AE530" i="78"/>
  <c r="AF530" i="78"/>
  <c r="AG530" i="78"/>
  <c r="H530" i="78"/>
  <c r="AB531" i="78"/>
  <c r="AC531" i="78"/>
  <c r="AD531" i="78"/>
  <c r="AE531" i="78"/>
  <c r="AF531" i="78"/>
  <c r="AG531" i="78"/>
  <c r="H531" i="78"/>
  <c r="AB532" i="78"/>
  <c r="AC532" i="78"/>
  <c r="AD532" i="78"/>
  <c r="AE532" i="78"/>
  <c r="AF532" i="78"/>
  <c r="AG532" i="78"/>
  <c r="H532" i="78"/>
  <c r="AB533" i="78"/>
  <c r="AC533" i="78"/>
  <c r="AD533" i="78"/>
  <c r="AE533" i="78"/>
  <c r="AF533" i="78"/>
  <c r="AG533" i="78"/>
  <c r="H533" i="78"/>
  <c r="AB534" i="78"/>
  <c r="AC534" i="78"/>
  <c r="AD534" i="78"/>
  <c r="AE534" i="78"/>
  <c r="AF534" i="78"/>
  <c r="AG534" i="78"/>
  <c r="H534" i="78"/>
  <c r="AB535" i="78"/>
  <c r="AC535" i="78"/>
  <c r="AD535" i="78"/>
  <c r="AE535" i="78"/>
  <c r="AF535" i="78"/>
  <c r="AG535" i="78"/>
  <c r="H535" i="78"/>
  <c r="AB536" i="78"/>
  <c r="AC536" i="78"/>
  <c r="AD536" i="78"/>
  <c r="AE536" i="78"/>
  <c r="AF536" i="78"/>
  <c r="AG536" i="78"/>
  <c r="H536" i="78"/>
  <c r="AB537" i="78"/>
  <c r="AC537" i="78"/>
  <c r="AD537" i="78"/>
  <c r="AE537" i="78"/>
  <c r="AF537" i="78"/>
  <c r="AG537" i="78"/>
  <c r="H537" i="78"/>
  <c r="AB538" i="78"/>
  <c r="AC538" i="78"/>
  <c r="AD538" i="78"/>
  <c r="AE538" i="78"/>
  <c r="AF538" i="78"/>
  <c r="AG538" i="78"/>
  <c r="H538" i="78"/>
  <c r="AB539" i="78"/>
  <c r="AC539" i="78"/>
  <c r="AD539" i="78"/>
  <c r="AE539" i="78"/>
  <c r="AF539" i="78"/>
  <c r="AG539" i="78"/>
  <c r="H539" i="78"/>
  <c r="AB540" i="78"/>
  <c r="AC540" i="78"/>
  <c r="AD540" i="78"/>
  <c r="AE540" i="78"/>
  <c r="AF540" i="78"/>
  <c r="AG540" i="78"/>
  <c r="H540" i="78"/>
  <c r="AB541" i="78"/>
  <c r="AC541" i="78"/>
  <c r="AD541" i="78"/>
  <c r="AE541" i="78"/>
  <c r="AF541" i="78"/>
  <c r="AG541" i="78"/>
  <c r="H541" i="78"/>
  <c r="AB542" i="78"/>
  <c r="AC542" i="78"/>
  <c r="AD542" i="78"/>
  <c r="AE542" i="78"/>
  <c r="AF542" i="78"/>
  <c r="AG542" i="78"/>
  <c r="H542" i="78"/>
  <c r="AB543" i="78"/>
  <c r="AC543" i="78"/>
  <c r="AD543" i="78"/>
  <c r="AE543" i="78"/>
  <c r="AF543" i="78"/>
  <c r="AG543" i="78"/>
  <c r="H543" i="78"/>
  <c r="AB544" i="78"/>
  <c r="AC544" i="78"/>
  <c r="AD544" i="78"/>
  <c r="AE544" i="78"/>
  <c r="AF544" i="78"/>
  <c r="AG544" i="78"/>
  <c r="H544" i="78"/>
  <c r="AB545" i="78"/>
  <c r="AC545" i="78"/>
  <c r="AD545" i="78"/>
  <c r="AE545" i="78"/>
  <c r="AF545" i="78"/>
  <c r="AG545" i="78"/>
  <c r="H545" i="78"/>
  <c r="AB546" i="78"/>
  <c r="AC546" i="78"/>
  <c r="AD546" i="78"/>
  <c r="AE546" i="78"/>
  <c r="AF546" i="78"/>
  <c r="AG546" i="78"/>
  <c r="H546" i="78"/>
  <c r="AB547" i="78"/>
  <c r="AC547" i="78"/>
  <c r="AD547" i="78"/>
  <c r="AE547" i="78"/>
  <c r="AF547" i="78"/>
  <c r="AG547" i="78"/>
  <c r="H547" i="78"/>
  <c r="AB548" i="78"/>
  <c r="AC548" i="78"/>
  <c r="AD548" i="78"/>
  <c r="AE548" i="78"/>
  <c r="AF548" i="78"/>
  <c r="AG548" i="78"/>
  <c r="H548" i="78"/>
  <c r="AB549" i="78"/>
  <c r="AC549" i="78"/>
  <c r="AD549" i="78"/>
  <c r="AE549" i="78"/>
  <c r="AF549" i="78"/>
  <c r="AG549" i="78"/>
  <c r="H549" i="78"/>
  <c r="AB550" i="78"/>
  <c r="AC550" i="78"/>
  <c r="AD550" i="78"/>
  <c r="AE550" i="78"/>
  <c r="AF550" i="78"/>
  <c r="AG550" i="78"/>
  <c r="H550" i="78"/>
  <c r="AB551" i="78"/>
  <c r="AC551" i="78"/>
  <c r="AD551" i="78"/>
  <c r="AE551" i="78"/>
  <c r="AF551" i="78"/>
  <c r="AG551" i="78"/>
  <c r="H551" i="78"/>
  <c r="AB552" i="78"/>
  <c r="AC552" i="78"/>
  <c r="AD552" i="78"/>
  <c r="AE552" i="78"/>
  <c r="AF552" i="78"/>
  <c r="AG552" i="78"/>
  <c r="H552" i="78"/>
  <c r="AB553" i="78"/>
  <c r="AC553" i="78"/>
  <c r="AD553" i="78"/>
  <c r="AE553" i="78"/>
  <c r="AF553" i="78"/>
  <c r="AG553" i="78"/>
  <c r="H553" i="78"/>
  <c r="AB554" i="78"/>
  <c r="AC554" i="78"/>
  <c r="AD554" i="78"/>
  <c r="AE554" i="78"/>
  <c r="AF554" i="78"/>
  <c r="AG554" i="78"/>
  <c r="H554" i="78"/>
  <c r="AB555" i="78"/>
  <c r="AC555" i="78"/>
  <c r="AD555" i="78"/>
  <c r="AE555" i="78"/>
  <c r="AF555" i="78"/>
  <c r="AG555" i="78"/>
  <c r="H555" i="78"/>
  <c r="AB556" i="78"/>
  <c r="AC556" i="78"/>
  <c r="AD556" i="78"/>
  <c r="AE556" i="78"/>
  <c r="AF556" i="78"/>
  <c r="AG556" i="78"/>
  <c r="H556" i="78"/>
  <c r="AB557" i="78"/>
  <c r="AC557" i="78"/>
  <c r="AD557" i="78"/>
  <c r="AE557" i="78"/>
  <c r="AF557" i="78"/>
  <c r="AG557" i="78"/>
  <c r="H557" i="78"/>
  <c r="AB558" i="78"/>
  <c r="AC558" i="78"/>
  <c r="AD558" i="78"/>
  <c r="AE558" i="78"/>
  <c r="AF558" i="78"/>
  <c r="AG558" i="78"/>
  <c r="H558" i="78"/>
  <c r="AB559" i="78"/>
  <c r="AC559" i="78"/>
  <c r="AD559" i="78"/>
  <c r="AE559" i="78"/>
  <c r="AF559" i="78"/>
  <c r="AG559" i="78"/>
  <c r="H559" i="78"/>
  <c r="AB560" i="78"/>
  <c r="AC560" i="78"/>
  <c r="AD560" i="78"/>
  <c r="AE560" i="78"/>
  <c r="AF560" i="78"/>
  <c r="AG560" i="78"/>
  <c r="H560" i="78"/>
  <c r="AB561" i="78"/>
  <c r="AC561" i="78"/>
  <c r="AD561" i="78"/>
  <c r="AE561" i="78"/>
  <c r="AF561" i="78"/>
  <c r="AG561" i="78"/>
  <c r="H561" i="78"/>
  <c r="AB562" i="78"/>
  <c r="AC562" i="78"/>
  <c r="AD562" i="78"/>
  <c r="AE562" i="78"/>
  <c r="AF562" i="78"/>
  <c r="AG562" i="78"/>
  <c r="H562" i="78"/>
  <c r="AB563" i="78"/>
  <c r="AC563" i="78"/>
  <c r="AD563" i="78"/>
  <c r="AE563" i="78"/>
  <c r="AF563" i="78"/>
  <c r="AG563" i="78"/>
  <c r="H563" i="78"/>
  <c r="AB564" i="78"/>
  <c r="AC564" i="78"/>
  <c r="AD564" i="78"/>
  <c r="AE564" i="78"/>
  <c r="AF564" i="78"/>
  <c r="AG564" i="78"/>
  <c r="H564" i="78"/>
  <c r="AB565" i="78"/>
  <c r="AC565" i="78"/>
  <c r="AD565" i="78"/>
  <c r="AE565" i="78"/>
  <c r="AF565" i="78"/>
  <c r="AG565" i="78"/>
  <c r="H565" i="78"/>
  <c r="AB566" i="78"/>
  <c r="AC566" i="78"/>
  <c r="AD566" i="78"/>
  <c r="AE566" i="78"/>
  <c r="AF566" i="78"/>
  <c r="AG566" i="78"/>
  <c r="H566" i="78"/>
  <c r="AB567" i="78"/>
  <c r="AC567" i="78"/>
  <c r="AD567" i="78"/>
  <c r="AE567" i="78"/>
  <c r="AF567" i="78"/>
  <c r="AG567" i="78"/>
  <c r="H567" i="78"/>
  <c r="AB568" i="78"/>
  <c r="AC568" i="78"/>
  <c r="AD568" i="78"/>
  <c r="AE568" i="78"/>
  <c r="AF568" i="78"/>
  <c r="AG568" i="78"/>
  <c r="H568" i="78"/>
  <c r="AB569" i="78"/>
  <c r="AC569" i="78"/>
  <c r="AD569" i="78"/>
  <c r="AE569" i="78"/>
  <c r="AF569" i="78"/>
  <c r="AG569" i="78"/>
  <c r="H569" i="78"/>
  <c r="AB570" i="78"/>
  <c r="AC570" i="78"/>
  <c r="AD570" i="78"/>
  <c r="AE570" i="78"/>
  <c r="AF570" i="78"/>
  <c r="AG570" i="78"/>
  <c r="H570" i="78"/>
  <c r="AB571" i="78"/>
  <c r="AC571" i="78"/>
  <c r="AD571" i="78"/>
  <c r="AE571" i="78"/>
  <c r="AF571" i="78"/>
  <c r="AG571" i="78"/>
  <c r="H571" i="78"/>
  <c r="AB572" i="78"/>
  <c r="AC572" i="78"/>
  <c r="AD572" i="78"/>
  <c r="AE572" i="78"/>
  <c r="AF572" i="78"/>
  <c r="AG572" i="78"/>
  <c r="H572" i="78"/>
  <c r="AB573" i="78"/>
  <c r="AC573" i="78"/>
  <c r="AD573" i="78"/>
  <c r="AE573" i="78"/>
  <c r="AF573" i="78"/>
  <c r="AG573" i="78"/>
  <c r="H573" i="78"/>
  <c r="AB574" i="78"/>
  <c r="AC574" i="78"/>
  <c r="AD574" i="78"/>
  <c r="AE574" i="78"/>
  <c r="AF574" i="78"/>
  <c r="AG574" i="78"/>
  <c r="H574" i="78"/>
  <c r="AB575" i="78"/>
  <c r="AC575" i="78"/>
  <c r="AD575" i="78"/>
  <c r="AE575" i="78"/>
  <c r="AF575" i="78"/>
  <c r="AG575" i="78"/>
  <c r="H575" i="78"/>
  <c r="AB576" i="78"/>
  <c r="AC576" i="78"/>
  <c r="AD576" i="78"/>
  <c r="AE576" i="78"/>
  <c r="AF576" i="78"/>
  <c r="AG576" i="78"/>
  <c r="H576" i="78"/>
  <c r="AB577" i="78"/>
  <c r="AC577" i="78"/>
  <c r="AD577" i="78"/>
  <c r="AE577" i="78"/>
  <c r="AF577" i="78"/>
  <c r="AG577" i="78"/>
  <c r="H577" i="78"/>
  <c r="AB578" i="78"/>
  <c r="AC578" i="78"/>
  <c r="AD578" i="78"/>
  <c r="AE578" i="78"/>
  <c r="AF578" i="78"/>
  <c r="AG578" i="78"/>
  <c r="H578" i="78"/>
  <c r="AB579" i="78"/>
  <c r="AC579" i="78"/>
  <c r="AD579" i="78"/>
  <c r="AE579" i="78"/>
  <c r="AF579" i="78"/>
  <c r="AG579" i="78"/>
  <c r="H579" i="78"/>
  <c r="AB580" i="78"/>
  <c r="AC580" i="78"/>
  <c r="AD580" i="78"/>
  <c r="AE580" i="78"/>
  <c r="AF580" i="78"/>
  <c r="AG580" i="78"/>
  <c r="H580" i="78"/>
  <c r="AB581" i="78"/>
  <c r="AC581" i="78"/>
  <c r="AD581" i="78"/>
  <c r="AE581" i="78"/>
  <c r="AF581" i="78"/>
  <c r="AG581" i="78"/>
  <c r="H581" i="78"/>
  <c r="AB582" i="78"/>
  <c r="AC582" i="78"/>
  <c r="AD582" i="78"/>
  <c r="AE582" i="78"/>
  <c r="AF582" i="78"/>
  <c r="AG582" i="78"/>
  <c r="H582" i="78"/>
  <c r="AB583" i="78"/>
  <c r="AC583" i="78"/>
  <c r="AD583" i="78"/>
  <c r="AE583" i="78"/>
  <c r="AF583" i="78"/>
  <c r="AG583" i="78"/>
  <c r="H583" i="78"/>
  <c r="AB584" i="78"/>
  <c r="AC584" i="78"/>
  <c r="AD584" i="78"/>
  <c r="AE584" i="78"/>
  <c r="AF584" i="78"/>
  <c r="AG584" i="78"/>
  <c r="H584" i="78"/>
  <c r="AB585" i="78"/>
  <c r="AC585" i="78"/>
  <c r="AD585" i="78"/>
  <c r="AE585" i="78"/>
  <c r="AF585" i="78"/>
  <c r="AG585" i="78"/>
  <c r="H585" i="78"/>
  <c r="AB586" i="78"/>
  <c r="AC586" i="78"/>
  <c r="AD586" i="78"/>
  <c r="AE586" i="78"/>
  <c r="AF586" i="78"/>
  <c r="AG586" i="78"/>
  <c r="H586" i="78"/>
  <c r="AB587" i="78"/>
  <c r="AC587" i="78"/>
  <c r="AD587" i="78"/>
  <c r="AE587" i="78"/>
  <c r="AF587" i="78"/>
  <c r="AG587" i="78"/>
  <c r="H587" i="78"/>
  <c r="AB588" i="78"/>
  <c r="AC588" i="78"/>
  <c r="AD588" i="78"/>
  <c r="AE588" i="78"/>
  <c r="AF588" i="78"/>
  <c r="AG588" i="78"/>
  <c r="H588" i="78"/>
  <c r="AB589" i="78"/>
  <c r="AC589" i="78"/>
  <c r="AD589" i="78"/>
  <c r="AE589" i="78"/>
  <c r="AF589" i="78"/>
  <c r="AG589" i="78"/>
  <c r="H589" i="78"/>
  <c r="AB590" i="78"/>
  <c r="AC590" i="78"/>
  <c r="AD590" i="78"/>
  <c r="AE590" i="78"/>
  <c r="AF590" i="78"/>
  <c r="AG590" i="78"/>
  <c r="H590" i="78"/>
  <c r="AB591" i="78"/>
  <c r="AC591" i="78"/>
  <c r="AD591" i="78"/>
  <c r="AE591" i="78"/>
  <c r="AF591" i="78"/>
  <c r="AG591" i="78"/>
  <c r="H591" i="78"/>
  <c r="AB592" i="78"/>
  <c r="AC592" i="78"/>
  <c r="AD592" i="78"/>
  <c r="AE592" i="78"/>
  <c r="AF592" i="78"/>
  <c r="AG592" i="78"/>
  <c r="H592" i="78"/>
  <c r="AB593" i="78"/>
  <c r="AC593" i="78"/>
  <c r="AD593" i="78"/>
  <c r="AE593" i="78"/>
  <c r="AF593" i="78"/>
  <c r="AG593" i="78"/>
  <c r="H593" i="78"/>
  <c r="AB594" i="78"/>
  <c r="AC594" i="78"/>
  <c r="AD594" i="78"/>
  <c r="AE594" i="78"/>
  <c r="AF594" i="78"/>
  <c r="AG594" i="78"/>
  <c r="H594" i="78"/>
  <c r="AB595" i="78"/>
  <c r="AC595" i="78"/>
  <c r="AD595" i="78"/>
  <c r="AE595" i="78"/>
  <c r="AF595" i="78"/>
  <c r="AG595" i="78"/>
  <c r="H595" i="78"/>
  <c r="AB596" i="78"/>
  <c r="AC596" i="78"/>
  <c r="AD596" i="78"/>
  <c r="AE596" i="78"/>
  <c r="AF596" i="78"/>
  <c r="AG596" i="78"/>
  <c r="H596" i="78"/>
  <c r="AB597" i="78"/>
  <c r="AC597" i="78"/>
  <c r="AD597" i="78"/>
  <c r="AE597" i="78"/>
  <c r="AF597" i="78"/>
  <c r="AG597" i="78"/>
  <c r="H597" i="78"/>
  <c r="AB598" i="78"/>
  <c r="AC598" i="78"/>
  <c r="AD598" i="78"/>
  <c r="AE598" i="78"/>
  <c r="AF598" i="78"/>
  <c r="AG598" i="78"/>
  <c r="H598" i="78"/>
  <c r="AB599" i="78"/>
  <c r="AC599" i="78"/>
  <c r="AD599" i="78"/>
  <c r="AE599" i="78"/>
  <c r="AF599" i="78"/>
  <c r="AG599" i="78"/>
  <c r="H599" i="78"/>
  <c r="AB600" i="78"/>
  <c r="AC600" i="78"/>
  <c r="AD600" i="78"/>
  <c r="AE600" i="78"/>
  <c r="AF600" i="78"/>
  <c r="AG600" i="78"/>
  <c r="H600" i="78"/>
  <c r="AB601" i="78"/>
  <c r="AC601" i="78"/>
  <c r="AD601" i="78"/>
  <c r="AE601" i="78"/>
  <c r="AF601" i="78"/>
  <c r="AG601" i="78"/>
  <c r="H601" i="78"/>
  <c r="AB602" i="78"/>
  <c r="AC602" i="78"/>
  <c r="AD602" i="78"/>
  <c r="AE602" i="78"/>
  <c r="AF602" i="78"/>
  <c r="AG602" i="78"/>
  <c r="H602" i="78"/>
  <c r="AB603" i="78"/>
  <c r="AC603" i="78"/>
  <c r="AD603" i="78"/>
  <c r="AE603" i="78"/>
  <c r="AF603" i="78"/>
  <c r="AG603" i="78"/>
  <c r="H603" i="78"/>
  <c r="AB604" i="78"/>
  <c r="AC604" i="78"/>
  <c r="AD604" i="78"/>
  <c r="AE604" i="78"/>
  <c r="AF604" i="78"/>
  <c r="AG604" i="78"/>
  <c r="H604" i="78"/>
  <c r="AB605" i="78"/>
  <c r="AC605" i="78"/>
  <c r="AD605" i="78"/>
  <c r="AE605" i="78"/>
  <c r="AF605" i="78"/>
  <c r="AG605" i="78"/>
  <c r="H605" i="78"/>
  <c r="AB606" i="78"/>
  <c r="AC606" i="78"/>
  <c r="AD606" i="78"/>
  <c r="AE606" i="78"/>
  <c r="AF606" i="78"/>
  <c r="AG606" i="78"/>
  <c r="H606" i="78"/>
  <c r="AB607" i="78"/>
  <c r="AC607" i="78"/>
  <c r="AD607" i="78"/>
  <c r="AE607" i="78"/>
  <c r="AF607" i="78"/>
  <c r="AG607" i="78"/>
  <c r="H607" i="78"/>
  <c r="AB608" i="78"/>
  <c r="AC608" i="78"/>
  <c r="AD608" i="78"/>
  <c r="AE608" i="78"/>
  <c r="AF608" i="78"/>
  <c r="AG608" i="78"/>
  <c r="H608" i="78"/>
  <c r="AB609" i="78"/>
  <c r="AC609" i="78"/>
  <c r="AD609" i="78"/>
  <c r="AE609" i="78"/>
  <c r="AF609" i="78"/>
  <c r="AG609" i="78"/>
  <c r="H609" i="78"/>
  <c r="AB610" i="78"/>
  <c r="AC610" i="78"/>
  <c r="AD610" i="78"/>
  <c r="AE610" i="78"/>
  <c r="AF610" i="78"/>
  <c r="AG610" i="78"/>
  <c r="H610" i="78"/>
  <c r="AB611" i="78"/>
  <c r="AC611" i="78"/>
  <c r="AD611" i="78"/>
  <c r="AE611" i="78"/>
  <c r="AF611" i="78"/>
  <c r="AG611" i="78"/>
  <c r="H611" i="78"/>
  <c r="AB612" i="78"/>
  <c r="AC612" i="78"/>
  <c r="AD612" i="78"/>
  <c r="AE612" i="78"/>
  <c r="AF612" i="78"/>
  <c r="AG612" i="78"/>
  <c r="H612" i="78"/>
  <c r="AB613" i="78"/>
  <c r="AC613" i="78"/>
  <c r="AD613" i="78"/>
  <c r="AE613" i="78"/>
  <c r="AF613" i="78"/>
  <c r="AG613" i="78"/>
  <c r="H613" i="78"/>
  <c r="AB614" i="78"/>
  <c r="AC614" i="78"/>
  <c r="AD614" i="78"/>
  <c r="AE614" i="78"/>
  <c r="AF614" i="78"/>
  <c r="AG614" i="78"/>
  <c r="H614" i="78"/>
  <c r="AB615" i="78"/>
  <c r="AC615" i="78"/>
  <c r="AD615" i="78"/>
  <c r="AE615" i="78"/>
  <c r="AF615" i="78"/>
  <c r="AG615" i="78"/>
  <c r="H615" i="78"/>
  <c r="AB616" i="78"/>
  <c r="AC616" i="78"/>
  <c r="AD616" i="78"/>
  <c r="AE616" i="78"/>
  <c r="AF616" i="78"/>
  <c r="AG616" i="78"/>
  <c r="H616" i="78"/>
  <c r="AB617" i="78"/>
  <c r="AC617" i="78"/>
  <c r="AD617" i="78"/>
  <c r="AE617" i="78"/>
  <c r="AF617" i="78"/>
  <c r="AG617" i="78"/>
  <c r="H617" i="78"/>
  <c r="AB618" i="78"/>
  <c r="AC618" i="78"/>
  <c r="AD618" i="78"/>
  <c r="AE618" i="78"/>
  <c r="AF618" i="78"/>
  <c r="AG618" i="78"/>
  <c r="H618" i="78"/>
  <c r="AB619" i="78"/>
  <c r="AC619" i="78"/>
  <c r="AD619" i="78"/>
  <c r="AE619" i="78"/>
  <c r="AF619" i="78"/>
  <c r="AG619" i="78"/>
  <c r="H619" i="78"/>
  <c r="AB620" i="78"/>
  <c r="AC620" i="78"/>
  <c r="AD620" i="78"/>
  <c r="AE620" i="78"/>
  <c r="AF620" i="78"/>
  <c r="AG620" i="78"/>
  <c r="H620" i="78"/>
  <c r="AB621" i="78"/>
  <c r="AC621" i="78"/>
  <c r="AD621" i="78"/>
  <c r="AE621" i="78"/>
  <c r="AF621" i="78"/>
  <c r="AG621" i="78"/>
  <c r="H621" i="78"/>
  <c r="AB622" i="78"/>
  <c r="AC622" i="78"/>
  <c r="AD622" i="78"/>
  <c r="AE622" i="78"/>
  <c r="AF622" i="78"/>
  <c r="AG622" i="78"/>
  <c r="H622" i="78"/>
  <c r="AB623" i="78"/>
  <c r="AC623" i="78"/>
  <c r="AD623" i="78"/>
  <c r="AE623" i="78"/>
  <c r="AF623" i="78"/>
  <c r="AG623" i="78"/>
  <c r="H623" i="78"/>
  <c r="AB624" i="78"/>
  <c r="AC624" i="78"/>
  <c r="AD624" i="78"/>
  <c r="AE624" i="78"/>
  <c r="AF624" i="78"/>
  <c r="AG624" i="78"/>
  <c r="H624" i="78"/>
  <c r="AB625" i="78"/>
  <c r="AC625" i="78"/>
  <c r="AD625" i="78"/>
  <c r="AE625" i="78"/>
  <c r="AF625" i="78"/>
  <c r="AG625" i="78"/>
  <c r="H625" i="78"/>
  <c r="AB626" i="78"/>
  <c r="AC626" i="78"/>
  <c r="AD626" i="78"/>
  <c r="AE626" i="78"/>
  <c r="AF626" i="78"/>
  <c r="AG626" i="78"/>
  <c r="H626" i="78"/>
  <c r="AB627" i="78"/>
  <c r="AC627" i="78"/>
  <c r="AD627" i="78"/>
  <c r="AE627" i="78"/>
  <c r="AF627" i="78"/>
  <c r="AG627" i="78"/>
  <c r="H627" i="78"/>
  <c r="AB628" i="78"/>
  <c r="AC628" i="78"/>
  <c r="AD628" i="78"/>
  <c r="AE628" i="78"/>
  <c r="AF628" i="78"/>
  <c r="AG628" i="78"/>
  <c r="H628" i="78"/>
  <c r="AB629" i="78"/>
  <c r="AC629" i="78"/>
  <c r="AD629" i="78"/>
  <c r="AE629" i="78"/>
  <c r="AF629" i="78"/>
  <c r="AG629" i="78"/>
  <c r="H629" i="78"/>
  <c r="AB630" i="78"/>
  <c r="AC630" i="78"/>
  <c r="AD630" i="78"/>
  <c r="AE630" i="78"/>
  <c r="AF630" i="78"/>
  <c r="AG630" i="78"/>
  <c r="H630" i="78"/>
  <c r="AB631" i="78"/>
  <c r="AC631" i="78"/>
  <c r="AD631" i="78"/>
  <c r="AE631" i="78"/>
  <c r="AF631" i="78"/>
  <c r="AG631" i="78"/>
  <c r="H631" i="78"/>
  <c r="AB632" i="78"/>
  <c r="AC632" i="78"/>
  <c r="AD632" i="78"/>
  <c r="AE632" i="78"/>
  <c r="AF632" i="78"/>
  <c r="AG632" i="78"/>
  <c r="H632" i="78"/>
  <c r="AB633" i="78"/>
  <c r="AC633" i="78"/>
  <c r="AD633" i="78"/>
  <c r="AE633" i="78"/>
  <c r="AF633" i="78"/>
  <c r="AG633" i="78"/>
  <c r="H633" i="78"/>
  <c r="AB634" i="78"/>
  <c r="AC634" i="78"/>
  <c r="AD634" i="78"/>
  <c r="AE634" i="78"/>
  <c r="AF634" i="78"/>
  <c r="AG634" i="78"/>
  <c r="H634" i="78"/>
  <c r="AB635" i="78"/>
  <c r="AC635" i="78"/>
  <c r="AD635" i="78"/>
  <c r="AE635" i="78"/>
  <c r="AF635" i="78"/>
  <c r="AG635" i="78"/>
  <c r="H635" i="78"/>
  <c r="AB636" i="78"/>
  <c r="AC636" i="78"/>
  <c r="AD636" i="78"/>
  <c r="AE636" i="78"/>
  <c r="AF636" i="78"/>
  <c r="AG636" i="78"/>
  <c r="H636" i="78"/>
  <c r="AB637" i="78"/>
  <c r="AC637" i="78"/>
  <c r="AD637" i="78"/>
  <c r="AE637" i="78"/>
  <c r="AF637" i="78"/>
  <c r="AG637" i="78"/>
  <c r="H637" i="78"/>
  <c r="AB638" i="78"/>
  <c r="AC638" i="78"/>
  <c r="AD638" i="78"/>
  <c r="AE638" i="78"/>
  <c r="AF638" i="78"/>
  <c r="AG638" i="78"/>
  <c r="H638" i="78"/>
  <c r="AB639" i="78"/>
  <c r="AC639" i="78"/>
  <c r="AD639" i="78"/>
  <c r="AE639" i="78"/>
  <c r="AF639" i="78"/>
  <c r="AG639" i="78"/>
  <c r="H639" i="78"/>
  <c r="AB640" i="78"/>
  <c r="AC640" i="78"/>
  <c r="AD640" i="78"/>
  <c r="AE640" i="78"/>
  <c r="AF640" i="78"/>
  <c r="AG640" i="78"/>
  <c r="H640" i="78"/>
  <c r="AB641" i="78"/>
  <c r="AC641" i="78"/>
  <c r="AD641" i="78"/>
  <c r="AE641" i="78"/>
  <c r="AF641" i="78"/>
  <c r="AG641" i="78"/>
  <c r="H641" i="78"/>
  <c r="AB642" i="78"/>
  <c r="AC642" i="78"/>
  <c r="AD642" i="78"/>
  <c r="AE642" i="78"/>
  <c r="AF642" i="78"/>
  <c r="AG642" i="78"/>
  <c r="H642" i="78"/>
  <c r="AB643" i="78"/>
  <c r="AC643" i="78"/>
  <c r="AD643" i="78"/>
  <c r="AE643" i="78"/>
  <c r="AF643" i="78"/>
  <c r="AG643" i="78"/>
  <c r="H643" i="78"/>
  <c r="AB644" i="78"/>
  <c r="AC644" i="78"/>
  <c r="AD644" i="78"/>
  <c r="AE644" i="78"/>
  <c r="AF644" i="78"/>
  <c r="AG644" i="78"/>
  <c r="H644" i="78"/>
  <c r="AB645" i="78"/>
  <c r="AC645" i="78"/>
  <c r="AD645" i="78"/>
  <c r="AE645" i="78"/>
  <c r="AF645" i="78"/>
  <c r="AG645" i="78"/>
  <c r="H645" i="78"/>
  <c r="AB646" i="78"/>
  <c r="AC646" i="78"/>
  <c r="AD646" i="78"/>
  <c r="AE646" i="78"/>
  <c r="AF646" i="78"/>
  <c r="AG646" i="78"/>
  <c r="H646" i="78"/>
  <c r="AB647" i="78"/>
  <c r="AC647" i="78"/>
  <c r="AD647" i="78"/>
  <c r="AE647" i="78"/>
  <c r="AF647" i="78"/>
  <c r="AG647" i="78"/>
  <c r="H647" i="78"/>
  <c r="AB648" i="78"/>
  <c r="AC648" i="78"/>
  <c r="AD648" i="78"/>
  <c r="AE648" i="78"/>
  <c r="AF648" i="78"/>
  <c r="AG648" i="78"/>
  <c r="H648" i="78"/>
  <c r="AB649" i="78"/>
  <c r="AC649" i="78"/>
  <c r="AD649" i="78"/>
  <c r="AE649" i="78"/>
  <c r="AF649" i="78"/>
  <c r="AG649" i="78"/>
  <c r="H649" i="78"/>
  <c r="AB650" i="78"/>
  <c r="AC650" i="78"/>
  <c r="AD650" i="78"/>
  <c r="AE650" i="78"/>
  <c r="AF650" i="78"/>
  <c r="AG650" i="78"/>
  <c r="H650" i="78"/>
  <c r="AB651" i="78"/>
  <c r="AC651" i="78"/>
  <c r="AD651" i="78"/>
  <c r="AE651" i="78"/>
  <c r="AF651" i="78"/>
  <c r="AG651" i="78"/>
  <c r="H651" i="78"/>
  <c r="AB652" i="78"/>
  <c r="AC652" i="78"/>
  <c r="AD652" i="78"/>
  <c r="AE652" i="78"/>
  <c r="AF652" i="78"/>
  <c r="AG652" i="78"/>
  <c r="H652" i="78"/>
  <c r="AB653" i="78"/>
  <c r="AC653" i="78"/>
  <c r="AD653" i="78"/>
  <c r="AE653" i="78"/>
  <c r="AF653" i="78"/>
  <c r="AG653" i="78"/>
  <c r="H653" i="78"/>
  <c r="AB654" i="78"/>
  <c r="AC654" i="78"/>
  <c r="AD654" i="78"/>
  <c r="AE654" i="78"/>
  <c r="AF654" i="78"/>
  <c r="AG654" i="78"/>
  <c r="H654" i="78"/>
  <c r="AB655" i="78"/>
  <c r="AC655" i="78"/>
  <c r="AD655" i="78"/>
  <c r="AE655" i="78"/>
  <c r="AF655" i="78"/>
  <c r="AG655" i="78"/>
  <c r="H655" i="78"/>
  <c r="AB656" i="78"/>
  <c r="AC656" i="78"/>
  <c r="AD656" i="78"/>
  <c r="AE656" i="78"/>
  <c r="AF656" i="78"/>
  <c r="AG656" i="78"/>
  <c r="H656" i="78"/>
  <c r="AB657" i="78"/>
  <c r="AC657" i="78"/>
  <c r="AD657" i="78"/>
  <c r="AE657" i="78"/>
  <c r="AF657" i="78"/>
  <c r="AG657" i="78"/>
  <c r="H657" i="78"/>
  <c r="AB658" i="78"/>
  <c r="AC658" i="78"/>
  <c r="AD658" i="78"/>
  <c r="AE658" i="78"/>
  <c r="AF658" i="78"/>
  <c r="AG658" i="78"/>
  <c r="H658" i="78"/>
  <c r="AB659" i="78"/>
  <c r="AC659" i="78"/>
  <c r="AD659" i="78"/>
  <c r="AE659" i="78"/>
  <c r="AF659" i="78"/>
  <c r="AG659" i="78"/>
  <c r="H659" i="78"/>
  <c r="AB660" i="78"/>
  <c r="AC660" i="78"/>
  <c r="AD660" i="78"/>
  <c r="AE660" i="78"/>
  <c r="AF660" i="78"/>
  <c r="AG660" i="78"/>
  <c r="H660" i="78"/>
  <c r="AB661" i="78"/>
  <c r="AC661" i="78"/>
  <c r="AD661" i="78"/>
  <c r="AE661" i="78"/>
  <c r="AF661" i="78"/>
  <c r="AG661" i="78"/>
  <c r="H661" i="78"/>
  <c r="AB662" i="78"/>
  <c r="AC662" i="78"/>
  <c r="AD662" i="78"/>
  <c r="AE662" i="78"/>
  <c r="AF662" i="78"/>
  <c r="AG662" i="78"/>
  <c r="H662" i="78"/>
  <c r="AB663" i="78"/>
  <c r="AC663" i="78"/>
  <c r="AD663" i="78"/>
  <c r="AE663" i="78"/>
  <c r="AF663" i="78"/>
  <c r="AG663" i="78"/>
  <c r="H663" i="78"/>
  <c r="AB664" i="78"/>
  <c r="AC664" i="78"/>
  <c r="AD664" i="78"/>
  <c r="AE664" i="78"/>
  <c r="AF664" i="78"/>
  <c r="AG664" i="78"/>
  <c r="H664" i="78"/>
  <c r="AB665" i="78"/>
  <c r="AC665" i="78"/>
  <c r="AD665" i="78"/>
  <c r="AE665" i="78"/>
  <c r="AF665" i="78"/>
  <c r="AG665" i="78"/>
  <c r="H665" i="78"/>
  <c r="AB666" i="78"/>
  <c r="AC666" i="78"/>
  <c r="AD666" i="78"/>
  <c r="AE666" i="78"/>
  <c r="AF666" i="78"/>
  <c r="AG666" i="78"/>
  <c r="H666" i="78"/>
  <c r="AB667" i="78"/>
  <c r="AC667" i="78"/>
  <c r="AD667" i="78"/>
  <c r="AE667" i="78"/>
  <c r="AF667" i="78"/>
  <c r="AG667" i="78"/>
  <c r="H667" i="78"/>
  <c r="AB668" i="78"/>
  <c r="AC668" i="78"/>
  <c r="AD668" i="78"/>
  <c r="AE668" i="78"/>
  <c r="AF668" i="78"/>
  <c r="AG668" i="78"/>
  <c r="H668" i="78"/>
  <c r="AB669" i="78"/>
  <c r="AC669" i="78"/>
  <c r="AD669" i="78"/>
  <c r="AE669" i="78"/>
  <c r="AF669" i="78"/>
  <c r="AG669" i="78"/>
  <c r="H669" i="78"/>
  <c r="AB670" i="78"/>
  <c r="AC670" i="78"/>
  <c r="AD670" i="78"/>
  <c r="AE670" i="78"/>
  <c r="AF670" i="78"/>
  <c r="AG670" i="78"/>
  <c r="H670" i="78"/>
  <c r="AB671" i="78"/>
  <c r="AC671" i="78"/>
  <c r="AD671" i="78"/>
  <c r="AE671" i="78"/>
  <c r="AF671" i="78"/>
  <c r="AG671" i="78"/>
  <c r="H671" i="78"/>
  <c r="AB672" i="78"/>
  <c r="AC672" i="78"/>
  <c r="AD672" i="78"/>
  <c r="AE672" i="78"/>
  <c r="AF672" i="78"/>
  <c r="AG672" i="78"/>
  <c r="H672" i="78"/>
  <c r="AB673" i="78"/>
  <c r="AC673" i="78"/>
  <c r="AD673" i="78"/>
  <c r="AE673" i="78"/>
  <c r="AF673" i="78"/>
  <c r="AG673" i="78"/>
  <c r="H673" i="78"/>
  <c r="AB674" i="78"/>
  <c r="AC674" i="78"/>
  <c r="AD674" i="78"/>
  <c r="AE674" i="78"/>
  <c r="AF674" i="78"/>
  <c r="AG674" i="78"/>
  <c r="H674" i="78"/>
  <c r="AB675" i="78"/>
  <c r="AC675" i="78"/>
  <c r="AD675" i="78"/>
  <c r="AE675" i="78"/>
  <c r="AF675" i="78"/>
  <c r="AG675" i="78"/>
  <c r="H675" i="78"/>
  <c r="AB676" i="78"/>
  <c r="AC676" i="78"/>
  <c r="AD676" i="78"/>
  <c r="AE676" i="78"/>
  <c r="AF676" i="78"/>
  <c r="AG676" i="78"/>
  <c r="H676" i="78"/>
  <c r="AB677" i="78"/>
  <c r="AC677" i="78"/>
  <c r="AD677" i="78"/>
  <c r="AE677" i="78"/>
  <c r="AF677" i="78"/>
  <c r="AG677" i="78"/>
  <c r="H677" i="78"/>
  <c r="AB678" i="78"/>
  <c r="AC678" i="78"/>
  <c r="AD678" i="78"/>
  <c r="AE678" i="78"/>
  <c r="AF678" i="78"/>
  <c r="AG678" i="78"/>
  <c r="H678" i="78"/>
  <c r="AB679" i="78"/>
  <c r="AC679" i="78"/>
  <c r="AD679" i="78"/>
  <c r="AE679" i="78"/>
  <c r="AF679" i="78"/>
  <c r="AG679" i="78"/>
  <c r="H679" i="78"/>
  <c r="M188" i="78"/>
  <c r="M189" i="78"/>
  <c r="M190" i="78"/>
  <c r="M191" i="78"/>
  <c r="M192" i="78"/>
  <c r="M193" i="78"/>
  <c r="M194" i="78"/>
  <c r="M195" i="78"/>
  <c r="M196" i="78"/>
  <c r="M197" i="78"/>
  <c r="M198" i="78"/>
  <c r="M199" i="78"/>
  <c r="M200" i="78"/>
  <c r="M201" i="78"/>
  <c r="M202" i="78"/>
  <c r="M203" i="78"/>
  <c r="M204" i="78"/>
  <c r="M205" i="78"/>
  <c r="M206" i="78"/>
  <c r="M207" i="78"/>
  <c r="M208" i="78"/>
  <c r="M209" i="78"/>
  <c r="E28" i="77"/>
  <c r="N28" i="77"/>
  <c r="F213" i="78"/>
  <c r="F214" i="78"/>
  <c r="F215" i="78"/>
  <c r="F216" i="78"/>
  <c r="F217" i="78"/>
  <c r="F218" i="78"/>
  <c r="F219" i="78"/>
  <c r="F220" i="78"/>
  <c r="F221" i="78"/>
  <c r="F222" i="78"/>
  <c r="F223" i="78"/>
  <c r="F224" i="78"/>
  <c r="F225" i="78"/>
  <c r="F226" i="78"/>
  <c r="F227" i="78"/>
  <c r="F228" i="78"/>
  <c r="F229" i="78"/>
  <c r="F230" i="78"/>
  <c r="F231" i="78"/>
  <c r="F232" i="78"/>
  <c r="F233" i="78"/>
  <c r="F234" i="78"/>
  <c r="F683" i="78"/>
  <c r="G213" i="78"/>
  <c r="G214" i="78"/>
  <c r="G215" i="78"/>
  <c r="G216" i="78"/>
  <c r="G217" i="78"/>
  <c r="G218" i="78"/>
  <c r="G219" i="78"/>
  <c r="G220" i="78"/>
  <c r="G221" i="78"/>
  <c r="G222" i="78"/>
  <c r="G223" i="78"/>
  <c r="G224" i="78"/>
  <c r="G225" i="78"/>
  <c r="G226" i="78"/>
  <c r="G227" i="78"/>
  <c r="G228" i="78"/>
  <c r="G229" i="78"/>
  <c r="G230" i="78"/>
  <c r="G231" i="78"/>
  <c r="G232" i="78"/>
  <c r="G233" i="78"/>
  <c r="G234" i="78"/>
  <c r="G683" i="78"/>
  <c r="H213" i="78"/>
  <c r="H214" i="78"/>
  <c r="H215" i="78"/>
  <c r="H216" i="78"/>
  <c r="H217" i="78"/>
  <c r="H218" i="78"/>
  <c r="H219" i="78"/>
  <c r="H220" i="78"/>
  <c r="H221" i="78"/>
  <c r="H222" i="78"/>
  <c r="H223" i="78"/>
  <c r="H224" i="78"/>
  <c r="H225" i="78"/>
  <c r="H226" i="78"/>
  <c r="H227" i="78"/>
  <c r="H228" i="78"/>
  <c r="H229" i="78"/>
  <c r="H230" i="78"/>
  <c r="H231" i="78"/>
  <c r="H232" i="78"/>
  <c r="H233" i="78"/>
  <c r="H234" i="78"/>
  <c r="H683" i="78"/>
  <c r="I213" i="78"/>
  <c r="I214" i="78"/>
  <c r="I215" i="78"/>
  <c r="I216" i="78"/>
  <c r="I217" i="78"/>
  <c r="I218" i="78"/>
  <c r="I219" i="78"/>
  <c r="I220" i="78"/>
  <c r="I221" i="78"/>
  <c r="I222" i="78"/>
  <c r="I223" i="78"/>
  <c r="I224" i="78"/>
  <c r="I225" i="78"/>
  <c r="I226" i="78"/>
  <c r="I227" i="78"/>
  <c r="I228" i="78"/>
  <c r="I229" i="78"/>
  <c r="I230" i="78"/>
  <c r="I231" i="78"/>
  <c r="I232" i="78"/>
  <c r="I233" i="78"/>
  <c r="I234" i="78"/>
  <c r="I683" i="78"/>
  <c r="J213" i="78"/>
  <c r="J214" i="78"/>
  <c r="J215" i="78"/>
  <c r="J216" i="78"/>
  <c r="J217" i="78"/>
  <c r="J218" i="78"/>
  <c r="J219" i="78"/>
  <c r="J220" i="78"/>
  <c r="J221" i="78"/>
  <c r="J222" i="78"/>
  <c r="J223" i="78"/>
  <c r="J224" i="78"/>
  <c r="J225" i="78"/>
  <c r="J226" i="78"/>
  <c r="J227" i="78"/>
  <c r="J228" i="78"/>
  <c r="J229" i="78"/>
  <c r="J230" i="78"/>
  <c r="J231" i="78"/>
  <c r="J232" i="78"/>
  <c r="J233" i="78"/>
  <c r="J234" i="78"/>
  <c r="J683" i="78"/>
  <c r="K213" i="78"/>
  <c r="K214" i="78"/>
  <c r="K215" i="78"/>
  <c r="K216" i="78"/>
  <c r="K217" i="78"/>
  <c r="K218" i="78"/>
  <c r="K219" i="78"/>
  <c r="K220" i="78"/>
  <c r="K221" i="78"/>
  <c r="K222" i="78"/>
  <c r="K223" i="78"/>
  <c r="K224" i="78"/>
  <c r="K225" i="78"/>
  <c r="K226" i="78"/>
  <c r="K227" i="78"/>
  <c r="K228" i="78"/>
  <c r="K229" i="78"/>
  <c r="K230" i="78"/>
  <c r="K231" i="78"/>
  <c r="K232" i="78"/>
  <c r="K233" i="78"/>
  <c r="K234" i="78"/>
  <c r="K683" i="78"/>
  <c r="C683" i="78"/>
  <c r="E29" i="77"/>
  <c r="N29" i="77"/>
  <c r="F684" i="78"/>
  <c r="G684" i="78"/>
  <c r="H684" i="78"/>
  <c r="I684" i="78"/>
  <c r="J684" i="78"/>
  <c r="K684" i="78"/>
  <c r="C684" i="78"/>
  <c r="E30" i="77"/>
  <c r="N30" i="77"/>
  <c r="F685" i="78"/>
  <c r="G685" i="78"/>
  <c r="H685" i="78"/>
  <c r="I685" i="78"/>
  <c r="J685" i="78"/>
  <c r="K685" i="78"/>
  <c r="C685" i="78"/>
  <c r="E31" i="77"/>
  <c r="N31" i="77"/>
  <c r="F686" i="78"/>
  <c r="G686" i="78"/>
  <c r="H686" i="78"/>
  <c r="I686" i="78"/>
  <c r="J686" i="78"/>
  <c r="K686" i="78"/>
  <c r="C686" i="78"/>
  <c r="E32" i="77"/>
  <c r="N32" i="77"/>
  <c r="N34" i="77"/>
  <c r="M6" i="78"/>
  <c r="K6" i="78"/>
  <c r="N6" i="78"/>
  <c r="AQ41" i="78"/>
  <c r="AS41" i="78"/>
  <c r="M41" i="78"/>
  <c r="AQ53" i="78"/>
  <c r="AS53" i="78"/>
  <c r="M53" i="78"/>
  <c r="AQ65" i="78"/>
  <c r="AS65" i="78"/>
  <c r="M65" i="78"/>
  <c r="AQ77" i="78"/>
  <c r="AS77" i="78"/>
  <c r="M77" i="78"/>
  <c r="AQ89" i="78"/>
  <c r="AS89" i="78"/>
  <c r="M89" i="78"/>
  <c r="AQ101" i="78"/>
  <c r="AS101" i="78"/>
  <c r="M101" i="78"/>
  <c r="AQ113" i="78"/>
  <c r="AS113" i="78"/>
  <c r="M113" i="78"/>
  <c r="AQ125" i="78"/>
  <c r="AS125" i="78"/>
  <c r="M125" i="78"/>
  <c r="AQ137" i="78"/>
  <c r="AS137" i="78"/>
  <c r="M137" i="78"/>
  <c r="AQ149" i="78"/>
  <c r="AS149" i="78"/>
  <c r="M149" i="78"/>
  <c r="M29" i="78"/>
  <c r="M7" i="78"/>
  <c r="K7" i="78"/>
  <c r="N7" i="78"/>
  <c r="AQ42" i="78"/>
  <c r="AS42" i="78"/>
  <c r="M42" i="78"/>
  <c r="AQ54" i="78"/>
  <c r="AS54" i="78"/>
  <c r="M54" i="78"/>
  <c r="AQ66" i="78"/>
  <c r="AS66" i="78"/>
  <c r="M66" i="78"/>
  <c r="AQ78" i="78"/>
  <c r="AS78" i="78"/>
  <c r="M78" i="78"/>
  <c r="AQ90" i="78"/>
  <c r="AS90" i="78"/>
  <c r="M90" i="78"/>
  <c r="AQ102" i="78"/>
  <c r="AS102" i="78"/>
  <c r="M102" i="78"/>
  <c r="AQ114" i="78"/>
  <c r="AS114" i="78"/>
  <c r="M114" i="78"/>
  <c r="AQ126" i="78"/>
  <c r="AS126" i="78"/>
  <c r="M126" i="78"/>
  <c r="AQ138" i="78"/>
  <c r="AS138" i="78"/>
  <c r="M138" i="78"/>
  <c r="AQ150" i="78"/>
  <c r="AS150" i="78"/>
  <c r="M150" i="78"/>
  <c r="M30" i="78"/>
  <c r="M37" i="78"/>
  <c r="N16" i="77"/>
  <c r="N17" i="77"/>
  <c r="N18" i="77"/>
  <c r="N19" i="77"/>
  <c r="N20" i="77"/>
  <c r="N21" i="77"/>
  <c r="N22" i="77"/>
  <c r="N23" i="77"/>
  <c r="N36" i="77"/>
  <c r="N37" i="77"/>
  <c r="N39" i="77"/>
  <c r="M27" i="77"/>
  <c r="M28" i="77"/>
  <c r="M29" i="77"/>
  <c r="M30" i="77"/>
  <c r="M31" i="77"/>
  <c r="M32" i="77"/>
  <c r="M34" i="77"/>
  <c r="L41" i="78"/>
  <c r="L53" i="78"/>
  <c r="L65" i="78"/>
  <c r="L77" i="78"/>
  <c r="L89" i="78"/>
  <c r="L101" i="78"/>
  <c r="L113" i="78"/>
  <c r="L125" i="78"/>
  <c r="L137" i="78"/>
  <c r="L29" i="78"/>
  <c r="L42" i="78"/>
  <c r="L54" i="78"/>
  <c r="L66" i="78"/>
  <c r="L78" i="78"/>
  <c r="L90" i="78"/>
  <c r="L102" i="78"/>
  <c r="L114" i="78"/>
  <c r="L126" i="78"/>
  <c r="L138" i="78"/>
  <c r="L30" i="78"/>
  <c r="L37" i="78"/>
  <c r="M16" i="77"/>
  <c r="M17" i="77"/>
  <c r="M18" i="77"/>
  <c r="M19" i="77"/>
  <c r="M20" i="77"/>
  <c r="M21" i="77"/>
  <c r="M22" i="77"/>
  <c r="M23" i="77"/>
  <c r="M36" i="77"/>
  <c r="M37" i="77"/>
  <c r="M39" i="77"/>
  <c r="L27" i="77"/>
  <c r="L28" i="77"/>
  <c r="L29" i="77"/>
  <c r="L30" i="77"/>
  <c r="L31" i="77"/>
  <c r="L32" i="77"/>
  <c r="L34" i="77"/>
  <c r="K41" i="78"/>
  <c r="K53" i="78"/>
  <c r="K65" i="78"/>
  <c r="K77" i="78"/>
  <c r="K89" i="78"/>
  <c r="K101" i="78"/>
  <c r="K113" i="78"/>
  <c r="K125" i="78"/>
  <c r="K29" i="78"/>
  <c r="K42" i="78"/>
  <c r="K54" i="78"/>
  <c r="K66" i="78"/>
  <c r="K78" i="78"/>
  <c r="K90" i="78"/>
  <c r="K102" i="78"/>
  <c r="K114" i="78"/>
  <c r="K126" i="78"/>
  <c r="K30" i="78"/>
  <c r="K37" i="78"/>
  <c r="L16" i="77"/>
  <c r="L17" i="77"/>
  <c r="L18" i="77"/>
  <c r="L19" i="77"/>
  <c r="L20" i="77"/>
  <c r="L21" i="77"/>
  <c r="L22" i="77"/>
  <c r="L23" i="77"/>
  <c r="L36" i="77"/>
  <c r="L37" i="77"/>
  <c r="L39" i="77"/>
  <c r="K27" i="77"/>
  <c r="K28" i="77"/>
  <c r="K29" i="77"/>
  <c r="K30" i="77"/>
  <c r="K31" i="77"/>
  <c r="K32" i="77"/>
  <c r="K34" i="77"/>
  <c r="J41" i="78"/>
  <c r="J53" i="78"/>
  <c r="J65" i="78"/>
  <c r="J77" i="78"/>
  <c r="J89" i="78"/>
  <c r="J101" i="78"/>
  <c r="J113" i="78"/>
  <c r="J29" i="78"/>
  <c r="J42" i="78"/>
  <c r="J54" i="78"/>
  <c r="J66" i="78"/>
  <c r="J78" i="78"/>
  <c r="J90" i="78"/>
  <c r="J102" i="78"/>
  <c r="J114" i="78"/>
  <c r="J30" i="78"/>
  <c r="J37" i="78"/>
  <c r="K16" i="77"/>
  <c r="K17" i="77"/>
  <c r="K18" i="77"/>
  <c r="K19" i="77"/>
  <c r="K20" i="77"/>
  <c r="K21" i="77"/>
  <c r="K22" i="77"/>
  <c r="K23" i="77"/>
  <c r="K36" i="77"/>
  <c r="K37" i="77"/>
  <c r="K39" i="77"/>
  <c r="J27" i="77"/>
  <c r="J28" i="77"/>
  <c r="J29" i="77"/>
  <c r="J30" i="77"/>
  <c r="J31" i="77"/>
  <c r="J32" i="77"/>
  <c r="J34" i="77"/>
  <c r="I41" i="78"/>
  <c r="I53" i="78"/>
  <c r="I65" i="78"/>
  <c r="I77" i="78"/>
  <c r="I89" i="78"/>
  <c r="I101" i="78"/>
  <c r="I29" i="78"/>
  <c r="I42" i="78"/>
  <c r="I54" i="78"/>
  <c r="I66" i="78"/>
  <c r="I78" i="78"/>
  <c r="I90" i="78"/>
  <c r="I102" i="78"/>
  <c r="I30" i="78"/>
  <c r="I37" i="78"/>
  <c r="J16" i="77"/>
  <c r="J17" i="77"/>
  <c r="J18" i="77"/>
  <c r="J19" i="77"/>
  <c r="J20" i="77"/>
  <c r="J21" i="77"/>
  <c r="J22" i="77"/>
  <c r="J23" i="77"/>
  <c r="J36" i="77"/>
  <c r="J37" i="77"/>
  <c r="J39" i="77"/>
  <c r="I27" i="77"/>
  <c r="I28" i="77"/>
  <c r="I29" i="77"/>
  <c r="I30" i="77"/>
  <c r="I31" i="77"/>
  <c r="I32" i="77"/>
  <c r="I34" i="77"/>
  <c r="H41" i="78"/>
  <c r="H53" i="78"/>
  <c r="H65" i="78"/>
  <c r="H77" i="78"/>
  <c r="H89" i="78"/>
  <c r="H29" i="78"/>
  <c r="H42" i="78"/>
  <c r="H54" i="78"/>
  <c r="H66" i="78"/>
  <c r="H78" i="78"/>
  <c r="H90" i="78"/>
  <c r="H30" i="78"/>
  <c r="H37" i="78"/>
  <c r="I16" i="77"/>
  <c r="I17" i="77"/>
  <c r="I18" i="77"/>
  <c r="I19" i="77"/>
  <c r="I20" i="77"/>
  <c r="I21" i="77"/>
  <c r="I22" i="77"/>
  <c r="I23" i="77"/>
  <c r="I36" i="77"/>
  <c r="I37" i="77"/>
  <c r="I39" i="77"/>
  <c r="H27" i="77"/>
  <c r="H28" i="77"/>
  <c r="H29" i="77"/>
  <c r="H30" i="77"/>
  <c r="H31" i="77"/>
  <c r="H32" i="77"/>
  <c r="H34" i="77"/>
  <c r="G41" i="78"/>
  <c r="G53" i="78"/>
  <c r="G65" i="78"/>
  <c r="G77" i="78"/>
  <c r="G29" i="78"/>
  <c r="G42" i="78"/>
  <c r="G54" i="78"/>
  <c r="G66" i="78"/>
  <c r="G78" i="78"/>
  <c r="G30" i="78"/>
  <c r="G37" i="78"/>
  <c r="H16" i="77"/>
  <c r="H17" i="77"/>
  <c r="H18" i="77"/>
  <c r="H19" i="77"/>
  <c r="H20" i="77"/>
  <c r="H21" i="77"/>
  <c r="H22" i="77"/>
  <c r="H23" i="77"/>
  <c r="H36" i="77"/>
  <c r="H37" i="77"/>
  <c r="H39" i="77"/>
  <c r="G27" i="77"/>
  <c r="G28" i="77"/>
  <c r="G29" i="77"/>
  <c r="G30" i="77"/>
  <c r="G31" i="77"/>
  <c r="G32" i="77"/>
  <c r="G34" i="77"/>
  <c r="F41" i="78"/>
  <c r="F53" i="78"/>
  <c r="F65" i="78"/>
  <c r="F29" i="78"/>
  <c r="F42" i="78"/>
  <c r="F54" i="78"/>
  <c r="F66" i="78"/>
  <c r="F30" i="78"/>
  <c r="F37" i="78"/>
  <c r="G16" i="77"/>
  <c r="G17" i="77"/>
  <c r="G18" i="77"/>
  <c r="G19" i="77"/>
  <c r="G20" i="77"/>
  <c r="G21" i="77"/>
  <c r="G22" i="77"/>
  <c r="G23" i="77"/>
  <c r="G36" i="77"/>
  <c r="G37" i="77"/>
  <c r="G39" i="77"/>
  <c r="F27" i="77"/>
  <c r="F28" i="77"/>
  <c r="F29" i="77"/>
  <c r="F30" i="77"/>
  <c r="F31" i="77"/>
  <c r="F32" i="77"/>
  <c r="F34" i="77"/>
  <c r="E41" i="78"/>
  <c r="E53" i="78"/>
  <c r="E29" i="78"/>
  <c r="E42" i="78"/>
  <c r="E54" i="78"/>
  <c r="E30" i="78"/>
  <c r="E37" i="78"/>
  <c r="F16" i="77"/>
  <c r="F17" i="77"/>
  <c r="F18" i="77"/>
  <c r="F19" i="77"/>
  <c r="F20" i="77"/>
  <c r="F21" i="77"/>
  <c r="F22" i="77"/>
  <c r="F23" i="77"/>
  <c r="F36" i="77"/>
  <c r="E179" i="78"/>
  <c r="F37" i="77"/>
  <c r="F39" i="77"/>
  <c r="E27" i="84"/>
  <c r="N27" i="84"/>
  <c r="E28" i="84"/>
  <c r="N28" i="84"/>
  <c r="E29" i="84"/>
  <c r="N29" i="84"/>
  <c r="E30" i="84"/>
  <c r="N30" i="84"/>
  <c r="E31" i="84"/>
  <c r="N31" i="84"/>
  <c r="E32" i="84"/>
  <c r="N32" i="84"/>
  <c r="N34" i="84"/>
  <c r="N16" i="84"/>
  <c r="N17" i="84"/>
  <c r="N18" i="84"/>
  <c r="N19" i="84"/>
  <c r="N20" i="84"/>
  <c r="N21" i="84"/>
  <c r="N22" i="84"/>
  <c r="N23" i="84"/>
  <c r="N36" i="84"/>
  <c r="N37" i="84"/>
  <c r="N39" i="84"/>
  <c r="M27" i="84"/>
  <c r="M28" i="84"/>
  <c r="M29" i="84"/>
  <c r="M30" i="84"/>
  <c r="M31" i="84"/>
  <c r="M32" i="84"/>
  <c r="M34" i="84"/>
  <c r="M16" i="84"/>
  <c r="M17" i="84"/>
  <c r="M18" i="84"/>
  <c r="M19" i="84"/>
  <c r="M20" i="84"/>
  <c r="M21" i="84"/>
  <c r="M22" i="84"/>
  <c r="M23" i="84"/>
  <c r="M36" i="84"/>
  <c r="M37" i="84"/>
  <c r="M39" i="84"/>
  <c r="L27" i="84"/>
  <c r="L28" i="84"/>
  <c r="L29" i="84"/>
  <c r="L30" i="84"/>
  <c r="L31" i="84"/>
  <c r="L32" i="84"/>
  <c r="L34" i="84"/>
  <c r="L16" i="84"/>
  <c r="L17" i="84"/>
  <c r="L18" i="84"/>
  <c r="L19" i="84"/>
  <c r="L20" i="84"/>
  <c r="L21" i="84"/>
  <c r="L22" i="84"/>
  <c r="L23" i="84"/>
  <c r="L36" i="84"/>
  <c r="L37" i="84"/>
  <c r="L39" i="84"/>
  <c r="K27" i="84"/>
  <c r="K28" i="84"/>
  <c r="K29" i="84"/>
  <c r="K30" i="84"/>
  <c r="K31" i="84"/>
  <c r="K32" i="84"/>
  <c r="K34" i="84"/>
  <c r="K16" i="84"/>
  <c r="K17" i="84"/>
  <c r="K18" i="84"/>
  <c r="K19" i="84"/>
  <c r="K20" i="84"/>
  <c r="K21" i="84"/>
  <c r="K22" i="84"/>
  <c r="K23" i="84"/>
  <c r="K36" i="84"/>
  <c r="K37" i="84"/>
  <c r="K39" i="84"/>
  <c r="J27" i="84"/>
  <c r="J28" i="84"/>
  <c r="J29" i="84"/>
  <c r="J30" i="84"/>
  <c r="J31" i="84"/>
  <c r="J32" i="84"/>
  <c r="J34" i="84"/>
  <c r="J16" i="84"/>
  <c r="J17" i="84"/>
  <c r="J18" i="84"/>
  <c r="J19" i="84"/>
  <c r="J20" i="84"/>
  <c r="J21" i="84"/>
  <c r="J22" i="84"/>
  <c r="J23" i="84"/>
  <c r="J36" i="84"/>
  <c r="J37" i="84"/>
  <c r="J39" i="84"/>
  <c r="I27" i="84"/>
  <c r="I28" i="84"/>
  <c r="I29" i="84"/>
  <c r="I30" i="84"/>
  <c r="I31" i="84"/>
  <c r="I32" i="84"/>
  <c r="I34" i="84"/>
  <c r="I16" i="84"/>
  <c r="I17" i="84"/>
  <c r="I18" i="84"/>
  <c r="I19" i="84"/>
  <c r="I20" i="84"/>
  <c r="I21" i="84"/>
  <c r="I22" i="84"/>
  <c r="I23" i="84"/>
  <c r="I36" i="84"/>
  <c r="I37" i="84"/>
  <c r="I39" i="84"/>
  <c r="H27" i="84"/>
  <c r="H28" i="84"/>
  <c r="H29" i="84"/>
  <c r="H30" i="84"/>
  <c r="H31" i="84"/>
  <c r="H32" i="84"/>
  <c r="H34" i="84"/>
  <c r="H16" i="84"/>
  <c r="H17" i="84"/>
  <c r="H18" i="84"/>
  <c r="H19" i="84"/>
  <c r="H20" i="84"/>
  <c r="H21" i="84"/>
  <c r="H22" i="84"/>
  <c r="H23" i="84"/>
  <c r="H36" i="84"/>
  <c r="H37" i="84"/>
  <c r="H39" i="84"/>
  <c r="G27" i="84"/>
  <c r="G28" i="84"/>
  <c r="G29" i="84"/>
  <c r="G30" i="84"/>
  <c r="G31" i="84"/>
  <c r="G32" i="84"/>
  <c r="G34" i="84"/>
  <c r="G16" i="84"/>
  <c r="G17" i="84"/>
  <c r="G18" i="84"/>
  <c r="G19" i="84"/>
  <c r="G20" i="84"/>
  <c r="G21" i="84"/>
  <c r="G22" i="84"/>
  <c r="G23" i="84"/>
  <c r="G36" i="84"/>
  <c r="G37" i="84"/>
  <c r="G39" i="84"/>
  <c r="F27" i="84"/>
  <c r="F28" i="84"/>
  <c r="F29" i="84"/>
  <c r="F30" i="84"/>
  <c r="F31" i="84"/>
  <c r="F32" i="84"/>
  <c r="F34" i="84"/>
  <c r="F16" i="84"/>
  <c r="F17" i="84"/>
  <c r="F18" i="84"/>
  <c r="F19" i="84"/>
  <c r="F20" i="84"/>
  <c r="F21" i="84"/>
  <c r="F22" i="84"/>
  <c r="F23" i="84"/>
  <c r="F36" i="84"/>
  <c r="F37" i="84"/>
  <c r="F39" i="84"/>
  <c r="E34" i="77"/>
  <c r="D41" i="78"/>
  <c r="D29" i="78"/>
  <c r="D42" i="78"/>
  <c r="D30" i="78"/>
  <c r="D37" i="78"/>
  <c r="E16" i="77"/>
  <c r="E17" i="77"/>
  <c r="E18" i="77"/>
  <c r="E19" i="77"/>
  <c r="E20" i="77"/>
  <c r="E21" i="77"/>
  <c r="E22" i="77"/>
  <c r="E23" i="77"/>
  <c r="E36" i="77"/>
  <c r="E37" i="77"/>
  <c r="E39" i="77"/>
  <c r="E34" i="84"/>
  <c r="E16" i="84"/>
  <c r="E17" i="84"/>
  <c r="E18" i="84"/>
  <c r="E19" i="84"/>
  <c r="E20" i="84"/>
  <c r="E21" i="84"/>
  <c r="E22" i="84"/>
  <c r="E23" i="84"/>
  <c r="E36" i="84"/>
  <c r="E37" i="84"/>
  <c r="E39" i="84"/>
  <c r="W6" i="78"/>
  <c r="X6" i="78"/>
  <c r="AP41" i="78"/>
  <c r="W7" i="78"/>
  <c r="X7" i="78"/>
  <c r="AP42" i="78"/>
  <c r="D179" i="78"/>
  <c r="E40" i="77"/>
  <c r="E41" i="77"/>
  <c r="E45" i="77"/>
  <c r="E46" i="77"/>
  <c r="E47" i="77"/>
  <c r="AF41" i="78"/>
  <c r="AR41" i="78"/>
  <c r="U41" i="78"/>
  <c r="AG41" i="78"/>
  <c r="V41" i="78"/>
  <c r="AP53" i="78"/>
  <c r="AF42" i="78"/>
  <c r="AR42" i="78"/>
  <c r="U42" i="78"/>
  <c r="AG42" i="78"/>
  <c r="V42" i="78"/>
  <c r="AP54" i="78"/>
  <c r="F40" i="77"/>
  <c r="F41" i="77"/>
  <c r="F45" i="77"/>
  <c r="F46" i="77"/>
  <c r="F47" i="77"/>
  <c r="AH41" i="78"/>
  <c r="W41" i="78"/>
  <c r="AG53" i="78"/>
  <c r="AR53" i="78"/>
  <c r="V53" i="78"/>
  <c r="AH53" i="78"/>
  <c r="W53" i="78"/>
  <c r="AP65" i="78"/>
  <c r="AH42" i="78"/>
  <c r="W42" i="78"/>
  <c r="AG54" i="78"/>
  <c r="AR54" i="78"/>
  <c r="V54" i="78"/>
  <c r="AH54" i="78"/>
  <c r="W54" i="78"/>
  <c r="AP66" i="78"/>
  <c r="F179" i="78"/>
  <c r="G40" i="77"/>
  <c r="G41" i="77"/>
  <c r="G45" i="77"/>
  <c r="G46" i="77"/>
  <c r="G47" i="77"/>
  <c r="AI41" i="78"/>
  <c r="X41" i="78"/>
  <c r="AI53" i="78"/>
  <c r="X53" i="78"/>
  <c r="AH65" i="78"/>
  <c r="AR65" i="78"/>
  <c r="W65" i="78"/>
  <c r="AI65" i="78"/>
  <c r="X65" i="78"/>
  <c r="AP77" i="78"/>
  <c r="AI42" i="78"/>
  <c r="X42" i="78"/>
  <c r="AI54" i="78"/>
  <c r="X54" i="78"/>
  <c r="AH66" i="78"/>
  <c r="AR66" i="78"/>
  <c r="W66" i="78"/>
  <c r="AI66" i="78"/>
  <c r="X66" i="78"/>
  <c r="AP78" i="78"/>
  <c r="G179" i="78"/>
  <c r="H40" i="77"/>
  <c r="H41" i="77"/>
  <c r="H45" i="77"/>
  <c r="H46" i="77"/>
  <c r="H47" i="77"/>
  <c r="AJ41" i="78"/>
  <c r="Y41" i="78"/>
  <c r="AJ53" i="78"/>
  <c r="Y53" i="78"/>
  <c r="AJ65" i="78"/>
  <c r="Y65" i="78"/>
  <c r="AI77" i="78"/>
  <c r="AR77" i="78"/>
  <c r="X77" i="78"/>
  <c r="AJ77" i="78"/>
  <c r="Y77" i="78"/>
  <c r="AP89" i="78"/>
  <c r="AJ42" i="78"/>
  <c r="Y42" i="78"/>
  <c r="AJ54" i="78"/>
  <c r="Y54" i="78"/>
  <c r="AJ66" i="78"/>
  <c r="Y66" i="78"/>
  <c r="AI78" i="78"/>
  <c r="AR78" i="78"/>
  <c r="X78" i="78"/>
  <c r="AJ78" i="78"/>
  <c r="Y78" i="78"/>
  <c r="AP90" i="78"/>
  <c r="H179" i="78"/>
  <c r="I40" i="77"/>
  <c r="I41" i="77"/>
  <c r="I45" i="77"/>
  <c r="I46" i="77"/>
  <c r="I47" i="77"/>
  <c r="AK41" i="78"/>
  <c r="Z41" i="78"/>
  <c r="AK53" i="78"/>
  <c r="Z53" i="78"/>
  <c r="AK65" i="78"/>
  <c r="Z65" i="78"/>
  <c r="AK77" i="78"/>
  <c r="Z77" i="78"/>
  <c r="AJ89" i="78"/>
  <c r="AR89" i="78"/>
  <c r="Y89" i="78"/>
  <c r="AK89" i="78"/>
  <c r="Z89" i="78"/>
  <c r="AP101" i="78"/>
  <c r="AK42" i="78"/>
  <c r="Z42" i="78"/>
  <c r="AK54" i="78"/>
  <c r="Z54" i="78"/>
  <c r="AK66" i="78"/>
  <c r="Z66" i="78"/>
  <c r="AK78" i="78"/>
  <c r="Z78" i="78"/>
  <c r="AJ90" i="78"/>
  <c r="AR90" i="78"/>
  <c r="Y90" i="78"/>
  <c r="AK90" i="78"/>
  <c r="Z90" i="78"/>
  <c r="AP102" i="78"/>
  <c r="I179" i="78"/>
  <c r="J40" i="77"/>
  <c r="J41" i="77"/>
  <c r="J45" i="77"/>
  <c r="J46" i="77"/>
  <c r="J47" i="77"/>
  <c r="AL41" i="78"/>
  <c r="AA41" i="78"/>
  <c r="AL53" i="78"/>
  <c r="AA53" i="78"/>
  <c r="AL65" i="78"/>
  <c r="AA65" i="78"/>
  <c r="AL77" i="78"/>
  <c r="AA77" i="78"/>
  <c r="AL89" i="78"/>
  <c r="AA89" i="78"/>
  <c r="AK101" i="78"/>
  <c r="AR101" i="78"/>
  <c r="Z101" i="78"/>
  <c r="AL101" i="78"/>
  <c r="AA101" i="78"/>
  <c r="AP113" i="78"/>
  <c r="AL42" i="78"/>
  <c r="AA42" i="78"/>
  <c r="AL54" i="78"/>
  <c r="AA54" i="78"/>
  <c r="AL66" i="78"/>
  <c r="AA66" i="78"/>
  <c r="AL78" i="78"/>
  <c r="AA78" i="78"/>
  <c r="AL90" i="78"/>
  <c r="AA90" i="78"/>
  <c r="AK102" i="78"/>
  <c r="AR102" i="78"/>
  <c r="Z102" i="78"/>
  <c r="AL102" i="78"/>
  <c r="AA102" i="78"/>
  <c r="AP114" i="78"/>
  <c r="J179" i="78"/>
  <c r="K40" i="77"/>
  <c r="K41" i="77"/>
  <c r="K45" i="77"/>
  <c r="K46" i="77"/>
  <c r="K47" i="77"/>
  <c r="AM41" i="78"/>
  <c r="AB41" i="78"/>
  <c r="AM53" i="78"/>
  <c r="AB53" i="78"/>
  <c r="AM65" i="78"/>
  <c r="AB65" i="78"/>
  <c r="AM77" i="78"/>
  <c r="AB77" i="78"/>
  <c r="AM89" i="78"/>
  <c r="AB89" i="78"/>
  <c r="AM101" i="78"/>
  <c r="AB101" i="78"/>
  <c r="AL113" i="78"/>
  <c r="AR113" i="78"/>
  <c r="AA113" i="78"/>
  <c r="AM113" i="78"/>
  <c r="AB113" i="78"/>
  <c r="AP125" i="78"/>
  <c r="AM42" i="78"/>
  <c r="AB42" i="78"/>
  <c r="AM54" i="78"/>
  <c r="AB54" i="78"/>
  <c r="AM66" i="78"/>
  <c r="AB66" i="78"/>
  <c r="AM78" i="78"/>
  <c r="AB78" i="78"/>
  <c r="AM90" i="78"/>
  <c r="AB90" i="78"/>
  <c r="AM102" i="78"/>
  <c r="AB102" i="78"/>
  <c r="AL114" i="78"/>
  <c r="AR114" i="78"/>
  <c r="AA114" i="78"/>
  <c r="AM114" i="78"/>
  <c r="AB114" i="78"/>
  <c r="AP126" i="78"/>
  <c r="K179" i="78"/>
  <c r="L40" i="77"/>
  <c r="L41" i="77"/>
  <c r="L45" i="77"/>
  <c r="L46" i="77"/>
  <c r="L47" i="77"/>
  <c r="AN41" i="78"/>
  <c r="AC41" i="78"/>
  <c r="AN53" i="78"/>
  <c r="AC53" i="78"/>
  <c r="AN65" i="78"/>
  <c r="AC65" i="78"/>
  <c r="AN77" i="78"/>
  <c r="AC77" i="78"/>
  <c r="AN89" i="78"/>
  <c r="AC89" i="78"/>
  <c r="AN101" i="78"/>
  <c r="AC101" i="78"/>
  <c r="AN113" i="78"/>
  <c r="AC113" i="78"/>
  <c r="AM125" i="78"/>
  <c r="AR125" i="78"/>
  <c r="AB125" i="78"/>
  <c r="AN125" i="78"/>
  <c r="AC125" i="78"/>
  <c r="AP137" i="78"/>
  <c r="AN42" i="78"/>
  <c r="AC42" i="78"/>
  <c r="AN54" i="78"/>
  <c r="AC54" i="78"/>
  <c r="AN66" i="78"/>
  <c r="AC66" i="78"/>
  <c r="AN78" i="78"/>
  <c r="AC78" i="78"/>
  <c r="AN90" i="78"/>
  <c r="AC90" i="78"/>
  <c r="AN102" i="78"/>
  <c r="AC102" i="78"/>
  <c r="AN114" i="78"/>
  <c r="AC114" i="78"/>
  <c r="AM126" i="78"/>
  <c r="AR126" i="78"/>
  <c r="AB126" i="78"/>
  <c r="AN126" i="78"/>
  <c r="AC126" i="78"/>
  <c r="AP138" i="78"/>
  <c r="L179" i="78"/>
  <c r="M40" i="77"/>
  <c r="M41" i="77"/>
  <c r="M45" i="77"/>
  <c r="M46" i="77"/>
  <c r="M47" i="77"/>
  <c r="AO41" i="78"/>
  <c r="AD41" i="78"/>
  <c r="AO53" i="78"/>
  <c r="AD53" i="78"/>
  <c r="AO65" i="78"/>
  <c r="AD65" i="78"/>
  <c r="AO77" i="78"/>
  <c r="AD77" i="78"/>
  <c r="AO89" i="78"/>
  <c r="AD89" i="78"/>
  <c r="AO101" i="78"/>
  <c r="AD101" i="78"/>
  <c r="AO113" i="78"/>
  <c r="AD113" i="78"/>
  <c r="AO125" i="78"/>
  <c r="AD125" i="78"/>
  <c r="AN137" i="78"/>
  <c r="AR137" i="78"/>
  <c r="AC137" i="78"/>
  <c r="AO137" i="78"/>
  <c r="AD137" i="78"/>
  <c r="AP149" i="78"/>
  <c r="AO42" i="78"/>
  <c r="AD42" i="78"/>
  <c r="AO54" i="78"/>
  <c r="AD54" i="78"/>
  <c r="AO66" i="78"/>
  <c r="AD66" i="78"/>
  <c r="AO78" i="78"/>
  <c r="AD78" i="78"/>
  <c r="AO90" i="78"/>
  <c r="AD90" i="78"/>
  <c r="AO102" i="78"/>
  <c r="AD102" i="78"/>
  <c r="AO114" i="78"/>
  <c r="AD114" i="78"/>
  <c r="AO126" i="78"/>
  <c r="AD126" i="78"/>
  <c r="AN138" i="78"/>
  <c r="AR138" i="78"/>
  <c r="AC138" i="78"/>
  <c r="AO138" i="78"/>
  <c r="AD138" i="78"/>
  <c r="AP150" i="78"/>
  <c r="M179" i="78"/>
  <c r="N40" i="77"/>
  <c r="N41" i="77"/>
  <c r="N45" i="77"/>
  <c r="N46" i="77"/>
  <c r="N47" i="77"/>
  <c r="D25" i="78"/>
  <c r="D9" i="77"/>
  <c r="D47" i="77"/>
  <c r="O47" i="77"/>
  <c r="D179" i="85"/>
  <c r="E40" i="84"/>
  <c r="E41" i="84"/>
  <c r="E45" i="84"/>
  <c r="E46" i="84"/>
  <c r="E47" i="84"/>
  <c r="E179" i="85"/>
  <c r="F40" i="84"/>
  <c r="F41" i="84"/>
  <c r="F45" i="84"/>
  <c r="F46" i="84"/>
  <c r="F47" i="84"/>
  <c r="F179" i="85"/>
  <c r="G40" i="84"/>
  <c r="G41" i="84"/>
  <c r="G45" i="84"/>
  <c r="G46" i="84"/>
  <c r="G47" i="84"/>
  <c r="G179" i="85"/>
  <c r="H40" i="84"/>
  <c r="H41" i="84"/>
  <c r="H45" i="84"/>
  <c r="H46" i="84"/>
  <c r="H47" i="84"/>
  <c r="H179" i="85"/>
  <c r="I40" i="84"/>
  <c r="I41" i="84"/>
  <c r="I45" i="84"/>
  <c r="I46" i="84"/>
  <c r="I47" i="84"/>
  <c r="I179" i="85"/>
  <c r="J40" i="84"/>
  <c r="J41" i="84"/>
  <c r="J45" i="84"/>
  <c r="J46" i="84"/>
  <c r="J47" i="84"/>
  <c r="J179" i="85"/>
  <c r="K40" i="84"/>
  <c r="K41" i="84"/>
  <c r="K45" i="84"/>
  <c r="K46" i="84"/>
  <c r="K47" i="84"/>
  <c r="K179" i="85"/>
  <c r="L40" i="84"/>
  <c r="L41" i="84"/>
  <c r="L45" i="84"/>
  <c r="L46" i="84"/>
  <c r="L47" i="84"/>
  <c r="L179" i="85"/>
  <c r="M40" i="84"/>
  <c r="M41" i="84"/>
  <c r="M45" i="84"/>
  <c r="M46" i="84"/>
  <c r="M47" i="84"/>
  <c r="M179" i="85"/>
  <c r="N40" i="84"/>
  <c r="N41" i="84"/>
  <c r="N45" i="84"/>
  <c r="N46" i="84"/>
  <c r="N47" i="84"/>
  <c r="D9" i="84"/>
  <c r="D47" i="84"/>
  <c r="O47" i="84"/>
  <c r="E25" i="78"/>
  <c r="E9" i="77"/>
  <c r="F25" i="78"/>
  <c r="F9" i="77"/>
  <c r="G25" i="78"/>
  <c r="G9" i="77"/>
  <c r="H25" i="78"/>
  <c r="H9" i="77"/>
  <c r="I9" i="77"/>
  <c r="J9" i="77"/>
  <c r="K9" i="77"/>
  <c r="L9" i="77"/>
  <c r="M9" i="77"/>
  <c r="D49" i="77"/>
  <c r="J49" i="77"/>
  <c r="E9" i="84"/>
  <c r="F9" i="84"/>
  <c r="G9" i="84"/>
  <c r="H9" i="84"/>
  <c r="I9" i="84"/>
  <c r="J9" i="84"/>
  <c r="K9" i="84"/>
  <c r="L9" i="84"/>
  <c r="M9" i="84"/>
  <c r="D49" i="84"/>
  <c r="J49" i="84"/>
  <c r="E57" i="77"/>
  <c r="F57" i="77"/>
  <c r="G57" i="77"/>
  <c r="H57" i="77"/>
  <c r="I57" i="77"/>
  <c r="J57" i="77"/>
  <c r="K57" i="77"/>
  <c r="L57" i="77"/>
  <c r="M57" i="77"/>
  <c r="N57" i="77"/>
  <c r="O57" i="77"/>
  <c r="E57" i="84"/>
  <c r="F57" i="84"/>
  <c r="G57" i="84"/>
  <c r="H57" i="84"/>
  <c r="I57" i="84"/>
  <c r="J57" i="84"/>
  <c r="K57" i="84"/>
  <c r="L57" i="84"/>
  <c r="M57" i="84"/>
  <c r="N57" i="84"/>
  <c r="O57" i="84"/>
  <c r="E55" i="77"/>
  <c r="F55" i="77"/>
  <c r="G55" i="77"/>
  <c r="H55" i="77"/>
  <c r="I55" i="77"/>
  <c r="J55" i="77"/>
  <c r="K55" i="77"/>
  <c r="L55" i="77"/>
  <c r="M55" i="77"/>
  <c r="N55" i="77"/>
  <c r="O55" i="77"/>
  <c r="G77" i="85"/>
  <c r="G29" i="85"/>
  <c r="G37" i="85"/>
  <c r="G25" i="85"/>
  <c r="H55" i="84"/>
  <c r="AI77" i="85"/>
  <c r="AR77" i="85"/>
  <c r="X77" i="85"/>
  <c r="AJ77" i="85"/>
  <c r="Y77" i="85"/>
  <c r="H77" i="85"/>
  <c r="H29" i="85"/>
  <c r="H37" i="85"/>
  <c r="I55" i="84"/>
  <c r="AK77" i="85"/>
  <c r="Z77" i="85"/>
  <c r="I77" i="85"/>
  <c r="I29" i="85"/>
  <c r="I37" i="85"/>
  <c r="J55" i="84"/>
  <c r="AL77" i="85"/>
  <c r="AA77" i="85"/>
  <c r="J77" i="85"/>
  <c r="J29" i="85"/>
  <c r="J37" i="85"/>
  <c r="K55" i="84"/>
  <c r="AM77" i="85"/>
  <c r="AB77" i="85"/>
  <c r="K77" i="85"/>
  <c r="K29" i="85"/>
  <c r="K37" i="85"/>
  <c r="L55" i="84"/>
  <c r="AN77" i="85"/>
  <c r="AC77" i="85"/>
  <c r="L77" i="85"/>
  <c r="L29" i="85"/>
  <c r="L37" i="85"/>
  <c r="M55" i="84"/>
  <c r="AO77" i="85"/>
  <c r="AD77" i="85"/>
  <c r="M77" i="85"/>
  <c r="M29" i="85"/>
  <c r="M37" i="85"/>
  <c r="N55" i="84"/>
  <c r="E55" i="84"/>
  <c r="F55" i="84"/>
  <c r="G55" i="84"/>
  <c r="O55" i="84"/>
  <c r="O45" i="84"/>
  <c r="O46" i="84"/>
  <c r="O9" i="84"/>
  <c r="E26" i="84"/>
  <c r="H26" i="84"/>
  <c r="D28" i="78"/>
  <c r="D160" i="78"/>
  <c r="D28" i="85"/>
  <c r="D171" i="85"/>
  <c r="F43" i="77"/>
  <c r="F43" i="84"/>
  <c r="E43" i="77"/>
  <c r="D100" i="85"/>
  <c r="E28" i="78"/>
  <c r="D52" i="78"/>
  <c r="D76" i="78"/>
  <c r="D100" i="78"/>
  <c r="D124" i="78"/>
  <c r="D148" i="78"/>
  <c r="D171" i="78"/>
  <c r="D64" i="85"/>
  <c r="D160" i="85"/>
  <c r="E28" i="85"/>
  <c r="E40" i="85"/>
  <c r="D40" i="78"/>
  <c r="D64" i="78"/>
  <c r="D88" i="78"/>
  <c r="D112" i="78"/>
  <c r="D136" i="78"/>
  <c r="D88" i="85"/>
  <c r="D52" i="85"/>
  <c r="D112" i="85"/>
  <c r="D148" i="85"/>
  <c r="D124" i="85"/>
  <c r="E43" i="84"/>
  <c r="D40" i="85"/>
  <c r="D76" i="85"/>
  <c r="D136" i="85"/>
  <c r="G43" i="77"/>
  <c r="G43" i="84"/>
  <c r="B17" i="77"/>
  <c r="C17" i="77"/>
  <c r="B18" i="77"/>
  <c r="C18" i="77"/>
  <c r="B19" i="77"/>
  <c r="C19" i="77"/>
  <c r="B20" i="77"/>
  <c r="C20" i="77"/>
  <c r="B21" i="77"/>
  <c r="C21" i="77"/>
  <c r="B22" i="77"/>
  <c r="C22" i="77"/>
  <c r="BK679" i="85"/>
  <c r="BJ679" i="85"/>
  <c r="BI679" i="85"/>
  <c r="BH679" i="85"/>
  <c r="BG679" i="85"/>
  <c r="BF679" i="85"/>
  <c r="BE679" i="85"/>
  <c r="BD679" i="85"/>
  <c r="BC679" i="85"/>
  <c r="BB679" i="85"/>
  <c r="BA679" i="85"/>
  <c r="AZ679" i="85"/>
  <c r="O679" i="85"/>
  <c r="N679" i="85"/>
  <c r="M679" i="85"/>
  <c r="L679" i="85"/>
  <c r="K679" i="85"/>
  <c r="J679" i="85"/>
  <c r="E679" i="85"/>
  <c r="D679" i="85"/>
  <c r="BK678" i="85"/>
  <c r="BJ678" i="85"/>
  <c r="BI678" i="85"/>
  <c r="BH678" i="85"/>
  <c r="BG678" i="85"/>
  <c r="BF678" i="85"/>
  <c r="BE678" i="85"/>
  <c r="BD678" i="85"/>
  <c r="BC678" i="85"/>
  <c r="BB678" i="85"/>
  <c r="BA678" i="85"/>
  <c r="AZ678" i="85"/>
  <c r="E678" i="85"/>
  <c r="D678" i="85"/>
  <c r="BK677" i="85"/>
  <c r="BJ677" i="85"/>
  <c r="BI677" i="85"/>
  <c r="BH677" i="85"/>
  <c r="BG677" i="85"/>
  <c r="BF677" i="85"/>
  <c r="BE677" i="85"/>
  <c r="BD677" i="85"/>
  <c r="BC677" i="85"/>
  <c r="BB677" i="85"/>
  <c r="BA677" i="85"/>
  <c r="AZ677" i="85"/>
  <c r="E677" i="85"/>
  <c r="D677" i="85"/>
  <c r="BK676" i="85"/>
  <c r="BJ676" i="85"/>
  <c r="BI676" i="85"/>
  <c r="BH676" i="85"/>
  <c r="BG676" i="85"/>
  <c r="BF676" i="85"/>
  <c r="BE676" i="85"/>
  <c r="BD676" i="85"/>
  <c r="BC676" i="85"/>
  <c r="BB676" i="85"/>
  <c r="BA676" i="85"/>
  <c r="AZ676" i="85"/>
  <c r="E676" i="85"/>
  <c r="D676" i="85"/>
  <c r="BK675" i="85"/>
  <c r="BJ675" i="85"/>
  <c r="BI675" i="85"/>
  <c r="BH675" i="85"/>
  <c r="BG675" i="85"/>
  <c r="BF675" i="85"/>
  <c r="BE675" i="85"/>
  <c r="BD675" i="85"/>
  <c r="BC675" i="85"/>
  <c r="BB675" i="85"/>
  <c r="BA675" i="85"/>
  <c r="AZ675" i="85"/>
  <c r="E675" i="85"/>
  <c r="D675" i="85"/>
  <c r="BK674" i="85"/>
  <c r="BJ674" i="85"/>
  <c r="BI674" i="85"/>
  <c r="BH674" i="85"/>
  <c r="BG674" i="85"/>
  <c r="BF674" i="85"/>
  <c r="BE674" i="85"/>
  <c r="BD674" i="85"/>
  <c r="BC674" i="85"/>
  <c r="BB674" i="85"/>
  <c r="BA674" i="85"/>
  <c r="AZ674" i="85"/>
  <c r="E674" i="85"/>
  <c r="D674" i="85"/>
  <c r="BK673" i="85"/>
  <c r="BJ673" i="85"/>
  <c r="BI673" i="85"/>
  <c r="BH673" i="85"/>
  <c r="BG673" i="85"/>
  <c r="BF673" i="85"/>
  <c r="BE673" i="85"/>
  <c r="BD673" i="85"/>
  <c r="BC673" i="85"/>
  <c r="BB673" i="85"/>
  <c r="BA673" i="85"/>
  <c r="AZ673" i="85"/>
  <c r="E673" i="85"/>
  <c r="D673" i="85"/>
  <c r="BK672" i="85"/>
  <c r="BJ672" i="85"/>
  <c r="BI672" i="85"/>
  <c r="BH672" i="85"/>
  <c r="BG672" i="85"/>
  <c r="BF672" i="85"/>
  <c r="BE672" i="85"/>
  <c r="BD672" i="85"/>
  <c r="BC672" i="85"/>
  <c r="BB672" i="85"/>
  <c r="BA672" i="85"/>
  <c r="AZ672" i="85"/>
  <c r="E672" i="85"/>
  <c r="D672" i="85"/>
  <c r="BK671" i="85"/>
  <c r="BJ671" i="85"/>
  <c r="BI671" i="85"/>
  <c r="BH671" i="85"/>
  <c r="BG671" i="85"/>
  <c r="BF671" i="85"/>
  <c r="BE671" i="85"/>
  <c r="BD671" i="85"/>
  <c r="BC671" i="85"/>
  <c r="BB671" i="85"/>
  <c r="BA671" i="85"/>
  <c r="AZ671" i="85"/>
  <c r="E671" i="85"/>
  <c r="D671" i="85"/>
  <c r="BK670" i="85"/>
  <c r="BJ670" i="85"/>
  <c r="BI670" i="85"/>
  <c r="BH670" i="85"/>
  <c r="BG670" i="85"/>
  <c r="BF670" i="85"/>
  <c r="BE670" i="85"/>
  <c r="BD670" i="85"/>
  <c r="BC670" i="85"/>
  <c r="BB670" i="85"/>
  <c r="BA670" i="85"/>
  <c r="AZ670" i="85"/>
  <c r="E670" i="85"/>
  <c r="D670" i="85"/>
  <c r="BK669" i="85"/>
  <c r="BJ669" i="85"/>
  <c r="BI669" i="85"/>
  <c r="BH669" i="85"/>
  <c r="BG669" i="85"/>
  <c r="BF669" i="85"/>
  <c r="BE669" i="85"/>
  <c r="BD669" i="85"/>
  <c r="BC669" i="85"/>
  <c r="BB669" i="85"/>
  <c r="BA669" i="85"/>
  <c r="AZ669" i="85"/>
  <c r="E669" i="85"/>
  <c r="D669" i="85"/>
  <c r="BK668" i="85"/>
  <c r="BJ668" i="85"/>
  <c r="BI668" i="85"/>
  <c r="BH668" i="85"/>
  <c r="BG668" i="85"/>
  <c r="BF668" i="85"/>
  <c r="BE668" i="85"/>
  <c r="BD668" i="85"/>
  <c r="BC668" i="85"/>
  <c r="BB668" i="85"/>
  <c r="BA668" i="85"/>
  <c r="AZ668" i="85"/>
  <c r="E668" i="85"/>
  <c r="D668" i="85"/>
  <c r="BK667" i="85"/>
  <c r="BJ667" i="85"/>
  <c r="BI667" i="85"/>
  <c r="BH667" i="85"/>
  <c r="BG667" i="85"/>
  <c r="BF667" i="85"/>
  <c r="BE667" i="85"/>
  <c r="BD667" i="85"/>
  <c r="BC667" i="85"/>
  <c r="BB667" i="85"/>
  <c r="BA667" i="85"/>
  <c r="AZ667" i="85"/>
  <c r="E667" i="85"/>
  <c r="D667" i="85"/>
  <c r="BK666" i="85"/>
  <c r="BJ666" i="85"/>
  <c r="BI666" i="85"/>
  <c r="BH666" i="85"/>
  <c r="BG666" i="85"/>
  <c r="BF666" i="85"/>
  <c r="BE666" i="85"/>
  <c r="BD666" i="85"/>
  <c r="BC666" i="85"/>
  <c r="BB666" i="85"/>
  <c r="BA666" i="85"/>
  <c r="AZ666" i="85"/>
  <c r="E666" i="85"/>
  <c r="D666" i="85"/>
  <c r="BK665" i="85"/>
  <c r="BJ665" i="85"/>
  <c r="BI665" i="85"/>
  <c r="BH665" i="85"/>
  <c r="BG665" i="85"/>
  <c r="BF665" i="85"/>
  <c r="BE665" i="85"/>
  <c r="BD665" i="85"/>
  <c r="BC665" i="85"/>
  <c r="BB665" i="85"/>
  <c r="BA665" i="85"/>
  <c r="AZ665" i="85"/>
  <c r="E665" i="85"/>
  <c r="D665" i="85"/>
  <c r="BK664" i="85"/>
  <c r="BJ664" i="85"/>
  <c r="BI664" i="85"/>
  <c r="BH664" i="85"/>
  <c r="BG664" i="85"/>
  <c r="BF664" i="85"/>
  <c r="BE664" i="85"/>
  <c r="BD664" i="85"/>
  <c r="BC664" i="85"/>
  <c r="BB664" i="85"/>
  <c r="BA664" i="85"/>
  <c r="AZ664" i="85"/>
  <c r="E664" i="85"/>
  <c r="D664" i="85"/>
  <c r="BK663" i="85"/>
  <c r="BJ663" i="85"/>
  <c r="BI663" i="85"/>
  <c r="BH663" i="85"/>
  <c r="BG663" i="85"/>
  <c r="BF663" i="85"/>
  <c r="BE663" i="85"/>
  <c r="BD663" i="85"/>
  <c r="BC663" i="85"/>
  <c r="BB663" i="85"/>
  <c r="BA663" i="85"/>
  <c r="AZ663" i="85"/>
  <c r="E663" i="85"/>
  <c r="D663" i="85"/>
  <c r="BK662" i="85"/>
  <c r="BJ662" i="85"/>
  <c r="BI662" i="85"/>
  <c r="BH662" i="85"/>
  <c r="BG662" i="85"/>
  <c r="BF662" i="85"/>
  <c r="BE662" i="85"/>
  <c r="BD662" i="85"/>
  <c r="BC662" i="85"/>
  <c r="BB662" i="85"/>
  <c r="BA662" i="85"/>
  <c r="AZ662" i="85"/>
  <c r="E662" i="85"/>
  <c r="D662" i="85"/>
  <c r="BK661" i="85"/>
  <c r="BJ661" i="85"/>
  <c r="BI661" i="85"/>
  <c r="BH661" i="85"/>
  <c r="BG661" i="85"/>
  <c r="BF661" i="85"/>
  <c r="BE661" i="85"/>
  <c r="BD661" i="85"/>
  <c r="BC661" i="85"/>
  <c r="BB661" i="85"/>
  <c r="BA661" i="85"/>
  <c r="AZ661" i="85"/>
  <c r="E661" i="85"/>
  <c r="D661" i="85"/>
  <c r="BK660" i="85"/>
  <c r="BJ660" i="85"/>
  <c r="BI660" i="85"/>
  <c r="BH660" i="85"/>
  <c r="BG660" i="85"/>
  <c r="BF660" i="85"/>
  <c r="BE660" i="85"/>
  <c r="BD660" i="85"/>
  <c r="BC660" i="85"/>
  <c r="BB660" i="85"/>
  <c r="BA660" i="85"/>
  <c r="AZ660" i="85"/>
  <c r="E660" i="85"/>
  <c r="D660" i="85"/>
  <c r="BK659" i="85"/>
  <c r="BJ659" i="85"/>
  <c r="BI659" i="85"/>
  <c r="BH659" i="85"/>
  <c r="BG659" i="85"/>
  <c r="BF659" i="85"/>
  <c r="BE659" i="85"/>
  <c r="BD659" i="85"/>
  <c r="BC659" i="85"/>
  <c r="BB659" i="85"/>
  <c r="BA659" i="85"/>
  <c r="AZ659" i="85"/>
  <c r="E659" i="85"/>
  <c r="D659" i="85"/>
  <c r="BK658" i="85"/>
  <c r="BJ658" i="85"/>
  <c r="BI658" i="85"/>
  <c r="BH658" i="85"/>
  <c r="BG658" i="85"/>
  <c r="BF658" i="85"/>
  <c r="BE658" i="85"/>
  <c r="BD658" i="85"/>
  <c r="BC658" i="85"/>
  <c r="BB658" i="85"/>
  <c r="BA658" i="85"/>
  <c r="AZ658" i="85"/>
  <c r="E658" i="85"/>
  <c r="D658" i="85"/>
  <c r="BK657" i="85"/>
  <c r="BJ657" i="85"/>
  <c r="BI657" i="85"/>
  <c r="BH657" i="85"/>
  <c r="BG657" i="85"/>
  <c r="BF657" i="85"/>
  <c r="BE657" i="85"/>
  <c r="BD657" i="85"/>
  <c r="BC657" i="85"/>
  <c r="BB657" i="85"/>
  <c r="BA657" i="85"/>
  <c r="AZ657" i="85"/>
  <c r="E657" i="85"/>
  <c r="D657" i="85"/>
  <c r="BK656" i="85"/>
  <c r="BJ656" i="85"/>
  <c r="BI656" i="85"/>
  <c r="BH656" i="85"/>
  <c r="BG656" i="85"/>
  <c r="BF656" i="85"/>
  <c r="BE656" i="85"/>
  <c r="BD656" i="85"/>
  <c r="BC656" i="85"/>
  <c r="BB656" i="85"/>
  <c r="BA656" i="85"/>
  <c r="AZ656" i="85"/>
  <c r="O656" i="85"/>
  <c r="N656" i="85"/>
  <c r="M656" i="85"/>
  <c r="L656" i="85"/>
  <c r="K656" i="85"/>
  <c r="J656" i="85"/>
  <c r="E656" i="85"/>
  <c r="D656" i="85"/>
  <c r="BK655" i="85"/>
  <c r="BJ655" i="85"/>
  <c r="BI655" i="85"/>
  <c r="BH655" i="85"/>
  <c r="BG655" i="85"/>
  <c r="BF655" i="85"/>
  <c r="BE655" i="85"/>
  <c r="BD655" i="85"/>
  <c r="BC655" i="85"/>
  <c r="BB655" i="85"/>
  <c r="BA655" i="85"/>
  <c r="AZ655" i="85"/>
  <c r="O655" i="85"/>
  <c r="N655" i="85"/>
  <c r="M655" i="85"/>
  <c r="L655" i="85"/>
  <c r="K655" i="85"/>
  <c r="J655" i="85"/>
  <c r="E655" i="85"/>
  <c r="D655" i="85"/>
  <c r="BK654" i="85"/>
  <c r="BJ654" i="85"/>
  <c r="BI654" i="85"/>
  <c r="BH654" i="85"/>
  <c r="BG654" i="85"/>
  <c r="BF654" i="85"/>
  <c r="BE654" i="85"/>
  <c r="BD654" i="85"/>
  <c r="BC654" i="85"/>
  <c r="BB654" i="85"/>
  <c r="BA654" i="85"/>
  <c r="AZ654" i="85"/>
  <c r="E654" i="85"/>
  <c r="D654" i="85"/>
  <c r="BK653" i="85"/>
  <c r="BJ653" i="85"/>
  <c r="BI653" i="85"/>
  <c r="BH653" i="85"/>
  <c r="BG653" i="85"/>
  <c r="BF653" i="85"/>
  <c r="BE653" i="85"/>
  <c r="BD653" i="85"/>
  <c r="BC653" i="85"/>
  <c r="BB653" i="85"/>
  <c r="BA653" i="85"/>
  <c r="AZ653" i="85"/>
  <c r="E653" i="85"/>
  <c r="D653" i="85"/>
  <c r="BK652" i="85"/>
  <c r="BJ652" i="85"/>
  <c r="BI652" i="85"/>
  <c r="BH652" i="85"/>
  <c r="BG652" i="85"/>
  <c r="BF652" i="85"/>
  <c r="BE652" i="85"/>
  <c r="BD652" i="85"/>
  <c r="BC652" i="85"/>
  <c r="BB652" i="85"/>
  <c r="BA652" i="85"/>
  <c r="AZ652" i="85"/>
  <c r="E652" i="85"/>
  <c r="D652" i="85"/>
  <c r="BK651" i="85"/>
  <c r="BJ651" i="85"/>
  <c r="BI651" i="85"/>
  <c r="BH651" i="85"/>
  <c r="BG651" i="85"/>
  <c r="BF651" i="85"/>
  <c r="BE651" i="85"/>
  <c r="BD651" i="85"/>
  <c r="BC651" i="85"/>
  <c r="BB651" i="85"/>
  <c r="BA651" i="85"/>
  <c r="AZ651" i="85"/>
  <c r="E651" i="85"/>
  <c r="D651" i="85"/>
  <c r="BK650" i="85"/>
  <c r="BJ650" i="85"/>
  <c r="BI650" i="85"/>
  <c r="BH650" i="85"/>
  <c r="BG650" i="85"/>
  <c r="BF650" i="85"/>
  <c r="BE650" i="85"/>
  <c r="BD650" i="85"/>
  <c r="BC650" i="85"/>
  <c r="BB650" i="85"/>
  <c r="BA650" i="85"/>
  <c r="AZ650" i="85"/>
  <c r="O650" i="85"/>
  <c r="N650" i="85"/>
  <c r="M650" i="85"/>
  <c r="L650" i="85"/>
  <c r="K650" i="85"/>
  <c r="J650" i="85"/>
  <c r="E650" i="85"/>
  <c r="D650" i="85"/>
  <c r="BK649" i="85"/>
  <c r="BJ649" i="85"/>
  <c r="BI649" i="85"/>
  <c r="BH649" i="85"/>
  <c r="BG649" i="85"/>
  <c r="BF649" i="85"/>
  <c r="BE649" i="85"/>
  <c r="BD649" i="85"/>
  <c r="BC649" i="85"/>
  <c r="BB649" i="85"/>
  <c r="BA649" i="85"/>
  <c r="AZ649" i="85"/>
  <c r="E649" i="85"/>
  <c r="D649" i="85"/>
  <c r="BK648" i="85"/>
  <c r="BJ648" i="85"/>
  <c r="BI648" i="85"/>
  <c r="BH648" i="85"/>
  <c r="BG648" i="85"/>
  <c r="BF648" i="85"/>
  <c r="BE648" i="85"/>
  <c r="BD648" i="85"/>
  <c r="BC648" i="85"/>
  <c r="BB648" i="85"/>
  <c r="BA648" i="85"/>
  <c r="AZ648" i="85"/>
  <c r="O648" i="85"/>
  <c r="N648" i="85"/>
  <c r="M648" i="85"/>
  <c r="L648" i="85"/>
  <c r="K648" i="85"/>
  <c r="J648" i="85"/>
  <c r="E648" i="85"/>
  <c r="D648" i="85"/>
  <c r="BK647" i="85"/>
  <c r="BJ647" i="85"/>
  <c r="BI647" i="85"/>
  <c r="BH647" i="85"/>
  <c r="BG647" i="85"/>
  <c r="BF647" i="85"/>
  <c r="BE647" i="85"/>
  <c r="BD647" i="85"/>
  <c r="BC647" i="85"/>
  <c r="BB647" i="85"/>
  <c r="BA647" i="85"/>
  <c r="AZ647" i="85"/>
  <c r="O647" i="85"/>
  <c r="N647" i="85"/>
  <c r="M647" i="85"/>
  <c r="L647" i="85"/>
  <c r="K647" i="85"/>
  <c r="J647" i="85"/>
  <c r="E647" i="85"/>
  <c r="D647" i="85"/>
  <c r="BK646" i="85"/>
  <c r="BJ646" i="85"/>
  <c r="BI646" i="85"/>
  <c r="BH646" i="85"/>
  <c r="BG646" i="85"/>
  <c r="BF646" i="85"/>
  <c r="BE646" i="85"/>
  <c r="BD646" i="85"/>
  <c r="BC646" i="85"/>
  <c r="BB646" i="85"/>
  <c r="BA646" i="85"/>
  <c r="AZ646" i="85"/>
  <c r="O646" i="85"/>
  <c r="N646" i="85"/>
  <c r="M646" i="85"/>
  <c r="L646" i="85"/>
  <c r="K646" i="85"/>
  <c r="J646" i="85"/>
  <c r="E646" i="85"/>
  <c r="D646" i="85"/>
  <c r="BK645" i="85"/>
  <c r="BJ645" i="85"/>
  <c r="BI645" i="85"/>
  <c r="BH645" i="85"/>
  <c r="BG645" i="85"/>
  <c r="BF645" i="85"/>
  <c r="BE645" i="85"/>
  <c r="BD645" i="85"/>
  <c r="BC645" i="85"/>
  <c r="BB645" i="85"/>
  <c r="BA645" i="85"/>
  <c r="AZ645" i="85"/>
  <c r="E645" i="85"/>
  <c r="D645" i="85"/>
  <c r="BK644" i="85"/>
  <c r="BJ644" i="85"/>
  <c r="BI644" i="85"/>
  <c r="BH644" i="85"/>
  <c r="BG644" i="85"/>
  <c r="BF644" i="85"/>
  <c r="BE644" i="85"/>
  <c r="BD644" i="85"/>
  <c r="BC644" i="85"/>
  <c r="BB644" i="85"/>
  <c r="BA644" i="85"/>
  <c r="AZ644" i="85"/>
  <c r="O644" i="85"/>
  <c r="N644" i="85"/>
  <c r="M644" i="85"/>
  <c r="L644" i="85"/>
  <c r="K644" i="85"/>
  <c r="J644" i="85"/>
  <c r="E644" i="85"/>
  <c r="D644" i="85"/>
  <c r="BK643" i="85"/>
  <c r="BJ643" i="85"/>
  <c r="BI643" i="85"/>
  <c r="BH643" i="85"/>
  <c r="BG643" i="85"/>
  <c r="BF643" i="85"/>
  <c r="BE643" i="85"/>
  <c r="BD643" i="85"/>
  <c r="BC643" i="85"/>
  <c r="BB643" i="85"/>
  <c r="BA643" i="85"/>
  <c r="AZ643" i="85"/>
  <c r="O643" i="85"/>
  <c r="N643" i="85"/>
  <c r="M643" i="85"/>
  <c r="L643" i="85"/>
  <c r="K643" i="85"/>
  <c r="J643" i="85"/>
  <c r="E643" i="85"/>
  <c r="D643" i="85"/>
  <c r="BK642" i="85"/>
  <c r="BJ642" i="85"/>
  <c r="BI642" i="85"/>
  <c r="BH642" i="85"/>
  <c r="BG642" i="85"/>
  <c r="BF642" i="85"/>
  <c r="BE642" i="85"/>
  <c r="BD642" i="85"/>
  <c r="BC642" i="85"/>
  <c r="BB642" i="85"/>
  <c r="BA642" i="85"/>
  <c r="AZ642" i="85"/>
  <c r="O642" i="85"/>
  <c r="N642" i="85"/>
  <c r="M642" i="85"/>
  <c r="L642" i="85"/>
  <c r="K642" i="85"/>
  <c r="J642" i="85"/>
  <c r="E642" i="85"/>
  <c r="D642" i="85"/>
  <c r="BK641" i="85"/>
  <c r="BJ641" i="85"/>
  <c r="BI641" i="85"/>
  <c r="BH641" i="85"/>
  <c r="BG641" i="85"/>
  <c r="BF641" i="85"/>
  <c r="BE641" i="85"/>
  <c r="BD641" i="85"/>
  <c r="BC641" i="85"/>
  <c r="BB641" i="85"/>
  <c r="BA641" i="85"/>
  <c r="AZ641" i="85"/>
  <c r="E641" i="85"/>
  <c r="D641" i="85"/>
  <c r="BK640" i="85"/>
  <c r="BJ640" i="85"/>
  <c r="BI640" i="85"/>
  <c r="BH640" i="85"/>
  <c r="BG640" i="85"/>
  <c r="BF640" i="85"/>
  <c r="BE640" i="85"/>
  <c r="BD640" i="85"/>
  <c r="BC640" i="85"/>
  <c r="BB640" i="85"/>
  <c r="BA640" i="85"/>
  <c r="AZ640" i="85"/>
  <c r="O640" i="85"/>
  <c r="N640" i="85"/>
  <c r="M640" i="85"/>
  <c r="L640" i="85"/>
  <c r="K640" i="85"/>
  <c r="J640" i="85"/>
  <c r="E640" i="85"/>
  <c r="D640" i="85"/>
  <c r="BK639" i="85"/>
  <c r="BJ639" i="85"/>
  <c r="BI639" i="85"/>
  <c r="BH639" i="85"/>
  <c r="BG639" i="85"/>
  <c r="BF639" i="85"/>
  <c r="BE639" i="85"/>
  <c r="BD639" i="85"/>
  <c r="BC639" i="85"/>
  <c r="BB639" i="85"/>
  <c r="BA639" i="85"/>
  <c r="AZ639" i="85"/>
  <c r="E639" i="85"/>
  <c r="D639" i="85"/>
  <c r="BK638" i="85"/>
  <c r="BJ638" i="85"/>
  <c r="BI638" i="85"/>
  <c r="BH638" i="85"/>
  <c r="BG638" i="85"/>
  <c r="BF638" i="85"/>
  <c r="BE638" i="85"/>
  <c r="BD638" i="85"/>
  <c r="BC638" i="85"/>
  <c r="BB638" i="85"/>
  <c r="BA638" i="85"/>
  <c r="AZ638" i="85"/>
  <c r="O638" i="85"/>
  <c r="N638" i="85"/>
  <c r="M638" i="85"/>
  <c r="L638" i="85"/>
  <c r="K638" i="85"/>
  <c r="J638" i="85"/>
  <c r="E638" i="85"/>
  <c r="D638" i="85"/>
  <c r="BK637" i="85"/>
  <c r="BJ637" i="85"/>
  <c r="BI637" i="85"/>
  <c r="BH637" i="85"/>
  <c r="BG637" i="85"/>
  <c r="BF637" i="85"/>
  <c r="BE637" i="85"/>
  <c r="BD637" i="85"/>
  <c r="BC637" i="85"/>
  <c r="BB637" i="85"/>
  <c r="BA637" i="85"/>
  <c r="AZ637" i="85"/>
  <c r="E637" i="85"/>
  <c r="D637" i="85"/>
  <c r="BK636" i="85"/>
  <c r="BJ636" i="85"/>
  <c r="BI636" i="85"/>
  <c r="BH636" i="85"/>
  <c r="BG636" i="85"/>
  <c r="BF636" i="85"/>
  <c r="BE636" i="85"/>
  <c r="BD636" i="85"/>
  <c r="BC636" i="85"/>
  <c r="BB636" i="85"/>
  <c r="BA636" i="85"/>
  <c r="AZ636" i="85"/>
  <c r="E636" i="85"/>
  <c r="D636" i="85"/>
  <c r="BK635" i="85"/>
  <c r="BJ635" i="85"/>
  <c r="BI635" i="85"/>
  <c r="BH635" i="85"/>
  <c r="BG635" i="85"/>
  <c r="BF635" i="85"/>
  <c r="BE635" i="85"/>
  <c r="BD635" i="85"/>
  <c r="BC635" i="85"/>
  <c r="BB635" i="85"/>
  <c r="BA635" i="85"/>
  <c r="AZ635" i="85"/>
  <c r="E635" i="85"/>
  <c r="D635" i="85"/>
  <c r="BK634" i="85"/>
  <c r="BJ634" i="85"/>
  <c r="BI634" i="85"/>
  <c r="BH634" i="85"/>
  <c r="BG634" i="85"/>
  <c r="BF634" i="85"/>
  <c r="BE634" i="85"/>
  <c r="BD634" i="85"/>
  <c r="BC634" i="85"/>
  <c r="BB634" i="85"/>
  <c r="BA634" i="85"/>
  <c r="AZ634" i="85"/>
  <c r="E634" i="85"/>
  <c r="D634" i="85"/>
  <c r="BK633" i="85"/>
  <c r="BJ633" i="85"/>
  <c r="BI633" i="85"/>
  <c r="BH633" i="85"/>
  <c r="BG633" i="85"/>
  <c r="BF633" i="85"/>
  <c r="BE633" i="85"/>
  <c r="BD633" i="85"/>
  <c r="BC633" i="85"/>
  <c r="BB633" i="85"/>
  <c r="BA633" i="85"/>
  <c r="AZ633" i="85"/>
  <c r="E633" i="85"/>
  <c r="D633" i="85"/>
  <c r="BK632" i="85"/>
  <c r="BJ632" i="85"/>
  <c r="BI632" i="85"/>
  <c r="BH632" i="85"/>
  <c r="BG632" i="85"/>
  <c r="BF632" i="85"/>
  <c r="BE632" i="85"/>
  <c r="BD632" i="85"/>
  <c r="BC632" i="85"/>
  <c r="BB632" i="85"/>
  <c r="BA632" i="85"/>
  <c r="AZ632" i="85"/>
  <c r="E632" i="85"/>
  <c r="D632" i="85"/>
  <c r="BK631" i="85"/>
  <c r="BJ631" i="85"/>
  <c r="BI631" i="85"/>
  <c r="BH631" i="85"/>
  <c r="BG631" i="85"/>
  <c r="BF631" i="85"/>
  <c r="BE631" i="85"/>
  <c r="BD631" i="85"/>
  <c r="BC631" i="85"/>
  <c r="BB631" i="85"/>
  <c r="BA631" i="85"/>
  <c r="AZ631" i="85"/>
  <c r="E631" i="85"/>
  <c r="D631" i="85"/>
  <c r="BK630" i="85"/>
  <c r="BJ630" i="85"/>
  <c r="BI630" i="85"/>
  <c r="BH630" i="85"/>
  <c r="BG630" i="85"/>
  <c r="BF630" i="85"/>
  <c r="BE630" i="85"/>
  <c r="BD630" i="85"/>
  <c r="BC630" i="85"/>
  <c r="BB630" i="85"/>
  <c r="BA630" i="85"/>
  <c r="AZ630" i="85"/>
  <c r="E630" i="85"/>
  <c r="D630" i="85"/>
  <c r="BK629" i="85"/>
  <c r="BJ629" i="85"/>
  <c r="BI629" i="85"/>
  <c r="BH629" i="85"/>
  <c r="BG629" i="85"/>
  <c r="BF629" i="85"/>
  <c r="BE629" i="85"/>
  <c r="BD629" i="85"/>
  <c r="BC629" i="85"/>
  <c r="BB629" i="85"/>
  <c r="BA629" i="85"/>
  <c r="AZ629" i="85"/>
  <c r="E629" i="85"/>
  <c r="D629" i="85"/>
  <c r="BK628" i="85"/>
  <c r="BJ628" i="85"/>
  <c r="BI628" i="85"/>
  <c r="BH628" i="85"/>
  <c r="BG628" i="85"/>
  <c r="BF628" i="85"/>
  <c r="BE628" i="85"/>
  <c r="BD628" i="85"/>
  <c r="BC628" i="85"/>
  <c r="BB628" i="85"/>
  <c r="BA628" i="85"/>
  <c r="AZ628" i="85"/>
  <c r="E628" i="85"/>
  <c r="D628" i="85"/>
  <c r="BK627" i="85"/>
  <c r="BJ627" i="85"/>
  <c r="BI627" i="85"/>
  <c r="BH627" i="85"/>
  <c r="BG627" i="85"/>
  <c r="BF627" i="85"/>
  <c r="BE627" i="85"/>
  <c r="BD627" i="85"/>
  <c r="BC627" i="85"/>
  <c r="BB627" i="85"/>
  <c r="BA627" i="85"/>
  <c r="AZ627" i="85"/>
  <c r="E627" i="85"/>
  <c r="D627" i="85"/>
  <c r="BK626" i="85"/>
  <c r="BJ626" i="85"/>
  <c r="BI626" i="85"/>
  <c r="BH626" i="85"/>
  <c r="BG626" i="85"/>
  <c r="BF626" i="85"/>
  <c r="BE626" i="85"/>
  <c r="BD626" i="85"/>
  <c r="BC626" i="85"/>
  <c r="BB626" i="85"/>
  <c r="BA626" i="85"/>
  <c r="AZ626" i="85"/>
  <c r="E626" i="85"/>
  <c r="D626" i="85"/>
  <c r="BK625" i="85"/>
  <c r="BJ625" i="85"/>
  <c r="BI625" i="85"/>
  <c r="BH625" i="85"/>
  <c r="BG625" i="85"/>
  <c r="BF625" i="85"/>
  <c r="BE625" i="85"/>
  <c r="BD625" i="85"/>
  <c r="BC625" i="85"/>
  <c r="BB625" i="85"/>
  <c r="BA625" i="85"/>
  <c r="AZ625" i="85"/>
  <c r="E625" i="85"/>
  <c r="D625" i="85"/>
  <c r="BK624" i="85"/>
  <c r="BJ624" i="85"/>
  <c r="BI624" i="85"/>
  <c r="BH624" i="85"/>
  <c r="BG624" i="85"/>
  <c r="BF624" i="85"/>
  <c r="BE624" i="85"/>
  <c r="BD624" i="85"/>
  <c r="BC624" i="85"/>
  <c r="BB624" i="85"/>
  <c r="BA624" i="85"/>
  <c r="AZ624" i="85"/>
  <c r="E624" i="85"/>
  <c r="D624" i="85"/>
  <c r="BK623" i="85"/>
  <c r="BJ623" i="85"/>
  <c r="BI623" i="85"/>
  <c r="BH623" i="85"/>
  <c r="BG623" i="85"/>
  <c r="BF623" i="85"/>
  <c r="BE623" i="85"/>
  <c r="BD623" i="85"/>
  <c r="BC623" i="85"/>
  <c r="BB623" i="85"/>
  <c r="BA623" i="85"/>
  <c r="AZ623" i="85"/>
  <c r="E623" i="85"/>
  <c r="D623" i="85"/>
  <c r="BK622" i="85"/>
  <c r="BJ622" i="85"/>
  <c r="BI622" i="85"/>
  <c r="BH622" i="85"/>
  <c r="BG622" i="85"/>
  <c r="BF622" i="85"/>
  <c r="BE622" i="85"/>
  <c r="BD622" i="85"/>
  <c r="BC622" i="85"/>
  <c r="BB622" i="85"/>
  <c r="BA622" i="85"/>
  <c r="AZ622" i="85"/>
  <c r="O622" i="85"/>
  <c r="N622" i="85"/>
  <c r="M622" i="85"/>
  <c r="L622" i="85"/>
  <c r="K622" i="85"/>
  <c r="J622" i="85"/>
  <c r="E622" i="85"/>
  <c r="D622" i="85"/>
  <c r="BK621" i="85"/>
  <c r="BJ621" i="85"/>
  <c r="BI621" i="85"/>
  <c r="BH621" i="85"/>
  <c r="BG621" i="85"/>
  <c r="BF621" i="85"/>
  <c r="BE621" i="85"/>
  <c r="BD621" i="85"/>
  <c r="BC621" i="85"/>
  <c r="BB621" i="85"/>
  <c r="BA621" i="85"/>
  <c r="AZ621" i="85"/>
  <c r="E621" i="85"/>
  <c r="D621" i="85"/>
  <c r="BK620" i="85"/>
  <c r="BJ620" i="85"/>
  <c r="BI620" i="85"/>
  <c r="BH620" i="85"/>
  <c r="BG620" i="85"/>
  <c r="BF620" i="85"/>
  <c r="BE620" i="85"/>
  <c r="BD620" i="85"/>
  <c r="BC620" i="85"/>
  <c r="BB620" i="85"/>
  <c r="BA620" i="85"/>
  <c r="AZ620" i="85"/>
  <c r="E620" i="85"/>
  <c r="D620" i="85"/>
  <c r="BK619" i="85"/>
  <c r="BJ619" i="85"/>
  <c r="BI619" i="85"/>
  <c r="BH619" i="85"/>
  <c r="BG619" i="85"/>
  <c r="BF619" i="85"/>
  <c r="BE619" i="85"/>
  <c r="BD619" i="85"/>
  <c r="BC619" i="85"/>
  <c r="BB619" i="85"/>
  <c r="BA619" i="85"/>
  <c r="AZ619" i="85"/>
  <c r="E619" i="85"/>
  <c r="D619" i="85"/>
  <c r="BK618" i="85"/>
  <c r="BJ618" i="85"/>
  <c r="BI618" i="85"/>
  <c r="BH618" i="85"/>
  <c r="BG618" i="85"/>
  <c r="BF618" i="85"/>
  <c r="BE618" i="85"/>
  <c r="BD618" i="85"/>
  <c r="BC618" i="85"/>
  <c r="BB618" i="85"/>
  <c r="BA618" i="85"/>
  <c r="AZ618" i="85"/>
  <c r="O618" i="85"/>
  <c r="N618" i="85"/>
  <c r="M618" i="85"/>
  <c r="L618" i="85"/>
  <c r="K618" i="85"/>
  <c r="J618" i="85"/>
  <c r="E618" i="85"/>
  <c r="D618" i="85"/>
  <c r="BK617" i="85"/>
  <c r="BJ617" i="85"/>
  <c r="BI617" i="85"/>
  <c r="BH617" i="85"/>
  <c r="BG617" i="85"/>
  <c r="BF617" i="85"/>
  <c r="BE617" i="85"/>
  <c r="BD617" i="85"/>
  <c r="BC617" i="85"/>
  <c r="BB617" i="85"/>
  <c r="BA617" i="85"/>
  <c r="AZ617" i="85"/>
  <c r="E617" i="85"/>
  <c r="D617" i="85"/>
  <c r="BK616" i="85"/>
  <c r="BJ616" i="85"/>
  <c r="BI616" i="85"/>
  <c r="BH616" i="85"/>
  <c r="BG616" i="85"/>
  <c r="BF616" i="85"/>
  <c r="BE616" i="85"/>
  <c r="BD616" i="85"/>
  <c r="BC616" i="85"/>
  <c r="BB616" i="85"/>
  <c r="BA616" i="85"/>
  <c r="AZ616" i="85"/>
  <c r="E616" i="85"/>
  <c r="D616" i="85"/>
  <c r="BK615" i="85"/>
  <c r="BJ615" i="85"/>
  <c r="BI615" i="85"/>
  <c r="BH615" i="85"/>
  <c r="BG615" i="85"/>
  <c r="BF615" i="85"/>
  <c r="BE615" i="85"/>
  <c r="BD615" i="85"/>
  <c r="BC615" i="85"/>
  <c r="BB615" i="85"/>
  <c r="BA615" i="85"/>
  <c r="AZ615" i="85"/>
  <c r="E615" i="85"/>
  <c r="D615" i="85"/>
  <c r="BK614" i="85"/>
  <c r="BJ614" i="85"/>
  <c r="BI614" i="85"/>
  <c r="BH614" i="85"/>
  <c r="BG614" i="85"/>
  <c r="BF614" i="85"/>
  <c r="BE614" i="85"/>
  <c r="BD614" i="85"/>
  <c r="BC614" i="85"/>
  <c r="BB614" i="85"/>
  <c r="BA614" i="85"/>
  <c r="AZ614" i="85"/>
  <c r="E614" i="85"/>
  <c r="D614" i="85"/>
  <c r="BK613" i="85"/>
  <c r="BJ613" i="85"/>
  <c r="BI613" i="85"/>
  <c r="BH613" i="85"/>
  <c r="BG613" i="85"/>
  <c r="BF613" i="85"/>
  <c r="BE613" i="85"/>
  <c r="BD613" i="85"/>
  <c r="BC613" i="85"/>
  <c r="BB613" i="85"/>
  <c r="BA613" i="85"/>
  <c r="AZ613" i="85"/>
  <c r="E613" i="85"/>
  <c r="D613" i="85"/>
  <c r="BK612" i="85"/>
  <c r="BJ612" i="85"/>
  <c r="BI612" i="85"/>
  <c r="BH612" i="85"/>
  <c r="BG612" i="85"/>
  <c r="BF612" i="85"/>
  <c r="BE612" i="85"/>
  <c r="BD612" i="85"/>
  <c r="BC612" i="85"/>
  <c r="BB612" i="85"/>
  <c r="BA612" i="85"/>
  <c r="AZ612" i="85"/>
  <c r="E612" i="85"/>
  <c r="D612" i="85"/>
  <c r="BK611" i="85"/>
  <c r="BJ611" i="85"/>
  <c r="BI611" i="85"/>
  <c r="BH611" i="85"/>
  <c r="BG611" i="85"/>
  <c r="BF611" i="85"/>
  <c r="BE611" i="85"/>
  <c r="BD611" i="85"/>
  <c r="BC611" i="85"/>
  <c r="BB611" i="85"/>
  <c r="BA611" i="85"/>
  <c r="AZ611" i="85"/>
  <c r="E611" i="85"/>
  <c r="D611" i="85"/>
  <c r="BK610" i="85"/>
  <c r="BJ610" i="85"/>
  <c r="BI610" i="85"/>
  <c r="BH610" i="85"/>
  <c r="BG610" i="85"/>
  <c r="BF610" i="85"/>
  <c r="BE610" i="85"/>
  <c r="BD610" i="85"/>
  <c r="BC610" i="85"/>
  <c r="BB610" i="85"/>
  <c r="BA610" i="85"/>
  <c r="AZ610" i="85"/>
  <c r="E610" i="85"/>
  <c r="D610" i="85"/>
  <c r="BK609" i="85"/>
  <c r="BJ609" i="85"/>
  <c r="BI609" i="85"/>
  <c r="BH609" i="85"/>
  <c r="BG609" i="85"/>
  <c r="BF609" i="85"/>
  <c r="BE609" i="85"/>
  <c r="BD609" i="85"/>
  <c r="BC609" i="85"/>
  <c r="BB609" i="85"/>
  <c r="BA609" i="85"/>
  <c r="AZ609" i="85"/>
  <c r="E609" i="85"/>
  <c r="D609" i="85"/>
  <c r="BK608" i="85"/>
  <c r="BJ608" i="85"/>
  <c r="BI608" i="85"/>
  <c r="BH608" i="85"/>
  <c r="BG608" i="85"/>
  <c r="BF608" i="85"/>
  <c r="BE608" i="85"/>
  <c r="BD608" i="85"/>
  <c r="BC608" i="85"/>
  <c r="BB608" i="85"/>
  <c r="BA608" i="85"/>
  <c r="AZ608" i="85"/>
  <c r="E608" i="85"/>
  <c r="D608" i="85"/>
  <c r="BK607" i="85"/>
  <c r="BJ607" i="85"/>
  <c r="BI607" i="85"/>
  <c r="BH607" i="85"/>
  <c r="BG607" i="85"/>
  <c r="BF607" i="85"/>
  <c r="BE607" i="85"/>
  <c r="BD607" i="85"/>
  <c r="BC607" i="85"/>
  <c r="BB607" i="85"/>
  <c r="BA607" i="85"/>
  <c r="AZ607" i="85"/>
  <c r="E607" i="85"/>
  <c r="D607" i="85"/>
  <c r="BK606" i="85"/>
  <c r="BJ606" i="85"/>
  <c r="BI606" i="85"/>
  <c r="BH606" i="85"/>
  <c r="BG606" i="85"/>
  <c r="BF606" i="85"/>
  <c r="BE606" i="85"/>
  <c r="BD606" i="85"/>
  <c r="BC606" i="85"/>
  <c r="BB606" i="85"/>
  <c r="BA606" i="85"/>
  <c r="AZ606" i="85"/>
  <c r="O606" i="85"/>
  <c r="N606" i="85"/>
  <c r="M606" i="85"/>
  <c r="L606" i="85"/>
  <c r="K606" i="85"/>
  <c r="J606" i="85"/>
  <c r="E606" i="85"/>
  <c r="D606" i="85"/>
  <c r="BK605" i="85"/>
  <c r="BJ605" i="85"/>
  <c r="BI605" i="85"/>
  <c r="BH605" i="85"/>
  <c r="BG605" i="85"/>
  <c r="BF605" i="85"/>
  <c r="BE605" i="85"/>
  <c r="BD605" i="85"/>
  <c r="BC605" i="85"/>
  <c r="BB605" i="85"/>
  <c r="BA605" i="85"/>
  <c r="AZ605" i="85"/>
  <c r="E605" i="85"/>
  <c r="D605" i="85"/>
  <c r="BK604" i="85"/>
  <c r="BJ604" i="85"/>
  <c r="BI604" i="85"/>
  <c r="BH604" i="85"/>
  <c r="BG604" i="85"/>
  <c r="BF604" i="85"/>
  <c r="BE604" i="85"/>
  <c r="BD604" i="85"/>
  <c r="BC604" i="85"/>
  <c r="BB604" i="85"/>
  <c r="BA604" i="85"/>
  <c r="AZ604" i="85"/>
  <c r="E604" i="85"/>
  <c r="D604" i="85"/>
  <c r="BK603" i="85"/>
  <c r="BJ603" i="85"/>
  <c r="BI603" i="85"/>
  <c r="BH603" i="85"/>
  <c r="BG603" i="85"/>
  <c r="BF603" i="85"/>
  <c r="BE603" i="85"/>
  <c r="BD603" i="85"/>
  <c r="BC603" i="85"/>
  <c r="BB603" i="85"/>
  <c r="BA603" i="85"/>
  <c r="AZ603" i="85"/>
  <c r="E603" i="85"/>
  <c r="D603" i="85"/>
  <c r="BK602" i="85"/>
  <c r="BJ602" i="85"/>
  <c r="BI602" i="85"/>
  <c r="BH602" i="85"/>
  <c r="BG602" i="85"/>
  <c r="BF602" i="85"/>
  <c r="BE602" i="85"/>
  <c r="BD602" i="85"/>
  <c r="BC602" i="85"/>
  <c r="BB602" i="85"/>
  <c r="BA602" i="85"/>
  <c r="AZ602" i="85"/>
  <c r="O602" i="85"/>
  <c r="N602" i="85"/>
  <c r="M602" i="85"/>
  <c r="L602" i="85"/>
  <c r="K602" i="85"/>
  <c r="J602" i="85"/>
  <c r="E602" i="85"/>
  <c r="D602" i="85"/>
  <c r="BK601" i="85"/>
  <c r="BJ601" i="85"/>
  <c r="BI601" i="85"/>
  <c r="BH601" i="85"/>
  <c r="BG601" i="85"/>
  <c r="BF601" i="85"/>
  <c r="BE601" i="85"/>
  <c r="BD601" i="85"/>
  <c r="BC601" i="85"/>
  <c r="BB601" i="85"/>
  <c r="BA601" i="85"/>
  <c r="AZ601" i="85"/>
  <c r="O601" i="85"/>
  <c r="N601" i="85"/>
  <c r="M601" i="85"/>
  <c r="L601" i="85"/>
  <c r="K601" i="85"/>
  <c r="J601" i="85"/>
  <c r="E601" i="85"/>
  <c r="D601" i="85"/>
  <c r="BK600" i="85"/>
  <c r="BJ600" i="85"/>
  <c r="BI600" i="85"/>
  <c r="BH600" i="85"/>
  <c r="BG600" i="85"/>
  <c r="BF600" i="85"/>
  <c r="BE600" i="85"/>
  <c r="BD600" i="85"/>
  <c r="BC600" i="85"/>
  <c r="BB600" i="85"/>
  <c r="BA600" i="85"/>
  <c r="AZ600" i="85"/>
  <c r="E600" i="85"/>
  <c r="D600" i="85"/>
  <c r="BK599" i="85"/>
  <c r="BJ599" i="85"/>
  <c r="BI599" i="85"/>
  <c r="BH599" i="85"/>
  <c r="BG599" i="85"/>
  <c r="BF599" i="85"/>
  <c r="BE599" i="85"/>
  <c r="BD599" i="85"/>
  <c r="BC599" i="85"/>
  <c r="BB599" i="85"/>
  <c r="BA599" i="85"/>
  <c r="AZ599" i="85"/>
  <c r="E599" i="85"/>
  <c r="D599" i="85"/>
  <c r="BK598" i="85"/>
  <c r="BJ598" i="85"/>
  <c r="BI598" i="85"/>
  <c r="BH598" i="85"/>
  <c r="BG598" i="85"/>
  <c r="BF598" i="85"/>
  <c r="BE598" i="85"/>
  <c r="BD598" i="85"/>
  <c r="BC598" i="85"/>
  <c r="BB598" i="85"/>
  <c r="BA598" i="85"/>
  <c r="AZ598" i="85"/>
  <c r="E598" i="85"/>
  <c r="D598" i="85"/>
  <c r="BK597" i="85"/>
  <c r="BJ597" i="85"/>
  <c r="BI597" i="85"/>
  <c r="BH597" i="85"/>
  <c r="BG597" i="85"/>
  <c r="BF597" i="85"/>
  <c r="BE597" i="85"/>
  <c r="BD597" i="85"/>
  <c r="BC597" i="85"/>
  <c r="BB597" i="85"/>
  <c r="BA597" i="85"/>
  <c r="AZ597" i="85"/>
  <c r="E597" i="85"/>
  <c r="D597" i="85"/>
  <c r="BK596" i="85"/>
  <c r="BJ596" i="85"/>
  <c r="BI596" i="85"/>
  <c r="BH596" i="85"/>
  <c r="BG596" i="85"/>
  <c r="BF596" i="85"/>
  <c r="BE596" i="85"/>
  <c r="BD596" i="85"/>
  <c r="BC596" i="85"/>
  <c r="BB596" i="85"/>
  <c r="BA596" i="85"/>
  <c r="AZ596" i="85"/>
  <c r="E596" i="85"/>
  <c r="D596" i="85"/>
  <c r="BK595" i="85"/>
  <c r="BJ595" i="85"/>
  <c r="BI595" i="85"/>
  <c r="BH595" i="85"/>
  <c r="BG595" i="85"/>
  <c r="BF595" i="85"/>
  <c r="BE595" i="85"/>
  <c r="BD595" i="85"/>
  <c r="BC595" i="85"/>
  <c r="BB595" i="85"/>
  <c r="BA595" i="85"/>
  <c r="AZ595" i="85"/>
  <c r="E595" i="85"/>
  <c r="D595" i="85"/>
  <c r="BK594" i="85"/>
  <c r="BJ594" i="85"/>
  <c r="BI594" i="85"/>
  <c r="BH594" i="85"/>
  <c r="BG594" i="85"/>
  <c r="BF594" i="85"/>
  <c r="BE594" i="85"/>
  <c r="BD594" i="85"/>
  <c r="BC594" i="85"/>
  <c r="BB594" i="85"/>
  <c r="BA594" i="85"/>
  <c r="AZ594" i="85"/>
  <c r="E594" i="85"/>
  <c r="D594" i="85"/>
  <c r="BK593" i="85"/>
  <c r="BJ593" i="85"/>
  <c r="BI593" i="85"/>
  <c r="BH593" i="85"/>
  <c r="BG593" i="85"/>
  <c r="BF593" i="85"/>
  <c r="BE593" i="85"/>
  <c r="BD593" i="85"/>
  <c r="BC593" i="85"/>
  <c r="BB593" i="85"/>
  <c r="BA593" i="85"/>
  <c r="AZ593" i="85"/>
  <c r="O593" i="85"/>
  <c r="N593" i="85"/>
  <c r="M593" i="85"/>
  <c r="L593" i="85"/>
  <c r="K593" i="85"/>
  <c r="J593" i="85"/>
  <c r="E593" i="85"/>
  <c r="D593" i="85"/>
  <c r="BK592" i="85"/>
  <c r="BJ592" i="85"/>
  <c r="BI592" i="85"/>
  <c r="BH592" i="85"/>
  <c r="BG592" i="85"/>
  <c r="BF592" i="85"/>
  <c r="BE592" i="85"/>
  <c r="BD592" i="85"/>
  <c r="BC592" i="85"/>
  <c r="BB592" i="85"/>
  <c r="BA592" i="85"/>
  <c r="AZ592" i="85"/>
  <c r="O592" i="85"/>
  <c r="N592" i="85"/>
  <c r="M592" i="85"/>
  <c r="L592" i="85"/>
  <c r="K592" i="85"/>
  <c r="J592" i="85"/>
  <c r="E592" i="85"/>
  <c r="D592" i="85"/>
  <c r="BK591" i="85"/>
  <c r="BJ591" i="85"/>
  <c r="BI591" i="85"/>
  <c r="BH591" i="85"/>
  <c r="BG591" i="85"/>
  <c r="BF591" i="85"/>
  <c r="BE591" i="85"/>
  <c r="BD591" i="85"/>
  <c r="BC591" i="85"/>
  <c r="BB591" i="85"/>
  <c r="BA591" i="85"/>
  <c r="AZ591" i="85"/>
  <c r="E591" i="85"/>
  <c r="D591" i="85"/>
  <c r="BK590" i="85"/>
  <c r="BJ590" i="85"/>
  <c r="BI590" i="85"/>
  <c r="BH590" i="85"/>
  <c r="BG590" i="85"/>
  <c r="BF590" i="85"/>
  <c r="BE590" i="85"/>
  <c r="BD590" i="85"/>
  <c r="BC590" i="85"/>
  <c r="BB590" i="85"/>
  <c r="BA590" i="85"/>
  <c r="AZ590" i="85"/>
  <c r="E590" i="85"/>
  <c r="D590" i="85"/>
  <c r="BK589" i="85"/>
  <c r="BJ589" i="85"/>
  <c r="BI589" i="85"/>
  <c r="BH589" i="85"/>
  <c r="BG589" i="85"/>
  <c r="BF589" i="85"/>
  <c r="BE589" i="85"/>
  <c r="BD589" i="85"/>
  <c r="BC589" i="85"/>
  <c r="BB589" i="85"/>
  <c r="BA589" i="85"/>
  <c r="AZ589" i="85"/>
  <c r="E589" i="85"/>
  <c r="D589" i="85"/>
  <c r="BK588" i="85"/>
  <c r="BJ588" i="85"/>
  <c r="BI588" i="85"/>
  <c r="BH588" i="85"/>
  <c r="BG588" i="85"/>
  <c r="BF588" i="85"/>
  <c r="BE588" i="85"/>
  <c r="BD588" i="85"/>
  <c r="BC588" i="85"/>
  <c r="BB588" i="85"/>
  <c r="BA588" i="85"/>
  <c r="AZ588" i="85"/>
  <c r="E588" i="85"/>
  <c r="D588" i="85"/>
  <c r="BK587" i="85"/>
  <c r="BJ587" i="85"/>
  <c r="BI587" i="85"/>
  <c r="BH587" i="85"/>
  <c r="BG587" i="85"/>
  <c r="BF587" i="85"/>
  <c r="BE587" i="85"/>
  <c r="BD587" i="85"/>
  <c r="BC587" i="85"/>
  <c r="BB587" i="85"/>
  <c r="BA587" i="85"/>
  <c r="AZ587" i="85"/>
  <c r="O587" i="85"/>
  <c r="N587" i="85"/>
  <c r="M587" i="85"/>
  <c r="L587" i="85"/>
  <c r="K587" i="85"/>
  <c r="J587" i="85"/>
  <c r="E587" i="85"/>
  <c r="D587" i="85"/>
  <c r="BK586" i="85"/>
  <c r="BJ586" i="85"/>
  <c r="BI586" i="85"/>
  <c r="BH586" i="85"/>
  <c r="BG586" i="85"/>
  <c r="BF586" i="85"/>
  <c r="BE586" i="85"/>
  <c r="BD586" i="85"/>
  <c r="BC586" i="85"/>
  <c r="BB586" i="85"/>
  <c r="BA586" i="85"/>
  <c r="AZ586" i="85"/>
  <c r="O586" i="85"/>
  <c r="N586" i="85"/>
  <c r="M586" i="85"/>
  <c r="L586" i="85"/>
  <c r="K586" i="85"/>
  <c r="J586" i="85"/>
  <c r="E586" i="85"/>
  <c r="D586" i="85"/>
  <c r="BK585" i="85"/>
  <c r="BJ585" i="85"/>
  <c r="BI585" i="85"/>
  <c r="BH585" i="85"/>
  <c r="BG585" i="85"/>
  <c r="BF585" i="85"/>
  <c r="BE585" i="85"/>
  <c r="BD585" i="85"/>
  <c r="BC585" i="85"/>
  <c r="BB585" i="85"/>
  <c r="BA585" i="85"/>
  <c r="AZ585" i="85"/>
  <c r="O585" i="85"/>
  <c r="N585" i="85"/>
  <c r="M585" i="85"/>
  <c r="L585" i="85"/>
  <c r="K585" i="85"/>
  <c r="J585" i="85"/>
  <c r="E585" i="85"/>
  <c r="D585" i="85"/>
  <c r="BK584" i="85"/>
  <c r="BJ584" i="85"/>
  <c r="BI584" i="85"/>
  <c r="BH584" i="85"/>
  <c r="BG584" i="85"/>
  <c r="BF584" i="85"/>
  <c r="BE584" i="85"/>
  <c r="BD584" i="85"/>
  <c r="BC584" i="85"/>
  <c r="BB584" i="85"/>
  <c r="BA584" i="85"/>
  <c r="AZ584" i="85"/>
  <c r="E584" i="85"/>
  <c r="D584" i="85"/>
  <c r="BK583" i="85"/>
  <c r="BJ583" i="85"/>
  <c r="BI583" i="85"/>
  <c r="BH583" i="85"/>
  <c r="BG583" i="85"/>
  <c r="BF583" i="85"/>
  <c r="BE583" i="85"/>
  <c r="BD583" i="85"/>
  <c r="BC583" i="85"/>
  <c r="BB583" i="85"/>
  <c r="BA583" i="85"/>
  <c r="AZ583" i="85"/>
  <c r="E583" i="85"/>
  <c r="D583" i="85"/>
  <c r="BK582" i="85"/>
  <c r="BJ582" i="85"/>
  <c r="BI582" i="85"/>
  <c r="BH582" i="85"/>
  <c r="BG582" i="85"/>
  <c r="BF582" i="85"/>
  <c r="BE582" i="85"/>
  <c r="BD582" i="85"/>
  <c r="BC582" i="85"/>
  <c r="BB582" i="85"/>
  <c r="BA582" i="85"/>
  <c r="AZ582" i="85"/>
  <c r="E582" i="85"/>
  <c r="D582" i="85"/>
  <c r="BK581" i="85"/>
  <c r="BJ581" i="85"/>
  <c r="BI581" i="85"/>
  <c r="BH581" i="85"/>
  <c r="BG581" i="85"/>
  <c r="BF581" i="85"/>
  <c r="BE581" i="85"/>
  <c r="BD581" i="85"/>
  <c r="BC581" i="85"/>
  <c r="BB581" i="85"/>
  <c r="BA581" i="85"/>
  <c r="AZ581" i="85"/>
  <c r="O581" i="85"/>
  <c r="N581" i="85"/>
  <c r="M581" i="85"/>
  <c r="L581" i="85"/>
  <c r="K581" i="85"/>
  <c r="J581" i="85"/>
  <c r="E581" i="85"/>
  <c r="D581" i="85"/>
  <c r="BK580" i="85"/>
  <c r="BJ580" i="85"/>
  <c r="BI580" i="85"/>
  <c r="BH580" i="85"/>
  <c r="BG580" i="85"/>
  <c r="BF580" i="85"/>
  <c r="BE580" i="85"/>
  <c r="BD580" i="85"/>
  <c r="BC580" i="85"/>
  <c r="BB580" i="85"/>
  <c r="BA580" i="85"/>
  <c r="AZ580" i="85"/>
  <c r="E580" i="85"/>
  <c r="D580" i="85"/>
  <c r="BK579" i="85"/>
  <c r="BJ579" i="85"/>
  <c r="BI579" i="85"/>
  <c r="BH579" i="85"/>
  <c r="BG579" i="85"/>
  <c r="BF579" i="85"/>
  <c r="BE579" i="85"/>
  <c r="BD579" i="85"/>
  <c r="BC579" i="85"/>
  <c r="BB579" i="85"/>
  <c r="BA579" i="85"/>
  <c r="AZ579" i="85"/>
  <c r="E579" i="85"/>
  <c r="D579" i="85"/>
  <c r="BK578" i="85"/>
  <c r="BJ578" i="85"/>
  <c r="BI578" i="85"/>
  <c r="BH578" i="85"/>
  <c r="BG578" i="85"/>
  <c r="BF578" i="85"/>
  <c r="BE578" i="85"/>
  <c r="BD578" i="85"/>
  <c r="BC578" i="85"/>
  <c r="BB578" i="85"/>
  <c r="BA578" i="85"/>
  <c r="AZ578" i="85"/>
  <c r="E578" i="85"/>
  <c r="D578" i="85"/>
  <c r="BK577" i="85"/>
  <c r="BJ577" i="85"/>
  <c r="BI577" i="85"/>
  <c r="BH577" i="85"/>
  <c r="BG577" i="85"/>
  <c r="BF577" i="85"/>
  <c r="BE577" i="85"/>
  <c r="BD577" i="85"/>
  <c r="BC577" i="85"/>
  <c r="BB577" i="85"/>
  <c r="BA577" i="85"/>
  <c r="AZ577" i="85"/>
  <c r="O577" i="85"/>
  <c r="N577" i="85"/>
  <c r="M577" i="85"/>
  <c r="L577" i="85"/>
  <c r="K577" i="85"/>
  <c r="J577" i="85"/>
  <c r="E577" i="85"/>
  <c r="D577" i="85"/>
  <c r="BK576" i="85"/>
  <c r="BJ576" i="85"/>
  <c r="BI576" i="85"/>
  <c r="BH576" i="85"/>
  <c r="BG576" i="85"/>
  <c r="BF576" i="85"/>
  <c r="BE576" i="85"/>
  <c r="BD576" i="85"/>
  <c r="BC576" i="85"/>
  <c r="BB576" i="85"/>
  <c r="BA576" i="85"/>
  <c r="AZ576" i="85"/>
  <c r="E576" i="85"/>
  <c r="D576" i="85"/>
  <c r="BK575" i="85"/>
  <c r="BJ575" i="85"/>
  <c r="BI575" i="85"/>
  <c r="BH575" i="85"/>
  <c r="BG575" i="85"/>
  <c r="BF575" i="85"/>
  <c r="BE575" i="85"/>
  <c r="BD575" i="85"/>
  <c r="BC575" i="85"/>
  <c r="BB575" i="85"/>
  <c r="BA575" i="85"/>
  <c r="AZ575" i="85"/>
  <c r="E575" i="85"/>
  <c r="D575" i="85"/>
  <c r="BK574" i="85"/>
  <c r="BJ574" i="85"/>
  <c r="BI574" i="85"/>
  <c r="BH574" i="85"/>
  <c r="BG574" i="85"/>
  <c r="BF574" i="85"/>
  <c r="BE574" i="85"/>
  <c r="BD574" i="85"/>
  <c r="BC574" i="85"/>
  <c r="BB574" i="85"/>
  <c r="BA574" i="85"/>
  <c r="AZ574" i="85"/>
  <c r="E574" i="85"/>
  <c r="D574" i="85"/>
  <c r="BK573" i="85"/>
  <c r="BJ573" i="85"/>
  <c r="BI573" i="85"/>
  <c r="BH573" i="85"/>
  <c r="BG573" i="85"/>
  <c r="BF573" i="85"/>
  <c r="BE573" i="85"/>
  <c r="BD573" i="85"/>
  <c r="BC573" i="85"/>
  <c r="BB573" i="85"/>
  <c r="BA573" i="85"/>
  <c r="AZ573" i="85"/>
  <c r="E573" i="85"/>
  <c r="D573" i="85"/>
  <c r="BK572" i="85"/>
  <c r="BJ572" i="85"/>
  <c r="BI572" i="85"/>
  <c r="BH572" i="85"/>
  <c r="BG572" i="85"/>
  <c r="BF572" i="85"/>
  <c r="BE572" i="85"/>
  <c r="BD572" i="85"/>
  <c r="BC572" i="85"/>
  <c r="BB572" i="85"/>
  <c r="BA572" i="85"/>
  <c r="AZ572" i="85"/>
  <c r="E572" i="85"/>
  <c r="D572" i="85"/>
  <c r="BK571" i="85"/>
  <c r="BJ571" i="85"/>
  <c r="BI571" i="85"/>
  <c r="BH571" i="85"/>
  <c r="BG571" i="85"/>
  <c r="BF571" i="85"/>
  <c r="BE571" i="85"/>
  <c r="BD571" i="85"/>
  <c r="BC571" i="85"/>
  <c r="BB571" i="85"/>
  <c r="BA571" i="85"/>
  <c r="AZ571" i="85"/>
  <c r="E571" i="85"/>
  <c r="D571" i="85"/>
  <c r="BK570" i="85"/>
  <c r="BJ570" i="85"/>
  <c r="BI570" i="85"/>
  <c r="BH570" i="85"/>
  <c r="BG570" i="85"/>
  <c r="BF570" i="85"/>
  <c r="BE570" i="85"/>
  <c r="BD570" i="85"/>
  <c r="BC570" i="85"/>
  <c r="BB570" i="85"/>
  <c r="BA570" i="85"/>
  <c r="AZ570" i="85"/>
  <c r="E570" i="85"/>
  <c r="D570" i="85"/>
  <c r="BK569" i="85"/>
  <c r="BJ569" i="85"/>
  <c r="BI569" i="85"/>
  <c r="BH569" i="85"/>
  <c r="BG569" i="85"/>
  <c r="BF569" i="85"/>
  <c r="BE569" i="85"/>
  <c r="BD569" i="85"/>
  <c r="BC569" i="85"/>
  <c r="BB569" i="85"/>
  <c r="BA569" i="85"/>
  <c r="AZ569" i="85"/>
  <c r="E569" i="85"/>
  <c r="D569" i="85"/>
  <c r="BK568" i="85"/>
  <c r="BJ568" i="85"/>
  <c r="BI568" i="85"/>
  <c r="BH568" i="85"/>
  <c r="BG568" i="85"/>
  <c r="BF568" i="85"/>
  <c r="BE568" i="85"/>
  <c r="BD568" i="85"/>
  <c r="BC568" i="85"/>
  <c r="BB568" i="85"/>
  <c r="BA568" i="85"/>
  <c r="AZ568" i="85"/>
  <c r="E568" i="85"/>
  <c r="D568" i="85"/>
  <c r="BK567" i="85"/>
  <c r="BJ567" i="85"/>
  <c r="BI567" i="85"/>
  <c r="BH567" i="85"/>
  <c r="BG567" i="85"/>
  <c r="BF567" i="85"/>
  <c r="BE567" i="85"/>
  <c r="BD567" i="85"/>
  <c r="BC567" i="85"/>
  <c r="BB567" i="85"/>
  <c r="BA567" i="85"/>
  <c r="AZ567" i="85"/>
  <c r="E567" i="85"/>
  <c r="D567" i="85"/>
  <c r="BK566" i="85"/>
  <c r="BJ566" i="85"/>
  <c r="BI566" i="85"/>
  <c r="BH566" i="85"/>
  <c r="BG566" i="85"/>
  <c r="BF566" i="85"/>
  <c r="BE566" i="85"/>
  <c r="BD566" i="85"/>
  <c r="BC566" i="85"/>
  <c r="BB566" i="85"/>
  <c r="BA566" i="85"/>
  <c r="AZ566" i="85"/>
  <c r="E566" i="85"/>
  <c r="D566" i="85"/>
  <c r="BK565" i="85"/>
  <c r="BJ565" i="85"/>
  <c r="BI565" i="85"/>
  <c r="BH565" i="85"/>
  <c r="BG565" i="85"/>
  <c r="BF565" i="85"/>
  <c r="BE565" i="85"/>
  <c r="BD565" i="85"/>
  <c r="BC565" i="85"/>
  <c r="BB565" i="85"/>
  <c r="BA565" i="85"/>
  <c r="AZ565" i="85"/>
  <c r="E565" i="85"/>
  <c r="D565" i="85"/>
  <c r="BK564" i="85"/>
  <c r="BJ564" i="85"/>
  <c r="BI564" i="85"/>
  <c r="BH564" i="85"/>
  <c r="BG564" i="85"/>
  <c r="BF564" i="85"/>
  <c r="BE564" i="85"/>
  <c r="BD564" i="85"/>
  <c r="BC564" i="85"/>
  <c r="BB564" i="85"/>
  <c r="BA564" i="85"/>
  <c r="AZ564" i="85"/>
  <c r="E564" i="85"/>
  <c r="D564" i="85"/>
  <c r="BK563" i="85"/>
  <c r="BJ563" i="85"/>
  <c r="BI563" i="85"/>
  <c r="BH563" i="85"/>
  <c r="BG563" i="85"/>
  <c r="BF563" i="85"/>
  <c r="BE563" i="85"/>
  <c r="BD563" i="85"/>
  <c r="BC563" i="85"/>
  <c r="BB563" i="85"/>
  <c r="BA563" i="85"/>
  <c r="AZ563" i="85"/>
  <c r="E563" i="85"/>
  <c r="D563" i="85"/>
  <c r="BK562" i="85"/>
  <c r="BJ562" i="85"/>
  <c r="BI562" i="85"/>
  <c r="BH562" i="85"/>
  <c r="BG562" i="85"/>
  <c r="BF562" i="85"/>
  <c r="BE562" i="85"/>
  <c r="BD562" i="85"/>
  <c r="BC562" i="85"/>
  <c r="BB562" i="85"/>
  <c r="BA562" i="85"/>
  <c r="AZ562" i="85"/>
  <c r="E562" i="85"/>
  <c r="D562" i="85"/>
  <c r="BK561" i="85"/>
  <c r="BJ561" i="85"/>
  <c r="BI561" i="85"/>
  <c r="BH561" i="85"/>
  <c r="BG561" i="85"/>
  <c r="BF561" i="85"/>
  <c r="BE561" i="85"/>
  <c r="BD561" i="85"/>
  <c r="BC561" i="85"/>
  <c r="BB561" i="85"/>
  <c r="BA561" i="85"/>
  <c r="AZ561" i="85"/>
  <c r="E561" i="85"/>
  <c r="D561" i="85"/>
  <c r="BK560" i="85"/>
  <c r="BJ560" i="85"/>
  <c r="BI560" i="85"/>
  <c r="BH560" i="85"/>
  <c r="BG560" i="85"/>
  <c r="BF560" i="85"/>
  <c r="BE560" i="85"/>
  <c r="BD560" i="85"/>
  <c r="BC560" i="85"/>
  <c r="BB560" i="85"/>
  <c r="BA560" i="85"/>
  <c r="AZ560" i="85"/>
  <c r="O560" i="85"/>
  <c r="N560" i="85"/>
  <c r="M560" i="85"/>
  <c r="L560" i="85"/>
  <c r="K560" i="85"/>
  <c r="J560" i="85"/>
  <c r="E560" i="85"/>
  <c r="D560" i="85"/>
  <c r="BK559" i="85"/>
  <c r="BJ559" i="85"/>
  <c r="BI559" i="85"/>
  <c r="BH559" i="85"/>
  <c r="BG559" i="85"/>
  <c r="BF559" i="85"/>
  <c r="BE559" i="85"/>
  <c r="BD559" i="85"/>
  <c r="BC559" i="85"/>
  <c r="BB559" i="85"/>
  <c r="BA559" i="85"/>
  <c r="AZ559" i="85"/>
  <c r="E559" i="85"/>
  <c r="D559" i="85"/>
  <c r="BK558" i="85"/>
  <c r="BJ558" i="85"/>
  <c r="BI558" i="85"/>
  <c r="BH558" i="85"/>
  <c r="BG558" i="85"/>
  <c r="BF558" i="85"/>
  <c r="BE558" i="85"/>
  <c r="BD558" i="85"/>
  <c r="BC558" i="85"/>
  <c r="BB558" i="85"/>
  <c r="BA558" i="85"/>
  <c r="AZ558" i="85"/>
  <c r="E558" i="85"/>
  <c r="D558" i="85"/>
  <c r="BK557" i="85"/>
  <c r="BJ557" i="85"/>
  <c r="BI557" i="85"/>
  <c r="BH557" i="85"/>
  <c r="BG557" i="85"/>
  <c r="BF557" i="85"/>
  <c r="BE557" i="85"/>
  <c r="BD557" i="85"/>
  <c r="BC557" i="85"/>
  <c r="BB557" i="85"/>
  <c r="BA557" i="85"/>
  <c r="AZ557" i="85"/>
  <c r="E557" i="85"/>
  <c r="D557" i="85"/>
  <c r="BK556" i="85"/>
  <c r="BJ556" i="85"/>
  <c r="BI556" i="85"/>
  <c r="BH556" i="85"/>
  <c r="BG556" i="85"/>
  <c r="BF556" i="85"/>
  <c r="BE556" i="85"/>
  <c r="BD556" i="85"/>
  <c r="BC556" i="85"/>
  <c r="BB556" i="85"/>
  <c r="BA556" i="85"/>
  <c r="AZ556" i="85"/>
  <c r="E556" i="85"/>
  <c r="D556" i="85"/>
  <c r="BK555" i="85"/>
  <c r="BJ555" i="85"/>
  <c r="BI555" i="85"/>
  <c r="BH555" i="85"/>
  <c r="BG555" i="85"/>
  <c r="BF555" i="85"/>
  <c r="BE555" i="85"/>
  <c r="BD555" i="85"/>
  <c r="BC555" i="85"/>
  <c r="BB555" i="85"/>
  <c r="BA555" i="85"/>
  <c r="AZ555" i="85"/>
  <c r="E555" i="85"/>
  <c r="D555" i="85"/>
  <c r="BK554" i="85"/>
  <c r="BJ554" i="85"/>
  <c r="BI554" i="85"/>
  <c r="BH554" i="85"/>
  <c r="BG554" i="85"/>
  <c r="BF554" i="85"/>
  <c r="BE554" i="85"/>
  <c r="BD554" i="85"/>
  <c r="BC554" i="85"/>
  <c r="BB554" i="85"/>
  <c r="BA554" i="85"/>
  <c r="AZ554" i="85"/>
  <c r="E554" i="85"/>
  <c r="D554" i="85"/>
  <c r="BK553" i="85"/>
  <c r="BJ553" i="85"/>
  <c r="BI553" i="85"/>
  <c r="BH553" i="85"/>
  <c r="BG553" i="85"/>
  <c r="BF553" i="85"/>
  <c r="BE553" i="85"/>
  <c r="BD553" i="85"/>
  <c r="BC553" i="85"/>
  <c r="BB553" i="85"/>
  <c r="BA553" i="85"/>
  <c r="AZ553" i="85"/>
  <c r="E553" i="85"/>
  <c r="D553" i="85"/>
  <c r="BK552" i="85"/>
  <c r="BJ552" i="85"/>
  <c r="BI552" i="85"/>
  <c r="BH552" i="85"/>
  <c r="BG552" i="85"/>
  <c r="BF552" i="85"/>
  <c r="BE552" i="85"/>
  <c r="BD552" i="85"/>
  <c r="BC552" i="85"/>
  <c r="BB552" i="85"/>
  <c r="BA552" i="85"/>
  <c r="AZ552" i="85"/>
  <c r="E552" i="85"/>
  <c r="D552" i="85"/>
  <c r="BK551" i="85"/>
  <c r="BJ551" i="85"/>
  <c r="BI551" i="85"/>
  <c r="BH551" i="85"/>
  <c r="BG551" i="85"/>
  <c r="BF551" i="85"/>
  <c r="BE551" i="85"/>
  <c r="BD551" i="85"/>
  <c r="BC551" i="85"/>
  <c r="BB551" i="85"/>
  <c r="BA551" i="85"/>
  <c r="AZ551" i="85"/>
  <c r="E551" i="85"/>
  <c r="D551" i="85"/>
  <c r="BK550" i="85"/>
  <c r="BJ550" i="85"/>
  <c r="BI550" i="85"/>
  <c r="BH550" i="85"/>
  <c r="BG550" i="85"/>
  <c r="BF550" i="85"/>
  <c r="BE550" i="85"/>
  <c r="BD550" i="85"/>
  <c r="BC550" i="85"/>
  <c r="BB550" i="85"/>
  <c r="BA550" i="85"/>
  <c r="AZ550" i="85"/>
  <c r="E550" i="85"/>
  <c r="D550" i="85"/>
  <c r="BK549" i="85"/>
  <c r="BJ549" i="85"/>
  <c r="BI549" i="85"/>
  <c r="BH549" i="85"/>
  <c r="BG549" i="85"/>
  <c r="BF549" i="85"/>
  <c r="BE549" i="85"/>
  <c r="BD549" i="85"/>
  <c r="BC549" i="85"/>
  <c r="BB549" i="85"/>
  <c r="BA549" i="85"/>
  <c r="AZ549" i="85"/>
  <c r="E549" i="85"/>
  <c r="D549" i="85"/>
  <c r="BK548" i="85"/>
  <c r="BJ548" i="85"/>
  <c r="BI548" i="85"/>
  <c r="BH548" i="85"/>
  <c r="BG548" i="85"/>
  <c r="BF548" i="85"/>
  <c r="BE548" i="85"/>
  <c r="BD548" i="85"/>
  <c r="BC548" i="85"/>
  <c r="BB548" i="85"/>
  <c r="BA548" i="85"/>
  <c r="AZ548" i="85"/>
  <c r="E548" i="85"/>
  <c r="D548" i="85"/>
  <c r="BK547" i="85"/>
  <c r="BJ547" i="85"/>
  <c r="BI547" i="85"/>
  <c r="BH547" i="85"/>
  <c r="BG547" i="85"/>
  <c r="BF547" i="85"/>
  <c r="BE547" i="85"/>
  <c r="BD547" i="85"/>
  <c r="BC547" i="85"/>
  <c r="BB547" i="85"/>
  <c r="BA547" i="85"/>
  <c r="AZ547" i="85"/>
  <c r="E547" i="85"/>
  <c r="D547" i="85"/>
  <c r="BK546" i="85"/>
  <c r="BJ546" i="85"/>
  <c r="BI546" i="85"/>
  <c r="BH546" i="85"/>
  <c r="BG546" i="85"/>
  <c r="BF546" i="85"/>
  <c r="BE546" i="85"/>
  <c r="BD546" i="85"/>
  <c r="BC546" i="85"/>
  <c r="BB546" i="85"/>
  <c r="BA546" i="85"/>
  <c r="AZ546" i="85"/>
  <c r="E546" i="85"/>
  <c r="D546" i="85"/>
  <c r="BK545" i="85"/>
  <c r="BJ545" i="85"/>
  <c r="BI545" i="85"/>
  <c r="BH545" i="85"/>
  <c r="BG545" i="85"/>
  <c r="BF545" i="85"/>
  <c r="BE545" i="85"/>
  <c r="BD545" i="85"/>
  <c r="BC545" i="85"/>
  <c r="BB545" i="85"/>
  <c r="BA545" i="85"/>
  <c r="AZ545" i="85"/>
  <c r="E545" i="85"/>
  <c r="D545" i="85"/>
  <c r="BK544" i="85"/>
  <c r="BJ544" i="85"/>
  <c r="BI544" i="85"/>
  <c r="BH544" i="85"/>
  <c r="BG544" i="85"/>
  <c r="BF544" i="85"/>
  <c r="BE544" i="85"/>
  <c r="BD544" i="85"/>
  <c r="BC544" i="85"/>
  <c r="BB544" i="85"/>
  <c r="BA544" i="85"/>
  <c r="AZ544" i="85"/>
  <c r="O544" i="85"/>
  <c r="N544" i="85"/>
  <c r="M544" i="85"/>
  <c r="L544" i="85"/>
  <c r="K544" i="85"/>
  <c r="J544" i="85"/>
  <c r="E544" i="85"/>
  <c r="D544" i="85"/>
  <c r="BK543" i="85"/>
  <c r="BJ543" i="85"/>
  <c r="BI543" i="85"/>
  <c r="BH543" i="85"/>
  <c r="BG543" i="85"/>
  <c r="BF543" i="85"/>
  <c r="BE543" i="85"/>
  <c r="BD543" i="85"/>
  <c r="BC543" i="85"/>
  <c r="BB543" i="85"/>
  <c r="BA543" i="85"/>
  <c r="AZ543" i="85"/>
  <c r="E543" i="85"/>
  <c r="D543" i="85"/>
  <c r="BK542" i="85"/>
  <c r="BJ542" i="85"/>
  <c r="BI542" i="85"/>
  <c r="BH542" i="85"/>
  <c r="BG542" i="85"/>
  <c r="BF542" i="85"/>
  <c r="BE542" i="85"/>
  <c r="BD542" i="85"/>
  <c r="BC542" i="85"/>
  <c r="BB542" i="85"/>
  <c r="BA542" i="85"/>
  <c r="AZ542" i="85"/>
  <c r="E542" i="85"/>
  <c r="D542" i="85"/>
  <c r="BK541" i="85"/>
  <c r="BJ541" i="85"/>
  <c r="BI541" i="85"/>
  <c r="BH541" i="85"/>
  <c r="BG541" i="85"/>
  <c r="BF541" i="85"/>
  <c r="BE541" i="85"/>
  <c r="BD541" i="85"/>
  <c r="BC541" i="85"/>
  <c r="BB541" i="85"/>
  <c r="BA541" i="85"/>
  <c r="AZ541" i="85"/>
  <c r="E541" i="85"/>
  <c r="D541" i="85"/>
  <c r="BK540" i="85"/>
  <c r="BJ540" i="85"/>
  <c r="BI540" i="85"/>
  <c r="BH540" i="85"/>
  <c r="BG540" i="85"/>
  <c r="BF540" i="85"/>
  <c r="BE540" i="85"/>
  <c r="BD540" i="85"/>
  <c r="BC540" i="85"/>
  <c r="BB540" i="85"/>
  <c r="BA540" i="85"/>
  <c r="AZ540" i="85"/>
  <c r="E540" i="85"/>
  <c r="D540" i="85"/>
  <c r="BK539" i="85"/>
  <c r="BJ539" i="85"/>
  <c r="BI539" i="85"/>
  <c r="BH539" i="85"/>
  <c r="BG539" i="85"/>
  <c r="BF539" i="85"/>
  <c r="BE539" i="85"/>
  <c r="BD539" i="85"/>
  <c r="BC539" i="85"/>
  <c r="BB539" i="85"/>
  <c r="BA539" i="85"/>
  <c r="AZ539" i="85"/>
  <c r="O539" i="85"/>
  <c r="N539" i="85"/>
  <c r="M539" i="85"/>
  <c r="L539" i="85"/>
  <c r="K539" i="85"/>
  <c r="J539" i="85"/>
  <c r="E539" i="85"/>
  <c r="D539" i="85"/>
  <c r="BK538" i="85"/>
  <c r="BJ538" i="85"/>
  <c r="BI538" i="85"/>
  <c r="BH538" i="85"/>
  <c r="BG538" i="85"/>
  <c r="BF538" i="85"/>
  <c r="BE538" i="85"/>
  <c r="BD538" i="85"/>
  <c r="BC538" i="85"/>
  <c r="BB538" i="85"/>
  <c r="BA538" i="85"/>
  <c r="AZ538" i="85"/>
  <c r="E538" i="85"/>
  <c r="D538" i="85"/>
  <c r="BK537" i="85"/>
  <c r="BJ537" i="85"/>
  <c r="BI537" i="85"/>
  <c r="BH537" i="85"/>
  <c r="BG537" i="85"/>
  <c r="BF537" i="85"/>
  <c r="BE537" i="85"/>
  <c r="BD537" i="85"/>
  <c r="BC537" i="85"/>
  <c r="BB537" i="85"/>
  <c r="BA537" i="85"/>
  <c r="AZ537" i="85"/>
  <c r="O537" i="85"/>
  <c r="N537" i="85"/>
  <c r="M537" i="85"/>
  <c r="L537" i="85"/>
  <c r="K537" i="85"/>
  <c r="J537" i="85"/>
  <c r="E537" i="85"/>
  <c r="D537" i="85"/>
  <c r="BK536" i="85"/>
  <c r="BJ536" i="85"/>
  <c r="BI536" i="85"/>
  <c r="BH536" i="85"/>
  <c r="BG536" i="85"/>
  <c r="BF536" i="85"/>
  <c r="BE536" i="85"/>
  <c r="BD536" i="85"/>
  <c r="BC536" i="85"/>
  <c r="BB536" i="85"/>
  <c r="BA536" i="85"/>
  <c r="AZ536" i="85"/>
  <c r="E536" i="85"/>
  <c r="D536" i="85"/>
  <c r="BK535" i="85"/>
  <c r="BJ535" i="85"/>
  <c r="BI535" i="85"/>
  <c r="BH535" i="85"/>
  <c r="BG535" i="85"/>
  <c r="BF535" i="85"/>
  <c r="BE535" i="85"/>
  <c r="BD535" i="85"/>
  <c r="BC535" i="85"/>
  <c r="BB535" i="85"/>
  <c r="BA535" i="85"/>
  <c r="AZ535" i="85"/>
  <c r="E535" i="85"/>
  <c r="D535" i="85"/>
  <c r="BK534" i="85"/>
  <c r="BJ534" i="85"/>
  <c r="BI534" i="85"/>
  <c r="BH534" i="85"/>
  <c r="BG534" i="85"/>
  <c r="BF534" i="85"/>
  <c r="BE534" i="85"/>
  <c r="BD534" i="85"/>
  <c r="BC534" i="85"/>
  <c r="BB534" i="85"/>
  <c r="BA534" i="85"/>
  <c r="AZ534" i="85"/>
  <c r="O534" i="85"/>
  <c r="N534" i="85"/>
  <c r="M534" i="85"/>
  <c r="L534" i="85"/>
  <c r="K534" i="85"/>
  <c r="J534" i="85"/>
  <c r="E534" i="85"/>
  <c r="D534" i="85"/>
  <c r="BK533" i="85"/>
  <c r="BJ533" i="85"/>
  <c r="BI533" i="85"/>
  <c r="BH533" i="85"/>
  <c r="BG533" i="85"/>
  <c r="BF533" i="85"/>
  <c r="BE533" i="85"/>
  <c r="BD533" i="85"/>
  <c r="BC533" i="85"/>
  <c r="BB533" i="85"/>
  <c r="BA533" i="85"/>
  <c r="AZ533" i="85"/>
  <c r="O533" i="85"/>
  <c r="N533" i="85"/>
  <c r="M533" i="85"/>
  <c r="L533" i="85"/>
  <c r="K533" i="85"/>
  <c r="J533" i="85"/>
  <c r="E533" i="85"/>
  <c r="D533" i="85"/>
  <c r="BK532" i="85"/>
  <c r="BJ532" i="85"/>
  <c r="BI532" i="85"/>
  <c r="BH532" i="85"/>
  <c r="BG532" i="85"/>
  <c r="BF532" i="85"/>
  <c r="BE532" i="85"/>
  <c r="BD532" i="85"/>
  <c r="BC532" i="85"/>
  <c r="BB532" i="85"/>
  <c r="BA532" i="85"/>
  <c r="AZ532" i="85"/>
  <c r="E532" i="85"/>
  <c r="D532" i="85"/>
  <c r="BK531" i="85"/>
  <c r="BJ531" i="85"/>
  <c r="BI531" i="85"/>
  <c r="BH531" i="85"/>
  <c r="BG531" i="85"/>
  <c r="BF531" i="85"/>
  <c r="BE531" i="85"/>
  <c r="BD531" i="85"/>
  <c r="BC531" i="85"/>
  <c r="BB531" i="85"/>
  <c r="BA531" i="85"/>
  <c r="AZ531" i="85"/>
  <c r="E531" i="85"/>
  <c r="D531" i="85"/>
  <c r="BK530" i="85"/>
  <c r="BJ530" i="85"/>
  <c r="BI530" i="85"/>
  <c r="BH530" i="85"/>
  <c r="BG530" i="85"/>
  <c r="BF530" i="85"/>
  <c r="BE530" i="85"/>
  <c r="BD530" i="85"/>
  <c r="BC530" i="85"/>
  <c r="BB530" i="85"/>
  <c r="BA530" i="85"/>
  <c r="AZ530" i="85"/>
  <c r="E530" i="85"/>
  <c r="D530" i="85"/>
  <c r="BK529" i="85"/>
  <c r="BJ529" i="85"/>
  <c r="BI529" i="85"/>
  <c r="BH529" i="85"/>
  <c r="BG529" i="85"/>
  <c r="BF529" i="85"/>
  <c r="BE529" i="85"/>
  <c r="BD529" i="85"/>
  <c r="BC529" i="85"/>
  <c r="BB529" i="85"/>
  <c r="BA529" i="85"/>
  <c r="AZ529" i="85"/>
  <c r="E529" i="85"/>
  <c r="D529" i="85"/>
  <c r="BK528" i="85"/>
  <c r="BJ528" i="85"/>
  <c r="BI528" i="85"/>
  <c r="BH528" i="85"/>
  <c r="BG528" i="85"/>
  <c r="BF528" i="85"/>
  <c r="BE528" i="85"/>
  <c r="BD528" i="85"/>
  <c r="BC528" i="85"/>
  <c r="BB528" i="85"/>
  <c r="BA528" i="85"/>
  <c r="AZ528" i="85"/>
  <c r="E528" i="85"/>
  <c r="D528" i="85"/>
  <c r="BK527" i="85"/>
  <c r="BJ527" i="85"/>
  <c r="BI527" i="85"/>
  <c r="BH527" i="85"/>
  <c r="BG527" i="85"/>
  <c r="BF527" i="85"/>
  <c r="BE527" i="85"/>
  <c r="BD527" i="85"/>
  <c r="BC527" i="85"/>
  <c r="BB527" i="85"/>
  <c r="BA527" i="85"/>
  <c r="AZ527" i="85"/>
  <c r="O527" i="85"/>
  <c r="N527" i="85"/>
  <c r="M527" i="85"/>
  <c r="L527" i="85"/>
  <c r="K527" i="85"/>
  <c r="J527" i="85"/>
  <c r="E527" i="85"/>
  <c r="D527" i="85"/>
  <c r="BK526" i="85"/>
  <c r="BJ526" i="85"/>
  <c r="BI526" i="85"/>
  <c r="BH526" i="85"/>
  <c r="BG526" i="85"/>
  <c r="BF526" i="85"/>
  <c r="BE526" i="85"/>
  <c r="BD526" i="85"/>
  <c r="BC526" i="85"/>
  <c r="BB526" i="85"/>
  <c r="BA526" i="85"/>
  <c r="AZ526" i="85"/>
  <c r="E526" i="85"/>
  <c r="D526" i="85"/>
  <c r="BK525" i="85"/>
  <c r="BJ525" i="85"/>
  <c r="BI525" i="85"/>
  <c r="BH525" i="85"/>
  <c r="BG525" i="85"/>
  <c r="BF525" i="85"/>
  <c r="BE525" i="85"/>
  <c r="BD525" i="85"/>
  <c r="BC525" i="85"/>
  <c r="BB525" i="85"/>
  <c r="BA525" i="85"/>
  <c r="AZ525" i="85"/>
  <c r="O525" i="85"/>
  <c r="N525" i="85"/>
  <c r="M525" i="85"/>
  <c r="L525" i="85"/>
  <c r="K525" i="85"/>
  <c r="J525" i="85"/>
  <c r="E525" i="85"/>
  <c r="D525" i="85"/>
  <c r="BK524" i="85"/>
  <c r="BJ524" i="85"/>
  <c r="BI524" i="85"/>
  <c r="BH524" i="85"/>
  <c r="BG524" i="85"/>
  <c r="BF524" i="85"/>
  <c r="BE524" i="85"/>
  <c r="BD524" i="85"/>
  <c r="BC524" i="85"/>
  <c r="BB524" i="85"/>
  <c r="BA524" i="85"/>
  <c r="AZ524" i="85"/>
  <c r="E524" i="85"/>
  <c r="D524" i="85"/>
  <c r="BK523" i="85"/>
  <c r="BJ523" i="85"/>
  <c r="BI523" i="85"/>
  <c r="BH523" i="85"/>
  <c r="BG523" i="85"/>
  <c r="BF523" i="85"/>
  <c r="BE523" i="85"/>
  <c r="BD523" i="85"/>
  <c r="BC523" i="85"/>
  <c r="BB523" i="85"/>
  <c r="BA523" i="85"/>
  <c r="AZ523" i="85"/>
  <c r="E523" i="85"/>
  <c r="D523" i="85"/>
  <c r="BK522" i="85"/>
  <c r="BJ522" i="85"/>
  <c r="BI522" i="85"/>
  <c r="BH522" i="85"/>
  <c r="BG522" i="85"/>
  <c r="BF522" i="85"/>
  <c r="BE522" i="85"/>
  <c r="BD522" i="85"/>
  <c r="BC522" i="85"/>
  <c r="BB522" i="85"/>
  <c r="BA522" i="85"/>
  <c r="AZ522" i="85"/>
  <c r="O522" i="85"/>
  <c r="N522" i="85"/>
  <c r="M522" i="85"/>
  <c r="L522" i="85"/>
  <c r="K522" i="85"/>
  <c r="J522" i="85"/>
  <c r="E522" i="85"/>
  <c r="D522" i="85"/>
  <c r="BK521" i="85"/>
  <c r="BJ521" i="85"/>
  <c r="BI521" i="85"/>
  <c r="BH521" i="85"/>
  <c r="BG521" i="85"/>
  <c r="BF521" i="85"/>
  <c r="BE521" i="85"/>
  <c r="BD521" i="85"/>
  <c r="BC521" i="85"/>
  <c r="BB521" i="85"/>
  <c r="BA521" i="85"/>
  <c r="AZ521" i="85"/>
  <c r="E521" i="85"/>
  <c r="D521" i="85"/>
  <c r="BK520" i="85"/>
  <c r="BJ520" i="85"/>
  <c r="BI520" i="85"/>
  <c r="BH520" i="85"/>
  <c r="BG520" i="85"/>
  <c r="BF520" i="85"/>
  <c r="BE520" i="85"/>
  <c r="BD520" i="85"/>
  <c r="BC520" i="85"/>
  <c r="BB520" i="85"/>
  <c r="BA520" i="85"/>
  <c r="AZ520" i="85"/>
  <c r="E520" i="85"/>
  <c r="D520" i="85"/>
  <c r="BK519" i="85"/>
  <c r="BJ519" i="85"/>
  <c r="BI519" i="85"/>
  <c r="BH519" i="85"/>
  <c r="BG519" i="85"/>
  <c r="BF519" i="85"/>
  <c r="BE519" i="85"/>
  <c r="BD519" i="85"/>
  <c r="BC519" i="85"/>
  <c r="BB519" i="85"/>
  <c r="BA519" i="85"/>
  <c r="AZ519" i="85"/>
  <c r="O519" i="85"/>
  <c r="N519" i="85"/>
  <c r="M519" i="85"/>
  <c r="L519" i="85"/>
  <c r="K519" i="85"/>
  <c r="J519" i="85"/>
  <c r="E519" i="85"/>
  <c r="D519" i="85"/>
  <c r="BK518" i="85"/>
  <c r="BJ518" i="85"/>
  <c r="BI518" i="85"/>
  <c r="BH518" i="85"/>
  <c r="BG518" i="85"/>
  <c r="BF518" i="85"/>
  <c r="BE518" i="85"/>
  <c r="BD518" i="85"/>
  <c r="BC518" i="85"/>
  <c r="BB518" i="85"/>
  <c r="BA518" i="85"/>
  <c r="AZ518" i="85"/>
  <c r="O518" i="85"/>
  <c r="N518" i="85"/>
  <c r="M518" i="85"/>
  <c r="L518" i="85"/>
  <c r="K518" i="85"/>
  <c r="J518" i="85"/>
  <c r="E518" i="85"/>
  <c r="D518" i="85"/>
  <c r="BK517" i="85"/>
  <c r="BJ517" i="85"/>
  <c r="BI517" i="85"/>
  <c r="BH517" i="85"/>
  <c r="BG517" i="85"/>
  <c r="BF517" i="85"/>
  <c r="BE517" i="85"/>
  <c r="BD517" i="85"/>
  <c r="BC517" i="85"/>
  <c r="BB517" i="85"/>
  <c r="BA517" i="85"/>
  <c r="AZ517" i="85"/>
  <c r="O517" i="85"/>
  <c r="N517" i="85"/>
  <c r="M517" i="85"/>
  <c r="L517" i="85"/>
  <c r="K517" i="85"/>
  <c r="J517" i="85"/>
  <c r="E517" i="85"/>
  <c r="D517" i="85"/>
  <c r="BK516" i="85"/>
  <c r="BJ516" i="85"/>
  <c r="BI516" i="85"/>
  <c r="BH516" i="85"/>
  <c r="BG516" i="85"/>
  <c r="BF516" i="85"/>
  <c r="BE516" i="85"/>
  <c r="BD516" i="85"/>
  <c r="BC516" i="85"/>
  <c r="BB516" i="85"/>
  <c r="BA516" i="85"/>
  <c r="AZ516" i="85"/>
  <c r="E516" i="85"/>
  <c r="D516" i="85"/>
  <c r="BK515" i="85"/>
  <c r="BJ515" i="85"/>
  <c r="BI515" i="85"/>
  <c r="BH515" i="85"/>
  <c r="BG515" i="85"/>
  <c r="BF515" i="85"/>
  <c r="BE515" i="85"/>
  <c r="BD515" i="85"/>
  <c r="BC515" i="85"/>
  <c r="BB515" i="85"/>
  <c r="BA515" i="85"/>
  <c r="AZ515" i="85"/>
  <c r="E515" i="85"/>
  <c r="D515" i="85"/>
  <c r="BK514" i="85"/>
  <c r="BJ514" i="85"/>
  <c r="BI514" i="85"/>
  <c r="BH514" i="85"/>
  <c r="BG514" i="85"/>
  <c r="BF514" i="85"/>
  <c r="BE514" i="85"/>
  <c r="BD514" i="85"/>
  <c r="BC514" i="85"/>
  <c r="BB514" i="85"/>
  <c r="BA514" i="85"/>
  <c r="AZ514" i="85"/>
  <c r="E514" i="85"/>
  <c r="D514" i="85"/>
  <c r="BK513" i="85"/>
  <c r="BJ513" i="85"/>
  <c r="BI513" i="85"/>
  <c r="BH513" i="85"/>
  <c r="BG513" i="85"/>
  <c r="BF513" i="85"/>
  <c r="BE513" i="85"/>
  <c r="BD513" i="85"/>
  <c r="BC513" i="85"/>
  <c r="BB513" i="85"/>
  <c r="BA513" i="85"/>
  <c r="AZ513" i="85"/>
  <c r="E513" i="85"/>
  <c r="D513" i="85"/>
  <c r="BK512" i="85"/>
  <c r="BJ512" i="85"/>
  <c r="BI512" i="85"/>
  <c r="BH512" i="85"/>
  <c r="BG512" i="85"/>
  <c r="BF512" i="85"/>
  <c r="BE512" i="85"/>
  <c r="BD512" i="85"/>
  <c r="BC512" i="85"/>
  <c r="BB512" i="85"/>
  <c r="BA512" i="85"/>
  <c r="AZ512" i="85"/>
  <c r="E512" i="85"/>
  <c r="D512" i="85"/>
  <c r="BK511" i="85"/>
  <c r="BJ511" i="85"/>
  <c r="BI511" i="85"/>
  <c r="BH511" i="85"/>
  <c r="BG511" i="85"/>
  <c r="BF511" i="85"/>
  <c r="BE511" i="85"/>
  <c r="BD511" i="85"/>
  <c r="BC511" i="85"/>
  <c r="BB511" i="85"/>
  <c r="BA511" i="85"/>
  <c r="AZ511" i="85"/>
  <c r="E511" i="85"/>
  <c r="D511" i="85"/>
  <c r="BK510" i="85"/>
  <c r="BJ510" i="85"/>
  <c r="BI510" i="85"/>
  <c r="BH510" i="85"/>
  <c r="BG510" i="85"/>
  <c r="BF510" i="85"/>
  <c r="BE510" i="85"/>
  <c r="BD510" i="85"/>
  <c r="BC510" i="85"/>
  <c r="BB510" i="85"/>
  <c r="BA510" i="85"/>
  <c r="AZ510" i="85"/>
  <c r="E510" i="85"/>
  <c r="D510" i="85"/>
  <c r="BK509" i="85"/>
  <c r="BJ509" i="85"/>
  <c r="BI509" i="85"/>
  <c r="BH509" i="85"/>
  <c r="BG509" i="85"/>
  <c r="BF509" i="85"/>
  <c r="BE509" i="85"/>
  <c r="BD509" i="85"/>
  <c r="BC509" i="85"/>
  <c r="BB509" i="85"/>
  <c r="BA509" i="85"/>
  <c r="AZ509" i="85"/>
  <c r="E509" i="85"/>
  <c r="D509" i="85"/>
  <c r="BK508" i="85"/>
  <c r="BJ508" i="85"/>
  <c r="BI508" i="85"/>
  <c r="BH508" i="85"/>
  <c r="BG508" i="85"/>
  <c r="BF508" i="85"/>
  <c r="BE508" i="85"/>
  <c r="BD508" i="85"/>
  <c r="BC508" i="85"/>
  <c r="BB508" i="85"/>
  <c r="BA508" i="85"/>
  <c r="AZ508" i="85"/>
  <c r="O508" i="85"/>
  <c r="N508" i="85"/>
  <c r="M508" i="85"/>
  <c r="L508" i="85"/>
  <c r="K508" i="85"/>
  <c r="J508" i="85"/>
  <c r="E508" i="85"/>
  <c r="D508" i="85"/>
  <c r="BK507" i="85"/>
  <c r="BJ507" i="85"/>
  <c r="BI507" i="85"/>
  <c r="BH507" i="85"/>
  <c r="BG507" i="85"/>
  <c r="BF507" i="85"/>
  <c r="BE507" i="85"/>
  <c r="BD507" i="85"/>
  <c r="BC507" i="85"/>
  <c r="BB507" i="85"/>
  <c r="BA507" i="85"/>
  <c r="AZ507" i="85"/>
  <c r="E507" i="85"/>
  <c r="D507" i="85"/>
  <c r="BK506" i="85"/>
  <c r="BJ506" i="85"/>
  <c r="BI506" i="85"/>
  <c r="BH506" i="85"/>
  <c r="BG506" i="85"/>
  <c r="BF506" i="85"/>
  <c r="BE506" i="85"/>
  <c r="BD506" i="85"/>
  <c r="BC506" i="85"/>
  <c r="BB506" i="85"/>
  <c r="BA506" i="85"/>
  <c r="AZ506" i="85"/>
  <c r="E506" i="85"/>
  <c r="D506" i="85"/>
  <c r="BK505" i="85"/>
  <c r="BJ505" i="85"/>
  <c r="BI505" i="85"/>
  <c r="BH505" i="85"/>
  <c r="BG505" i="85"/>
  <c r="BF505" i="85"/>
  <c r="BE505" i="85"/>
  <c r="BD505" i="85"/>
  <c r="BC505" i="85"/>
  <c r="BB505" i="85"/>
  <c r="BA505" i="85"/>
  <c r="AZ505" i="85"/>
  <c r="E505" i="85"/>
  <c r="D505" i="85"/>
  <c r="BK504" i="85"/>
  <c r="BJ504" i="85"/>
  <c r="BI504" i="85"/>
  <c r="BH504" i="85"/>
  <c r="BG504" i="85"/>
  <c r="BF504" i="85"/>
  <c r="BE504" i="85"/>
  <c r="BD504" i="85"/>
  <c r="BC504" i="85"/>
  <c r="BB504" i="85"/>
  <c r="BA504" i="85"/>
  <c r="AZ504" i="85"/>
  <c r="E504" i="85"/>
  <c r="D504" i="85"/>
  <c r="BK503" i="85"/>
  <c r="BJ503" i="85"/>
  <c r="BI503" i="85"/>
  <c r="BH503" i="85"/>
  <c r="BG503" i="85"/>
  <c r="BF503" i="85"/>
  <c r="BE503" i="85"/>
  <c r="BD503" i="85"/>
  <c r="BC503" i="85"/>
  <c r="BB503" i="85"/>
  <c r="BA503" i="85"/>
  <c r="AZ503" i="85"/>
  <c r="E503" i="85"/>
  <c r="D503" i="85"/>
  <c r="BK502" i="85"/>
  <c r="BJ502" i="85"/>
  <c r="BI502" i="85"/>
  <c r="BH502" i="85"/>
  <c r="BG502" i="85"/>
  <c r="BF502" i="85"/>
  <c r="BE502" i="85"/>
  <c r="BD502" i="85"/>
  <c r="BC502" i="85"/>
  <c r="BB502" i="85"/>
  <c r="BA502" i="85"/>
  <c r="AZ502" i="85"/>
  <c r="O502" i="85"/>
  <c r="N502" i="85"/>
  <c r="M502" i="85"/>
  <c r="L502" i="85"/>
  <c r="K502" i="85"/>
  <c r="J502" i="85"/>
  <c r="E502" i="85"/>
  <c r="D502" i="85"/>
  <c r="BK501" i="85"/>
  <c r="BJ501" i="85"/>
  <c r="BI501" i="85"/>
  <c r="BH501" i="85"/>
  <c r="BG501" i="85"/>
  <c r="BF501" i="85"/>
  <c r="BE501" i="85"/>
  <c r="BD501" i="85"/>
  <c r="BC501" i="85"/>
  <c r="BB501" i="85"/>
  <c r="BA501" i="85"/>
  <c r="AZ501" i="85"/>
  <c r="E501" i="85"/>
  <c r="D501" i="85"/>
  <c r="BK500" i="85"/>
  <c r="BJ500" i="85"/>
  <c r="BI500" i="85"/>
  <c r="BH500" i="85"/>
  <c r="BG500" i="85"/>
  <c r="BF500" i="85"/>
  <c r="BE500" i="85"/>
  <c r="BD500" i="85"/>
  <c r="BC500" i="85"/>
  <c r="BB500" i="85"/>
  <c r="BA500" i="85"/>
  <c r="AZ500" i="85"/>
  <c r="E500" i="85"/>
  <c r="D500" i="85"/>
  <c r="BK499" i="85"/>
  <c r="BJ499" i="85"/>
  <c r="BI499" i="85"/>
  <c r="BH499" i="85"/>
  <c r="BG499" i="85"/>
  <c r="BF499" i="85"/>
  <c r="BE499" i="85"/>
  <c r="BD499" i="85"/>
  <c r="BC499" i="85"/>
  <c r="BB499" i="85"/>
  <c r="BA499" i="85"/>
  <c r="AZ499" i="85"/>
  <c r="E499" i="85"/>
  <c r="D499" i="85"/>
  <c r="BK498" i="85"/>
  <c r="BJ498" i="85"/>
  <c r="BI498" i="85"/>
  <c r="BH498" i="85"/>
  <c r="BG498" i="85"/>
  <c r="BF498" i="85"/>
  <c r="BE498" i="85"/>
  <c r="BD498" i="85"/>
  <c r="BC498" i="85"/>
  <c r="BB498" i="85"/>
  <c r="BA498" i="85"/>
  <c r="AZ498" i="85"/>
  <c r="E498" i="85"/>
  <c r="D498" i="85"/>
  <c r="BK497" i="85"/>
  <c r="BJ497" i="85"/>
  <c r="BI497" i="85"/>
  <c r="BH497" i="85"/>
  <c r="BG497" i="85"/>
  <c r="BF497" i="85"/>
  <c r="BE497" i="85"/>
  <c r="BD497" i="85"/>
  <c r="BC497" i="85"/>
  <c r="BB497" i="85"/>
  <c r="BA497" i="85"/>
  <c r="AZ497" i="85"/>
  <c r="O497" i="85"/>
  <c r="N497" i="85"/>
  <c r="M497" i="85"/>
  <c r="L497" i="85"/>
  <c r="K497" i="85"/>
  <c r="J497" i="85"/>
  <c r="E497" i="85"/>
  <c r="D497" i="85"/>
  <c r="BK496" i="85"/>
  <c r="BJ496" i="85"/>
  <c r="BI496" i="85"/>
  <c r="BH496" i="85"/>
  <c r="BG496" i="85"/>
  <c r="BF496" i="85"/>
  <c r="BE496" i="85"/>
  <c r="BD496" i="85"/>
  <c r="BC496" i="85"/>
  <c r="BB496" i="85"/>
  <c r="BA496" i="85"/>
  <c r="AZ496" i="85"/>
  <c r="E496" i="85"/>
  <c r="D496" i="85"/>
  <c r="BK495" i="85"/>
  <c r="BJ495" i="85"/>
  <c r="BI495" i="85"/>
  <c r="BH495" i="85"/>
  <c r="BG495" i="85"/>
  <c r="BF495" i="85"/>
  <c r="BE495" i="85"/>
  <c r="BD495" i="85"/>
  <c r="BC495" i="85"/>
  <c r="BB495" i="85"/>
  <c r="BA495" i="85"/>
  <c r="AZ495" i="85"/>
  <c r="O495" i="85"/>
  <c r="N495" i="85"/>
  <c r="M495" i="85"/>
  <c r="L495" i="85"/>
  <c r="K495" i="85"/>
  <c r="J495" i="85"/>
  <c r="E495" i="85"/>
  <c r="D495" i="85"/>
  <c r="BK494" i="85"/>
  <c r="BJ494" i="85"/>
  <c r="BI494" i="85"/>
  <c r="BH494" i="85"/>
  <c r="BG494" i="85"/>
  <c r="BF494" i="85"/>
  <c r="BE494" i="85"/>
  <c r="BD494" i="85"/>
  <c r="BC494" i="85"/>
  <c r="BB494" i="85"/>
  <c r="BA494" i="85"/>
  <c r="AZ494" i="85"/>
  <c r="E494" i="85"/>
  <c r="D494" i="85"/>
  <c r="BK493" i="85"/>
  <c r="BJ493" i="85"/>
  <c r="BI493" i="85"/>
  <c r="BH493" i="85"/>
  <c r="BG493" i="85"/>
  <c r="BF493" i="85"/>
  <c r="BE493" i="85"/>
  <c r="BD493" i="85"/>
  <c r="BC493" i="85"/>
  <c r="BB493" i="85"/>
  <c r="BA493" i="85"/>
  <c r="AZ493" i="85"/>
  <c r="E493" i="85"/>
  <c r="D493" i="85"/>
  <c r="BK492" i="85"/>
  <c r="BJ492" i="85"/>
  <c r="BI492" i="85"/>
  <c r="BH492" i="85"/>
  <c r="BG492" i="85"/>
  <c r="BF492" i="85"/>
  <c r="BE492" i="85"/>
  <c r="BD492" i="85"/>
  <c r="BC492" i="85"/>
  <c r="BB492" i="85"/>
  <c r="BA492" i="85"/>
  <c r="AZ492" i="85"/>
  <c r="E492" i="85"/>
  <c r="D492" i="85"/>
  <c r="BK491" i="85"/>
  <c r="BJ491" i="85"/>
  <c r="BI491" i="85"/>
  <c r="BH491" i="85"/>
  <c r="BG491" i="85"/>
  <c r="BF491" i="85"/>
  <c r="BE491" i="85"/>
  <c r="BD491" i="85"/>
  <c r="BC491" i="85"/>
  <c r="BB491" i="85"/>
  <c r="BA491" i="85"/>
  <c r="AZ491" i="85"/>
  <c r="O491" i="85"/>
  <c r="N491" i="85"/>
  <c r="M491" i="85"/>
  <c r="L491" i="85"/>
  <c r="K491" i="85"/>
  <c r="J491" i="85"/>
  <c r="E491" i="85"/>
  <c r="D491" i="85"/>
  <c r="BK490" i="85"/>
  <c r="BJ490" i="85"/>
  <c r="BI490" i="85"/>
  <c r="BH490" i="85"/>
  <c r="BG490" i="85"/>
  <c r="BF490" i="85"/>
  <c r="BE490" i="85"/>
  <c r="BD490" i="85"/>
  <c r="BC490" i="85"/>
  <c r="BB490" i="85"/>
  <c r="BA490" i="85"/>
  <c r="AZ490" i="85"/>
  <c r="E490" i="85"/>
  <c r="D490" i="85"/>
  <c r="BK489" i="85"/>
  <c r="BJ489" i="85"/>
  <c r="BI489" i="85"/>
  <c r="BH489" i="85"/>
  <c r="BG489" i="85"/>
  <c r="BF489" i="85"/>
  <c r="BE489" i="85"/>
  <c r="BD489" i="85"/>
  <c r="BC489" i="85"/>
  <c r="BB489" i="85"/>
  <c r="BA489" i="85"/>
  <c r="AZ489" i="85"/>
  <c r="E489" i="85"/>
  <c r="D489" i="85"/>
  <c r="BK488" i="85"/>
  <c r="BJ488" i="85"/>
  <c r="BI488" i="85"/>
  <c r="BH488" i="85"/>
  <c r="BG488" i="85"/>
  <c r="BF488" i="85"/>
  <c r="BE488" i="85"/>
  <c r="BD488" i="85"/>
  <c r="BC488" i="85"/>
  <c r="BB488" i="85"/>
  <c r="BA488" i="85"/>
  <c r="AZ488" i="85"/>
  <c r="E488" i="85"/>
  <c r="D488" i="85"/>
  <c r="BK487" i="85"/>
  <c r="BJ487" i="85"/>
  <c r="BI487" i="85"/>
  <c r="BH487" i="85"/>
  <c r="BG487" i="85"/>
  <c r="BF487" i="85"/>
  <c r="BE487" i="85"/>
  <c r="BD487" i="85"/>
  <c r="BC487" i="85"/>
  <c r="BB487" i="85"/>
  <c r="BA487" i="85"/>
  <c r="AZ487" i="85"/>
  <c r="E487" i="85"/>
  <c r="D487" i="85"/>
  <c r="BK486" i="85"/>
  <c r="BJ486" i="85"/>
  <c r="BI486" i="85"/>
  <c r="BH486" i="85"/>
  <c r="BG486" i="85"/>
  <c r="BF486" i="85"/>
  <c r="BE486" i="85"/>
  <c r="BD486" i="85"/>
  <c r="BC486" i="85"/>
  <c r="BB486" i="85"/>
  <c r="BA486" i="85"/>
  <c r="AZ486" i="85"/>
  <c r="E486" i="85"/>
  <c r="D486" i="85"/>
  <c r="BK485" i="85"/>
  <c r="BJ485" i="85"/>
  <c r="BI485" i="85"/>
  <c r="BH485" i="85"/>
  <c r="BG485" i="85"/>
  <c r="BF485" i="85"/>
  <c r="BE485" i="85"/>
  <c r="BD485" i="85"/>
  <c r="BC485" i="85"/>
  <c r="BB485" i="85"/>
  <c r="BA485" i="85"/>
  <c r="AZ485" i="85"/>
  <c r="E485" i="85"/>
  <c r="D485" i="85"/>
  <c r="BK484" i="85"/>
  <c r="BJ484" i="85"/>
  <c r="BI484" i="85"/>
  <c r="BH484" i="85"/>
  <c r="BG484" i="85"/>
  <c r="BF484" i="85"/>
  <c r="BE484" i="85"/>
  <c r="BD484" i="85"/>
  <c r="BC484" i="85"/>
  <c r="BB484" i="85"/>
  <c r="BA484" i="85"/>
  <c r="AZ484" i="85"/>
  <c r="E484" i="85"/>
  <c r="D484" i="85"/>
  <c r="BK483" i="85"/>
  <c r="BJ483" i="85"/>
  <c r="BI483" i="85"/>
  <c r="BH483" i="85"/>
  <c r="BG483" i="85"/>
  <c r="BF483" i="85"/>
  <c r="BE483" i="85"/>
  <c r="BD483" i="85"/>
  <c r="BC483" i="85"/>
  <c r="BB483" i="85"/>
  <c r="BA483" i="85"/>
  <c r="AZ483" i="85"/>
  <c r="E483" i="85"/>
  <c r="D483" i="85"/>
  <c r="BK482" i="85"/>
  <c r="BJ482" i="85"/>
  <c r="BI482" i="85"/>
  <c r="BH482" i="85"/>
  <c r="BG482" i="85"/>
  <c r="BF482" i="85"/>
  <c r="BE482" i="85"/>
  <c r="BD482" i="85"/>
  <c r="BC482" i="85"/>
  <c r="BB482" i="85"/>
  <c r="BA482" i="85"/>
  <c r="AZ482" i="85"/>
  <c r="E482" i="85"/>
  <c r="D482" i="85"/>
  <c r="BK481" i="85"/>
  <c r="BJ481" i="85"/>
  <c r="BI481" i="85"/>
  <c r="BH481" i="85"/>
  <c r="BG481" i="85"/>
  <c r="BF481" i="85"/>
  <c r="BE481" i="85"/>
  <c r="BD481" i="85"/>
  <c r="BC481" i="85"/>
  <c r="BB481" i="85"/>
  <c r="BA481" i="85"/>
  <c r="AZ481" i="85"/>
  <c r="E481" i="85"/>
  <c r="D481" i="85"/>
  <c r="BK480" i="85"/>
  <c r="BJ480" i="85"/>
  <c r="BI480" i="85"/>
  <c r="BH480" i="85"/>
  <c r="BG480" i="85"/>
  <c r="BF480" i="85"/>
  <c r="BE480" i="85"/>
  <c r="BD480" i="85"/>
  <c r="BC480" i="85"/>
  <c r="BB480" i="85"/>
  <c r="BA480" i="85"/>
  <c r="AZ480" i="85"/>
  <c r="E480" i="85"/>
  <c r="D480" i="85"/>
  <c r="BK479" i="85"/>
  <c r="BJ479" i="85"/>
  <c r="BI479" i="85"/>
  <c r="BH479" i="85"/>
  <c r="BG479" i="85"/>
  <c r="BF479" i="85"/>
  <c r="BE479" i="85"/>
  <c r="BD479" i="85"/>
  <c r="BC479" i="85"/>
  <c r="BB479" i="85"/>
  <c r="BA479" i="85"/>
  <c r="AZ479" i="85"/>
  <c r="E479" i="85"/>
  <c r="D479" i="85"/>
  <c r="BK478" i="85"/>
  <c r="BJ478" i="85"/>
  <c r="BI478" i="85"/>
  <c r="BH478" i="85"/>
  <c r="BG478" i="85"/>
  <c r="BF478" i="85"/>
  <c r="BE478" i="85"/>
  <c r="BD478" i="85"/>
  <c r="BC478" i="85"/>
  <c r="BB478" i="85"/>
  <c r="BA478" i="85"/>
  <c r="AZ478" i="85"/>
  <c r="E478" i="85"/>
  <c r="D478" i="85"/>
  <c r="BK477" i="85"/>
  <c r="BJ477" i="85"/>
  <c r="BI477" i="85"/>
  <c r="BH477" i="85"/>
  <c r="BG477" i="85"/>
  <c r="BF477" i="85"/>
  <c r="BE477" i="85"/>
  <c r="BD477" i="85"/>
  <c r="BC477" i="85"/>
  <c r="BB477" i="85"/>
  <c r="BA477" i="85"/>
  <c r="AZ477" i="85"/>
  <c r="O477" i="85"/>
  <c r="N477" i="85"/>
  <c r="M477" i="85"/>
  <c r="L477" i="85"/>
  <c r="K477" i="85"/>
  <c r="J477" i="85"/>
  <c r="E477" i="85"/>
  <c r="D477" i="85"/>
  <c r="BK476" i="85"/>
  <c r="BJ476" i="85"/>
  <c r="BI476" i="85"/>
  <c r="BH476" i="85"/>
  <c r="BG476" i="85"/>
  <c r="BF476" i="85"/>
  <c r="BE476" i="85"/>
  <c r="BD476" i="85"/>
  <c r="BC476" i="85"/>
  <c r="BB476" i="85"/>
  <c r="BA476" i="85"/>
  <c r="AZ476" i="85"/>
  <c r="O476" i="85"/>
  <c r="N476" i="85"/>
  <c r="M476" i="85"/>
  <c r="L476" i="85"/>
  <c r="K476" i="85"/>
  <c r="J476" i="85"/>
  <c r="E476" i="85"/>
  <c r="D476" i="85"/>
  <c r="BK475" i="85"/>
  <c r="BJ475" i="85"/>
  <c r="BI475" i="85"/>
  <c r="BH475" i="85"/>
  <c r="BG475" i="85"/>
  <c r="BF475" i="85"/>
  <c r="BE475" i="85"/>
  <c r="BD475" i="85"/>
  <c r="BC475" i="85"/>
  <c r="BB475" i="85"/>
  <c r="BA475" i="85"/>
  <c r="AZ475" i="85"/>
  <c r="O475" i="85"/>
  <c r="N475" i="85"/>
  <c r="M475" i="85"/>
  <c r="L475" i="85"/>
  <c r="K475" i="85"/>
  <c r="J475" i="85"/>
  <c r="E475" i="85"/>
  <c r="D475" i="85"/>
  <c r="BK474" i="85"/>
  <c r="BJ474" i="85"/>
  <c r="BI474" i="85"/>
  <c r="BH474" i="85"/>
  <c r="BG474" i="85"/>
  <c r="BF474" i="85"/>
  <c r="BE474" i="85"/>
  <c r="BD474" i="85"/>
  <c r="BC474" i="85"/>
  <c r="BB474" i="85"/>
  <c r="BA474" i="85"/>
  <c r="AZ474" i="85"/>
  <c r="E474" i="85"/>
  <c r="D474" i="85"/>
  <c r="BK473" i="85"/>
  <c r="BJ473" i="85"/>
  <c r="BI473" i="85"/>
  <c r="BH473" i="85"/>
  <c r="BG473" i="85"/>
  <c r="BF473" i="85"/>
  <c r="BE473" i="85"/>
  <c r="BD473" i="85"/>
  <c r="BC473" i="85"/>
  <c r="BB473" i="85"/>
  <c r="BA473" i="85"/>
  <c r="AZ473" i="85"/>
  <c r="E473" i="85"/>
  <c r="D473" i="85"/>
  <c r="BK472" i="85"/>
  <c r="BJ472" i="85"/>
  <c r="BI472" i="85"/>
  <c r="BH472" i="85"/>
  <c r="BG472" i="85"/>
  <c r="BF472" i="85"/>
  <c r="BE472" i="85"/>
  <c r="BD472" i="85"/>
  <c r="BC472" i="85"/>
  <c r="BB472" i="85"/>
  <c r="BA472" i="85"/>
  <c r="AZ472" i="85"/>
  <c r="E472" i="85"/>
  <c r="D472" i="85"/>
  <c r="BK471" i="85"/>
  <c r="BJ471" i="85"/>
  <c r="BI471" i="85"/>
  <c r="BH471" i="85"/>
  <c r="BG471" i="85"/>
  <c r="BF471" i="85"/>
  <c r="BE471" i="85"/>
  <c r="BD471" i="85"/>
  <c r="BC471" i="85"/>
  <c r="BB471" i="85"/>
  <c r="BA471" i="85"/>
  <c r="AZ471" i="85"/>
  <c r="E471" i="85"/>
  <c r="D471" i="85"/>
  <c r="BK470" i="85"/>
  <c r="BJ470" i="85"/>
  <c r="BI470" i="85"/>
  <c r="BH470" i="85"/>
  <c r="BG470" i="85"/>
  <c r="BF470" i="85"/>
  <c r="BE470" i="85"/>
  <c r="BD470" i="85"/>
  <c r="BC470" i="85"/>
  <c r="BB470" i="85"/>
  <c r="BA470" i="85"/>
  <c r="AZ470" i="85"/>
  <c r="E470" i="85"/>
  <c r="D470" i="85"/>
  <c r="BK469" i="85"/>
  <c r="BJ469" i="85"/>
  <c r="BI469" i="85"/>
  <c r="BH469" i="85"/>
  <c r="BG469" i="85"/>
  <c r="BF469" i="85"/>
  <c r="BE469" i="85"/>
  <c r="BD469" i="85"/>
  <c r="BC469" i="85"/>
  <c r="BB469" i="85"/>
  <c r="BA469" i="85"/>
  <c r="AZ469" i="85"/>
  <c r="E469" i="85"/>
  <c r="D469" i="85"/>
  <c r="BK468" i="85"/>
  <c r="BJ468" i="85"/>
  <c r="BI468" i="85"/>
  <c r="BH468" i="85"/>
  <c r="BG468" i="85"/>
  <c r="BF468" i="85"/>
  <c r="BE468" i="85"/>
  <c r="BD468" i="85"/>
  <c r="BC468" i="85"/>
  <c r="BB468" i="85"/>
  <c r="BA468" i="85"/>
  <c r="AZ468" i="85"/>
  <c r="O468" i="85"/>
  <c r="N468" i="85"/>
  <c r="M468" i="85"/>
  <c r="L468" i="85"/>
  <c r="K468" i="85"/>
  <c r="J468" i="85"/>
  <c r="E468" i="85"/>
  <c r="D468" i="85"/>
  <c r="BK467" i="85"/>
  <c r="BJ467" i="85"/>
  <c r="BI467" i="85"/>
  <c r="BH467" i="85"/>
  <c r="BG467" i="85"/>
  <c r="BF467" i="85"/>
  <c r="BE467" i="85"/>
  <c r="BD467" i="85"/>
  <c r="BC467" i="85"/>
  <c r="BB467" i="85"/>
  <c r="BA467" i="85"/>
  <c r="AZ467" i="85"/>
  <c r="E467" i="85"/>
  <c r="D467" i="85"/>
  <c r="BK466" i="85"/>
  <c r="BJ466" i="85"/>
  <c r="BI466" i="85"/>
  <c r="BH466" i="85"/>
  <c r="BG466" i="85"/>
  <c r="BF466" i="85"/>
  <c r="BE466" i="85"/>
  <c r="BD466" i="85"/>
  <c r="BC466" i="85"/>
  <c r="BB466" i="85"/>
  <c r="BA466" i="85"/>
  <c r="AZ466" i="85"/>
  <c r="E466" i="85"/>
  <c r="D466" i="85"/>
  <c r="BK465" i="85"/>
  <c r="BJ465" i="85"/>
  <c r="BI465" i="85"/>
  <c r="BH465" i="85"/>
  <c r="BG465" i="85"/>
  <c r="BF465" i="85"/>
  <c r="BE465" i="85"/>
  <c r="BD465" i="85"/>
  <c r="BC465" i="85"/>
  <c r="BB465" i="85"/>
  <c r="BA465" i="85"/>
  <c r="AZ465" i="85"/>
  <c r="E465" i="85"/>
  <c r="D465" i="85"/>
  <c r="BK464" i="85"/>
  <c r="BJ464" i="85"/>
  <c r="BI464" i="85"/>
  <c r="BH464" i="85"/>
  <c r="BG464" i="85"/>
  <c r="BF464" i="85"/>
  <c r="BE464" i="85"/>
  <c r="BD464" i="85"/>
  <c r="BC464" i="85"/>
  <c r="BB464" i="85"/>
  <c r="BA464" i="85"/>
  <c r="AZ464" i="85"/>
  <c r="E464" i="85"/>
  <c r="D464" i="85"/>
  <c r="BK463" i="85"/>
  <c r="BJ463" i="85"/>
  <c r="BI463" i="85"/>
  <c r="BH463" i="85"/>
  <c r="BG463" i="85"/>
  <c r="BF463" i="85"/>
  <c r="BE463" i="85"/>
  <c r="BD463" i="85"/>
  <c r="BC463" i="85"/>
  <c r="BB463" i="85"/>
  <c r="BA463" i="85"/>
  <c r="AZ463" i="85"/>
  <c r="E463" i="85"/>
  <c r="D463" i="85"/>
  <c r="BK462" i="85"/>
  <c r="BJ462" i="85"/>
  <c r="BI462" i="85"/>
  <c r="BH462" i="85"/>
  <c r="BG462" i="85"/>
  <c r="BF462" i="85"/>
  <c r="BE462" i="85"/>
  <c r="BD462" i="85"/>
  <c r="BC462" i="85"/>
  <c r="BB462" i="85"/>
  <c r="BA462" i="85"/>
  <c r="AZ462" i="85"/>
  <c r="E462" i="85"/>
  <c r="D462" i="85"/>
  <c r="BK461" i="85"/>
  <c r="BJ461" i="85"/>
  <c r="BI461" i="85"/>
  <c r="BH461" i="85"/>
  <c r="BG461" i="85"/>
  <c r="BF461" i="85"/>
  <c r="BE461" i="85"/>
  <c r="BD461" i="85"/>
  <c r="BC461" i="85"/>
  <c r="BB461" i="85"/>
  <c r="BA461" i="85"/>
  <c r="AZ461" i="85"/>
  <c r="E461" i="85"/>
  <c r="D461" i="85"/>
  <c r="BK460" i="85"/>
  <c r="BJ460" i="85"/>
  <c r="BI460" i="85"/>
  <c r="BH460" i="85"/>
  <c r="BG460" i="85"/>
  <c r="BF460" i="85"/>
  <c r="BE460" i="85"/>
  <c r="BD460" i="85"/>
  <c r="BC460" i="85"/>
  <c r="BB460" i="85"/>
  <c r="BA460" i="85"/>
  <c r="AZ460" i="85"/>
  <c r="E460" i="85"/>
  <c r="D460" i="85"/>
  <c r="BK459" i="85"/>
  <c r="BJ459" i="85"/>
  <c r="BI459" i="85"/>
  <c r="BH459" i="85"/>
  <c r="BG459" i="85"/>
  <c r="BF459" i="85"/>
  <c r="BE459" i="85"/>
  <c r="BD459" i="85"/>
  <c r="BC459" i="85"/>
  <c r="BB459" i="85"/>
  <c r="BA459" i="85"/>
  <c r="AZ459" i="85"/>
  <c r="O459" i="85"/>
  <c r="N459" i="85"/>
  <c r="M459" i="85"/>
  <c r="L459" i="85"/>
  <c r="K459" i="85"/>
  <c r="J459" i="85"/>
  <c r="E459" i="85"/>
  <c r="D459" i="85"/>
  <c r="BK458" i="85"/>
  <c r="BJ458" i="85"/>
  <c r="BI458" i="85"/>
  <c r="BH458" i="85"/>
  <c r="BG458" i="85"/>
  <c r="BF458" i="85"/>
  <c r="BE458" i="85"/>
  <c r="BD458" i="85"/>
  <c r="BC458" i="85"/>
  <c r="BB458" i="85"/>
  <c r="BA458" i="85"/>
  <c r="AZ458" i="85"/>
  <c r="E458" i="85"/>
  <c r="D458" i="85"/>
  <c r="BK457" i="85"/>
  <c r="BJ457" i="85"/>
  <c r="BI457" i="85"/>
  <c r="BH457" i="85"/>
  <c r="BG457" i="85"/>
  <c r="BF457" i="85"/>
  <c r="BE457" i="85"/>
  <c r="BD457" i="85"/>
  <c r="BC457" i="85"/>
  <c r="BB457" i="85"/>
  <c r="BA457" i="85"/>
  <c r="AZ457" i="85"/>
  <c r="E457" i="85"/>
  <c r="D457" i="85"/>
  <c r="BK456" i="85"/>
  <c r="BJ456" i="85"/>
  <c r="BI456" i="85"/>
  <c r="BH456" i="85"/>
  <c r="BG456" i="85"/>
  <c r="BF456" i="85"/>
  <c r="BE456" i="85"/>
  <c r="BD456" i="85"/>
  <c r="BC456" i="85"/>
  <c r="BB456" i="85"/>
  <c r="BA456" i="85"/>
  <c r="AZ456" i="85"/>
  <c r="E456" i="85"/>
  <c r="D456" i="85"/>
  <c r="BK455" i="85"/>
  <c r="BJ455" i="85"/>
  <c r="BI455" i="85"/>
  <c r="BH455" i="85"/>
  <c r="BG455" i="85"/>
  <c r="BF455" i="85"/>
  <c r="BE455" i="85"/>
  <c r="BD455" i="85"/>
  <c r="BC455" i="85"/>
  <c r="BB455" i="85"/>
  <c r="BA455" i="85"/>
  <c r="AZ455" i="85"/>
  <c r="E455" i="85"/>
  <c r="D455" i="85"/>
  <c r="BK454" i="85"/>
  <c r="BJ454" i="85"/>
  <c r="BI454" i="85"/>
  <c r="BH454" i="85"/>
  <c r="BG454" i="85"/>
  <c r="BF454" i="85"/>
  <c r="BE454" i="85"/>
  <c r="BD454" i="85"/>
  <c r="BC454" i="85"/>
  <c r="BB454" i="85"/>
  <c r="BA454" i="85"/>
  <c r="AZ454" i="85"/>
  <c r="E454" i="85"/>
  <c r="D454" i="85"/>
  <c r="BK453" i="85"/>
  <c r="BJ453" i="85"/>
  <c r="BI453" i="85"/>
  <c r="BH453" i="85"/>
  <c r="BG453" i="85"/>
  <c r="BF453" i="85"/>
  <c r="BE453" i="85"/>
  <c r="BD453" i="85"/>
  <c r="BC453" i="85"/>
  <c r="BB453" i="85"/>
  <c r="BA453" i="85"/>
  <c r="AZ453" i="85"/>
  <c r="E453" i="85"/>
  <c r="D453" i="85"/>
  <c r="BK452" i="85"/>
  <c r="BJ452" i="85"/>
  <c r="BI452" i="85"/>
  <c r="BH452" i="85"/>
  <c r="BG452" i="85"/>
  <c r="BF452" i="85"/>
  <c r="BE452" i="85"/>
  <c r="BD452" i="85"/>
  <c r="BC452" i="85"/>
  <c r="BB452" i="85"/>
  <c r="BA452" i="85"/>
  <c r="AZ452" i="85"/>
  <c r="E452" i="85"/>
  <c r="D452" i="85"/>
  <c r="BK451" i="85"/>
  <c r="BJ451" i="85"/>
  <c r="BI451" i="85"/>
  <c r="BH451" i="85"/>
  <c r="BG451" i="85"/>
  <c r="BF451" i="85"/>
  <c r="BE451" i="85"/>
  <c r="BD451" i="85"/>
  <c r="BC451" i="85"/>
  <c r="BB451" i="85"/>
  <c r="BA451" i="85"/>
  <c r="AZ451" i="85"/>
  <c r="E451" i="85"/>
  <c r="D451" i="85"/>
  <c r="BK450" i="85"/>
  <c r="BJ450" i="85"/>
  <c r="BI450" i="85"/>
  <c r="BH450" i="85"/>
  <c r="BG450" i="85"/>
  <c r="BF450" i="85"/>
  <c r="BE450" i="85"/>
  <c r="BD450" i="85"/>
  <c r="BC450" i="85"/>
  <c r="BB450" i="85"/>
  <c r="BA450" i="85"/>
  <c r="AZ450" i="85"/>
  <c r="E450" i="85"/>
  <c r="D450" i="85"/>
  <c r="BK449" i="85"/>
  <c r="BJ449" i="85"/>
  <c r="BI449" i="85"/>
  <c r="BH449" i="85"/>
  <c r="BG449" i="85"/>
  <c r="BF449" i="85"/>
  <c r="BE449" i="85"/>
  <c r="BD449" i="85"/>
  <c r="BC449" i="85"/>
  <c r="BB449" i="85"/>
  <c r="BA449" i="85"/>
  <c r="AZ449" i="85"/>
  <c r="E449" i="85"/>
  <c r="D449" i="85"/>
  <c r="BK448" i="85"/>
  <c r="BJ448" i="85"/>
  <c r="BI448" i="85"/>
  <c r="BH448" i="85"/>
  <c r="BG448" i="85"/>
  <c r="BF448" i="85"/>
  <c r="BE448" i="85"/>
  <c r="BD448" i="85"/>
  <c r="BC448" i="85"/>
  <c r="BB448" i="85"/>
  <c r="BA448" i="85"/>
  <c r="AZ448" i="85"/>
  <c r="E448" i="85"/>
  <c r="D448" i="85"/>
  <c r="BK447" i="85"/>
  <c r="BJ447" i="85"/>
  <c r="BI447" i="85"/>
  <c r="BH447" i="85"/>
  <c r="BG447" i="85"/>
  <c r="BF447" i="85"/>
  <c r="BE447" i="85"/>
  <c r="BD447" i="85"/>
  <c r="BC447" i="85"/>
  <c r="BB447" i="85"/>
  <c r="BA447" i="85"/>
  <c r="AZ447" i="85"/>
  <c r="E447" i="85"/>
  <c r="D447" i="85"/>
  <c r="BK446" i="85"/>
  <c r="BJ446" i="85"/>
  <c r="BI446" i="85"/>
  <c r="BH446" i="85"/>
  <c r="BG446" i="85"/>
  <c r="BF446" i="85"/>
  <c r="BE446" i="85"/>
  <c r="BD446" i="85"/>
  <c r="BC446" i="85"/>
  <c r="BB446" i="85"/>
  <c r="BA446" i="85"/>
  <c r="AZ446" i="85"/>
  <c r="E446" i="85"/>
  <c r="D446" i="85"/>
  <c r="BK445" i="85"/>
  <c r="BJ445" i="85"/>
  <c r="BI445" i="85"/>
  <c r="BH445" i="85"/>
  <c r="BG445" i="85"/>
  <c r="BF445" i="85"/>
  <c r="BE445" i="85"/>
  <c r="BD445" i="85"/>
  <c r="BC445" i="85"/>
  <c r="BB445" i="85"/>
  <c r="BA445" i="85"/>
  <c r="AZ445" i="85"/>
  <c r="O445" i="85"/>
  <c r="N445" i="85"/>
  <c r="M445" i="85"/>
  <c r="L445" i="85"/>
  <c r="K445" i="85"/>
  <c r="J445" i="85"/>
  <c r="E445" i="85"/>
  <c r="D445" i="85"/>
  <c r="BK444" i="85"/>
  <c r="BJ444" i="85"/>
  <c r="BI444" i="85"/>
  <c r="BH444" i="85"/>
  <c r="BG444" i="85"/>
  <c r="BF444" i="85"/>
  <c r="BE444" i="85"/>
  <c r="BD444" i="85"/>
  <c r="BC444" i="85"/>
  <c r="BB444" i="85"/>
  <c r="BA444" i="85"/>
  <c r="AZ444" i="85"/>
  <c r="O444" i="85"/>
  <c r="N444" i="85"/>
  <c r="M444" i="85"/>
  <c r="L444" i="85"/>
  <c r="K444" i="85"/>
  <c r="J444" i="85"/>
  <c r="E444" i="85"/>
  <c r="D444" i="85"/>
  <c r="BK443" i="85"/>
  <c r="BJ443" i="85"/>
  <c r="BI443" i="85"/>
  <c r="BH443" i="85"/>
  <c r="BG443" i="85"/>
  <c r="BF443" i="85"/>
  <c r="BE443" i="85"/>
  <c r="BD443" i="85"/>
  <c r="BC443" i="85"/>
  <c r="BB443" i="85"/>
  <c r="BA443" i="85"/>
  <c r="AZ443" i="85"/>
  <c r="E443" i="85"/>
  <c r="D443" i="85"/>
  <c r="BK442" i="85"/>
  <c r="BJ442" i="85"/>
  <c r="BI442" i="85"/>
  <c r="BH442" i="85"/>
  <c r="BG442" i="85"/>
  <c r="BF442" i="85"/>
  <c r="BE442" i="85"/>
  <c r="BD442" i="85"/>
  <c r="BC442" i="85"/>
  <c r="BB442" i="85"/>
  <c r="BA442" i="85"/>
  <c r="AZ442" i="85"/>
  <c r="O442" i="85"/>
  <c r="N442" i="85"/>
  <c r="M442" i="85"/>
  <c r="L442" i="85"/>
  <c r="K442" i="85"/>
  <c r="J442" i="85"/>
  <c r="E442" i="85"/>
  <c r="D442" i="85"/>
  <c r="BK441" i="85"/>
  <c r="BJ441" i="85"/>
  <c r="BI441" i="85"/>
  <c r="BH441" i="85"/>
  <c r="BG441" i="85"/>
  <c r="BF441" i="85"/>
  <c r="BE441" i="85"/>
  <c r="BD441" i="85"/>
  <c r="BC441" i="85"/>
  <c r="BB441" i="85"/>
  <c r="BA441" i="85"/>
  <c r="AZ441" i="85"/>
  <c r="O441" i="85"/>
  <c r="N441" i="85"/>
  <c r="M441" i="85"/>
  <c r="L441" i="85"/>
  <c r="K441" i="85"/>
  <c r="J441" i="85"/>
  <c r="E441" i="85"/>
  <c r="D441" i="85"/>
  <c r="BK440" i="85"/>
  <c r="BJ440" i="85"/>
  <c r="BI440" i="85"/>
  <c r="BH440" i="85"/>
  <c r="BG440" i="85"/>
  <c r="BF440" i="85"/>
  <c r="BE440" i="85"/>
  <c r="BD440" i="85"/>
  <c r="BC440" i="85"/>
  <c r="BB440" i="85"/>
  <c r="BA440" i="85"/>
  <c r="AZ440" i="85"/>
  <c r="E440" i="85"/>
  <c r="D440" i="85"/>
  <c r="BK439" i="85"/>
  <c r="BJ439" i="85"/>
  <c r="BI439" i="85"/>
  <c r="BH439" i="85"/>
  <c r="BG439" i="85"/>
  <c r="BF439" i="85"/>
  <c r="BE439" i="85"/>
  <c r="BD439" i="85"/>
  <c r="BC439" i="85"/>
  <c r="BB439" i="85"/>
  <c r="BA439" i="85"/>
  <c r="AZ439" i="85"/>
  <c r="E439" i="85"/>
  <c r="D439" i="85"/>
  <c r="BK438" i="85"/>
  <c r="BJ438" i="85"/>
  <c r="BI438" i="85"/>
  <c r="BH438" i="85"/>
  <c r="BG438" i="85"/>
  <c r="BF438" i="85"/>
  <c r="BE438" i="85"/>
  <c r="BD438" i="85"/>
  <c r="BC438" i="85"/>
  <c r="BB438" i="85"/>
  <c r="BA438" i="85"/>
  <c r="AZ438" i="85"/>
  <c r="E438" i="85"/>
  <c r="D438" i="85"/>
  <c r="BK437" i="85"/>
  <c r="BJ437" i="85"/>
  <c r="BI437" i="85"/>
  <c r="BH437" i="85"/>
  <c r="BG437" i="85"/>
  <c r="BF437" i="85"/>
  <c r="BE437" i="85"/>
  <c r="BD437" i="85"/>
  <c r="BC437" i="85"/>
  <c r="BB437" i="85"/>
  <c r="BA437" i="85"/>
  <c r="AZ437" i="85"/>
  <c r="E437" i="85"/>
  <c r="D437" i="85"/>
  <c r="BK436" i="85"/>
  <c r="BJ436" i="85"/>
  <c r="BI436" i="85"/>
  <c r="BH436" i="85"/>
  <c r="BG436" i="85"/>
  <c r="BF436" i="85"/>
  <c r="BE436" i="85"/>
  <c r="BD436" i="85"/>
  <c r="BC436" i="85"/>
  <c r="BB436" i="85"/>
  <c r="BA436" i="85"/>
  <c r="AZ436" i="85"/>
  <c r="O436" i="85"/>
  <c r="N436" i="85"/>
  <c r="M436" i="85"/>
  <c r="L436" i="85"/>
  <c r="K436" i="85"/>
  <c r="J436" i="85"/>
  <c r="E436" i="85"/>
  <c r="D436" i="85"/>
  <c r="BK435" i="85"/>
  <c r="BJ435" i="85"/>
  <c r="BI435" i="85"/>
  <c r="BH435" i="85"/>
  <c r="BG435" i="85"/>
  <c r="BF435" i="85"/>
  <c r="BE435" i="85"/>
  <c r="BD435" i="85"/>
  <c r="BC435" i="85"/>
  <c r="BB435" i="85"/>
  <c r="BA435" i="85"/>
  <c r="AZ435" i="85"/>
  <c r="E435" i="85"/>
  <c r="D435" i="85"/>
  <c r="BK434" i="85"/>
  <c r="BJ434" i="85"/>
  <c r="BI434" i="85"/>
  <c r="BH434" i="85"/>
  <c r="BG434" i="85"/>
  <c r="BF434" i="85"/>
  <c r="BE434" i="85"/>
  <c r="BD434" i="85"/>
  <c r="BC434" i="85"/>
  <c r="BB434" i="85"/>
  <c r="BA434" i="85"/>
  <c r="AZ434" i="85"/>
  <c r="O434" i="85"/>
  <c r="N434" i="85"/>
  <c r="M434" i="85"/>
  <c r="L434" i="85"/>
  <c r="K434" i="85"/>
  <c r="J434" i="85"/>
  <c r="E434" i="85"/>
  <c r="D434" i="85"/>
  <c r="BK433" i="85"/>
  <c r="BJ433" i="85"/>
  <c r="BI433" i="85"/>
  <c r="BH433" i="85"/>
  <c r="BG433" i="85"/>
  <c r="BF433" i="85"/>
  <c r="BE433" i="85"/>
  <c r="BD433" i="85"/>
  <c r="BC433" i="85"/>
  <c r="BB433" i="85"/>
  <c r="BA433" i="85"/>
  <c r="AZ433" i="85"/>
  <c r="O433" i="85"/>
  <c r="N433" i="85"/>
  <c r="M433" i="85"/>
  <c r="L433" i="85"/>
  <c r="K433" i="85"/>
  <c r="J433" i="85"/>
  <c r="E433" i="85"/>
  <c r="D433" i="85"/>
  <c r="BK432" i="85"/>
  <c r="BJ432" i="85"/>
  <c r="BI432" i="85"/>
  <c r="BH432" i="85"/>
  <c r="BG432" i="85"/>
  <c r="BF432" i="85"/>
  <c r="BE432" i="85"/>
  <c r="BD432" i="85"/>
  <c r="BC432" i="85"/>
  <c r="BB432" i="85"/>
  <c r="BA432" i="85"/>
  <c r="AZ432" i="85"/>
  <c r="O432" i="85"/>
  <c r="N432" i="85"/>
  <c r="M432" i="85"/>
  <c r="L432" i="85"/>
  <c r="K432" i="85"/>
  <c r="J432" i="85"/>
  <c r="E432" i="85"/>
  <c r="D432" i="85"/>
  <c r="BK431" i="85"/>
  <c r="BJ431" i="85"/>
  <c r="BI431" i="85"/>
  <c r="BH431" i="85"/>
  <c r="BG431" i="85"/>
  <c r="BF431" i="85"/>
  <c r="BE431" i="85"/>
  <c r="BD431" i="85"/>
  <c r="BC431" i="85"/>
  <c r="BB431" i="85"/>
  <c r="BA431" i="85"/>
  <c r="AZ431" i="85"/>
  <c r="E431" i="85"/>
  <c r="D431" i="85"/>
  <c r="BK430" i="85"/>
  <c r="BJ430" i="85"/>
  <c r="BI430" i="85"/>
  <c r="BH430" i="85"/>
  <c r="BG430" i="85"/>
  <c r="BF430" i="85"/>
  <c r="BE430" i="85"/>
  <c r="BD430" i="85"/>
  <c r="BC430" i="85"/>
  <c r="BB430" i="85"/>
  <c r="BA430" i="85"/>
  <c r="AZ430" i="85"/>
  <c r="O430" i="85"/>
  <c r="N430" i="85"/>
  <c r="M430" i="85"/>
  <c r="L430" i="85"/>
  <c r="K430" i="85"/>
  <c r="J430" i="85"/>
  <c r="E430" i="85"/>
  <c r="D430" i="85"/>
  <c r="BK429" i="85"/>
  <c r="BJ429" i="85"/>
  <c r="BI429" i="85"/>
  <c r="BH429" i="85"/>
  <c r="BG429" i="85"/>
  <c r="BF429" i="85"/>
  <c r="BE429" i="85"/>
  <c r="BD429" i="85"/>
  <c r="BC429" i="85"/>
  <c r="BB429" i="85"/>
  <c r="BA429" i="85"/>
  <c r="AZ429" i="85"/>
  <c r="E429" i="85"/>
  <c r="D429" i="85"/>
  <c r="BK428" i="85"/>
  <c r="BJ428" i="85"/>
  <c r="BI428" i="85"/>
  <c r="BH428" i="85"/>
  <c r="BG428" i="85"/>
  <c r="BF428" i="85"/>
  <c r="BE428" i="85"/>
  <c r="BD428" i="85"/>
  <c r="BC428" i="85"/>
  <c r="BB428" i="85"/>
  <c r="BA428" i="85"/>
  <c r="AZ428" i="85"/>
  <c r="O428" i="85"/>
  <c r="N428" i="85"/>
  <c r="M428" i="85"/>
  <c r="L428" i="85"/>
  <c r="K428" i="85"/>
  <c r="J428" i="85"/>
  <c r="E428" i="85"/>
  <c r="D428" i="85"/>
  <c r="BK427" i="85"/>
  <c r="BJ427" i="85"/>
  <c r="BI427" i="85"/>
  <c r="BH427" i="85"/>
  <c r="BG427" i="85"/>
  <c r="BF427" i="85"/>
  <c r="BE427" i="85"/>
  <c r="BD427" i="85"/>
  <c r="BC427" i="85"/>
  <c r="BB427" i="85"/>
  <c r="BA427" i="85"/>
  <c r="AZ427" i="85"/>
  <c r="E427" i="85"/>
  <c r="D427" i="85"/>
  <c r="BK426" i="85"/>
  <c r="BJ426" i="85"/>
  <c r="BI426" i="85"/>
  <c r="BH426" i="85"/>
  <c r="BG426" i="85"/>
  <c r="BF426" i="85"/>
  <c r="BE426" i="85"/>
  <c r="BD426" i="85"/>
  <c r="BC426" i="85"/>
  <c r="BB426" i="85"/>
  <c r="BA426" i="85"/>
  <c r="AZ426" i="85"/>
  <c r="E426" i="85"/>
  <c r="D426" i="85"/>
  <c r="BK425" i="85"/>
  <c r="BJ425" i="85"/>
  <c r="BI425" i="85"/>
  <c r="BH425" i="85"/>
  <c r="BG425" i="85"/>
  <c r="BF425" i="85"/>
  <c r="BE425" i="85"/>
  <c r="BD425" i="85"/>
  <c r="BC425" i="85"/>
  <c r="BB425" i="85"/>
  <c r="BA425" i="85"/>
  <c r="AZ425" i="85"/>
  <c r="O425" i="85"/>
  <c r="N425" i="85"/>
  <c r="M425" i="85"/>
  <c r="L425" i="85"/>
  <c r="K425" i="85"/>
  <c r="J425" i="85"/>
  <c r="E425" i="85"/>
  <c r="D425" i="85"/>
  <c r="BK424" i="85"/>
  <c r="BJ424" i="85"/>
  <c r="BI424" i="85"/>
  <c r="BH424" i="85"/>
  <c r="BG424" i="85"/>
  <c r="BF424" i="85"/>
  <c r="BE424" i="85"/>
  <c r="BD424" i="85"/>
  <c r="BC424" i="85"/>
  <c r="BB424" i="85"/>
  <c r="BA424" i="85"/>
  <c r="AZ424" i="85"/>
  <c r="O424" i="85"/>
  <c r="N424" i="85"/>
  <c r="M424" i="85"/>
  <c r="L424" i="85"/>
  <c r="K424" i="85"/>
  <c r="J424" i="85"/>
  <c r="E424" i="85"/>
  <c r="D424" i="85"/>
  <c r="BK423" i="85"/>
  <c r="BJ423" i="85"/>
  <c r="BI423" i="85"/>
  <c r="BH423" i="85"/>
  <c r="BG423" i="85"/>
  <c r="BF423" i="85"/>
  <c r="BE423" i="85"/>
  <c r="BD423" i="85"/>
  <c r="BC423" i="85"/>
  <c r="BB423" i="85"/>
  <c r="BA423" i="85"/>
  <c r="AZ423" i="85"/>
  <c r="E423" i="85"/>
  <c r="D423" i="85"/>
  <c r="BK422" i="85"/>
  <c r="BJ422" i="85"/>
  <c r="BI422" i="85"/>
  <c r="BH422" i="85"/>
  <c r="BG422" i="85"/>
  <c r="BF422" i="85"/>
  <c r="BE422" i="85"/>
  <c r="BD422" i="85"/>
  <c r="BC422" i="85"/>
  <c r="BB422" i="85"/>
  <c r="BA422" i="85"/>
  <c r="AZ422" i="85"/>
  <c r="E422" i="85"/>
  <c r="D422" i="85"/>
  <c r="BK421" i="85"/>
  <c r="BJ421" i="85"/>
  <c r="BI421" i="85"/>
  <c r="BH421" i="85"/>
  <c r="BG421" i="85"/>
  <c r="BF421" i="85"/>
  <c r="BE421" i="85"/>
  <c r="BD421" i="85"/>
  <c r="BC421" i="85"/>
  <c r="BB421" i="85"/>
  <c r="BA421" i="85"/>
  <c r="AZ421" i="85"/>
  <c r="E421" i="85"/>
  <c r="D421" i="85"/>
  <c r="BK420" i="85"/>
  <c r="BJ420" i="85"/>
  <c r="BI420" i="85"/>
  <c r="BH420" i="85"/>
  <c r="BG420" i="85"/>
  <c r="BF420" i="85"/>
  <c r="BE420" i="85"/>
  <c r="BD420" i="85"/>
  <c r="BC420" i="85"/>
  <c r="BB420" i="85"/>
  <c r="BA420" i="85"/>
  <c r="AZ420" i="85"/>
  <c r="E420" i="85"/>
  <c r="D420" i="85"/>
  <c r="BK419" i="85"/>
  <c r="BJ419" i="85"/>
  <c r="BI419" i="85"/>
  <c r="BH419" i="85"/>
  <c r="BG419" i="85"/>
  <c r="BF419" i="85"/>
  <c r="BE419" i="85"/>
  <c r="BD419" i="85"/>
  <c r="BC419" i="85"/>
  <c r="BB419" i="85"/>
  <c r="BA419" i="85"/>
  <c r="AZ419" i="85"/>
  <c r="E419" i="85"/>
  <c r="D419" i="85"/>
  <c r="BK418" i="85"/>
  <c r="BJ418" i="85"/>
  <c r="BI418" i="85"/>
  <c r="BH418" i="85"/>
  <c r="BG418" i="85"/>
  <c r="BF418" i="85"/>
  <c r="BE418" i="85"/>
  <c r="BD418" i="85"/>
  <c r="BC418" i="85"/>
  <c r="BB418" i="85"/>
  <c r="BA418" i="85"/>
  <c r="AZ418" i="85"/>
  <c r="E418" i="85"/>
  <c r="D418" i="85"/>
  <c r="BK417" i="85"/>
  <c r="BJ417" i="85"/>
  <c r="BI417" i="85"/>
  <c r="BH417" i="85"/>
  <c r="BG417" i="85"/>
  <c r="BF417" i="85"/>
  <c r="BE417" i="85"/>
  <c r="BD417" i="85"/>
  <c r="BC417" i="85"/>
  <c r="BB417" i="85"/>
  <c r="BA417" i="85"/>
  <c r="AZ417" i="85"/>
  <c r="E417" i="85"/>
  <c r="D417" i="85"/>
  <c r="BK416" i="85"/>
  <c r="BJ416" i="85"/>
  <c r="BI416" i="85"/>
  <c r="BH416" i="85"/>
  <c r="BG416" i="85"/>
  <c r="BF416" i="85"/>
  <c r="BE416" i="85"/>
  <c r="BD416" i="85"/>
  <c r="BC416" i="85"/>
  <c r="BB416" i="85"/>
  <c r="BA416" i="85"/>
  <c r="AZ416" i="85"/>
  <c r="E416" i="85"/>
  <c r="D416" i="85"/>
  <c r="BK415" i="85"/>
  <c r="BJ415" i="85"/>
  <c r="BI415" i="85"/>
  <c r="BH415" i="85"/>
  <c r="BG415" i="85"/>
  <c r="BF415" i="85"/>
  <c r="BE415" i="85"/>
  <c r="BD415" i="85"/>
  <c r="BC415" i="85"/>
  <c r="BB415" i="85"/>
  <c r="BA415" i="85"/>
  <c r="AZ415" i="85"/>
  <c r="E415" i="85"/>
  <c r="D415" i="85"/>
  <c r="BK414" i="85"/>
  <c r="BJ414" i="85"/>
  <c r="BI414" i="85"/>
  <c r="BH414" i="85"/>
  <c r="BG414" i="85"/>
  <c r="BF414" i="85"/>
  <c r="BE414" i="85"/>
  <c r="BD414" i="85"/>
  <c r="BC414" i="85"/>
  <c r="BB414" i="85"/>
  <c r="BA414" i="85"/>
  <c r="AZ414" i="85"/>
  <c r="E414" i="85"/>
  <c r="D414" i="85"/>
  <c r="BK413" i="85"/>
  <c r="BJ413" i="85"/>
  <c r="BI413" i="85"/>
  <c r="BH413" i="85"/>
  <c r="BG413" i="85"/>
  <c r="BF413" i="85"/>
  <c r="BE413" i="85"/>
  <c r="BD413" i="85"/>
  <c r="BC413" i="85"/>
  <c r="BB413" i="85"/>
  <c r="BA413" i="85"/>
  <c r="AZ413" i="85"/>
  <c r="O413" i="85"/>
  <c r="N413" i="85"/>
  <c r="M413" i="85"/>
  <c r="L413" i="85"/>
  <c r="K413" i="85"/>
  <c r="J413" i="85"/>
  <c r="E413" i="85"/>
  <c r="D413" i="85"/>
  <c r="BK412" i="85"/>
  <c r="BJ412" i="85"/>
  <c r="BI412" i="85"/>
  <c r="BH412" i="85"/>
  <c r="BG412" i="85"/>
  <c r="BF412" i="85"/>
  <c r="BE412" i="85"/>
  <c r="BD412" i="85"/>
  <c r="BC412" i="85"/>
  <c r="BB412" i="85"/>
  <c r="BA412" i="85"/>
  <c r="AZ412" i="85"/>
  <c r="O412" i="85"/>
  <c r="N412" i="85"/>
  <c r="M412" i="85"/>
  <c r="L412" i="85"/>
  <c r="K412" i="85"/>
  <c r="J412" i="85"/>
  <c r="E412" i="85"/>
  <c r="D412" i="85"/>
  <c r="BK411" i="85"/>
  <c r="BJ411" i="85"/>
  <c r="BI411" i="85"/>
  <c r="BH411" i="85"/>
  <c r="BG411" i="85"/>
  <c r="BF411" i="85"/>
  <c r="BE411" i="85"/>
  <c r="BD411" i="85"/>
  <c r="BC411" i="85"/>
  <c r="BB411" i="85"/>
  <c r="BA411" i="85"/>
  <c r="AZ411" i="85"/>
  <c r="E411" i="85"/>
  <c r="D411" i="85"/>
  <c r="BK410" i="85"/>
  <c r="BJ410" i="85"/>
  <c r="BI410" i="85"/>
  <c r="BH410" i="85"/>
  <c r="BG410" i="85"/>
  <c r="BF410" i="85"/>
  <c r="BE410" i="85"/>
  <c r="BD410" i="85"/>
  <c r="BC410" i="85"/>
  <c r="BB410" i="85"/>
  <c r="BA410" i="85"/>
  <c r="AZ410" i="85"/>
  <c r="E410" i="85"/>
  <c r="D410" i="85"/>
  <c r="BK409" i="85"/>
  <c r="BJ409" i="85"/>
  <c r="BI409" i="85"/>
  <c r="BH409" i="85"/>
  <c r="BG409" i="85"/>
  <c r="BF409" i="85"/>
  <c r="BE409" i="85"/>
  <c r="BD409" i="85"/>
  <c r="BC409" i="85"/>
  <c r="BB409" i="85"/>
  <c r="BA409" i="85"/>
  <c r="AZ409" i="85"/>
  <c r="O409" i="85"/>
  <c r="N409" i="85"/>
  <c r="M409" i="85"/>
  <c r="L409" i="85"/>
  <c r="K409" i="85"/>
  <c r="J409" i="85"/>
  <c r="E409" i="85"/>
  <c r="D409" i="85"/>
  <c r="BK408" i="85"/>
  <c r="BJ408" i="85"/>
  <c r="BI408" i="85"/>
  <c r="BH408" i="85"/>
  <c r="BG408" i="85"/>
  <c r="BF408" i="85"/>
  <c r="BE408" i="85"/>
  <c r="BD408" i="85"/>
  <c r="BC408" i="85"/>
  <c r="BB408" i="85"/>
  <c r="BA408" i="85"/>
  <c r="AZ408" i="85"/>
  <c r="E408" i="85"/>
  <c r="D408" i="85"/>
  <c r="BK407" i="85"/>
  <c r="BJ407" i="85"/>
  <c r="BI407" i="85"/>
  <c r="BH407" i="85"/>
  <c r="BG407" i="85"/>
  <c r="BF407" i="85"/>
  <c r="BE407" i="85"/>
  <c r="BD407" i="85"/>
  <c r="BC407" i="85"/>
  <c r="BB407" i="85"/>
  <c r="BA407" i="85"/>
  <c r="AZ407" i="85"/>
  <c r="O407" i="85"/>
  <c r="N407" i="85"/>
  <c r="M407" i="85"/>
  <c r="L407" i="85"/>
  <c r="K407" i="85"/>
  <c r="J407" i="85"/>
  <c r="E407" i="85"/>
  <c r="D407" i="85"/>
  <c r="BK406" i="85"/>
  <c r="BJ406" i="85"/>
  <c r="BI406" i="85"/>
  <c r="BH406" i="85"/>
  <c r="BG406" i="85"/>
  <c r="BF406" i="85"/>
  <c r="BE406" i="85"/>
  <c r="BD406" i="85"/>
  <c r="BC406" i="85"/>
  <c r="BB406" i="85"/>
  <c r="BA406" i="85"/>
  <c r="AZ406" i="85"/>
  <c r="E406" i="85"/>
  <c r="D406" i="85"/>
  <c r="BK405" i="85"/>
  <c r="BJ405" i="85"/>
  <c r="BI405" i="85"/>
  <c r="BH405" i="85"/>
  <c r="BG405" i="85"/>
  <c r="BF405" i="85"/>
  <c r="BE405" i="85"/>
  <c r="BD405" i="85"/>
  <c r="BC405" i="85"/>
  <c r="BB405" i="85"/>
  <c r="BA405" i="85"/>
  <c r="AZ405" i="85"/>
  <c r="E405" i="85"/>
  <c r="D405" i="85"/>
  <c r="BK404" i="85"/>
  <c r="BJ404" i="85"/>
  <c r="BI404" i="85"/>
  <c r="BH404" i="85"/>
  <c r="BG404" i="85"/>
  <c r="BF404" i="85"/>
  <c r="BE404" i="85"/>
  <c r="BD404" i="85"/>
  <c r="BC404" i="85"/>
  <c r="BB404" i="85"/>
  <c r="BA404" i="85"/>
  <c r="AZ404" i="85"/>
  <c r="E404" i="85"/>
  <c r="D404" i="85"/>
  <c r="BK403" i="85"/>
  <c r="BJ403" i="85"/>
  <c r="BI403" i="85"/>
  <c r="BH403" i="85"/>
  <c r="BG403" i="85"/>
  <c r="BF403" i="85"/>
  <c r="BE403" i="85"/>
  <c r="BD403" i="85"/>
  <c r="BC403" i="85"/>
  <c r="BB403" i="85"/>
  <c r="BA403" i="85"/>
  <c r="AZ403" i="85"/>
  <c r="O403" i="85"/>
  <c r="N403" i="85"/>
  <c r="M403" i="85"/>
  <c r="L403" i="85"/>
  <c r="K403" i="85"/>
  <c r="J403" i="85"/>
  <c r="E403" i="85"/>
  <c r="D403" i="85"/>
  <c r="BK402" i="85"/>
  <c r="BJ402" i="85"/>
  <c r="BI402" i="85"/>
  <c r="BH402" i="85"/>
  <c r="BG402" i="85"/>
  <c r="BF402" i="85"/>
  <c r="BE402" i="85"/>
  <c r="BD402" i="85"/>
  <c r="BC402" i="85"/>
  <c r="BB402" i="85"/>
  <c r="BA402" i="85"/>
  <c r="AZ402" i="85"/>
  <c r="E402" i="85"/>
  <c r="D402" i="85"/>
  <c r="BK401" i="85"/>
  <c r="BJ401" i="85"/>
  <c r="BI401" i="85"/>
  <c r="BH401" i="85"/>
  <c r="BG401" i="85"/>
  <c r="BF401" i="85"/>
  <c r="BE401" i="85"/>
  <c r="BD401" i="85"/>
  <c r="BC401" i="85"/>
  <c r="BB401" i="85"/>
  <c r="BA401" i="85"/>
  <c r="AZ401" i="85"/>
  <c r="E401" i="85"/>
  <c r="D401" i="85"/>
  <c r="BK400" i="85"/>
  <c r="BJ400" i="85"/>
  <c r="BI400" i="85"/>
  <c r="BH400" i="85"/>
  <c r="BG400" i="85"/>
  <c r="BF400" i="85"/>
  <c r="BE400" i="85"/>
  <c r="BD400" i="85"/>
  <c r="BC400" i="85"/>
  <c r="BB400" i="85"/>
  <c r="BA400" i="85"/>
  <c r="AZ400" i="85"/>
  <c r="E400" i="85"/>
  <c r="D400" i="85"/>
  <c r="BK399" i="85"/>
  <c r="BJ399" i="85"/>
  <c r="BI399" i="85"/>
  <c r="BH399" i="85"/>
  <c r="BG399" i="85"/>
  <c r="BF399" i="85"/>
  <c r="BE399" i="85"/>
  <c r="BD399" i="85"/>
  <c r="BC399" i="85"/>
  <c r="BB399" i="85"/>
  <c r="BA399" i="85"/>
  <c r="AZ399" i="85"/>
  <c r="E399" i="85"/>
  <c r="D399" i="85"/>
  <c r="BK398" i="85"/>
  <c r="BJ398" i="85"/>
  <c r="BI398" i="85"/>
  <c r="BH398" i="85"/>
  <c r="BG398" i="85"/>
  <c r="BF398" i="85"/>
  <c r="BE398" i="85"/>
  <c r="BD398" i="85"/>
  <c r="BC398" i="85"/>
  <c r="BB398" i="85"/>
  <c r="BA398" i="85"/>
  <c r="AZ398" i="85"/>
  <c r="E398" i="85"/>
  <c r="D398" i="85"/>
  <c r="BK397" i="85"/>
  <c r="BJ397" i="85"/>
  <c r="BI397" i="85"/>
  <c r="BH397" i="85"/>
  <c r="BG397" i="85"/>
  <c r="BF397" i="85"/>
  <c r="BE397" i="85"/>
  <c r="BD397" i="85"/>
  <c r="BC397" i="85"/>
  <c r="BB397" i="85"/>
  <c r="BA397" i="85"/>
  <c r="AZ397" i="85"/>
  <c r="E397" i="85"/>
  <c r="D397" i="85"/>
  <c r="BK396" i="85"/>
  <c r="BJ396" i="85"/>
  <c r="BI396" i="85"/>
  <c r="BH396" i="85"/>
  <c r="BG396" i="85"/>
  <c r="BF396" i="85"/>
  <c r="BE396" i="85"/>
  <c r="BD396" i="85"/>
  <c r="BC396" i="85"/>
  <c r="BB396" i="85"/>
  <c r="BA396" i="85"/>
  <c r="AZ396" i="85"/>
  <c r="E396" i="85"/>
  <c r="D396" i="85"/>
  <c r="BK395" i="85"/>
  <c r="BJ395" i="85"/>
  <c r="BI395" i="85"/>
  <c r="BH395" i="85"/>
  <c r="BG395" i="85"/>
  <c r="BF395" i="85"/>
  <c r="BE395" i="85"/>
  <c r="BD395" i="85"/>
  <c r="BC395" i="85"/>
  <c r="BB395" i="85"/>
  <c r="BA395" i="85"/>
  <c r="AZ395" i="85"/>
  <c r="E395" i="85"/>
  <c r="D395" i="85"/>
  <c r="BK394" i="85"/>
  <c r="BJ394" i="85"/>
  <c r="BI394" i="85"/>
  <c r="BH394" i="85"/>
  <c r="BG394" i="85"/>
  <c r="BF394" i="85"/>
  <c r="BE394" i="85"/>
  <c r="BD394" i="85"/>
  <c r="BC394" i="85"/>
  <c r="BB394" i="85"/>
  <c r="BA394" i="85"/>
  <c r="AZ394" i="85"/>
  <c r="O394" i="85"/>
  <c r="N394" i="85"/>
  <c r="M394" i="85"/>
  <c r="L394" i="85"/>
  <c r="K394" i="85"/>
  <c r="J394" i="85"/>
  <c r="E394" i="85"/>
  <c r="D394" i="85"/>
  <c r="BK393" i="85"/>
  <c r="BJ393" i="85"/>
  <c r="BI393" i="85"/>
  <c r="BH393" i="85"/>
  <c r="BG393" i="85"/>
  <c r="BF393" i="85"/>
  <c r="BE393" i="85"/>
  <c r="BD393" i="85"/>
  <c r="BC393" i="85"/>
  <c r="BB393" i="85"/>
  <c r="BA393" i="85"/>
  <c r="AZ393" i="85"/>
  <c r="E393" i="85"/>
  <c r="D393" i="85"/>
  <c r="BK392" i="85"/>
  <c r="BJ392" i="85"/>
  <c r="BI392" i="85"/>
  <c r="BH392" i="85"/>
  <c r="BG392" i="85"/>
  <c r="BF392" i="85"/>
  <c r="BE392" i="85"/>
  <c r="BD392" i="85"/>
  <c r="BC392" i="85"/>
  <c r="BB392" i="85"/>
  <c r="BA392" i="85"/>
  <c r="AZ392" i="85"/>
  <c r="O392" i="85"/>
  <c r="N392" i="85"/>
  <c r="M392" i="85"/>
  <c r="L392" i="85"/>
  <c r="K392" i="85"/>
  <c r="J392" i="85"/>
  <c r="E392" i="85"/>
  <c r="D392" i="85"/>
  <c r="BK391" i="85"/>
  <c r="BJ391" i="85"/>
  <c r="BI391" i="85"/>
  <c r="BH391" i="85"/>
  <c r="BG391" i="85"/>
  <c r="BF391" i="85"/>
  <c r="BE391" i="85"/>
  <c r="BD391" i="85"/>
  <c r="BC391" i="85"/>
  <c r="BB391" i="85"/>
  <c r="BA391" i="85"/>
  <c r="AZ391" i="85"/>
  <c r="O391" i="85"/>
  <c r="N391" i="85"/>
  <c r="M391" i="85"/>
  <c r="L391" i="85"/>
  <c r="K391" i="85"/>
  <c r="J391" i="85"/>
  <c r="E391" i="85"/>
  <c r="D391" i="85"/>
  <c r="BK390" i="85"/>
  <c r="BJ390" i="85"/>
  <c r="BI390" i="85"/>
  <c r="BH390" i="85"/>
  <c r="BG390" i="85"/>
  <c r="BF390" i="85"/>
  <c r="BE390" i="85"/>
  <c r="BD390" i="85"/>
  <c r="BC390" i="85"/>
  <c r="BB390" i="85"/>
  <c r="BA390" i="85"/>
  <c r="AZ390" i="85"/>
  <c r="E390" i="85"/>
  <c r="D390" i="85"/>
  <c r="BK389" i="85"/>
  <c r="BJ389" i="85"/>
  <c r="BI389" i="85"/>
  <c r="BH389" i="85"/>
  <c r="BG389" i="85"/>
  <c r="BF389" i="85"/>
  <c r="BE389" i="85"/>
  <c r="BD389" i="85"/>
  <c r="BC389" i="85"/>
  <c r="BB389" i="85"/>
  <c r="BA389" i="85"/>
  <c r="AZ389" i="85"/>
  <c r="E389" i="85"/>
  <c r="D389" i="85"/>
  <c r="BK388" i="85"/>
  <c r="BJ388" i="85"/>
  <c r="BI388" i="85"/>
  <c r="BH388" i="85"/>
  <c r="BG388" i="85"/>
  <c r="BF388" i="85"/>
  <c r="BE388" i="85"/>
  <c r="BD388" i="85"/>
  <c r="BC388" i="85"/>
  <c r="BB388" i="85"/>
  <c r="BA388" i="85"/>
  <c r="AZ388" i="85"/>
  <c r="O388" i="85"/>
  <c r="N388" i="85"/>
  <c r="M388" i="85"/>
  <c r="L388" i="85"/>
  <c r="K388" i="85"/>
  <c r="J388" i="85"/>
  <c r="E388" i="85"/>
  <c r="D388" i="85"/>
  <c r="BK387" i="85"/>
  <c r="BJ387" i="85"/>
  <c r="BI387" i="85"/>
  <c r="BH387" i="85"/>
  <c r="BG387" i="85"/>
  <c r="BF387" i="85"/>
  <c r="BE387" i="85"/>
  <c r="BD387" i="85"/>
  <c r="BC387" i="85"/>
  <c r="BB387" i="85"/>
  <c r="BA387" i="85"/>
  <c r="AZ387" i="85"/>
  <c r="E387" i="85"/>
  <c r="D387" i="85"/>
  <c r="BK386" i="85"/>
  <c r="BJ386" i="85"/>
  <c r="BI386" i="85"/>
  <c r="BH386" i="85"/>
  <c r="BG386" i="85"/>
  <c r="BF386" i="85"/>
  <c r="BE386" i="85"/>
  <c r="BD386" i="85"/>
  <c r="BC386" i="85"/>
  <c r="BB386" i="85"/>
  <c r="BA386" i="85"/>
  <c r="AZ386" i="85"/>
  <c r="O386" i="85"/>
  <c r="N386" i="85"/>
  <c r="M386" i="85"/>
  <c r="L386" i="85"/>
  <c r="K386" i="85"/>
  <c r="J386" i="85"/>
  <c r="E386" i="85"/>
  <c r="D386" i="85"/>
  <c r="BK385" i="85"/>
  <c r="BJ385" i="85"/>
  <c r="BI385" i="85"/>
  <c r="BH385" i="85"/>
  <c r="BG385" i="85"/>
  <c r="BF385" i="85"/>
  <c r="BE385" i="85"/>
  <c r="BD385" i="85"/>
  <c r="BC385" i="85"/>
  <c r="BB385" i="85"/>
  <c r="BA385" i="85"/>
  <c r="AZ385" i="85"/>
  <c r="E385" i="85"/>
  <c r="D385" i="85"/>
  <c r="BK384" i="85"/>
  <c r="BJ384" i="85"/>
  <c r="BI384" i="85"/>
  <c r="BH384" i="85"/>
  <c r="BG384" i="85"/>
  <c r="BF384" i="85"/>
  <c r="BE384" i="85"/>
  <c r="BD384" i="85"/>
  <c r="BC384" i="85"/>
  <c r="BB384" i="85"/>
  <c r="BA384" i="85"/>
  <c r="AZ384" i="85"/>
  <c r="E384" i="85"/>
  <c r="D384" i="85"/>
  <c r="BK383" i="85"/>
  <c r="BJ383" i="85"/>
  <c r="BI383" i="85"/>
  <c r="BH383" i="85"/>
  <c r="BG383" i="85"/>
  <c r="BF383" i="85"/>
  <c r="BE383" i="85"/>
  <c r="BD383" i="85"/>
  <c r="BC383" i="85"/>
  <c r="BB383" i="85"/>
  <c r="BA383" i="85"/>
  <c r="AZ383" i="85"/>
  <c r="E383" i="85"/>
  <c r="D383" i="85"/>
  <c r="BK382" i="85"/>
  <c r="BJ382" i="85"/>
  <c r="BI382" i="85"/>
  <c r="BH382" i="85"/>
  <c r="BG382" i="85"/>
  <c r="BF382" i="85"/>
  <c r="BE382" i="85"/>
  <c r="BD382" i="85"/>
  <c r="BC382" i="85"/>
  <c r="BB382" i="85"/>
  <c r="BA382" i="85"/>
  <c r="AZ382" i="85"/>
  <c r="O382" i="85"/>
  <c r="N382" i="85"/>
  <c r="M382" i="85"/>
  <c r="L382" i="85"/>
  <c r="K382" i="85"/>
  <c r="J382" i="85"/>
  <c r="E382" i="85"/>
  <c r="D382" i="85"/>
  <c r="BK381" i="85"/>
  <c r="BJ381" i="85"/>
  <c r="BI381" i="85"/>
  <c r="BH381" i="85"/>
  <c r="BG381" i="85"/>
  <c r="BF381" i="85"/>
  <c r="BE381" i="85"/>
  <c r="BD381" i="85"/>
  <c r="BC381" i="85"/>
  <c r="BB381" i="85"/>
  <c r="BA381" i="85"/>
  <c r="AZ381" i="85"/>
  <c r="E381" i="85"/>
  <c r="D381" i="85"/>
  <c r="BK380" i="85"/>
  <c r="BJ380" i="85"/>
  <c r="BI380" i="85"/>
  <c r="BH380" i="85"/>
  <c r="BG380" i="85"/>
  <c r="BF380" i="85"/>
  <c r="BE380" i="85"/>
  <c r="BD380" i="85"/>
  <c r="BC380" i="85"/>
  <c r="BB380" i="85"/>
  <c r="BA380" i="85"/>
  <c r="AZ380" i="85"/>
  <c r="E380" i="85"/>
  <c r="D380" i="85"/>
  <c r="BK379" i="85"/>
  <c r="BJ379" i="85"/>
  <c r="BI379" i="85"/>
  <c r="BH379" i="85"/>
  <c r="BG379" i="85"/>
  <c r="BF379" i="85"/>
  <c r="BE379" i="85"/>
  <c r="BD379" i="85"/>
  <c r="BC379" i="85"/>
  <c r="BB379" i="85"/>
  <c r="BA379" i="85"/>
  <c r="AZ379" i="85"/>
  <c r="E379" i="85"/>
  <c r="D379" i="85"/>
  <c r="BK378" i="85"/>
  <c r="BJ378" i="85"/>
  <c r="BI378" i="85"/>
  <c r="BH378" i="85"/>
  <c r="BG378" i="85"/>
  <c r="BF378" i="85"/>
  <c r="BE378" i="85"/>
  <c r="BD378" i="85"/>
  <c r="BC378" i="85"/>
  <c r="BB378" i="85"/>
  <c r="BA378" i="85"/>
  <c r="AZ378" i="85"/>
  <c r="E378" i="85"/>
  <c r="D378" i="85"/>
  <c r="BK377" i="85"/>
  <c r="BJ377" i="85"/>
  <c r="BI377" i="85"/>
  <c r="BH377" i="85"/>
  <c r="BG377" i="85"/>
  <c r="BF377" i="85"/>
  <c r="BE377" i="85"/>
  <c r="BD377" i="85"/>
  <c r="BC377" i="85"/>
  <c r="BB377" i="85"/>
  <c r="BA377" i="85"/>
  <c r="AZ377" i="85"/>
  <c r="O377" i="85"/>
  <c r="N377" i="85"/>
  <c r="M377" i="85"/>
  <c r="L377" i="85"/>
  <c r="K377" i="85"/>
  <c r="J377" i="85"/>
  <c r="E377" i="85"/>
  <c r="D377" i="85"/>
  <c r="BK376" i="85"/>
  <c r="BJ376" i="85"/>
  <c r="BI376" i="85"/>
  <c r="BH376" i="85"/>
  <c r="BG376" i="85"/>
  <c r="BF376" i="85"/>
  <c r="BE376" i="85"/>
  <c r="BD376" i="85"/>
  <c r="BC376" i="85"/>
  <c r="BB376" i="85"/>
  <c r="BA376" i="85"/>
  <c r="AZ376" i="85"/>
  <c r="E376" i="85"/>
  <c r="D376" i="85"/>
  <c r="BK375" i="85"/>
  <c r="BJ375" i="85"/>
  <c r="BI375" i="85"/>
  <c r="BH375" i="85"/>
  <c r="BG375" i="85"/>
  <c r="BF375" i="85"/>
  <c r="BE375" i="85"/>
  <c r="BD375" i="85"/>
  <c r="BC375" i="85"/>
  <c r="BB375" i="85"/>
  <c r="BA375" i="85"/>
  <c r="AZ375" i="85"/>
  <c r="E375" i="85"/>
  <c r="D375" i="85"/>
  <c r="BK374" i="85"/>
  <c r="BJ374" i="85"/>
  <c r="BI374" i="85"/>
  <c r="BH374" i="85"/>
  <c r="BG374" i="85"/>
  <c r="BF374" i="85"/>
  <c r="BE374" i="85"/>
  <c r="BD374" i="85"/>
  <c r="BC374" i="85"/>
  <c r="BB374" i="85"/>
  <c r="BA374" i="85"/>
  <c r="AZ374" i="85"/>
  <c r="E374" i="85"/>
  <c r="D374" i="85"/>
  <c r="BK373" i="85"/>
  <c r="BJ373" i="85"/>
  <c r="BI373" i="85"/>
  <c r="BH373" i="85"/>
  <c r="BG373" i="85"/>
  <c r="BF373" i="85"/>
  <c r="BE373" i="85"/>
  <c r="BD373" i="85"/>
  <c r="BC373" i="85"/>
  <c r="BB373" i="85"/>
  <c r="BA373" i="85"/>
  <c r="AZ373" i="85"/>
  <c r="O373" i="85"/>
  <c r="N373" i="85"/>
  <c r="M373" i="85"/>
  <c r="L373" i="85"/>
  <c r="K373" i="85"/>
  <c r="J373" i="85"/>
  <c r="E373" i="85"/>
  <c r="D373" i="85"/>
  <c r="BK372" i="85"/>
  <c r="BJ372" i="85"/>
  <c r="BI372" i="85"/>
  <c r="BH372" i="85"/>
  <c r="BG372" i="85"/>
  <c r="BF372" i="85"/>
  <c r="BE372" i="85"/>
  <c r="BD372" i="85"/>
  <c r="BC372" i="85"/>
  <c r="BB372" i="85"/>
  <c r="BA372" i="85"/>
  <c r="AZ372" i="85"/>
  <c r="E372" i="85"/>
  <c r="D372" i="85"/>
  <c r="BK371" i="85"/>
  <c r="BJ371" i="85"/>
  <c r="BI371" i="85"/>
  <c r="BH371" i="85"/>
  <c r="BG371" i="85"/>
  <c r="BF371" i="85"/>
  <c r="BE371" i="85"/>
  <c r="BD371" i="85"/>
  <c r="BC371" i="85"/>
  <c r="BB371" i="85"/>
  <c r="BA371" i="85"/>
  <c r="AZ371" i="85"/>
  <c r="O371" i="85"/>
  <c r="N371" i="85"/>
  <c r="M371" i="85"/>
  <c r="L371" i="85"/>
  <c r="K371" i="85"/>
  <c r="J371" i="85"/>
  <c r="E371" i="85"/>
  <c r="D371" i="85"/>
  <c r="BK370" i="85"/>
  <c r="BJ370" i="85"/>
  <c r="BI370" i="85"/>
  <c r="BH370" i="85"/>
  <c r="BG370" i="85"/>
  <c r="BF370" i="85"/>
  <c r="BE370" i="85"/>
  <c r="BD370" i="85"/>
  <c r="BC370" i="85"/>
  <c r="BB370" i="85"/>
  <c r="BA370" i="85"/>
  <c r="AZ370" i="85"/>
  <c r="E370" i="85"/>
  <c r="D370" i="85"/>
  <c r="BK369" i="85"/>
  <c r="BJ369" i="85"/>
  <c r="BI369" i="85"/>
  <c r="BH369" i="85"/>
  <c r="BG369" i="85"/>
  <c r="BF369" i="85"/>
  <c r="BE369" i="85"/>
  <c r="BD369" i="85"/>
  <c r="BC369" i="85"/>
  <c r="BB369" i="85"/>
  <c r="BA369" i="85"/>
  <c r="AZ369" i="85"/>
  <c r="E369" i="85"/>
  <c r="D369" i="85"/>
  <c r="BK368" i="85"/>
  <c r="BJ368" i="85"/>
  <c r="BI368" i="85"/>
  <c r="BH368" i="85"/>
  <c r="BG368" i="85"/>
  <c r="BF368" i="85"/>
  <c r="BE368" i="85"/>
  <c r="BD368" i="85"/>
  <c r="BC368" i="85"/>
  <c r="BB368" i="85"/>
  <c r="BA368" i="85"/>
  <c r="AZ368" i="85"/>
  <c r="E368" i="85"/>
  <c r="D368" i="85"/>
  <c r="BK367" i="85"/>
  <c r="BJ367" i="85"/>
  <c r="BI367" i="85"/>
  <c r="BH367" i="85"/>
  <c r="BG367" i="85"/>
  <c r="BF367" i="85"/>
  <c r="BE367" i="85"/>
  <c r="BD367" i="85"/>
  <c r="BC367" i="85"/>
  <c r="BB367" i="85"/>
  <c r="BA367" i="85"/>
  <c r="AZ367" i="85"/>
  <c r="O367" i="85"/>
  <c r="N367" i="85"/>
  <c r="M367" i="85"/>
  <c r="L367" i="85"/>
  <c r="K367" i="85"/>
  <c r="J367" i="85"/>
  <c r="E367" i="85"/>
  <c r="D367" i="85"/>
  <c r="BK366" i="85"/>
  <c r="BJ366" i="85"/>
  <c r="BI366" i="85"/>
  <c r="BH366" i="85"/>
  <c r="BG366" i="85"/>
  <c r="BF366" i="85"/>
  <c r="BE366" i="85"/>
  <c r="BD366" i="85"/>
  <c r="BC366" i="85"/>
  <c r="BB366" i="85"/>
  <c r="BA366" i="85"/>
  <c r="AZ366" i="85"/>
  <c r="E366" i="85"/>
  <c r="D366" i="85"/>
  <c r="BK365" i="85"/>
  <c r="BJ365" i="85"/>
  <c r="BI365" i="85"/>
  <c r="BH365" i="85"/>
  <c r="BG365" i="85"/>
  <c r="BF365" i="85"/>
  <c r="BE365" i="85"/>
  <c r="BD365" i="85"/>
  <c r="BC365" i="85"/>
  <c r="BB365" i="85"/>
  <c r="BA365" i="85"/>
  <c r="AZ365" i="85"/>
  <c r="O365" i="85"/>
  <c r="N365" i="85"/>
  <c r="M365" i="85"/>
  <c r="L365" i="85"/>
  <c r="K365" i="85"/>
  <c r="J365" i="85"/>
  <c r="E365" i="85"/>
  <c r="D365" i="85"/>
  <c r="BK364" i="85"/>
  <c r="BJ364" i="85"/>
  <c r="BI364" i="85"/>
  <c r="BH364" i="85"/>
  <c r="BG364" i="85"/>
  <c r="BF364" i="85"/>
  <c r="BE364" i="85"/>
  <c r="BD364" i="85"/>
  <c r="BC364" i="85"/>
  <c r="BB364" i="85"/>
  <c r="BA364" i="85"/>
  <c r="AZ364" i="85"/>
  <c r="E364" i="85"/>
  <c r="D364" i="85"/>
  <c r="BK363" i="85"/>
  <c r="BJ363" i="85"/>
  <c r="BI363" i="85"/>
  <c r="BH363" i="85"/>
  <c r="BG363" i="85"/>
  <c r="BF363" i="85"/>
  <c r="BE363" i="85"/>
  <c r="BD363" i="85"/>
  <c r="BC363" i="85"/>
  <c r="BB363" i="85"/>
  <c r="BA363" i="85"/>
  <c r="AZ363" i="85"/>
  <c r="E363" i="85"/>
  <c r="D363" i="85"/>
  <c r="BK362" i="85"/>
  <c r="BJ362" i="85"/>
  <c r="BI362" i="85"/>
  <c r="BH362" i="85"/>
  <c r="BG362" i="85"/>
  <c r="BF362" i="85"/>
  <c r="BE362" i="85"/>
  <c r="BD362" i="85"/>
  <c r="BC362" i="85"/>
  <c r="BB362" i="85"/>
  <c r="BA362" i="85"/>
  <c r="AZ362" i="85"/>
  <c r="E362" i="85"/>
  <c r="D362" i="85"/>
  <c r="BK361" i="85"/>
  <c r="BJ361" i="85"/>
  <c r="BI361" i="85"/>
  <c r="BH361" i="85"/>
  <c r="BG361" i="85"/>
  <c r="BF361" i="85"/>
  <c r="BE361" i="85"/>
  <c r="BD361" i="85"/>
  <c r="BC361" i="85"/>
  <c r="BB361" i="85"/>
  <c r="BA361" i="85"/>
  <c r="AZ361" i="85"/>
  <c r="O361" i="85"/>
  <c r="N361" i="85"/>
  <c r="M361" i="85"/>
  <c r="L361" i="85"/>
  <c r="K361" i="85"/>
  <c r="J361" i="85"/>
  <c r="E361" i="85"/>
  <c r="D361" i="85"/>
  <c r="BK360" i="85"/>
  <c r="BJ360" i="85"/>
  <c r="BI360" i="85"/>
  <c r="BH360" i="85"/>
  <c r="BG360" i="85"/>
  <c r="BF360" i="85"/>
  <c r="BE360" i="85"/>
  <c r="BD360" i="85"/>
  <c r="BC360" i="85"/>
  <c r="BB360" i="85"/>
  <c r="BA360" i="85"/>
  <c r="AZ360" i="85"/>
  <c r="E360" i="85"/>
  <c r="D360" i="85"/>
  <c r="BK359" i="85"/>
  <c r="BJ359" i="85"/>
  <c r="BI359" i="85"/>
  <c r="BH359" i="85"/>
  <c r="BG359" i="85"/>
  <c r="BF359" i="85"/>
  <c r="BE359" i="85"/>
  <c r="BD359" i="85"/>
  <c r="BC359" i="85"/>
  <c r="BB359" i="85"/>
  <c r="BA359" i="85"/>
  <c r="AZ359" i="85"/>
  <c r="E359" i="85"/>
  <c r="D359" i="85"/>
  <c r="BK358" i="85"/>
  <c r="BJ358" i="85"/>
  <c r="BI358" i="85"/>
  <c r="BH358" i="85"/>
  <c r="BG358" i="85"/>
  <c r="BF358" i="85"/>
  <c r="BE358" i="85"/>
  <c r="BD358" i="85"/>
  <c r="BC358" i="85"/>
  <c r="BB358" i="85"/>
  <c r="BA358" i="85"/>
  <c r="AZ358" i="85"/>
  <c r="E358" i="85"/>
  <c r="D358" i="85"/>
  <c r="BK357" i="85"/>
  <c r="BJ357" i="85"/>
  <c r="BI357" i="85"/>
  <c r="BH357" i="85"/>
  <c r="BG357" i="85"/>
  <c r="BF357" i="85"/>
  <c r="BE357" i="85"/>
  <c r="BD357" i="85"/>
  <c r="BC357" i="85"/>
  <c r="BB357" i="85"/>
  <c r="BA357" i="85"/>
  <c r="AZ357" i="85"/>
  <c r="E357" i="85"/>
  <c r="D357" i="85"/>
  <c r="BK356" i="85"/>
  <c r="BJ356" i="85"/>
  <c r="BI356" i="85"/>
  <c r="BH356" i="85"/>
  <c r="BG356" i="85"/>
  <c r="BF356" i="85"/>
  <c r="BE356" i="85"/>
  <c r="BD356" i="85"/>
  <c r="BC356" i="85"/>
  <c r="BB356" i="85"/>
  <c r="BA356" i="85"/>
  <c r="AZ356" i="85"/>
  <c r="O356" i="85"/>
  <c r="N356" i="85"/>
  <c r="M356" i="85"/>
  <c r="L356" i="85"/>
  <c r="K356" i="85"/>
  <c r="J356" i="85"/>
  <c r="E356" i="85"/>
  <c r="D356" i="85"/>
  <c r="BK355" i="85"/>
  <c r="BJ355" i="85"/>
  <c r="BI355" i="85"/>
  <c r="BH355" i="85"/>
  <c r="BG355" i="85"/>
  <c r="BF355" i="85"/>
  <c r="BE355" i="85"/>
  <c r="BD355" i="85"/>
  <c r="BC355" i="85"/>
  <c r="BB355" i="85"/>
  <c r="BA355" i="85"/>
  <c r="AZ355" i="85"/>
  <c r="E355" i="85"/>
  <c r="D355" i="85"/>
  <c r="BK354" i="85"/>
  <c r="BJ354" i="85"/>
  <c r="BI354" i="85"/>
  <c r="BH354" i="85"/>
  <c r="BG354" i="85"/>
  <c r="BF354" i="85"/>
  <c r="BE354" i="85"/>
  <c r="BD354" i="85"/>
  <c r="BC354" i="85"/>
  <c r="BB354" i="85"/>
  <c r="BA354" i="85"/>
  <c r="AZ354" i="85"/>
  <c r="E354" i="85"/>
  <c r="D354" i="85"/>
  <c r="BK353" i="85"/>
  <c r="BJ353" i="85"/>
  <c r="BI353" i="85"/>
  <c r="BH353" i="85"/>
  <c r="BG353" i="85"/>
  <c r="BF353" i="85"/>
  <c r="BE353" i="85"/>
  <c r="BD353" i="85"/>
  <c r="BC353" i="85"/>
  <c r="BB353" i="85"/>
  <c r="BA353" i="85"/>
  <c r="AZ353" i="85"/>
  <c r="E353" i="85"/>
  <c r="D353" i="85"/>
  <c r="BK352" i="85"/>
  <c r="BJ352" i="85"/>
  <c r="BI352" i="85"/>
  <c r="BH352" i="85"/>
  <c r="BG352" i="85"/>
  <c r="BF352" i="85"/>
  <c r="BE352" i="85"/>
  <c r="BD352" i="85"/>
  <c r="BC352" i="85"/>
  <c r="BB352" i="85"/>
  <c r="BA352" i="85"/>
  <c r="AZ352" i="85"/>
  <c r="O352" i="85"/>
  <c r="N352" i="85"/>
  <c r="M352" i="85"/>
  <c r="L352" i="85"/>
  <c r="K352" i="85"/>
  <c r="J352" i="85"/>
  <c r="E352" i="85"/>
  <c r="D352" i="85"/>
  <c r="BK351" i="85"/>
  <c r="BJ351" i="85"/>
  <c r="BI351" i="85"/>
  <c r="BH351" i="85"/>
  <c r="BG351" i="85"/>
  <c r="BF351" i="85"/>
  <c r="BE351" i="85"/>
  <c r="BD351" i="85"/>
  <c r="BC351" i="85"/>
  <c r="BB351" i="85"/>
  <c r="BA351" i="85"/>
  <c r="AZ351" i="85"/>
  <c r="E351" i="85"/>
  <c r="D351" i="85"/>
  <c r="BK350" i="85"/>
  <c r="BJ350" i="85"/>
  <c r="BI350" i="85"/>
  <c r="BH350" i="85"/>
  <c r="BG350" i="85"/>
  <c r="BF350" i="85"/>
  <c r="BE350" i="85"/>
  <c r="BD350" i="85"/>
  <c r="BC350" i="85"/>
  <c r="BB350" i="85"/>
  <c r="BA350" i="85"/>
  <c r="AZ350" i="85"/>
  <c r="O350" i="85"/>
  <c r="N350" i="85"/>
  <c r="M350" i="85"/>
  <c r="L350" i="85"/>
  <c r="K350" i="85"/>
  <c r="J350" i="85"/>
  <c r="E350" i="85"/>
  <c r="D350" i="85"/>
  <c r="BK349" i="85"/>
  <c r="BJ349" i="85"/>
  <c r="BI349" i="85"/>
  <c r="BH349" i="85"/>
  <c r="BG349" i="85"/>
  <c r="BF349" i="85"/>
  <c r="BE349" i="85"/>
  <c r="BD349" i="85"/>
  <c r="BC349" i="85"/>
  <c r="BB349" i="85"/>
  <c r="BA349" i="85"/>
  <c r="AZ349" i="85"/>
  <c r="O349" i="85"/>
  <c r="N349" i="85"/>
  <c r="M349" i="85"/>
  <c r="L349" i="85"/>
  <c r="K349" i="85"/>
  <c r="J349" i="85"/>
  <c r="E349" i="85"/>
  <c r="D349" i="85"/>
  <c r="BK348" i="85"/>
  <c r="BJ348" i="85"/>
  <c r="BI348" i="85"/>
  <c r="BH348" i="85"/>
  <c r="BG348" i="85"/>
  <c r="BF348" i="85"/>
  <c r="BE348" i="85"/>
  <c r="BD348" i="85"/>
  <c r="BC348" i="85"/>
  <c r="BB348" i="85"/>
  <c r="BA348" i="85"/>
  <c r="AZ348" i="85"/>
  <c r="O348" i="85"/>
  <c r="N348" i="85"/>
  <c r="M348" i="85"/>
  <c r="L348" i="85"/>
  <c r="K348" i="85"/>
  <c r="J348" i="85"/>
  <c r="E348" i="85"/>
  <c r="D348" i="85"/>
  <c r="BK347" i="85"/>
  <c r="BJ347" i="85"/>
  <c r="BI347" i="85"/>
  <c r="BH347" i="85"/>
  <c r="BG347" i="85"/>
  <c r="BF347" i="85"/>
  <c r="BE347" i="85"/>
  <c r="BD347" i="85"/>
  <c r="BC347" i="85"/>
  <c r="BB347" i="85"/>
  <c r="BA347" i="85"/>
  <c r="AZ347" i="85"/>
  <c r="O347" i="85"/>
  <c r="N347" i="85"/>
  <c r="M347" i="85"/>
  <c r="L347" i="85"/>
  <c r="K347" i="85"/>
  <c r="J347" i="85"/>
  <c r="E347" i="85"/>
  <c r="D347" i="85"/>
  <c r="BK346" i="85"/>
  <c r="BJ346" i="85"/>
  <c r="BI346" i="85"/>
  <c r="BH346" i="85"/>
  <c r="BG346" i="85"/>
  <c r="BF346" i="85"/>
  <c r="BE346" i="85"/>
  <c r="BD346" i="85"/>
  <c r="BC346" i="85"/>
  <c r="BB346" i="85"/>
  <c r="BA346" i="85"/>
  <c r="AZ346" i="85"/>
  <c r="O346" i="85"/>
  <c r="N346" i="85"/>
  <c r="M346" i="85"/>
  <c r="L346" i="85"/>
  <c r="K346" i="85"/>
  <c r="J346" i="85"/>
  <c r="E346" i="85"/>
  <c r="D346" i="85"/>
  <c r="BK345" i="85"/>
  <c r="BJ345" i="85"/>
  <c r="BI345" i="85"/>
  <c r="BH345" i="85"/>
  <c r="BG345" i="85"/>
  <c r="BF345" i="85"/>
  <c r="BE345" i="85"/>
  <c r="BD345" i="85"/>
  <c r="BC345" i="85"/>
  <c r="BB345" i="85"/>
  <c r="BA345" i="85"/>
  <c r="AZ345" i="85"/>
  <c r="O345" i="85"/>
  <c r="N345" i="85"/>
  <c r="M345" i="85"/>
  <c r="L345" i="85"/>
  <c r="K345" i="85"/>
  <c r="J345" i="85"/>
  <c r="E345" i="85"/>
  <c r="D345" i="85"/>
  <c r="BK344" i="85"/>
  <c r="BJ344" i="85"/>
  <c r="BI344" i="85"/>
  <c r="BH344" i="85"/>
  <c r="BG344" i="85"/>
  <c r="BF344" i="85"/>
  <c r="BE344" i="85"/>
  <c r="BD344" i="85"/>
  <c r="BC344" i="85"/>
  <c r="BB344" i="85"/>
  <c r="BA344" i="85"/>
  <c r="AZ344" i="85"/>
  <c r="O344" i="85"/>
  <c r="N344" i="85"/>
  <c r="M344" i="85"/>
  <c r="L344" i="85"/>
  <c r="K344" i="85"/>
  <c r="J344" i="85"/>
  <c r="E344" i="85"/>
  <c r="D344" i="85"/>
  <c r="BK343" i="85"/>
  <c r="BJ343" i="85"/>
  <c r="BI343" i="85"/>
  <c r="BH343" i="85"/>
  <c r="BG343" i="85"/>
  <c r="BF343" i="85"/>
  <c r="BE343" i="85"/>
  <c r="BD343" i="85"/>
  <c r="BC343" i="85"/>
  <c r="BB343" i="85"/>
  <c r="BA343" i="85"/>
  <c r="AZ343" i="85"/>
  <c r="E343" i="85"/>
  <c r="D343" i="85"/>
  <c r="BK342" i="85"/>
  <c r="BJ342" i="85"/>
  <c r="BI342" i="85"/>
  <c r="BH342" i="85"/>
  <c r="BG342" i="85"/>
  <c r="BF342" i="85"/>
  <c r="BE342" i="85"/>
  <c r="BD342" i="85"/>
  <c r="BC342" i="85"/>
  <c r="BB342" i="85"/>
  <c r="BA342" i="85"/>
  <c r="AZ342" i="85"/>
  <c r="E342" i="85"/>
  <c r="D342" i="85"/>
  <c r="BK341" i="85"/>
  <c r="BJ341" i="85"/>
  <c r="BI341" i="85"/>
  <c r="BH341" i="85"/>
  <c r="BG341" i="85"/>
  <c r="BF341" i="85"/>
  <c r="BE341" i="85"/>
  <c r="BD341" i="85"/>
  <c r="BC341" i="85"/>
  <c r="BB341" i="85"/>
  <c r="BA341" i="85"/>
  <c r="AZ341" i="85"/>
  <c r="O341" i="85"/>
  <c r="N341" i="85"/>
  <c r="M341" i="85"/>
  <c r="L341" i="85"/>
  <c r="K341" i="85"/>
  <c r="J341" i="85"/>
  <c r="E341" i="85"/>
  <c r="D341" i="85"/>
  <c r="BK340" i="85"/>
  <c r="BJ340" i="85"/>
  <c r="BI340" i="85"/>
  <c r="BH340" i="85"/>
  <c r="BG340" i="85"/>
  <c r="BF340" i="85"/>
  <c r="BE340" i="85"/>
  <c r="BD340" i="85"/>
  <c r="BC340" i="85"/>
  <c r="BB340" i="85"/>
  <c r="BA340" i="85"/>
  <c r="AZ340" i="85"/>
  <c r="O340" i="85"/>
  <c r="N340" i="85"/>
  <c r="M340" i="85"/>
  <c r="L340" i="85"/>
  <c r="K340" i="85"/>
  <c r="J340" i="85"/>
  <c r="E340" i="85"/>
  <c r="D340" i="85"/>
  <c r="BK339" i="85"/>
  <c r="BJ339" i="85"/>
  <c r="BI339" i="85"/>
  <c r="BH339" i="85"/>
  <c r="BG339" i="85"/>
  <c r="BF339" i="85"/>
  <c r="BE339" i="85"/>
  <c r="BD339" i="85"/>
  <c r="BC339" i="85"/>
  <c r="BB339" i="85"/>
  <c r="BA339" i="85"/>
  <c r="AZ339" i="85"/>
  <c r="E339" i="85"/>
  <c r="D339" i="85"/>
  <c r="BK338" i="85"/>
  <c r="BJ338" i="85"/>
  <c r="BI338" i="85"/>
  <c r="BH338" i="85"/>
  <c r="BG338" i="85"/>
  <c r="BF338" i="85"/>
  <c r="BE338" i="85"/>
  <c r="BD338" i="85"/>
  <c r="BC338" i="85"/>
  <c r="BB338" i="85"/>
  <c r="BA338" i="85"/>
  <c r="AZ338" i="85"/>
  <c r="E338" i="85"/>
  <c r="D338" i="85"/>
  <c r="BK337" i="85"/>
  <c r="BJ337" i="85"/>
  <c r="BI337" i="85"/>
  <c r="BH337" i="85"/>
  <c r="BG337" i="85"/>
  <c r="BF337" i="85"/>
  <c r="BE337" i="85"/>
  <c r="BD337" i="85"/>
  <c r="BC337" i="85"/>
  <c r="BB337" i="85"/>
  <c r="BA337" i="85"/>
  <c r="AZ337" i="85"/>
  <c r="E337" i="85"/>
  <c r="D337" i="85"/>
  <c r="BK336" i="85"/>
  <c r="BJ336" i="85"/>
  <c r="BI336" i="85"/>
  <c r="BH336" i="85"/>
  <c r="BG336" i="85"/>
  <c r="BF336" i="85"/>
  <c r="BE336" i="85"/>
  <c r="BD336" i="85"/>
  <c r="BC336" i="85"/>
  <c r="BB336" i="85"/>
  <c r="BA336" i="85"/>
  <c r="AZ336" i="85"/>
  <c r="O336" i="85"/>
  <c r="N336" i="85"/>
  <c r="M336" i="85"/>
  <c r="L336" i="85"/>
  <c r="K336" i="85"/>
  <c r="J336" i="85"/>
  <c r="E336" i="85"/>
  <c r="D336" i="85"/>
  <c r="BK335" i="85"/>
  <c r="BJ335" i="85"/>
  <c r="BI335" i="85"/>
  <c r="BH335" i="85"/>
  <c r="BG335" i="85"/>
  <c r="BF335" i="85"/>
  <c r="BE335" i="85"/>
  <c r="BD335" i="85"/>
  <c r="BC335" i="85"/>
  <c r="BB335" i="85"/>
  <c r="BA335" i="85"/>
  <c r="AZ335" i="85"/>
  <c r="E335" i="85"/>
  <c r="D335" i="85"/>
  <c r="BK334" i="85"/>
  <c r="BJ334" i="85"/>
  <c r="BI334" i="85"/>
  <c r="BH334" i="85"/>
  <c r="BG334" i="85"/>
  <c r="BF334" i="85"/>
  <c r="BE334" i="85"/>
  <c r="BD334" i="85"/>
  <c r="BC334" i="85"/>
  <c r="BB334" i="85"/>
  <c r="BA334" i="85"/>
  <c r="AZ334" i="85"/>
  <c r="E334" i="85"/>
  <c r="D334" i="85"/>
  <c r="BK333" i="85"/>
  <c r="BJ333" i="85"/>
  <c r="BI333" i="85"/>
  <c r="BH333" i="85"/>
  <c r="BG333" i="85"/>
  <c r="BF333" i="85"/>
  <c r="BE333" i="85"/>
  <c r="BD333" i="85"/>
  <c r="BC333" i="85"/>
  <c r="BB333" i="85"/>
  <c r="BA333" i="85"/>
  <c r="AZ333" i="85"/>
  <c r="O333" i="85"/>
  <c r="N333" i="85"/>
  <c r="M333" i="85"/>
  <c r="L333" i="85"/>
  <c r="K333" i="85"/>
  <c r="J333" i="85"/>
  <c r="E333" i="85"/>
  <c r="D333" i="85"/>
  <c r="BK332" i="85"/>
  <c r="BJ332" i="85"/>
  <c r="BI332" i="85"/>
  <c r="BH332" i="85"/>
  <c r="BG332" i="85"/>
  <c r="BF332" i="85"/>
  <c r="BE332" i="85"/>
  <c r="BD332" i="85"/>
  <c r="BC332" i="85"/>
  <c r="BB332" i="85"/>
  <c r="BA332" i="85"/>
  <c r="AZ332" i="85"/>
  <c r="E332" i="85"/>
  <c r="D332" i="85"/>
  <c r="BK331" i="85"/>
  <c r="BJ331" i="85"/>
  <c r="BI331" i="85"/>
  <c r="BH331" i="85"/>
  <c r="BG331" i="85"/>
  <c r="BF331" i="85"/>
  <c r="BE331" i="85"/>
  <c r="BD331" i="85"/>
  <c r="BC331" i="85"/>
  <c r="BB331" i="85"/>
  <c r="BA331" i="85"/>
  <c r="AZ331" i="85"/>
  <c r="E331" i="85"/>
  <c r="D331" i="85"/>
  <c r="BK330" i="85"/>
  <c r="BJ330" i="85"/>
  <c r="BI330" i="85"/>
  <c r="BH330" i="85"/>
  <c r="BG330" i="85"/>
  <c r="BF330" i="85"/>
  <c r="BE330" i="85"/>
  <c r="BD330" i="85"/>
  <c r="BC330" i="85"/>
  <c r="BB330" i="85"/>
  <c r="BA330" i="85"/>
  <c r="AZ330" i="85"/>
  <c r="O330" i="85"/>
  <c r="N330" i="85"/>
  <c r="M330" i="85"/>
  <c r="L330" i="85"/>
  <c r="K330" i="85"/>
  <c r="J330" i="85"/>
  <c r="E330" i="85"/>
  <c r="D330" i="85"/>
  <c r="BK329" i="85"/>
  <c r="BJ329" i="85"/>
  <c r="BI329" i="85"/>
  <c r="BH329" i="85"/>
  <c r="BG329" i="85"/>
  <c r="BF329" i="85"/>
  <c r="BE329" i="85"/>
  <c r="BD329" i="85"/>
  <c r="BC329" i="85"/>
  <c r="BB329" i="85"/>
  <c r="BA329" i="85"/>
  <c r="AZ329" i="85"/>
  <c r="O329" i="85"/>
  <c r="N329" i="85"/>
  <c r="M329" i="85"/>
  <c r="L329" i="85"/>
  <c r="K329" i="85"/>
  <c r="J329" i="85"/>
  <c r="E329" i="85"/>
  <c r="D329" i="85"/>
  <c r="BK328" i="85"/>
  <c r="BJ328" i="85"/>
  <c r="BI328" i="85"/>
  <c r="BH328" i="85"/>
  <c r="BG328" i="85"/>
  <c r="BF328" i="85"/>
  <c r="BE328" i="85"/>
  <c r="BD328" i="85"/>
  <c r="BC328" i="85"/>
  <c r="BB328" i="85"/>
  <c r="BA328" i="85"/>
  <c r="AZ328" i="85"/>
  <c r="O328" i="85"/>
  <c r="N328" i="85"/>
  <c r="M328" i="85"/>
  <c r="L328" i="85"/>
  <c r="K328" i="85"/>
  <c r="J328" i="85"/>
  <c r="E328" i="85"/>
  <c r="D328" i="85"/>
  <c r="BK327" i="85"/>
  <c r="BJ327" i="85"/>
  <c r="BI327" i="85"/>
  <c r="BH327" i="85"/>
  <c r="BG327" i="85"/>
  <c r="BF327" i="85"/>
  <c r="BE327" i="85"/>
  <c r="BD327" i="85"/>
  <c r="BC327" i="85"/>
  <c r="BB327" i="85"/>
  <c r="BA327" i="85"/>
  <c r="AZ327" i="85"/>
  <c r="E327" i="85"/>
  <c r="D327" i="85"/>
  <c r="BK326" i="85"/>
  <c r="BJ326" i="85"/>
  <c r="BI326" i="85"/>
  <c r="BH326" i="85"/>
  <c r="BG326" i="85"/>
  <c r="BF326" i="85"/>
  <c r="BE326" i="85"/>
  <c r="BD326" i="85"/>
  <c r="BC326" i="85"/>
  <c r="BB326" i="85"/>
  <c r="BA326" i="85"/>
  <c r="AZ326" i="85"/>
  <c r="E326" i="85"/>
  <c r="D326" i="85"/>
  <c r="BK325" i="85"/>
  <c r="BJ325" i="85"/>
  <c r="BI325" i="85"/>
  <c r="BH325" i="85"/>
  <c r="BG325" i="85"/>
  <c r="BF325" i="85"/>
  <c r="BE325" i="85"/>
  <c r="BD325" i="85"/>
  <c r="BC325" i="85"/>
  <c r="BB325" i="85"/>
  <c r="BA325" i="85"/>
  <c r="AZ325" i="85"/>
  <c r="O325" i="85"/>
  <c r="N325" i="85"/>
  <c r="M325" i="85"/>
  <c r="L325" i="85"/>
  <c r="K325" i="85"/>
  <c r="J325" i="85"/>
  <c r="E325" i="85"/>
  <c r="D325" i="85"/>
  <c r="BK324" i="85"/>
  <c r="BJ324" i="85"/>
  <c r="BI324" i="85"/>
  <c r="BH324" i="85"/>
  <c r="BG324" i="85"/>
  <c r="BF324" i="85"/>
  <c r="BE324" i="85"/>
  <c r="BD324" i="85"/>
  <c r="BC324" i="85"/>
  <c r="BB324" i="85"/>
  <c r="BA324" i="85"/>
  <c r="AZ324" i="85"/>
  <c r="E324" i="85"/>
  <c r="D324" i="85"/>
  <c r="BK323" i="85"/>
  <c r="BJ323" i="85"/>
  <c r="BI323" i="85"/>
  <c r="BH323" i="85"/>
  <c r="BG323" i="85"/>
  <c r="BF323" i="85"/>
  <c r="BE323" i="85"/>
  <c r="BD323" i="85"/>
  <c r="BC323" i="85"/>
  <c r="BB323" i="85"/>
  <c r="BA323" i="85"/>
  <c r="AZ323" i="85"/>
  <c r="O323" i="85"/>
  <c r="N323" i="85"/>
  <c r="M323" i="85"/>
  <c r="L323" i="85"/>
  <c r="K323" i="85"/>
  <c r="J323" i="85"/>
  <c r="E323" i="85"/>
  <c r="D323" i="85"/>
  <c r="BK322" i="85"/>
  <c r="BJ322" i="85"/>
  <c r="BI322" i="85"/>
  <c r="BH322" i="85"/>
  <c r="BG322" i="85"/>
  <c r="BF322" i="85"/>
  <c r="BE322" i="85"/>
  <c r="BD322" i="85"/>
  <c r="BC322" i="85"/>
  <c r="BB322" i="85"/>
  <c r="BA322" i="85"/>
  <c r="AZ322" i="85"/>
  <c r="E322" i="85"/>
  <c r="D322" i="85"/>
  <c r="BK321" i="85"/>
  <c r="BJ321" i="85"/>
  <c r="BI321" i="85"/>
  <c r="BH321" i="85"/>
  <c r="BG321" i="85"/>
  <c r="BF321" i="85"/>
  <c r="BE321" i="85"/>
  <c r="BD321" i="85"/>
  <c r="BC321" i="85"/>
  <c r="BB321" i="85"/>
  <c r="BA321" i="85"/>
  <c r="AZ321" i="85"/>
  <c r="E321" i="85"/>
  <c r="D321" i="85"/>
  <c r="BK320" i="85"/>
  <c r="BJ320" i="85"/>
  <c r="BI320" i="85"/>
  <c r="BH320" i="85"/>
  <c r="BG320" i="85"/>
  <c r="BF320" i="85"/>
  <c r="BE320" i="85"/>
  <c r="BD320" i="85"/>
  <c r="BC320" i="85"/>
  <c r="BB320" i="85"/>
  <c r="BA320" i="85"/>
  <c r="AZ320" i="85"/>
  <c r="O320" i="85"/>
  <c r="N320" i="85"/>
  <c r="M320" i="85"/>
  <c r="L320" i="85"/>
  <c r="K320" i="85"/>
  <c r="J320" i="85"/>
  <c r="E320" i="85"/>
  <c r="D320" i="85"/>
  <c r="BK319" i="85"/>
  <c r="BJ319" i="85"/>
  <c r="BI319" i="85"/>
  <c r="BH319" i="85"/>
  <c r="BG319" i="85"/>
  <c r="BF319" i="85"/>
  <c r="BE319" i="85"/>
  <c r="BD319" i="85"/>
  <c r="BC319" i="85"/>
  <c r="BB319" i="85"/>
  <c r="BA319" i="85"/>
  <c r="AZ319" i="85"/>
  <c r="O319" i="85"/>
  <c r="N319" i="85"/>
  <c r="M319" i="85"/>
  <c r="L319" i="85"/>
  <c r="K319" i="85"/>
  <c r="J319" i="85"/>
  <c r="E319" i="85"/>
  <c r="D319" i="85"/>
  <c r="BK318" i="85"/>
  <c r="BJ318" i="85"/>
  <c r="BI318" i="85"/>
  <c r="BH318" i="85"/>
  <c r="BG318" i="85"/>
  <c r="BF318" i="85"/>
  <c r="BE318" i="85"/>
  <c r="BD318" i="85"/>
  <c r="BC318" i="85"/>
  <c r="BB318" i="85"/>
  <c r="BA318" i="85"/>
  <c r="AZ318" i="85"/>
  <c r="E318" i="85"/>
  <c r="D318" i="85"/>
  <c r="BK317" i="85"/>
  <c r="BJ317" i="85"/>
  <c r="BI317" i="85"/>
  <c r="BH317" i="85"/>
  <c r="BG317" i="85"/>
  <c r="BF317" i="85"/>
  <c r="BE317" i="85"/>
  <c r="BD317" i="85"/>
  <c r="BC317" i="85"/>
  <c r="BB317" i="85"/>
  <c r="BA317" i="85"/>
  <c r="AZ317" i="85"/>
  <c r="E317" i="85"/>
  <c r="D317" i="85"/>
  <c r="BK316" i="85"/>
  <c r="BJ316" i="85"/>
  <c r="BI316" i="85"/>
  <c r="BH316" i="85"/>
  <c r="BG316" i="85"/>
  <c r="BF316" i="85"/>
  <c r="BE316" i="85"/>
  <c r="BD316" i="85"/>
  <c r="BC316" i="85"/>
  <c r="BB316" i="85"/>
  <c r="BA316" i="85"/>
  <c r="AZ316" i="85"/>
  <c r="E316" i="85"/>
  <c r="D316" i="85"/>
  <c r="BK315" i="85"/>
  <c r="BJ315" i="85"/>
  <c r="BI315" i="85"/>
  <c r="BH315" i="85"/>
  <c r="BG315" i="85"/>
  <c r="BF315" i="85"/>
  <c r="BE315" i="85"/>
  <c r="BD315" i="85"/>
  <c r="BC315" i="85"/>
  <c r="BB315" i="85"/>
  <c r="BA315" i="85"/>
  <c r="AZ315" i="85"/>
  <c r="E315" i="85"/>
  <c r="D315" i="85"/>
  <c r="BK314" i="85"/>
  <c r="BJ314" i="85"/>
  <c r="BI314" i="85"/>
  <c r="BH314" i="85"/>
  <c r="BG314" i="85"/>
  <c r="BF314" i="85"/>
  <c r="BE314" i="85"/>
  <c r="BD314" i="85"/>
  <c r="BC314" i="85"/>
  <c r="BB314" i="85"/>
  <c r="BA314" i="85"/>
  <c r="AZ314" i="85"/>
  <c r="E314" i="85"/>
  <c r="D314" i="85"/>
  <c r="BK313" i="85"/>
  <c r="BJ313" i="85"/>
  <c r="BI313" i="85"/>
  <c r="BH313" i="85"/>
  <c r="BG313" i="85"/>
  <c r="BF313" i="85"/>
  <c r="BE313" i="85"/>
  <c r="BD313" i="85"/>
  <c r="BC313" i="85"/>
  <c r="BB313" i="85"/>
  <c r="BA313" i="85"/>
  <c r="AZ313" i="85"/>
  <c r="E313" i="85"/>
  <c r="D313" i="85"/>
  <c r="BK312" i="85"/>
  <c r="BJ312" i="85"/>
  <c r="BI312" i="85"/>
  <c r="BH312" i="85"/>
  <c r="BG312" i="85"/>
  <c r="BF312" i="85"/>
  <c r="BE312" i="85"/>
  <c r="BD312" i="85"/>
  <c r="BC312" i="85"/>
  <c r="BB312" i="85"/>
  <c r="BA312" i="85"/>
  <c r="AZ312" i="85"/>
  <c r="O312" i="85"/>
  <c r="N312" i="85"/>
  <c r="M312" i="85"/>
  <c r="L312" i="85"/>
  <c r="K312" i="85"/>
  <c r="J312" i="85"/>
  <c r="E312" i="85"/>
  <c r="D312" i="85"/>
  <c r="BK311" i="85"/>
  <c r="BJ311" i="85"/>
  <c r="BI311" i="85"/>
  <c r="BH311" i="85"/>
  <c r="BG311" i="85"/>
  <c r="BF311" i="85"/>
  <c r="BE311" i="85"/>
  <c r="BD311" i="85"/>
  <c r="BC311" i="85"/>
  <c r="BB311" i="85"/>
  <c r="BA311" i="85"/>
  <c r="AZ311" i="85"/>
  <c r="E311" i="85"/>
  <c r="D311" i="85"/>
  <c r="BK310" i="85"/>
  <c r="BJ310" i="85"/>
  <c r="BI310" i="85"/>
  <c r="BH310" i="85"/>
  <c r="BG310" i="85"/>
  <c r="BF310" i="85"/>
  <c r="BE310" i="85"/>
  <c r="BD310" i="85"/>
  <c r="BC310" i="85"/>
  <c r="BB310" i="85"/>
  <c r="BA310" i="85"/>
  <c r="AZ310" i="85"/>
  <c r="E310" i="85"/>
  <c r="D310" i="85"/>
  <c r="BK309" i="85"/>
  <c r="BJ309" i="85"/>
  <c r="BI309" i="85"/>
  <c r="BH309" i="85"/>
  <c r="BG309" i="85"/>
  <c r="BF309" i="85"/>
  <c r="BE309" i="85"/>
  <c r="BD309" i="85"/>
  <c r="BC309" i="85"/>
  <c r="BB309" i="85"/>
  <c r="BA309" i="85"/>
  <c r="AZ309" i="85"/>
  <c r="O309" i="85"/>
  <c r="N309" i="85"/>
  <c r="M309" i="85"/>
  <c r="L309" i="85"/>
  <c r="K309" i="85"/>
  <c r="J309" i="85"/>
  <c r="E309" i="85"/>
  <c r="D309" i="85"/>
  <c r="BK308" i="85"/>
  <c r="BJ308" i="85"/>
  <c r="BI308" i="85"/>
  <c r="BH308" i="85"/>
  <c r="BG308" i="85"/>
  <c r="BF308" i="85"/>
  <c r="BE308" i="85"/>
  <c r="BD308" i="85"/>
  <c r="BC308" i="85"/>
  <c r="BB308" i="85"/>
  <c r="BA308" i="85"/>
  <c r="AZ308" i="85"/>
  <c r="O308" i="85"/>
  <c r="N308" i="85"/>
  <c r="M308" i="85"/>
  <c r="L308" i="85"/>
  <c r="K308" i="85"/>
  <c r="J308" i="85"/>
  <c r="E308" i="85"/>
  <c r="D308" i="85"/>
  <c r="BK307" i="85"/>
  <c r="BJ307" i="85"/>
  <c r="BI307" i="85"/>
  <c r="BH307" i="85"/>
  <c r="BG307" i="85"/>
  <c r="BF307" i="85"/>
  <c r="BE307" i="85"/>
  <c r="BD307" i="85"/>
  <c r="BC307" i="85"/>
  <c r="BB307" i="85"/>
  <c r="BA307" i="85"/>
  <c r="AZ307" i="85"/>
  <c r="O307" i="85"/>
  <c r="N307" i="85"/>
  <c r="M307" i="85"/>
  <c r="L307" i="85"/>
  <c r="K307" i="85"/>
  <c r="J307" i="85"/>
  <c r="E307" i="85"/>
  <c r="D307" i="85"/>
  <c r="BK306" i="85"/>
  <c r="BJ306" i="85"/>
  <c r="BI306" i="85"/>
  <c r="BH306" i="85"/>
  <c r="BG306" i="85"/>
  <c r="BF306" i="85"/>
  <c r="BE306" i="85"/>
  <c r="BD306" i="85"/>
  <c r="BC306" i="85"/>
  <c r="BB306" i="85"/>
  <c r="BA306" i="85"/>
  <c r="AZ306" i="85"/>
  <c r="E306" i="85"/>
  <c r="D306" i="85"/>
  <c r="BK305" i="85"/>
  <c r="BJ305" i="85"/>
  <c r="BI305" i="85"/>
  <c r="BH305" i="85"/>
  <c r="BG305" i="85"/>
  <c r="BF305" i="85"/>
  <c r="BE305" i="85"/>
  <c r="BD305" i="85"/>
  <c r="BC305" i="85"/>
  <c r="BB305" i="85"/>
  <c r="BA305" i="85"/>
  <c r="AZ305" i="85"/>
  <c r="E305" i="85"/>
  <c r="D305" i="85"/>
  <c r="BK304" i="85"/>
  <c r="BJ304" i="85"/>
  <c r="BI304" i="85"/>
  <c r="BH304" i="85"/>
  <c r="BG304" i="85"/>
  <c r="BF304" i="85"/>
  <c r="BE304" i="85"/>
  <c r="BD304" i="85"/>
  <c r="BC304" i="85"/>
  <c r="BB304" i="85"/>
  <c r="BA304" i="85"/>
  <c r="AZ304" i="85"/>
  <c r="O304" i="85"/>
  <c r="N304" i="85"/>
  <c r="M304" i="85"/>
  <c r="L304" i="85"/>
  <c r="K304" i="85"/>
  <c r="J304" i="85"/>
  <c r="E304" i="85"/>
  <c r="D304" i="85"/>
  <c r="BK303" i="85"/>
  <c r="BJ303" i="85"/>
  <c r="BI303" i="85"/>
  <c r="BH303" i="85"/>
  <c r="BG303" i="85"/>
  <c r="BF303" i="85"/>
  <c r="BE303" i="85"/>
  <c r="BD303" i="85"/>
  <c r="BC303" i="85"/>
  <c r="BB303" i="85"/>
  <c r="BA303" i="85"/>
  <c r="AZ303" i="85"/>
  <c r="O303" i="85"/>
  <c r="N303" i="85"/>
  <c r="M303" i="85"/>
  <c r="L303" i="85"/>
  <c r="K303" i="85"/>
  <c r="J303" i="85"/>
  <c r="E303" i="85"/>
  <c r="D303" i="85"/>
  <c r="BK302" i="85"/>
  <c r="BJ302" i="85"/>
  <c r="BI302" i="85"/>
  <c r="BH302" i="85"/>
  <c r="BG302" i="85"/>
  <c r="BF302" i="85"/>
  <c r="BE302" i="85"/>
  <c r="BD302" i="85"/>
  <c r="BC302" i="85"/>
  <c r="BB302" i="85"/>
  <c r="BA302" i="85"/>
  <c r="AZ302" i="85"/>
  <c r="O302" i="85"/>
  <c r="N302" i="85"/>
  <c r="M302" i="85"/>
  <c r="L302" i="85"/>
  <c r="K302" i="85"/>
  <c r="J302" i="85"/>
  <c r="E302" i="85"/>
  <c r="D302" i="85"/>
  <c r="BK301" i="85"/>
  <c r="BJ301" i="85"/>
  <c r="BI301" i="85"/>
  <c r="BH301" i="85"/>
  <c r="BG301" i="85"/>
  <c r="BF301" i="85"/>
  <c r="BE301" i="85"/>
  <c r="BD301" i="85"/>
  <c r="BC301" i="85"/>
  <c r="BB301" i="85"/>
  <c r="BA301" i="85"/>
  <c r="AZ301" i="85"/>
  <c r="E301" i="85"/>
  <c r="D301" i="85"/>
  <c r="BK300" i="85"/>
  <c r="BJ300" i="85"/>
  <c r="BI300" i="85"/>
  <c r="BH300" i="85"/>
  <c r="BG300" i="85"/>
  <c r="BF300" i="85"/>
  <c r="BE300" i="85"/>
  <c r="BD300" i="85"/>
  <c r="BC300" i="85"/>
  <c r="BB300" i="85"/>
  <c r="BA300" i="85"/>
  <c r="AZ300" i="85"/>
  <c r="E300" i="85"/>
  <c r="D300" i="85"/>
  <c r="BK299" i="85"/>
  <c r="BJ299" i="85"/>
  <c r="BI299" i="85"/>
  <c r="BH299" i="85"/>
  <c r="BG299" i="85"/>
  <c r="BF299" i="85"/>
  <c r="BE299" i="85"/>
  <c r="BD299" i="85"/>
  <c r="BC299" i="85"/>
  <c r="BB299" i="85"/>
  <c r="BA299" i="85"/>
  <c r="AZ299" i="85"/>
  <c r="O299" i="85"/>
  <c r="N299" i="85"/>
  <c r="M299" i="85"/>
  <c r="L299" i="85"/>
  <c r="K299" i="85"/>
  <c r="J299" i="85"/>
  <c r="E299" i="85"/>
  <c r="D299" i="85"/>
  <c r="BK298" i="85"/>
  <c r="BJ298" i="85"/>
  <c r="BI298" i="85"/>
  <c r="BH298" i="85"/>
  <c r="BG298" i="85"/>
  <c r="BF298" i="85"/>
  <c r="BE298" i="85"/>
  <c r="BD298" i="85"/>
  <c r="BC298" i="85"/>
  <c r="BB298" i="85"/>
  <c r="BA298" i="85"/>
  <c r="AZ298" i="85"/>
  <c r="O298" i="85"/>
  <c r="N298" i="85"/>
  <c r="M298" i="85"/>
  <c r="L298" i="85"/>
  <c r="K298" i="85"/>
  <c r="J298" i="85"/>
  <c r="E298" i="85"/>
  <c r="D298" i="85"/>
  <c r="BK297" i="85"/>
  <c r="BJ297" i="85"/>
  <c r="BI297" i="85"/>
  <c r="BH297" i="85"/>
  <c r="BG297" i="85"/>
  <c r="BF297" i="85"/>
  <c r="BE297" i="85"/>
  <c r="BD297" i="85"/>
  <c r="BC297" i="85"/>
  <c r="BB297" i="85"/>
  <c r="BA297" i="85"/>
  <c r="AZ297" i="85"/>
  <c r="E297" i="85"/>
  <c r="D297" i="85"/>
  <c r="BK296" i="85"/>
  <c r="BJ296" i="85"/>
  <c r="BI296" i="85"/>
  <c r="BH296" i="85"/>
  <c r="BG296" i="85"/>
  <c r="BF296" i="85"/>
  <c r="BE296" i="85"/>
  <c r="BD296" i="85"/>
  <c r="BC296" i="85"/>
  <c r="BB296" i="85"/>
  <c r="BA296" i="85"/>
  <c r="AZ296" i="85"/>
  <c r="O296" i="85"/>
  <c r="N296" i="85"/>
  <c r="M296" i="85"/>
  <c r="L296" i="85"/>
  <c r="K296" i="85"/>
  <c r="J296" i="85"/>
  <c r="E296" i="85"/>
  <c r="D296" i="85"/>
  <c r="BK295" i="85"/>
  <c r="BJ295" i="85"/>
  <c r="BI295" i="85"/>
  <c r="BH295" i="85"/>
  <c r="BG295" i="85"/>
  <c r="BF295" i="85"/>
  <c r="BE295" i="85"/>
  <c r="BD295" i="85"/>
  <c r="BC295" i="85"/>
  <c r="BB295" i="85"/>
  <c r="BA295" i="85"/>
  <c r="AZ295" i="85"/>
  <c r="O295" i="85"/>
  <c r="N295" i="85"/>
  <c r="M295" i="85"/>
  <c r="L295" i="85"/>
  <c r="K295" i="85"/>
  <c r="J295" i="85"/>
  <c r="E295" i="85"/>
  <c r="D295" i="85"/>
  <c r="BK294" i="85"/>
  <c r="BJ294" i="85"/>
  <c r="BI294" i="85"/>
  <c r="BH294" i="85"/>
  <c r="BG294" i="85"/>
  <c r="BF294" i="85"/>
  <c r="BE294" i="85"/>
  <c r="BD294" i="85"/>
  <c r="BC294" i="85"/>
  <c r="BB294" i="85"/>
  <c r="BA294" i="85"/>
  <c r="AZ294" i="85"/>
  <c r="O294" i="85"/>
  <c r="N294" i="85"/>
  <c r="M294" i="85"/>
  <c r="L294" i="85"/>
  <c r="K294" i="85"/>
  <c r="J294" i="85"/>
  <c r="E294" i="85"/>
  <c r="D294" i="85"/>
  <c r="BK293" i="85"/>
  <c r="BJ293" i="85"/>
  <c r="BI293" i="85"/>
  <c r="BH293" i="85"/>
  <c r="BG293" i="85"/>
  <c r="BF293" i="85"/>
  <c r="BE293" i="85"/>
  <c r="BD293" i="85"/>
  <c r="BC293" i="85"/>
  <c r="BB293" i="85"/>
  <c r="BA293" i="85"/>
  <c r="AZ293" i="85"/>
  <c r="E293" i="85"/>
  <c r="D293" i="85"/>
  <c r="BK292" i="85"/>
  <c r="BJ292" i="85"/>
  <c r="BI292" i="85"/>
  <c r="BH292" i="85"/>
  <c r="BG292" i="85"/>
  <c r="BF292" i="85"/>
  <c r="BE292" i="85"/>
  <c r="BD292" i="85"/>
  <c r="BC292" i="85"/>
  <c r="BB292" i="85"/>
  <c r="BA292" i="85"/>
  <c r="AZ292" i="85"/>
  <c r="E292" i="85"/>
  <c r="D292" i="85"/>
  <c r="BK291" i="85"/>
  <c r="BJ291" i="85"/>
  <c r="BI291" i="85"/>
  <c r="BH291" i="85"/>
  <c r="BG291" i="85"/>
  <c r="BF291" i="85"/>
  <c r="BE291" i="85"/>
  <c r="BD291" i="85"/>
  <c r="BC291" i="85"/>
  <c r="BB291" i="85"/>
  <c r="BA291" i="85"/>
  <c r="AZ291" i="85"/>
  <c r="O291" i="85"/>
  <c r="N291" i="85"/>
  <c r="M291" i="85"/>
  <c r="L291" i="85"/>
  <c r="K291" i="85"/>
  <c r="J291" i="85"/>
  <c r="E291" i="85"/>
  <c r="D291" i="85"/>
  <c r="BK290" i="85"/>
  <c r="BJ290" i="85"/>
  <c r="BI290" i="85"/>
  <c r="BH290" i="85"/>
  <c r="BG290" i="85"/>
  <c r="BF290" i="85"/>
  <c r="BE290" i="85"/>
  <c r="BD290" i="85"/>
  <c r="BC290" i="85"/>
  <c r="BB290" i="85"/>
  <c r="BA290" i="85"/>
  <c r="AZ290" i="85"/>
  <c r="E290" i="85"/>
  <c r="D290" i="85"/>
  <c r="BK289" i="85"/>
  <c r="BJ289" i="85"/>
  <c r="BI289" i="85"/>
  <c r="BH289" i="85"/>
  <c r="BG289" i="85"/>
  <c r="BF289" i="85"/>
  <c r="BE289" i="85"/>
  <c r="BD289" i="85"/>
  <c r="BC289" i="85"/>
  <c r="BB289" i="85"/>
  <c r="BA289" i="85"/>
  <c r="AZ289" i="85"/>
  <c r="O289" i="85"/>
  <c r="N289" i="85"/>
  <c r="M289" i="85"/>
  <c r="L289" i="85"/>
  <c r="K289" i="85"/>
  <c r="J289" i="85"/>
  <c r="E289" i="85"/>
  <c r="D289" i="85"/>
  <c r="BK288" i="85"/>
  <c r="BJ288" i="85"/>
  <c r="BI288" i="85"/>
  <c r="BH288" i="85"/>
  <c r="BG288" i="85"/>
  <c r="BF288" i="85"/>
  <c r="BE288" i="85"/>
  <c r="BD288" i="85"/>
  <c r="BC288" i="85"/>
  <c r="BB288" i="85"/>
  <c r="BA288" i="85"/>
  <c r="AZ288" i="85"/>
  <c r="O288" i="85"/>
  <c r="N288" i="85"/>
  <c r="M288" i="85"/>
  <c r="L288" i="85"/>
  <c r="K288" i="85"/>
  <c r="J288" i="85"/>
  <c r="E288" i="85"/>
  <c r="D288" i="85"/>
  <c r="BK287" i="85"/>
  <c r="BJ287" i="85"/>
  <c r="BI287" i="85"/>
  <c r="BH287" i="85"/>
  <c r="BG287" i="85"/>
  <c r="BF287" i="85"/>
  <c r="BE287" i="85"/>
  <c r="BD287" i="85"/>
  <c r="BC287" i="85"/>
  <c r="BB287" i="85"/>
  <c r="BA287" i="85"/>
  <c r="AZ287" i="85"/>
  <c r="O287" i="85"/>
  <c r="N287" i="85"/>
  <c r="M287" i="85"/>
  <c r="L287" i="85"/>
  <c r="K287" i="85"/>
  <c r="J287" i="85"/>
  <c r="E287" i="85"/>
  <c r="D287" i="85"/>
  <c r="BK286" i="85"/>
  <c r="BJ286" i="85"/>
  <c r="BI286" i="85"/>
  <c r="BH286" i="85"/>
  <c r="BG286" i="85"/>
  <c r="BF286" i="85"/>
  <c r="BE286" i="85"/>
  <c r="BD286" i="85"/>
  <c r="BC286" i="85"/>
  <c r="BB286" i="85"/>
  <c r="BA286" i="85"/>
  <c r="AZ286" i="85"/>
  <c r="O286" i="85"/>
  <c r="N286" i="85"/>
  <c r="M286" i="85"/>
  <c r="L286" i="85"/>
  <c r="K286" i="85"/>
  <c r="J286" i="85"/>
  <c r="E286" i="85"/>
  <c r="D286" i="85"/>
  <c r="BK285" i="85"/>
  <c r="BJ285" i="85"/>
  <c r="BI285" i="85"/>
  <c r="BH285" i="85"/>
  <c r="BG285" i="85"/>
  <c r="BF285" i="85"/>
  <c r="BE285" i="85"/>
  <c r="BD285" i="85"/>
  <c r="BC285" i="85"/>
  <c r="BB285" i="85"/>
  <c r="BA285" i="85"/>
  <c r="AZ285" i="85"/>
  <c r="E285" i="85"/>
  <c r="D285" i="85"/>
  <c r="BK284" i="85"/>
  <c r="BJ284" i="85"/>
  <c r="BI284" i="85"/>
  <c r="BH284" i="85"/>
  <c r="BG284" i="85"/>
  <c r="BF284" i="85"/>
  <c r="BE284" i="85"/>
  <c r="BD284" i="85"/>
  <c r="BC284" i="85"/>
  <c r="BB284" i="85"/>
  <c r="BA284" i="85"/>
  <c r="AZ284" i="85"/>
  <c r="O284" i="85"/>
  <c r="N284" i="85"/>
  <c r="M284" i="85"/>
  <c r="L284" i="85"/>
  <c r="K284" i="85"/>
  <c r="J284" i="85"/>
  <c r="E284" i="85"/>
  <c r="D284" i="85"/>
  <c r="BK283" i="85"/>
  <c r="BJ283" i="85"/>
  <c r="BI283" i="85"/>
  <c r="BH283" i="85"/>
  <c r="BG283" i="85"/>
  <c r="BF283" i="85"/>
  <c r="BE283" i="85"/>
  <c r="BD283" i="85"/>
  <c r="BC283" i="85"/>
  <c r="BB283" i="85"/>
  <c r="BA283" i="85"/>
  <c r="AZ283" i="85"/>
  <c r="O283" i="85"/>
  <c r="N283" i="85"/>
  <c r="M283" i="85"/>
  <c r="L283" i="85"/>
  <c r="K283" i="85"/>
  <c r="J283" i="85"/>
  <c r="E283" i="85"/>
  <c r="D283" i="85"/>
  <c r="BK282" i="85"/>
  <c r="BJ282" i="85"/>
  <c r="BI282" i="85"/>
  <c r="BH282" i="85"/>
  <c r="BG282" i="85"/>
  <c r="BF282" i="85"/>
  <c r="BE282" i="85"/>
  <c r="BD282" i="85"/>
  <c r="BC282" i="85"/>
  <c r="BB282" i="85"/>
  <c r="BA282" i="85"/>
  <c r="AZ282" i="85"/>
  <c r="O282" i="85"/>
  <c r="N282" i="85"/>
  <c r="M282" i="85"/>
  <c r="L282" i="85"/>
  <c r="K282" i="85"/>
  <c r="J282" i="85"/>
  <c r="E282" i="85"/>
  <c r="D282" i="85"/>
  <c r="BK281" i="85"/>
  <c r="BJ281" i="85"/>
  <c r="BI281" i="85"/>
  <c r="BH281" i="85"/>
  <c r="BG281" i="85"/>
  <c r="BF281" i="85"/>
  <c r="BE281" i="85"/>
  <c r="BD281" i="85"/>
  <c r="BC281" i="85"/>
  <c r="BB281" i="85"/>
  <c r="BA281" i="85"/>
  <c r="AZ281" i="85"/>
  <c r="O281" i="85"/>
  <c r="N281" i="85"/>
  <c r="M281" i="85"/>
  <c r="L281" i="85"/>
  <c r="K281" i="85"/>
  <c r="J281" i="85"/>
  <c r="E281" i="85"/>
  <c r="D281" i="85"/>
  <c r="BK280" i="85"/>
  <c r="BJ280" i="85"/>
  <c r="BI280" i="85"/>
  <c r="BH280" i="85"/>
  <c r="BG280" i="85"/>
  <c r="BF280" i="85"/>
  <c r="BE280" i="85"/>
  <c r="BD280" i="85"/>
  <c r="BC280" i="85"/>
  <c r="BB280" i="85"/>
  <c r="BA280" i="85"/>
  <c r="AZ280" i="85"/>
  <c r="E280" i="85"/>
  <c r="D280" i="85"/>
  <c r="BK279" i="85"/>
  <c r="BJ279" i="85"/>
  <c r="BI279" i="85"/>
  <c r="BH279" i="85"/>
  <c r="BG279" i="85"/>
  <c r="BF279" i="85"/>
  <c r="BE279" i="85"/>
  <c r="BD279" i="85"/>
  <c r="BC279" i="85"/>
  <c r="BB279" i="85"/>
  <c r="BA279" i="85"/>
  <c r="AZ279" i="85"/>
  <c r="E279" i="85"/>
  <c r="D279" i="85"/>
  <c r="BK278" i="85"/>
  <c r="BJ278" i="85"/>
  <c r="BI278" i="85"/>
  <c r="BH278" i="85"/>
  <c r="BG278" i="85"/>
  <c r="BF278" i="85"/>
  <c r="BE278" i="85"/>
  <c r="BD278" i="85"/>
  <c r="BC278" i="85"/>
  <c r="BB278" i="85"/>
  <c r="BA278" i="85"/>
  <c r="AZ278" i="85"/>
  <c r="O278" i="85"/>
  <c r="N278" i="85"/>
  <c r="M278" i="85"/>
  <c r="L278" i="85"/>
  <c r="K278" i="85"/>
  <c r="J278" i="85"/>
  <c r="E278" i="85"/>
  <c r="D278" i="85"/>
  <c r="BK277" i="85"/>
  <c r="BJ277" i="85"/>
  <c r="BI277" i="85"/>
  <c r="BH277" i="85"/>
  <c r="BG277" i="85"/>
  <c r="BF277" i="85"/>
  <c r="BE277" i="85"/>
  <c r="BD277" i="85"/>
  <c r="BC277" i="85"/>
  <c r="BB277" i="85"/>
  <c r="BA277" i="85"/>
  <c r="AZ277" i="85"/>
  <c r="O277" i="85"/>
  <c r="N277" i="85"/>
  <c r="M277" i="85"/>
  <c r="L277" i="85"/>
  <c r="K277" i="85"/>
  <c r="J277" i="85"/>
  <c r="E277" i="85"/>
  <c r="D277" i="85"/>
  <c r="BK276" i="85"/>
  <c r="BJ276" i="85"/>
  <c r="BI276" i="85"/>
  <c r="BH276" i="85"/>
  <c r="BG276" i="85"/>
  <c r="BF276" i="85"/>
  <c r="BE276" i="85"/>
  <c r="BD276" i="85"/>
  <c r="BC276" i="85"/>
  <c r="BB276" i="85"/>
  <c r="BA276" i="85"/>
  <c r="AZ276" i="85"/>
  <c r="E276" i="85"/>
  <c r="D276" i="85"/>
  <c r="BK275" i="85"/>
  <c r="BJ275" i="85"/>
  <c r="BI275" i="85"/>
  <c r="BH275" i="85"/>
  <c r="BG275" i="85"/>
  <c r="BF275" i="85"/>
  <c r="BE275" i="85"/>
  <c r="BD275" i="85"/>
  <c r="BC275" i="85"/>
  <c r="BB275" i="85"/>
  <c r="BA275" i="85"/>
  <c r="AZ275" i="85"/>
  <c r="O275" i="85"/>
  <c r="N275" i="85"/>
  <c r="M275" i="85"/>
  <c r="L275" i="85"/>
  <c r="K275" i="85"/>
  <c r="J275" i="85"/>
  <c r="E275" i="85"/>
  <c r="D275" i="85"/>
  <c r="BK274" i="85"/>
  <c r="BJ274" i="85"/>
  <c r="BI274" i="85"/>
  <c r="BH274" i="85"/>
  <c r="BG274" i="85"/>
  <c r="BF274" i="85"/>
  <c r="BE274" i="85"/>
  <c r="BD274" i="85"/>
  <c r="BC274" i="85"/>
  <c r="BB274" i="85"/>
  <c r="BA274" i="85"/>
  <c r="AZ274" i="85"/>
  <c r="E274" i="85"/>
  <c r="D274" i="85"/>
  <c r="BK273" i="85"/>
  <c r="BJ273" i="85"/>
  <c r="BI273" i="85"/>
  <c r="BH273" i="85"/>
  <c r="BG273" i="85"/>
  <c r="BF273" i="85"/>
  <c r="BE273" i="85"/>
  <c r="BD273" i="85"/>
  <c r="BC273" i="85"/>
  <c r="BB273" i="85"/>
  <c r="BA273" i="85"/>
  <c r="AZ273" i="85"/>
  <c r="E273" i="85"/>
  <c r="D273" i="85"/>
  <c r="BK272" i="85"/>
  <c r="BJ272" i="85"/>
  <c r="BI272" i="85"/>
  <c r="BH272" i="85"/>
  <c r="BG272" i="85"/>
  <c r="BF272" i="85"/>
  <c r="BE272" i="85"/>
  <c r="BD272" i="85"/>
  <c r="BC272" i="85"/>
  <c r="BB272" i="85"/>
  <c r="BA272" i="85"/>
  <c r="AZ272" i="85"/>
  <c r="E272" i="85"/>
  <c r="D272" i="85"/>
  <c r="BK271" i="85"/>
  <c r="BJ271" i="85"/>
  <c r="BI271" i="85"/>
  <c r="BH271" i="85"/>
  <c r="BG271" i="85"/>
  <c r="BF271" i="85"/>
  <c r="BE271" i="85"/>
  <c r="BD271" i="85"/>
  <c r="BC271" i="85"/>
  <c r="BB271" i="85"/>
  <c r="BA271" i="85"/>
  <c r="AZ271" i="85"/>
  <c r="E271" i="85"/>
  <c r="D271" i="85"/>
  <c r="BK270" i="85"/>
  <c r="BJ270" i="85"/>
  <c r="BI270" i="85"/>
  <c r="BH270" i="85"/>
  <c r="BG270" i="85"/>
  <c r="BF270" i="85"/>
  <c r="BE270" i="85"/>
  <c r="BD270" i="85"/>
  <c r="BC270" i="85"/>
  <c r="BB270" i="85"/>
  <c r="BA270" i="85"/>
  <c r="AZ270" i="85"/>
  <c r="E270" i="85"/>
  <c r="D270" i="85"/>
  <c r="BK269" i="85"/>
  <c r="BJ269" i="85"/>
  <c r="BI269" i="85"/>
  <c r="BH269" i="85"/>
  <c r="BG269" i="85"/>
  <c r="BF269" i="85"/>
  <c r="BE269" i="85"/>
  <c r="BD269" i="85"/>
  <c r="BC269" i="85"/>
  <c r="BB269" i="85"/>
  <c r="BA269" i="85"/>
  <c r="AZ269" i="85"/>
  <c r="E269" i="85"/>
  <c r="D269" i="85"/>
  <c r="BK268" i="85"/>
  <c r="BJ268" i="85"/>
  <c r="BI268" i="85"/>
  <c r="BH268" i="85"/>
  <c r="BG268" i="85"/>
  <c r="BF268" i="85"/>
  <c r="BE268" i="85"/>
  <c r="BD268" i="85"/>
  <c r="BC268" i="85"/>
  <c r="BB268" i="85"/>
  <c r="BA268" i="85"/>
  <c r="AZ268" i="85"/>
  <c r="E268" i="85"/>
  <c r="D268" i="85"/>
  <c r="BK267" i="85"/>
  <c r="BJ267" i="85"/>
  <c r="BI267" i="85"/>
  <c r="BH267" i="85"/>
  <c r="BG267" i="85"/>
  <c r="BF267" i="85"/>
  <c r="BE267" i="85"/>
  <c r="BD267" i="85"/>
  <c r="BC267" i="85"/>
  <c r="BB267" i="85"/>
  <c r="BA267" i="85"/>
  <c r="AZ267" i="85"/>
  <c r="O267" i="85"/>
  <c r="N267" i="85"/>
  <c r="M267" i="85"/>
  <c r="L267" i="85"/>
  <c r="K267" i="85"/>
  <c r="J267" i="85"/>
  <c r="E267" i="85"/>
  <c r="D267" i="85"/>
  <c r="BK266" i="85"/>
  <c r="BJ266" i="85"/>
  <c r="BI266" i="85"/>
  <c r="BH266" i="85"/>
  <c r="BG266" i="85"/>
  <c r="BF266" i="85"/>
  <c r="BE266" i="85"/>
  <c r="BD266" i="85"/>
  <c r="BC266" i="85"/>
  <c r="BB266" i="85"/>
  <c r="BA266" i="85"/>
  <c r="AZ266" i="85"/>
  <c r="O266" i="85"/>
  <c r="N266" i="85"/>
  <c r="M266" i="85"/>
  <c r="L266" i="85"/>
  <c r="K266" i="85"/>
  <c r="J266" i="85"/>
  <c r="E266" i="85"/>
  <c r="D266" i="85"/>
  <c r="BK265" i="85"/>
  <c r="BJ265" i="85"/>
  <c r="BI265" i="85"/>
  <c r="BH265" i="85"/>
  <c r="BG265" i="85"/>
  <c r="BF265" i="85"/>
  <c r="BE265" i="85"/>
  <c r="BD265" i="85"/>
  <c r="BC265" i="85"/>
  <c r="BB265" i="85"/>
  <c r="BA265" i="85"/>
  <c r="AZ265" i="85"/>
  <c r="O265" i="85"/>
  <c r="N265" i="85"/>
  <c r="M265" i="85"/>
  <c r="L265" i="85"/>
  <c r="K265" i="85"/>
  <c r="J265" i="85"/>
  <c r="E265" i="85"/>
  <c r="D265" i="85"/>
  <c r="BK264" i="85"/>
  <c r="BJ264" i="85"/>
  <c r="BI264" i="85"/>
  <c r="BH264" i="85"/>
  <c r="BG264" i="85"/>
  <c r="BF264" i="85"/>
  <c r="BE264" i="85"/>
  <c r="BD264" i="85"/>
  <c r="BC264" i="85"/>
  <c r="BB264" i="85"/>
  <c r="BA264" i="85"/>
  <c r="AZ264" i="85"/>
  <c r="O264" i="85"/>
  <c r="N264" i="85"/>
  <c r="M264" i="85"/>
  <c r="L264" i="85"/>
  <c r="K264" i="85"/>
  <c r="J264" i="85"/>
  <c r="E264" i="85"/>
  <c r="D264" i="85"/>
  <c r="BK263" i="85"/>
  <c r="BJ263" i="85"/>
  <c r="BI263" i="85"/>
  <c r="BH263" i="85"/>
  <c r="BG263" i="85"/>
  <c r="BF263" i="85"/>
  <c r="BE263" i="85"/>
  <c r="BD263" i="85"/>
  <c r="BC263" i="85"/>
  <c r="BB263" i="85"/>
  <c r="BA263" i="85"/>
  <c r="AZ263" i="85"/>
  <c r="E263" i="85"/>
  <c r="D263" i="85"/>
  <c r="BK262" i="85"/>
  <c r="BJ262" i="85"/>
  <c r="BI262" i="85"/>
  <c r="BH262" i="85"/>
  <c r="BG262" i="85"/>
  <c r="BF262" i="85"/>
  <c r="BE262" i="85"/>
  <c r="BD262" i="85"/>
  <c r="BC262" i="85"/>
  <c r="BB262" i="85"/>
  <c r="BA262" i="85"/>
  <c r="AZ262" i="85"/>
  <c r="O262" i="85"/>
  <c r="N262" i="85"/>
  <c r="M262" i="85"/>
  <c r="L262" i="85"/>
  <c r="K262" i="85"/>
  <c r="J262" i="85"/>
  <c r="E262" i="85"/>
  <c r="D262" i="85"/>
  <c r="BK261" i="85"/>
  <c r="BJ261" i="85"/>
  <c r="BI261" i="85"/>
  <c r="BH261" i="85"/>
  <c r="BG261" i="85"/>
  <c r="BF261" i="85"/>
  <c r="BE261" i="85"/>
  <c r="BD261" i="85"/>
  <c r="BC261" i="85"/>
  <c r="BB261" i="85"/>
  <c r="BA261" i="85"/>
  <c r="AZ261" i="85"/>
  <c r="O261" i="85"/>
  <c r="N261" i="85"/>
  <c r="M261" i="85"/>
  <c r="L261" i="85"/>
  <c r="K261" i="85"/>
  <c r="J261" i="85"/>
  <c r="E261" i="85"/>
  <c r="D261" i="85"/>
  <c r="BK260" i="85"/>
  <c r="BJ260" i="85"/>
  <c r="BI260" i="85"/>
  <c r="BH260" i="85"/>
  <c r="BG260" i="85"/>
  <c r="BF260" i="85"/>
  <c r="BE260" i="85"/>
  <c r="BD260" i="85"/>
  <c r="BC260" i="85"/>
  <c r="BB260" i="85"/>
  <c r="BA260" i="85"/>
  <c r="AZ260" i="85"/>
  <c r="O260" i="85"/>
  <c r="N260" i="85"/>
  <c r="M260" i="85"/>
  <c r="L260" i="85"/>
  <c r="K260" i="85"/>
  <c r="J260" i="85"/>
  <c r="E260" i="85"/>
  <c r="D260" i="85"/>
  <c r="BK259" i="85"/>
  <c r="BJ259" i="85"/>
  <c r="BI259" i="85"/>
  <c r="BH259" i="85"/>
  <c r="BG259" i="85"/>
  <c r="BF259" i="85"/>
  <c r="BE259" i="85"/>
  <c r="BD259" i="85"/>
  <c r="BC259" i="85"/>
  <c r="BB259" i="85"/>
  <c r="BA259" i="85"/>
  <c r="AZ259" i="85"/>
  <c r="E259" i="85"/>
  <c r="D259" i="85"/>
  <c r="BK258" i="85"/>
  <c r="BJ258" i="85"/>
  <c r="BI258" i="85"/>
  <c r="BH258" i="85"/>
  <c r="BG258" i="85"/>
  <c r="BF258" i="85"/>
  <c r="BE258" i="85"/>
  <c r="BD258" i="85"/>
  <c r="BC258" i="85"/>
  <c r="BB258" i="85"/>
  <c r="BA258" i="85"/>
  <c r="AZ258" i="85"/>
  <c r="E258" i="85"/>
  <c r="D258" i="85"/>
  <c r="BK257" i="85"/>
  <c r="BJ257" i="85"/>
  <c r="BI257" i="85"/>
  <c r="BH257" i="85"/>
  <c r="BG257" i="85"/>
  <c r="BF257" i="85"/>
  <c r="BE257" i="85"/>
  <c r="BD257" i="85"/>
  <c r="BC257" i="85"/>
  <c r="BB257" i="85"/>
  <c r="BA257" i="85"/>
  <c r="AZ257" i="85"/>
  <c r="E257" i="85"/>
  <c r="D257" i="85"/>
  <c r="BK256" i="85"/>
  <c r="BJ256" i="85"/>
  <c r="BI256" i="85"/>
  <c r="BH256" i="85"/>
  <c r="BG256" i="85"/>
  <c r="BF256" i="85"/>
  <c r="BE256" i="85"/>
  <c r="BD256" i="85"/>
  <c r="BC256" i="85"/>
  <c r="BB256" i="85"/>
  <c r="BA256" i="85"/>
  <c r="AZ256" i="85"/>
  <c r="O256" i="85"/>
  <c r="N256" i="85"/>
  <c r="M256" i="85"/>
  <c r="L256" i="85"/>
  <c r="K256" i="85"/>
  <c r="J256" i="85"/>
  <c r="E256" i="85"/>
  <c r="D256" i="85"/>
  <c r="BK255" i="85"/>
  <c r="BJ255" i="85"/>
  <c r="BI255" i="85"/>
  <c r="BH255" i="85"/>
  <c r="BG255" i="85"/>
  <c r="BF255" i="85"/>
  <c r="BE255" i="85"/>
  <c r="BD255" i="85"/>
  <c r="BC255" i="85"/>
  <c r="BB255" i="85"/>
  <c r="BA255" i="85"/>
  <c r="AZ255" i="85"/>
  <c r="E255" i="85"/>
  <c r="D255" i="85"/>
  <c r="BK254" i="85"/>
  <c r="BJ254" i="85"/>
  <c r="BI254" i="85"/>
  <c r="BH254" i="85"/>
  <c r="BG254" i="85"/>
  <c r="BF254" i="85"/>
  <c r="BE254" i="85"/>
  <c r="BD254" i="85"/>
  <c r="BC254" i="85"/>
  <c r="BB254" i="85"/>
  <c r="BA254" i="85"/>
  <c r="AZ254" i="85"/>
  <c r="E254" i="85"/>
  <c r="D254" i="85"/>
  <c r="BK253" i="85"/>
  <c r="BJ253" i="85"/>
  <c r="BI253" i="85"/>
  <c r="BH253" i="85"/>
  <c r="BG253" i="85"/>
  <c r="BF253" i="85"/>
  <c r="BE253" i="85"/>
  <c r="BD253" i="85"/>
  <c r="BC253" i="85"/>
  <c r="BB253" i="85"/>
  <c r="BA253" i="85"/>
  <c r="AZ253" i="85"/>
  <c r="E253" i="85"/>
  <c r="D253" i="85"/>
  <c r="BK252" i="85"/>
  <c r="BJ252" i="85"/>
  <c r="BI252" i="85"/>
  <c r="BH252" i="85"/>
  <c r="BG252" i="85"/>
  <c r="BF252" i="85"/>
  <c r="BE252" i="85"/>
  <c r="BD252" i="85"/>
  <c r="BC252" i="85"/>
  <c r="BB252" i="85"/>
  <c r="BA252" i="85"/>
  <c r="AZ252" i="85"/>
  <c r="E252" i="85"/>
  <c r="D252" i="85"/>
  <c r="BK251" i="85"/>
  <c r="BJ251" i="85"/>
  <c r="BI251" i="85"/>
  <c r="BH251" i="85"/>
  <c r="BG251" i="85"/>
  <c r="BF251" i="85"/>
  <c r="BE251" i="85"/>
  <c r="BD251" i="85"/>
  <c r="BC251" i="85"/>
  <c r="BB251" i="85"/>
  <c r="BA251" i="85"/>
  <c r="AZ251" i="85"/>
  <c r="O251" i="85"/>
  <c r="N251" i="85"/>
  <c r="M251" i="85"/>
  <c r="L251" i="85"/>
  <c r="K251" i="85"/>
  <c r="J251" i="85"/>
  <c r="E251" i="85"/>
  <c r="D251" i="85"/>
  <c r="BK250" i="85"/>
  <c r="BJ250" i="85"/>
  <c r="BI250" i="85"/>
  <c r="BH250" i="85"/>
  <c r="BG250" i="85"/>
  <c r="BF250" i="85"/>
  <c r="BE250" i="85"/>
  <c r="BD250" i="85"/>
  <c r="BC250" i="85"/>
  <c r="BB250" i="85"/>
  <c r="BA250" i="85"/>
  <c r="AZ250" i="85"/>
  <c r="O250" i="85"/>
  <c r="N250" i="85"/>
  <c r="M250" i="85"/>
  <c r="L250" i="85"/>
  <c r="K250" i="85"/>
  <c r="J250" i="85"/>
  <c r="E250" i="85"/>
  <c r="D250" i="85"/>
  <c r="BK249" i="85"/>
  <c r="BJ249" i="85"/>
  <c r="BI249" i="85"/>
  <c r="BH249" i="85"/>
  <c r="BG249" i="85"/>
  <c r="BF249" i="85"/>
  <c r="BE249" i="85"/>
  <c r="BD249" i="85"/>
  <c r="BC249" i="85"/>
  <c r="BB249" i="85"/>
  <c r="BA249" i="85"/>
  <c r="AZ249" i="85"/>
  <c r="O249" i="85"/>
  <c r="N249" i="85"/>
  <c r="M249" i="85"/>
  <c r="L249" i="85"/>
  <c r="K249" i="85"/>
  <c r="J249" i="85"/>
  <c r="E249" i="85"/>
  <c r="D249" i="85"/>
  <c r="BK248" i="85"/>
  <c r="BJ248" i="85"/>
  <c r="BI248" i="85"/>
  <c r="BH248" i="85"/>
  <c r="BG248" i="85"/>
  <c r="BF248" i="85"/>
  <c r="BE248" i="85"/>
  <c r="BD248" i="85"/>
  <c r="BC248" i="85"/>
  <c r="BB248" i="85"/>
  <c r="BA248" i="85"/>
  <c r="AZ248" i="85"/>
  <c r="E248" i="85"/>
  <c r="D248" i="85"/>
  <c r="BK247" i="85"/>
  <c r="BJ247" i="85"/>
  <c r="BI247" i="85"/>
  <c r="BH247" i="85"/>
  <c r="BG247" i="85"/>
  <c r="BF247" i="85"/>
  <c r="BE247" i="85"/>
  <c r="BD247" i="85"/>
  <c r="BC247" i="85"/>
  <c r="BB247" i="85"/>
  <c r="BA247" i="85"/>
  <c r="AZ247" i="85"/>
  <c r="O247" i="85"/>
  <c r="N247" i="85"/>
  <c r="M247" i="85"/>
  <c r="L247" i="85"/>
  <c r="K247" i="85"/>
  <c r="J247" i="85"/>
  <c r="E247" i="85"/>
  <c r="D247" i="85"/>
  <c r="BK246" i="85"/>
  <c r="BJ246" i="85"/>
  <c r="BI246" i="85"/>
  <c r="BH246" i="85"/>
  <c r="BG246" i="85"/>
  <c r="BF246" i="85"/>
  <c r="BE246" i="85"/>
  <c r="BD246" i="85"/>
  <c r="BC246" i="85"/>
  <c r="BB246" i="85"/>
  <c r="BA246" i="85"/>
  <c r="AZ246" i="85"/>
  <c r="O246" i="85"/>
  <c r="N246" i="85"/>
  <c r="M246" i="85"/>
  <c r="L246" i="85"/>
  <c r="K246" i="85"/>
  <c r="J246" i="85"/>
  <c r="E246" i="85"/>
  <c r="D246" i="85"/>
  <c r="BK245" i="85"/>
  <c r="BJ245" i="85"/>
  <c r="BI245" i="85"/>
  <c r="BH245" i="85"/>
  <c r="BG245" i="85"/>
  <c r="BF245" i="85"/>
  <c r="BE245" i="85"/>
  <c r="BD245" i="85"/>
  <c r="BC245" i="85"/>
  <c r="BB245" i="85"/>
  <c r="BA245" i="85"/>
  <c r="AZ245" i="85"/>
  <c r="O245" i="85"/>
  <c r="N245" i="85"/>
  <c r="M245" i="85"/>
  <c r="L245" i="85"/>
  <c r="K245" i="85"/>
  <c r="J245" i="85"/>
  <c r="E245" i="85"/>
  <c r="D245" i="85"/>
  <c r="BK244" i="85"/>
  <c r="BJ244" i="85"/>
  <c r="BI244" i="85"/>
  <c r="BH244" i="85"/>
  <c r="BG244" i="85"/>
  <c r="BF244" i="85"/>
  <c r="BE244" i="85"/>
  <c r="BD244" i="85"/>
  <c r="BC244" i="85"/>
  <c r="BB244" i="85"/>
  <c r="BA244" i="85"/>
  <c r="AZ244" i="85"/>
  <c r="O244" i="85"/>
  <c r="N244" i="85"/>
  <c r="M244" i="85"/>
  <c r="L244" i="85"/>
  <c r="K244" i="85"/>
  <c r="J244" i="85"/>
  <c r="E244" i="85"/>
  <c r="D244" i="85"/>
  <c r="BK243" i="85"/>
  <c r="BJ243" i="85"/>
  <c r="BI243" i="85"/>
  <c r="BH243" i="85"/>
  <c r="BG243" i="85"/>
  <c r="BF243" i="85"/>
  <c r="BE243" i="85"/>
  <c r="BD243" i="85"/>
  <c r="BC243" i="85"/>
  <c r="BB243" i="85"/>
  <c r="BA243" i="85"/>
  <c r="AZ243" i="85"/>
  <c r="O243" i="85"/>
  <c r="N243" i="85"/>
  <c r="M243" i="85"/>
  <c r="L243" i="85"/>
  <c r="K243" i="85"/>
  <c r="J243" i="85"/>
  <c r="E243" i="85"/>
  <c r="D243" i="85"/>
  <c r="BK242" i="85"/>
  <c r="BJ242" i="85"/>
  <c r="BI242" i="85"/>
  <c r="BH242" i="85"/>
  <c r="BG242" i="85"/>
  <c r="BF242" i="85"/>
  <c r="BE242" i="85"/>
  <c r="BD242" i="85"/>
  <c r="BC242" i="85"/>
  <c r="BB242" i="85"/>
  <c r="BA242" i="85"/>
  <c r="AZ242" i="85"/>
  <c r="O242" i="85"/>
  <c r="N242" i="85"/>
  <c r="M242" i="85"/>
  <c r="L242" i="85"/>
  <c r="K242" i="85"/>
  <c r="J242" i="85"/>
  <c r="E242" i="85"/>
  <c r="D242" i="85"/>
  <c r="BK241" i="85"/>
  <c r="BJ241" i="85"/>
  <c r="BI241" i="85"/>
  <c r="BH241" i="85"/>
  <c r="BG241" i="85"/>
  <c r="BF241" i="85"/>
  <c r="BE241" i="85"/>
  <c r="BD241" i="85"/>
  <c r="BC241" i="85"/>
  <c r="BB241" i="85"/>
  <c r="BA241" i="85"/>
  <c r="AZ241" i="85"/>
  <c r="O241" i="85"/>
  <c r="N241" i="85"/>
  <c r="M241" i="85"/>
  <c r="L241" i="85"/>
  <c r="K241" i="85"/>
  <c r="J241" i="85"/>
  <c r="E241" i="85"/>
  <c r="D241" i="85"/>
  <c r="BK240" i="85"/>
  <c r="BJ240" i="85"/>
  <c r="BI240" i="85"/>
  <c r="BH240" i="85"/>
  <c r="BG240" i="85"/>
  <c r="BF240" i="85"/>
  <c r="BE240" i="85"/>
  <c r="BD240" i="85"/>
  <c r="BC240" i="85"/>
  <c r="BB240" i="85"/>
  <c r="BA240" i="85"/>
  <c r="AZ240" i="85"/>
  <c r="O240" i="85"/>
  <c r="N240" i="85"/>
  <c r="M240" i="85"/>
  <c r="L240" i="85"/>
  <c r="K240" i="85"/>
  <c r="J240" i="85"/>
  <c r="E240" i="85"/>
  <c r="D240" i="85"/>
  <c r="BK239" i="85"/>
  <c r="BJ239" i="85"/>
  <c r="BI239" i="85"/>
  <c r="BH239" i="85"/>
  <c r="BG239" i="85"/>
  <c r="BF239" i="85"/>
  <c r="BE239" i="85"/>
  <c r="BD239" i="85"/>
  <c r="BC239" i="85"/>
  <c r="BB239" i="85"/>
  <c r="BA239" i="85"/>
  <c r="AZ239" i="85"/>
  <c r="O239" i="85"/>
  <c r="N239" i="85"/>
  <c r="M239" i="85"/>
  <c r="L239" i="85"/>
  <c r="K239" i="85"/>
  <c r="J239" i="85"/>
  <c r="E239" i="85"/>
  <c r="D239" i="85"/>
  <c r="AY236" i="85"/>
  <c r="AX236" i="85"/>
  <c r="AW236" i="85"/>
  <c r="AV236" i="85"/>
  <c r="AU236" i="85"/>
  <c r="AT236" i="85"/>
  <c r="AS236" i="85"/>
  <c r="AR236" i="85"/>
  <c r="AQ236" i="85"/>
  <c r="AP236" i="85"/>
  <c r="AO236" i="85"/>
  <c r="AN236" i="85"/>
  <c r="AM236" i="85"/>
  <c r="AL236" i="85"/>
  <c r="AK236" i="85"/>
  <c r="AJ236" i="85"/>
  <c r="AI236" i="85"/>
  <c r="AH236" i="85"/>
  <c r="C234" i="85"/>
  <c r="C235" i="85"/>
  <c r="D233" i="85"/>
  <c r="D232" i="85"/>
  <c r="D231" i="85"/>
  <c r="D230" i="85"/>
  <c r="D229" i="85"/>
  <c r="D228" i="85"/>
  <c r="D227" i="85"/>
  <c r="D226" i="85"/>
  <c r="D225" i="85"/>
  <c r="D224" i="85"/>
  <c r="D223" i="85"/>
  <c r="D222" i="85"/>
  <c r="D221" i="85"/>
  <c r="D220" i="85"/>
  <c r="D219" i="85"/>
  <c r="D218" i="85"/>
  <c r="D217" i="85"/>
  <c r="D216" i="85"/>
  <c r="D215" i="85"/>
  <c r="D214" i="85"/>
  <c r="D213" i="85"/>
  <c r="C209" i="85"/>
  <c r="C210" i="85"/>
  <c r="D208" i="85"/>
  <c r="D207" i="85"/>
  <c r="D206" i="85"/>
  <c r="D205" i="85"/>
  <c r="D204" i="85"/>
  <c r="D203" i="85"/>
  <c r="D202" i="85"/>
  <c r="D201" i="85"/>
  <c r="D200" i="85"/>
  <c r="D199" i="85"/>
  <c r="D198" i="85"/>
  <c r="D197" i="85"/>
  <c r="D196" i="85"/>
  <c r="D195" i="85"/>
  <c r="F399" i="85"/>
  <c r="D194" i="85"/>
  <c r="D193" i="85"/>
  <c r="D192" i="85"/>
  <c r="D191" i="85"/>
  <c r="F304" i="85"/>
  <c r="D190" i="85"/>
  <c r="D189" i="85"/>
  <c r="D188" i="85"/>
  <c r="N178" i="85"/>
  <c r="N177" i="85"/>
  <c r="N176" i="85"/>
  <c r="N175" i="85"/>
  <c r="N174" i="85"/>
  <c r="N173" i="85"/>
  <c r="M168" i="85"/>
  <c r="L168" i="85"/>
  <c r="K168" i="85"/>
  <c r="J168" i="85"/>
  <c r="I168" i="85"/>
  <c r="H168" i="85"/>
  <c r="G168" i="85"/>
  <c r="F168" i="85"/>
  <c r="E168" i="85"/>
  <c r="D168" i="85"/>
  <c r="N167" i="85"/>
  <c r="N166" i="85"/>
  <c r="N165" i="85"/>
  <c r="N164" i="85"/>
  <c r="N163" i="85"/>
  <c r="N162" i="85"/>
  <c r="AN157" i="85"/>
  <c r="AM157" i="85"/>
  <c r="AL157" i="85"/>
  <c r="AK157" i="85"/>
  <c r="AJ157" i="85"/>
  <c r="AI157" i="85"/>
  <c r="AH157" i="85"/>
  <c r="AG157" i="85"/>
  <c r="AF157" i="85"/>
  <c r="AC157" i="85"/>
  <c r="AB157" i="85"/>
  <c r="AA157" i="85"/>
  <c r="Z157" i="85"/>
  <c r="Y157" i="85"/>
  <c r="X157" i="85"/>
  <c r="W157" i="85"/>
  <c r="V157" i="85"/>
  <c r="U157" i="85"/>
  <c r="L157" i="85"/>
  <c r="K157" i="85"/>
  <c r="J157" i="85"/>
  <c r="I157" i="85"/>
  <c r="H157" i="85"/>
  <c r="G157" i="85"/>
  <c r="F157" i="85"/>
  <c r="E157" i="85"/>
  <c r="D157" i="85"/>
  <c r="AM145" i="85"/>
  <c r="AL145" i="85"/>
  <c r="AK145" i="85"/>
  <c r="AJ145" i="85"/>
  <c r="AI145" i="85"/>
  <c r="AH145" i="85"/>
  <c r="AG145" i="85"/>
  <c r="AF145" i="85"/>
  <c r="AB145" i="85"/>
  <c r="AA145" i="85"/>
  <c r="Z145" i="85"/>
  <c r="Y145" i="85"/>
  <c r="X145" i="85"/>
  <c r="W145" i="85"/>
  <c r="V145" i="85"/>
  <c r="U145" i="85"/>
  <c r="K145" i="85"/>
  <c r="J145" i="85"/>
  <c r="I145" i="85"/>
  <c r="H145" i="85"/>
  <c r="G145" i="85"/>
  <c r="F145" i="85"/>
  <c r="E145" i="85"/>
  <c r="D145" i="85"/>
  <c r="AL133" i="85"/>
  <c r="AK133" i="85"/>
  <c r="AJ133" i="85"/>
  <c r="AI133" i="85"/>
  <c r="AH133" i="85"/>
  <c r="AG133" i="85"/>
  <c r="AF133" i="85"/>
  <c r="AA133" i="85"/>
  <c r="Z133" i="85"/>
  <c r="Y133" i="85"/>
  <c r="X133" i="85"/>
  <c r="W133" i="85"/>
  <c r="V133" i="85"/>
  <c r="U133" i="85"/>
  <c r="J133" i="85"/>
  <c r="I133" i="85"/>
  <c r="H133" i="85"/>
  <c r="G133" i="85"/>
  <c r="F133" i="85"/>
  <c r="E133" i="85"/>
  <c r="D133" i="85"/>
  <c r="AK121" i="85"/>
  <c r="AJ121" i="85"/>
  <c r="AI121" i="85"/>
  <c r="AH121" i="85"/>
  <c r="AG121" i="85"/>
  <c r="AF121" i="85"/>
  <c r="Z121" i="85"/>
  <c r="Y121" i="85"/>
  <c r="X121" i="85"/>
  <c r="W121" i="85"/>
  <c r="V121" i="85"/>
  <c r="U121" i="85"/>
  <c r="I121" i="85"/>
  <c r="H121" i="85"/>
  <c r="G121" i="85"/>
  <c r="F121" i="85"/>
  <c r="E121" i="85"/>
  <c r="D121" i="85"/>
  <c r="AJ109" i="85"/>
  <c r="AI109" i="85"/>
  <c r="AH109" i="85"/>
  <c r="AG109" i="85"/>
  <c r="AF109" i="85"/>
  <c r="Y109" i="85"/>
  <c r="X109" i="85"/>
  <c r="W109" i="85"/>
  <c r="V109" i="85"/>
  <c r="U109" i="85"/>
  <c r="H109" i="85"/>
  <c r="G109" i="85"/>
  <c r="F109" i="85"/>
  <c r="E109" i="85"/>
  <c r="D109" i="85"/>
  <c r="AI97" i="85"/>
  <c r="AH97" i="85"/>
  <c r="AG97" i="85"/>
  <c r="AF97" i="85"/>
  <c r="X97" i="85"/>
  <c r="W97" i="85"/>
  <c r="V97" i="85"/>
  <c r="U97" i="85"/>
  <c r="G97" i="85"/>
  <c r="F97" i="85"/>
  <c r="E97" i="85"/>
  <c r="D97" i="85"/>
  <c r="AH85" i="85"/>
  <c r="AG85" i="85"/>
  <c r="AF85" i="85"/>
  <c r="W85" i="85"/>
  <c r="V85" i="85"/>
  <c r="U85" i="85"/>
  <c r="F85" i="85"/>
  <c r="E85" i="85"/>
  <c r="D85" i="85"/>
  <c r="AG73" i="85"/>
  <c r="AF73" i="85"/>
  <c r="V73" i="85"/>
  <c r="U73" i="85"/>
  <c r="E73" i="85"/>
  <c r="D73" i="85"/>
  <c r="AF61" i="85"/>
  <c r="U61" i="85"/>
  <c r="D61" i="85"/>
  <c r="B36" i="85"/>
  <c r="B48" i="85"/>
  <c r="B35" i="85"/>
  <c r="B83" i="85"/>
  <c r="B34" i="85"/>
  <c r="B94" i="85"/>
  <c r="B33" i="85"/>
  <c r="B141" i="85"/>
  <c r="B32" i="85"/>
  <c r="B44" i="85"/>
  <c r="B31" i="85"/>
  <c r="B55" i="85"/>
  <c r="B30" i="85"/>
  <c r="B126" i="85"/>
  <c r="B29" i="85"/>
  <c r="B149" i="85"/>
  <c r="M25" i="85"/>
  <c r="M11" i="84"/>
  <c r="L25" i="85"/>
  <c r="L11" i="84"/>
  <c r="K25" i="85"/>
  <c r="K11" i="84"/>
  <c r="J25" i="85"/>
  <c r="J11" i="84"/>
  <c r="I25" i="85"/>
  <c r="I11" i="84"/>
  <c r="H25" i="85"/>
  <c r="H11" i="84"/>
  <c r="G11" i="84"/>
  <c r="F25" i="85"/>
  <c r="F11" i="84"/>
  <c r="E25" i="85"/>
  <c r="E11" i="84"/>
  <c r="D25" i="85"/>
  <c r="N24" i="85"/>
  <c r="B24" i="85"/>
  <c r="N23" i="85"/>
  <c r="B23" i="85"/>
  <c r="N22" i="85"/>
  <c r="B22" i="85"/>
  <c r="N21" i="85"/>
  <c r="B21" i="85"/>
  <c r="N20" i="85"/>
  <c r="B20" i="85"/>
  <c r="N19" i="85"/>
  <c r="B19" i="85"/>
  <c r="N18" i="85"/>
  <c r="B18" i="85"/>
  <c r="N17" i="85"/>
  <c r="B17" i="85"/>
  <c r="M13" i="85"/>
  <c r="K13" i="85"/>
  <c r="W13" i="85"/>
  <c r="X13" i="85"/>
  <c r="M12" i="85"/>
  <c r="K12" i="85"/>
  <c r="W12" i="85"/>
  <c r="X12" i="85"/>
  <c r="M11" i="85"/>
  <c r="K11" i="85"/>
  <c r="W11" i="85"/>
  <c r="X11" i="85"/>
  <c r="M10" i="85"/>
  <c r="K10" i="85"/>
  <c r="W10" i="85"/>
  <c r="X10" i="85"/>
  <c r="M9" i="85"/>
  <c r="K9" i="85"/>
  <c r="W9" i="85"/>
  <c r="X9" i="85"/>
  <c r="M8" i="85"/>
  <c r="K8" i="85"/>
  <c r="W8" i="85"/>
  <c r="X8" i="85"/>
  <c r="D62" i="84"/>
  <c r="O38" i="84"/>
  <c r="O33" i="84"/>
  <c r="C22" i="84"/>
  <c r="B22" i="84"/>
  <c r="C21" i="84"/>
  <c r="B21" i="84"/>
  <c r="C20" i="84"/>
  <c r="B20" i="84"/>
  <c r="C19" i="84"/>
  <c r="B19" i="84"/>
  <c r="C18" i="84"/>
  <c r="B18" i="84"/>
  <c r="C17" i="84"/>
  <c r="B17" i="84"/>
  <c r="N11" i="84"/>
  <c r="D11" i="84"/>
  <c r="O10" i="84"/>
  <c r="N178" i="78"/>
  <c r="N177" i="78"/>
  <c r="N176" i="78"/>
  <c r="N175" i="78"/>
  <c r="N174" i="78"/>
  <c r="N173" i="78"/>
  <c r="E100" i="85"/>
  <c r="E148" i="85"/>
  <c r="B140" i="85"/>
  <c r="E136" i="85"/>
  <c r="E112" i="85"/>
  <c r="F295" i="85"/>
  <c r="Q295" i="85"/>
  <c r="W295" i="85"/>
  <c r="F383" i="85"/>
  <c r="B59" i="85"/>
  <c r="B43" i="85"/>
  <c r="B143" i="85"/>
  <c r="F28" i="85"/>
  <c r="F100" i="85"/>
  <c r="E88" i="85"/>
  <c r="E52" i="85"/>
  <c r="E76" i="85"/>
  <c r="E124" i="85"/>
  <c r="E160" i="85"/>
  <c r="E64" i="85"/>
  <c r="E171" i="85"/>
  <c r="B120" i="85"/>
  <c r="B131" i="85"/>
  <c r="E171" i="78"/>
  <c r="E100" i="78"/>
  <c r="E160" i="78"/>
  <c r="E136" i="78"/>
  <c r="E112" i="78"/>
  <c r="E88" i="78"/>
  <c r="E64" i="78"/>
  <c r="E40" i="78"/>
  <c r="E124" i="78"/>
  <c r="E76" i="78"/>
  <c r="E52" i="78"/>
  <c r="E148" i="78"/>
  <c r="F28" i="78"/>
  <c r="B130" i="85"/>
  <c r="N8" i="85"/>
  <c r="AQ79" i="85"/>
  <c r="AS79" i="85"/>
  <c r="I79" i="85"/>
  <c r="N10" i="85"/>
  <c r="AQ153" i="85"/>
  <c r="AS153" i="85"/>
  <c r="N12" i="85"/>
  <c r="AQ119" i="85"/>
  <c r="AS119" i="85"/>
  <c r="B118" i="85"/>
  <c r="B127" i="85"/>
  <c r="B139" i="85"/>
  <c r="AZ236" i="85"/>
  <c r="BD236" i="85"/>
  <c r="F171" i="85"/>
  <c r="F540" i="85"/>
  <c r="F273" i="85"/>
  <c r="F616" i="85"/>
  <c r="F347" i="85"/>
  <c r="U347" i="85"/>
  <c r="B68" i="85"/>
  <c r="N9" i="85"/>
  <c r="AQ80" i="85"/>
  <c r="AS80" i="85"/>
  <c r="N13" i="85"/>
  <c r="AQ144" i="85"/>
  <c r="AS144" i="85"/>
  <c r="B46" i="85"/>
  <c r="F473" i="85"/>
  <c r="BC236" i="85"/>
  <c r="B92" i="85"/>
  <c r="B47" i="85"/>
  <c r="B144" i="85"/>
  <c r="B81" i="85"/>
  <c r="L236" i="85"/>
  <c r="L675" i="85"/>
  <c r="B45" i="85"/>
  <c r="B106" i="85"/>
  <c r="B116" i="85"/>
  <c r="B142" i="85"/>
  <c r="F443" i="85"/>
  <c r="O236" i="85"/>
  <c r="O674" i="85"/>
  <c r="BK236" i="85"/>
  <c r="K26" i="84"/>
  <c r="G26" i="84"/>
  <c r="M26" i="84"/>
  <c r="L26" i="84"/>
  <c r="I26" i="84"/>
  <c r="N26" i="84"/>
  <c r="J26" i="84"/>
  <c r="F26" i="84"/>
  <c r="B57" i="85"/>
  <c r="O20" i="84"/>
  <c r="N11" i="85"/>
  <c r="AQ154" i="85"/>
  <c r="AS154" i="85"/>
  <c r="B70" i="85"/>
  <c r="B82" i="85"/>
  <c r="B105" i="85"/>
  <c r="B154" i="85"/>
  <c r="N179" i="85"/>
  <c r="F411" i="85"/>
  <c r="BF236" i="85"/>
  <c r="BJ236" i="85"/>
  <c r="F246" i="85"/>
  <c r="P246" i="85"/>
  <c r="BA236" i="85"/>
  <c r="BE236" i="85"/>
  <c r="BI236" i="85"/>
  <c r="BH236" i="85"/>
  <c r="BG236" i="85"/>
  <c r="O22" i="84"/>
  <c r="O21" i="84"/>
  <c r="H43" i="77"/>
  <c r="H43" i="84"/>
  <c r="F245" i="85"/>
  <c r="U245" i="85"/>
  <c r="F296" i="85"/>
  <c r="U296" i="85"/>
  <c r="F326" i="85"/>
  <c r="F328" i="85"/>
  <c r="T328" i="85"/>
  <c r="F365" i="85"/>
  <c r="R365" i="85"/>
  <c r="AD365" i="85"/>
  <c r="F371" i="85"/>
  <c r="S371" i="85"/>
  <c r="F378" i="85"/>
  <c r="F553" i="85"/>
  <c r="F253" i="85"/>
  <c r="F258" i="85"/>
  <c r="F286" i="85"/>
  <c r="P286" i="85"/>
  <c r="AB286" i="85"/>
  <c r="F287" i="85"/>
  <c r="U287" i="85"/>
  <c r="F289" i="85"/>
  <c r="S289" i="85"/>
  <c r="AE289" i="85"/>
  <c r="F421" i="85"/>
  <c r="F449" i="85"/>
  <c r="F460" i="85"/>
  <c r="F506" i="85"/>
  <c r="F533" i="85"/>
  <c r="S533" i="85"/>
  <c r="F300" i="85"/>
  <c r="F324" i="85"/>
  <c r="F376" i="85"/>
  <c r="F552" i="85"/>
  <c r="F577" i="85"/>
  <c r="Q577" i="85"/>
  <c r="AC577" i="85"/>
  <c r="F254" i="85"/>
  <c r="F259" i="85"/>
  <c r="F281" i="85"/>
  <c r="P281" i="85"/>
  <c r="F282" i="85"/>
  <c r="T282" i="85"/>
  <c r="F283" i="85"/>
  <c r="U283" i="85"/>
  <c r="F284" i="85"/>
  <c r="P284" i="85"/>
  <c r="V284" i="85"/>
  <c r="F285" i="85"/>
  <c r="F292" i="85"/>
  <c r="F416" i="85"/>
  <c r="F418" i="85"/>
  <c r="F420" i="85"/>
  <c r="F498" i="85"/>
  <c r="F536" i="85"/>
  <c r="O19" i="84"/>
  <c r="F332" i="85"/>
  <c r="F508" i="85"/>
  <c r="Q508" i="85"/>
  <c r="F299" i="85"/>
  <c r="R299" i="85"/>
  <c r="F452" i="85"/>
  <c r="F581" i="85"/>
  <c r="U581" i="85"/>
  <c r="F335" i="85"/>
  <c r="F336" i="85"/>
  <c r="P336" i="85"/>
  <c r="F260" i="85"/>
  <c r="R260" i="85"/>
  <c r="F264" i="85"/>
  <c r="R264" i="85"/>
  <c r="F270" i="85"/>
  <c r="F272" i="85"/>
  <c r="F275" i="85"/>
  <c r="R275" i="85"/>
  <c r="F277" i="85"/>
  <c r="P277" i="85"/>
  <c r="F315" i="85"/>
  <c r="F344" i="85"/>
  <c r="Q344" i="85"/>
  <c r="W344" i="85"/>
  <c r="F354" i="85"/>
  <c r="F360" i="85"/>
  <c r="F388" i="85"/>
  <c r="T388" i="85"/>
  <c r="F395" i="85"/>
  <c r="F404" i="85"/>
  <c r="F406" i="85"/>
  <c r="F448" i="85"/>
  <c r="F239" i="85"/>
  <c r="F242" i="85"/>
  <c r="P242" i="85"/>
  <c r="V242" i="85"/>
  <c r="F244" i="85"/>
  <c r="U244" i="85"/>
  <c r="F250" i="85"/>
  <c r="T250" i="85"/>
  <c r="F252" i="85"/>
  <c r="F261" i="85"/>
  <c r="Q261" i="85"/>
  <c r="F265" i="85"/>
  <c r="P265" i="85"/>
  <c r="F266" i="85"/>
  <c r="U266" i="85"/>
  <c r="F267" i="85"/>
  <c r="Q267" i="85"/>
  <c r="F276" i="85"/>
  <c r="F278" i="85"/>
  <c r="P278" i="85"/>
  <c r="F279" i="85"/>
  <c r="F288" i="85"/>
  <c r="U288" i="85"/>
  <c r="F291" i="85"/>
  <c r="T291" i="85"/>
  <c r="F293" i="85"/>
  <c r="F297" i="85"/>
  <c r="F308" i="85"/>
  <c r="R308" i="85"/>
  <c r="X308" i="85"/>
  <c r="F320" i="85"/>
  <c r="T320" i="85"/>
  <c r="F321" i="85"/>
  <c r="F331" i="85"/>
  <c r="F340" i="85"/>
  <c r="P340" i="85"/>
  <c r="AB340" i="85"/>
  <c r="F341" i="85"/>
  <c r="Q341" i="85"/>
  <c r="F343" i="85"/>
  <c r="F345" i="85"/>
  <c r="T345" i="85"/>
  <c r="F356" i="85"/>
  <c r="T356" i="85"/>
  <c r="F357" i="85"/>
  <c r="F369" i="85"/>
  <c r="F373" i="85"/>
  <c r="S373" i="85"/>
  <c r="F375" i="85"/>
  <c r="F379" i="85"/>
  <c r="F384" i="85"/>
  <c r="F391" i="85"/>
  <c r="U391" i="85"/>
  <c r="F410" i="85"/>
  <c r="F412" i="85"/>
  <c r="S412" i="85"/>
  <c r="F423" i="85"/>
  <c r="F436" i="85"/>
  <c r="P436" i="85"/>
  <c r="F441" i="85"/>
  <c r="R441" i="85"/>
  <c r="X441" i="85"/>
  <c r="F456" i="85"/>
  <c r="F458" i="85"/>
  <c r="F464" i="85"/>
  <c r="F469" i="85"/>
  <c r="F482" i="85"/>
  <c r="F545" i="85"/>
  <c r="F262" i="85"/>
  <c r="P262" i="85"/>
  <c r="F263" i="85"/>
  <c r="F269" i="85"/>
  <c r="F271" i="85"/>
  <c r="F274" i="85"/>
  <c r="F312" i="85"/>
  <c r="S312" i="85"/>
  <c r="F348" i="85"/>
  <c r="T348" i="85"/>
  <c r="F350" i="85"/>
  <c r="F352" i="85"/>
  <c r="F353" i="85"/>
  <c r="F359" i="85"/>
  <c r="F362" i="85"/>
  <c r="F364" i="85"/>
  <c r="F387" i="85"/>
  <c r="F405" i="85"/>
  <c r="F447" i="85"/>
  <c r="F484" i="85"/>
  <c r="F247" i="85"/>
  <c r="R247" i="85"/>
  <c r="F268" i="85"/>
  <c r="F280" i="85"/>
  <c r="F290" i="85"/>
  <c r="F298" i="85"/>
  <c r="U298" i="85"/>
  <c r="F301" i="85"/>
  <c r="F313" i="85"/>
  <c r="F322" i="85"/>
  <c r="F339" i="85"/>
  <c r="F351" i="85"/>
  <c r="F355" i="85"/>
  <c r="F358" i="85"/>
  <c r="F368" i="85"/>
  <c r="F372" i="85"/>
  <c r="F380" i="85"/>
  <c r="F385" i="85"/>
  <c r="F408" i="85"/>
  <c r="F428" i="85"/>
  <c r="U428" i="85"/>
  <c r="F432" i="85"/>
  <c r="T432" i="85"/>
  <c r="F434" i="85"/>
  <c r="R434" i="85"/>
  <c r="F438" i="85"/>
  <c r="F440" i="85"/>
  <c r="F444" i="85"/>
  <c r="P444" i="85"/>
  <c r="F446" i="85"/>
  <c r="F451" i="85"/>
  <c r="F453" i="85"/>
  <c r="F457" i="85"/>
  <c r="F603" i="85"/>
  <c r="O37" i="84"/>
  <c r="O18" i="84"/>
  <c r="O17" i="84"/>
  <c r="B150" i="85"/>
  <c r="B90" i="85"/>
  <c r="B138" i="85"/>
  <c r="B54" i="85"/>
  <c r="B42" i="85"/>
  <c r="N25" i="85"/>
  <c r="B66" i="85"/>
  <c r="B114" i="85"/>
  <c r="B41" i="85"/>
  <c r="B53" i="85"/>
  <c r="B101" i="85"/>
  <c r="B137" i="85"/>
  <c r="AP120" i="85"/>
  <c r="AR120" i="85"/>
  <c r="AP72" i="85"/>
  <c r="AR72" i="85"/>
  <c r="AP132" i="85"/>
  <c r="AR132" i="85"/>
  <c r="AP156" i="85"/>
  <c r="AR156" i="85"/>
  <c r="AP84" i="85"/>
  <c r="AR84" i="85"/>
  <c r="AP60" i="85"/>
  <c r="AR60" i="85"/>
  <c r="AP48" i="85"/>
  <c r="AR48" i="85"/>
  <c r="AP96" i="85"/>
  <c r="AR96" i="85"/>
  <c r="AP144" i="85"/>
  <c r="AR144" i="85"/>
  <c r="AP108" i="85"/>
  <c r="AR108" i="85"/>
  <c r="U304" i="85"/>
  <c r="Q304" i="85"/>
  <c r="T304" i="85"/>
  <c r="AF304" i="85"/>
  <c r="S304" i="85"/>
  <c r="R304" i="85"/>
  <c r="X304" i="85"/>
  <c r="P304" i="85"/>
  <c r="AP116" i="85"/>
  <c r="AR116" i="85"/>
  <c r="AP68" i="85"/>
  <c r="AR68" i="85"/>
  <c r="AP128" i="85"/>
  <c r="AR128" i="85"/>
  <c r="AP56" i="85"/>
  <c r="AR56" i="85"/>
  <c r="AP44" i="85"/>
  <c r="AR44" i="85"/>
  <c r="AP152" i="85"/>
  <c r="AR152" i="85"/>
  <c r="AP80" i="85"/>
  <c r="AR80" i="85"/>
  <c r="AP140" i="85"/>
  <c r="AR140" i="85"/>
  <c r="AP104" i="85"/>
  <c r="AR104" i="85"/>
  <c r="AP92" i="85"/>
  <c r="AR92" i="85"/>
  <c r="AP151" i="85"/>
  <c r="AR151" i="85"/>
  <c r="AP127" i="85"/>
  <c r="AR127" i="85"/>
  <c r="AP103" i="85"/>
  <c r="AR103" i="85"/>
  <c r="AP79" i="85"/>
  <c r="AR79" i="85"/>
  <c r="AP55" i="85"/>
  <c r="AR55" i="85"/>
  <c r="AP139" i="85"/>
  <c r="AR139" i="85"/>
  <c r="AP91" i="85"/>
  <c r="AR91" i="85"/>
  <c r="AP43" i="85"/>
  <c r="AR43" i="85"/>
  <c r="AP115" i="85"/>
  <c r="AR115" i="85"/>
  <c r="AP67" i="85"/>
  <c r="AR67" i="85"/>
  <c r="AP118" i="85"/>
  <c r="AR118" i="85"/>
  <c r="AP70" i="85"/>
  <c r="AR70" i="85"/>
  <c r="AP154" i="85"/>
  <c r="AR154" i="85"/>
  <c r="AP106" i="85"/>
  <c r="AR106" i="85"/>
  <c r="AP130" i="85"/>
  <c r="AR130" i="85"/>
  <c r="AP82" i="85"/>
  <c r="AR82" i="85"/>
  <c r="AP58" i="85"/>
  <c r="AR58" i="85"/>
  <c r="AP142" i="85"/>
  <c r="AR142" i="85"/>
  <c r="AP46" i="85"/>
  <c r="AR46" i="85"/>
  <c r="AP94" i="85"/>
  <c r="AR94" i="85"/>
  <c r="AQ130" i="85"/>
  <c r="AS130" i="85"/>
  <c r="AP129" i="85"/>
  <c r="AR129" i="85"/>
  <c r="AP105" i="85"/>
  <c r="AR105" i="85"/>
  <c r="AP69" i="85"/>
  <c r="AR69" i="85"/>
  <c r="AP141" i="85"/>
  <c r="AR141" i="85"/>
  <c r="AP117" i="85"/>
  <c r="AR117" i="85"/>
  <c r="AP45" i="85"/>
  <c r="AR45" i="85"/>
  <c r="AP93" i="85"/>
  <c r="AR93" i="85"/>
  <c r="AP153" i="85"/>
  <c r="AR153" i="85"/>
  <c r="AP81" i="85"/>
  <c r="AR81" i="85"/>
  <c r="AP57" i="85"/>
  <c r="AR57" i="85"/>
  <c r="AP155" i="85"/>
  <c r="AR155" i="85"/>
  <c r="AP131" i="85"/>
  <c r="AR131" i="85"/>
  <c r="AP107" i="85"/>
  <c r="AR107" i="85"/>
  <c r="AP83" i="85"/>
  <c r="AR83" i="85"/>
  <c r="AP59" i="85"/>
  <c r="AR59" i="85"/>
  <c r="AP95" i="85"/>
  <c r="AR95" i="85"/>
  <c r="AP119" i="85"/>
  <c r="AR119" i="85"/>
  <c r="AP143" i="85"/>
  <c r="AR143" i="85"/>
  <c r="AP47" i="85"/>
  <c r="AR47" i="85"/>
  <c r="AP71" i="85"/>
  <c r="AR71" i="85"/>
  <c r="D60" i="84"/>
  <c r="O11" i="84"/>
  <c r="P295" i="85"/>
  <c r="V295" i="85"/>
  <c r="F658" i="85"/>
  <c r="F654" i="85"/>
  <c r="F652" i="85"/>
  <c r="F651" i="85"/>
  <c r="F642" i="85"/>
  <c r="F638" i="85"/>
  <c r="F650" i="85"/>
  <c r="F646" i="85"/>
  <c r="F655" i="85"/>
  <c r="F643" i="85"/>
  <c r="F639" i="85"/>
  <c r="F656" i="85"/>
  <c r="F640" i="85"/>
  <c r="F644" i="85"/>
  <c r="F648" i="85"/>
  <c r="D234" i="85"/>
  <c r="K236" i="85"/>
  <c r="M236" i="85"/>
  <c r="BB236" i="85"/>
  <c r="F240" i="85"/>
  <c r="F243" i="85"/>
  <c r="F248" i="85"/>
  <c r="F251" i="85"/>
  <c r="F256" i="85"/>
  <c r="F306" i="85"/>
  <c r="F323" i="85"/>
  <c r="F327" i="85"/>
  <c r="F337" i="85"/>
  <c r="F338" i="85"/>
  <c r="F386" i="85"/>
  <c r="F389" i="85"/>
  <c r="F390" i="85"/>
  <c r="F392" i="85"/>
  <c r="F393" i="85"/>
  <c r="F396" i="85"/>
  <c r="F398" i="85"/>
  <c r="F400" i="85"/>
  <c r="F401" i="85"/>
  <c r="F403" i="85"/>
  <c r="F407" i="85"/>
  <c r="F477" i="85"/>
  <c r="F503" i="85"/>
  <c r="F505" i="85"/>
  <c r="F570" i="85"/>
  <c r="N168" i="85"/>
  <c r="F303" i="85"/>
  <c r="F319" i="85"/>
  <c r="F307" i="85"/>
  <c r="F487" i="85"/>
  <c r="F483" i="85"/>
  <c r="F479" i="85"/>
  <c r="F475" i="85"/>
  <c r="F471" i="85"/>
  <c r="F476" i="85"/>
  <c r="F488" i="85"/>
  <c r="F480" i="85"/>
  <c r="F472" i="85"/>
  <c r="F485" i="85"/>
  <c r="F567" i="85"/>
  <c r="F557" i="85"/>
  <c r="F556" i="85"/>
  <c r="F564" i="85"/>
  <c r="F560" i="85"/>
  <c r="F569" i="85"/>
  <c r="F571" i="85"/>
  <c r="F561" i="85"/>
  <c r="B113" i="85"/>
  <c r="B65" i="85"/>
  <c r="B125" i="85"/>
  <c r="B115" i="85"/>
  <c r="B67" i="85"/>
  <c r="B151" i="85"/>
  <c r="B103" i="85"/>
  <c r="B152" i="85"/>
  <c r="B128" i="85"/>
  <c r="B104" i="85"/>
  <c r="B80" i="85"/>
  <c r="B56" i="85"/>
  <c r="B117" i="85"/>
  <c r="B69" i="85"/>
  <c r="B129" i="85"/>
  <c r="B119" i="85"/>
  <c r="B71" i="85"/>
  <c r="B155" i="85"/>
  <c r="B107" i="85"/>
  <c r="B156" i="85"/>
  <c r="B132" i="85"/>
  <c r="B108" i="85"/>
  <c r="B84" i="85"/>
  <c r="B60" i="85"/>
  <c r="B58" i="85"/>
  <c r="B72" i="85"/>
  <c r="B77" i="85"/>
  <c r="B78" i="85"/>
  <c r="B79" i="85"/>
  <c r="B89" i="85"/>
  <c r="B91" i="85"/>
  <c r="B93" i="85"/>
  <c r="B95" i="85"/>
  <c r="B96" i="85"/>
  <c r="B102" i="85"/>
  <c r="B153" i="85"/>
  <c r="AQ155" i="85"/>
  <c r="AS155" i="85"/>
  <c r="D209" i="85"/>
  <c r="F427" i="85"/>
  <c r="F419" i="85"/>
  <c r="F509" i="85"/>
  <c r="F497" i="85"/>
  <c r="F495" i="85"/>
  <c r="F491" i="85"/>
  <c r="F504" i="85"/>
  <c r="F500" i="85"/>
  <c r="F496" i="85"/>
  <c r="F493" i="85"/>
  <c r="F591" i="85"/>
  <c r="F587" i="85"/>
  <c r="F583" i="85"/>
  <c r="F579" i="85"/>
  <c r="F575" i="85"/>
  <c r="F595" i="85"/>
  <c r="F592" i="85"/>
  <c r="F589" i="85"/>
  <c r="F585" i="85"/>
  <c r="F580" i="85"/>
  <c r="F584" i="85"/>
  <c r="F594" i="85"/>
  <c r="F588" i="85"/>
  <c r="F576" i="85"/>
  <c r="F676" i="85"/>
  <c r="F672" i="85"/>
  <c r="F677" i="85"/>
  <c r="F662" i="85"/>
  <c r="F675" i="85"/>
  <c r="F663" i="85"/>
  <c r="F671" i="85"/>
  <c r="F667" i="85"/>
  <c r="F666" i="85"/>
  <c r="F670" i="85"/>
  <c r="F660" i="85"/>
  <c r="F679" i="85"/>
  <c r="F673" i="85"/>
  <c r="F659" i="85"/>
  <c r="N236" i="85"/>
  <c r="J236" i="85"/>
  <c r="F241" i="85"/>
  <c r="F249" i="85"/>
  <c r="F255" i="85"/>
  <c r="F257" i="85"/>
  <c r="F309" i="85"/>
  <c r="F311" i="85"/>
  <c r="F316" i="85"/>
  <c r="F318" i="85"/>
  <c r="F329" i="85"/>
  <c r="F334" i="85"/>
  <c r="F413" i="85"/>
  <c r="F415" i="85"/>
  <c r="F424" i="85"/>
  <c r="F425" i="85"/>
  <c r="Q432" i="85"/>
  <c r="F481" i="85"/>
  <c r="F492" i="85"/>
  <c r="F499" i="85"/>
  <c r="F501" i="85"/>
  <c r="F529" i="85"/>
  <c r="F528" i="85"/>
  <c r="F525" i="85"/>
  <c r="F524" i="85"/>
  <c r="F517" i="85"/>
  <c r="F516" i="85"/>
  <c r="F520" i="85"/>
  <c r="F614" i="85"/>
  <c r="F610" i="85"/>
  <c r="F606" i="85"/>
  <c r="F600" i="85"/>
  <c r="F611" i="85"/>
  <c r="F598" i="85"/>
  <c r="F615" i="85"/>
  <c r="F608" i="85"/>
  <c r="F602" i="85"/>
  <c r="F607" i="85"/>
  <c r="F604" i="85"/>
  <c r="F302" i="85"/>
  <c r="F305" i="85"/>
  <c r="F317" i="85"/>
  <c r="F325" i="85"/>
  <c r="F333" i="85"/>
  <c r="F346" i="85"/>
  <c r="F349" i="85"/>
  <c r="F363" i="85"/>
  <c r="F366" i="85"/>
  <c r="F377" i="85"/>
  <c r="F382" i="85"/>
  <c r="F397" i="85"/>
  <c r="F409" i="85"/>
  <c r="F417" i="85"/>
  <c r="F426" i="85"/>
  <c r="F430" i="85"/>
  <c r="F435" i="85"/>
  <c r="F437" i="85"/>
  <c r="F439" i="85"/>
  <c r="F442" i="85"/>
  <c r="F489" i="85"/>
  <c r="F490" i="85"/>
  <c r="F532" i="85"/>
  <c r="F534" i="85"/>
  <c r="F558" i="85"/>
  <c r="F559" i="85"/>
  <c r="F563" i="85"/>
  <c r="F565" i="85"/>
  <c r="F566" i="85"/>
  <c r="F578" i="85"/>
  <c r="F467" i="85"/>
  <c r="F459" i="85"/>
  <c r="F463" i="85"/>
  <c r="F455" i="85"/>
  <c r="F549" i="85"/>
  <c r="F548" i="85"/>
  <c r="F544" i="85"/>
  <c r="F541" i="85"/>
  <c r="F537" i="85"/>
  <c r="F634" i="85"/>
  <c r="F636" i="85"/>
  <c r="F635" i="85"/>
  <c r="F632" i="85"/>
  <c r="F626" i="85"/>
  <c r="F622" i="85"/>
  <c r="F618" i="85"/>
  <c r="F630" i="85"/>
  <c r="F627" i="85"/>
  <c r="F619" i="85"/>
  <c r="F623" i="85"/>
  <c r="F624" i="85"/>
  <c r="F294" i="85"/>
  <c r="F310" i="85"/>
  <c r="F314" i="85"/>
  <c r="F330" i="85"/>
  <c r="F342" i="85"/>
  <c r="F361" i="85"/>
  <c r="F367" i="85"/>
  <c r="F370" i="85"/>
  <c r="F374" i="85"/>
  <c r="F381" i="85"/>
  <c r="F394" i="85"/>
  <c r="F402" i="85"/>
  <c r="F414" i="85"/>
  <c r="F422" i="85"/>
  <c r="F429" i="85"/>
  <c r="F431" i="85"/>
  <c r="F433" i="85"/>
  <c r="F445" i="85"/>
  <c r="F461" i="85"/>
  <c r="F465" i="85"/>
  <c r="F466" i="85"/>
  <c r="F468" i="85"/>
  <c r="F512" i="85"/>
  <c r="F513" i="85"/>
  <c r="F450" i="85"/>
  <c r="F470" i="85"/>
  <c r="F478" i="85"/>
  <c r="F486" i="85"/>
  <c r="F494" i="85"/>
  <c r="F519" i="85"/>
  <c r="F521" i="85"/>
  <c r="F522" i="85"/>
  <c r="F530" i="85"/>
  <c r="F531" i="85"/>
  <c r="F568" i="85"/>
  <c r="F572" i="85"/>
  <c r="F582" i="85"/>
  <c r="F454" i="85"/>
  <c r="F462" i="85"/>
  <c r="F474" i="85"/>
  <c r="F510" i="85"/>
  <c r="F511" i="85"/>
  <c r="F538" i="85"/>
  <c r="F543" i="85"/>
  <c r="F550" i="85"/>
  <c r="F551" i="85"/>
  <c r="F596" i="85"/>
  <c r="F641" i="85"/>
  <c r="F515" i="85"/>
  <c r="F523" i="85"/>
  <c r="F527" i="85"/>
  <c r="F542" i="85"/>
  <c r="F547" i="85"/>
  <c r="F555" i="85"/>
  <c r="F562" i="85"/>
  <c r="F573" i="85"/>
  <c r="F574" i="85"/>
  <c r="F668" i="85"/>
  <c r="F502" i="85"/>
  <c r="F507" i="85"/>
  <c r="F514" i="85"/>
  <c r="F518" i="85"/>
  <c r="F526" i="85"/>
  <c r="F535" i="85"/>
  <c r="F539" i="85"/>
  <c r="F546" i="85"/>
  <c r="F554" i="85"/>
  <c r="F586" i="85"/>
  <c r="F593" i="85"/>
  <c r="F599" i="85"/>
  <c r="F601" i="85"/>
  <c r="F605" i="85"/>
  <c r="F620" i="85"/>
  <c r="F621" i="85"/>
  <c r="F631" i="85"/>
  <c r="F590" i="85"/>
  <c r="F653" i="85"/>
  <c r="F657" i="85"/>
  <c r="F674" i="85"/>
  <c r="F612" i="85"/>
  <c r="F613" i="85"/>
  <c r="F628" i="85"/>
  <c r="F637" i="85"/>
  <c r="F645" i="85"/>
  <c r="F609" i="85"/>
  <c r="F617" i="85"/>
  <c r="F625" i="85"/>
  <c r="F597" i="85"/>
  <c r="F647" i="85"/>
  <c r="F664" i="85"/>
  <c r="F629" i="85"/>
  <c r="F633" i="85"/>
  <c r="F661" i="85"/>
  <c r="F678" i="85"/>
  <c r="F649" i="85"/>
  <c r="F665" i="85"/>
  <c r="F669" i="85"/>
  <c r="N179" i="78"/>
  <c r="B29" i="78"/>
  <c r="B30" i="78"/>
  <c r="B31" i="78"/>
  <c r="B32" i="78"/>
  <c r="B33" i="78"/>
  <c r="B34" i="78"/>
  <c r="B35" i="78"/>
  <c r="B36" i="78"/>
  <c r="M168" i="78"/>
  <c r="L168" i="78"/>
  <c r="K168" i="78"/>
  <c r="J168" i="78"/>
  <c r="I168" i="78"/>
  <c r="H168" i="78"/>
  <c r="G168" i="78"/>
  <c r="F168" i="78"/>
  <c r="E168" i="78"/>
  <c r="D168" i="78"/>
  <c r="N167" i="78"/>
  <c r="N166" i="78"/>
  <c r="N165" i="78"/>
  <c r="N164" i="78"/>
  <c r="N163" i="78"/>
  <c r="N162" i="78"/>
  <c r="AQ71" i="85"/>
  <c r="AS71" i="85"/>
  <c r="I71" i="85"/>
  <c r="AQ140" i="85"/>
  <c r="AS140" i="85"/>
  <c r="F76" i="85"/>
  <c r="F160" i="85"/>
  <c r="G28" i="85"/>
  <c r="G124" i="85"/>
  <c r="F148" i="85"/>
  <c r="F64" i="85"/>
  <c r="F136" i="85"/>
  <c r="F124" i="85"/>
  <c r="F112" i="85"/>
  <c r="F52" i="85"/>
  <c r="F40" i="85"/>
  <c r="F88" i="85"/>
  <c r="L316" i="85"/>
  <c r="R316" i="85"/>
  <c r="L451" i="85"/>
  <c r="R451" i="85"/>
  <c r="L575" i="85"/>
  <c r="R575" i="85"/>
  <c r="L538" i="85"/>
  <c r="R538" i="85"/>
  <c r="AD538" i="85"/>
  <c r="S577" i="85"/>
  <c r="AE577" i="85"/>
  <c r="S295" i="85"/>
  <c r="AE295" i="85"/>
  <c r="T295" i="85"/>
  <c r="Z295" i="85"/>
  <c r="R295" i="85"/>
  <c r="AD295" i="85"/>
  <c r="U295" i="85"/>
  <c r="AG295" i="85"/>
  <c r="S282" i="85"/>
  <c r="Y282" i="85"/>
  <c r="P533" i="85"/>
  <c r="AB533" i="85"/>
  <c r="Q246" i="85"/>
  <c r="W246" i="85"/>
  <c r="L248" i="85"/>
  <c r="R248" i="85"/>
  <c r="L492" i="85"/>
  <c r="R492" i="85"/>
  <c r="L664" i="85"/>
  <c r="R664" i="85"/>
  <c r="Y312" i="85"/>
  <c r="AA283" i="85"/>
  <c r="AA287" i="85"/>
  <c r="T347" i="85"/>
  <c r="Z347" i="85"/>
  <c r="L355" i="85"/>
  <c r="L465" i="85"/>
  <c r="R465" i="85"/>
  <c r="AD465" i="85"/>
  <c r="L669" i="85"/>
  <c r="R669" i="85"/>
  <c r="Q296" i="85"/>
  <c r="AC296" i="85"/>
  <c r="AQ131" i="85"/>
  <c r="AS131" i="85"/>
  <c r="M131" i="85"/>
  <c r="R347" i="85"/>
  <c r="AD347" i="85"/>
  <c r="O566" i="85"/>
  <c r="U566" i="85"/>
  <c r="P347" i="85"/>
  <c r="AB347" i="85"/>
  <c r="O429" i="85"/>
  <c r="U429" i="85"/>
  <c r="O526" i="85"/>
  <c r="U526" i="85"/>
  <c r="O494" i="85"/>
  <c r="U494" i="85"/>
  <c r="O676" i="85"/>
  <c r="U676" i="85"/>
  <c r="O272" i="85"/>
  <c r="U272" i="85"/>
  <c r="AG272" i="85"/>
  <c r="O410" i="85"/>
  <c r="U410" i="85"/>
  <c r="O635" i="85"/>
  <c r="U635" i="85"/>
  <c r="O253" i="85"/>
  <c r="U253" i="85"/>
  <c r="AG253" i="85"/>
  <c r="O385" i="85"/>
  <c r="U385" i="85"/>
  <c r="O462" i="85"/>
  <c r="U462" i="85"/>
  <c r="O559" i="85"/>
  <c r="U559" i="85"/>
  <c r="O671" i="85"/>
  <c r="U671" i="85"/>
  <c r="S347" i="85"/>
  <c r="Y347" i="85"/>
  <c r="O493" i="85"/>
  <c r="U493" i="85"/>
  <c r="O400" i="85"/>
  <c r="U400" i="85"/>
  <c r="O313" i="85"/>
  <c r="U313" i="85"/>
  <c r="AA313" i="85"/>
  <c r="O322" i="85"/>
  <c r="U322" i="85"/>
  <c r="AG322" i="85"/>
  <c r="O561" i="85"/>
  <c r="U561" i="85"/>
  <c r="O509" i="85"/>
  <c r="U509" i="85"/>
  <c r="O515" i="85"/>
  <c r="O591" i="85"/>
  <c r="U591" i="85"/>
  <c r="O657" i="85"/>
  <c r="U657" i="85"/>
  <c r="O332" i="85"/>
  <c r="U332" i="85"/>
  <c r="AG332" i="85"/>
  <c r="O473" i="85"/>
  <c r="U473" i="85"/>
  <c r="AG473" i="85"/>
  <c r="O366" i="85"/>
  <c r="U366" i="85"/>
  <c r="O557" i="85"/>
  <c r="U557" i="85"/>
  <c r="O621" i="85"/>
  <c r="U621" i="85"/>
  <c r="AQ81" i="85"/>
  <c r="AS81" i="85"/>
  <c r="AN81" i="85"/>
  <c r="T245" i="85"/>
  <c r="AF245" i="85"/>
  <c r="AQ47" i="85"/>
  <c r="AS47" i="85"/>
  <c r="L47" i="85"/>
  <c r="AQ59" i="85"/>
  <c r="AS59" i="85"/>
  <c r="AL59" i="85"/>
  <c r="O411" i="85"/>
  <c r="U411" i="85"/>
  <c r="AG411" i="85"/>
  <c r="AQ107" i="85"/>
  <c r="AS107" i="85"/>
  <c r="I107" i="85"/>
  <c r="O263" i="85"/>
  <c r="U263" i="85"/>
  <c r="AG263" i="85"/>
  <c r="O404" i="85"/>
  <c r="U404" i="85"/>
  <c r="AA404" i="85"/>
  <c r="O489" i="85"/>
  <c r="U489" i="85"/>
  <c r="O451" i="85"/>
  <c r="U451" i="85"/>
  <c r="AA451" i="85"/>
  <c r="O596" i="85"/>
  <c r="U596" i="85"/>
  <c r="O562" i="85"/>
  <c r="U562" i="85"/>
  <c r="O611" i="85"/>
  <c r="U611" i="85"/>
  <c r="O664" i="85"/>
  <c r="U664" i="85"/>
  <c r="AQ95" i="85"/>
  <c r="AS95" i="85"/>
  <c r="H95" i="85"/>
  <c r="O500" i="85"/>
  <c r="U500" i="85"/>
  <c r="O379" i="85"/>
  <c r="U379" i="85"/>
  <c r="AA379" i="85"/>
  <c r="O331" i="85"/>
  <c r="U331" i="85"/>
  <c r="AG331" i="85"/>
  <c r="O315" i="85"/>
  <c r="U315" i="85"/>
  <c r="AG315" i="85"/>
  <c r="O258" i="85"/>
  <c r="U258" i="85"/>
  <c r="AG258" i="85"/>
  <c r="O376" i="85"/>
  <c r="U376" i="85"/>
  <c r="AA376" i="85"/>
  <c r="O448" i="85"/>
  <c r="U448" i="85"/>
  <c r="O399" i="85"/>
  <c r="U399" i="85"/>
  <c r="AG399" i="85"/>
  <c r="O268" i="85"/>
  <c r="U268" i="85"/>
  <c r="AG268" i="85"/>
  <c r="O305" i="85"/>
  <c r="U305" i="85"/>
  <c r="O381" i="85"/>
  <c r="U381" i="85"/>
  <c r="O488" i="85"/>
  <c r="U488" i="85"/>
  <c r="O362" i="85"/>
  <c r="U362" i="85"/>
  <c r="AG362" i="85"/>
  <c r="O449" i="85"/>
  <c r="U449" i="85"/>
  <c r="O458" i="85"/>
  <c r="U458" i="85"/>
  <c r="O487" i="85"/>
  <c r="U487" i="85"/>
  <c r="O514" i="85"/>
  <c r="U514" i="85"/>
  <c r="O511" i="85"/>
  <c r="U511" i="85"/>
  <c r="O624" i="85"/>
  <c r="U624" i="85"/>
  <c r="O583" i="85"/>
  <c r="U583" i="85"/>
  <c r="O631" i="85"/>
  <c r="U631" i="85"/>
  <c r="O653" i="85"/>
  <c r="U653" i="85"/>
  <c r="O672" i="85"/>
  <c r="U672" i="85"/>
  <c r="O343" i="85"/>
  <c r="U343" i="85"/>
  <c r="O472" i="85"/>
  <c r="U472" i="85"/>
  <c r="O316" i="85"/>
  <c r="U316" i="85"/>
  <c r="O360" i="85"/>
  <c r="U360" i="85"/>
  <c r="AA360" i="85"/>
  <c r="Q347" i="85"/>
  <c r="AC347" i="85"/>
  <c r="O297" i="85"/>
  <c r="U297" i="85"/>
  <c r="O435" i="85"/>
  <c r="U435" i="85"/>
  <c r="O589" i="85"/>
  <c r="U589" i="85"/>
  <c r="O292" i="85"/>
  <c r="U292" i="85"/>
  <c r="AG292" i="85"/>
  <c r="O443" i="85"/>
  <c r="U443" i="85"/>
  <c r="O337" i="85"/>
  <c r="U337" i="85"/>
  <c r="O397" i="85"/>
  <c r="U397" i="85"/>
  <c r="O452" i="85"/>
  <c r="U452" i="85"/>
  <c r="AG452" i="85"/>
  <c r="O545" i="85"/>
  <c r="U545" i="85"/>
  <c r="AG545" i="85"/>
  <c r="O338" i="85"/>
  <c r="U338" i="85"/>
  <c r="O378" i="85"/>
  <c r="U378" i="85"/>
  <c r="AA378" i="85"/>
  <c r="O422" i="85"/>
  <c r="U422" i="85"/>
  <c r="O469" i="85"/>
  <c r="U469" i="85"/>
  <c r="AA469" i="85"/>
  <c r="O628" i="85"/>
  <c r="U628" i="85"/>
  <c r="O474" i="85"/>
  <c r="U474" i="85"/>
  <c r="O505" i="85"/>
  <c r="U505" i="85"/>
  <c r="O623" i="85"/>
  <c r="U623" i="85"/>
  <c r="O528" i="85"/>
  <c r="U528" i="85"/>
  <c r="O600" i="85"/>
  <c r="U600" i="85"/>
  <c r="O542" i="85"/>
  <c r="U542" i="85"/>
  <c r="O639" i="85"/>
  <c r="U639" i="85"/>
  <c r="O535" i="85"/>
  <c r="U535" i="85"/>
  <c r="O573" i="85"/>
  <c r="U573" i="85"/>
  <c r="O578" i="85"/>
  <c r="U578" i="85"/>
  <c r="O620" i="85"/>
  <c r="U620" i="85"/>
  <c r="O597" i="85"/>
  <c r="U597" i="85"/>
  <c r="O659" i="85"/>
  <c r="U659" i="85"/>
  <c r="O633" i="85"/>
  <c r="U633" i="85"/>
  <c r="O651" i="85"/>
  <c r="U651" i="85"/>
  <c r="O654" i="85"/>
  <c r="U654" i="85"/>
  <c r="O677" i="85"/>
  <c r="U677" i="85"/>
  <c r="AC508" i="85"/>
  <c r="O416" i="85"/>
  <c r="U416" i="85"/>
  <c r="AG416" i="85"/>
  <c r="O408" i="85"/>
  <c r="U408" i="85"/>
  <c r="AA408" i="85"/>
  <c r="O632" i="85"/>
  <c r="U632" i="85"/>
  <c r="O259" i="85"/>
  <c r="U259" i="85"/>
  <c r="AG259" i="85"/>
  <c r="O463" i="85"/>
  <c r="U463" i="85"/>
  <c r="O384" i="85"/>
  <c r="U384" i="85"/>
  <c r="AA384" i="85"/>
  <c r="O421" i="85"/>
  <c r="U421" i="85"/>
  <c r="AG421" i="85"/>
  <c r="O318" i="85"/>
  <c r="U318" i="85"/>
  <c r="O406" i="85"/>
  <c r="U406" i="85"/>
  <c r="AA406" i="85"/>
  <c r="O552" i="85"/>
  <c r="U552" i="85"/>
  <c r="AA552" i="85"/>
  <c r="O490" i="85"/>
  <c r="U490" i="85"/>
  <c r="O576" i="85"/>
  <c r="U576" i="85"/>
  <c r="O556" i="85"/>
  <c r="U556" i="85"/>
  <c r="O558" i="85"/>
  <c r="U558" i="85"/>
  <c r="O555" i="85"/>
  <c r="U555" i="85"/>
  <c r="O604" i="85"/>
  <c r="U604" i="85"/>
  <c r="O617" i="85"/>
  <c r="U617" i="85"/>
  <c r="O663" i="85"/>
  <c r="U663" i="85"/>
  <c r="O670" i="85"/>
  <c r="U670" i="85"/>
  <c r="O423" i="85"/>
  <c r="U423" i="85"/>
  <c r="AA423" i="85"/>
  <c r="O387" i="85"/>
  <c r="U387" i="85"/>
  <c r="AG387" i="85"/>
  <c r="O415" i="85"/>
  <c r="U415" i="85"/>
  <c r="O355" i="85"/>
  <c r="U355" i="85"/>
  <c r="AG355" i="85"/>
  <c r="O567" i="85"/>
  <c r="U567" i="85"/>
  <c r="O457" i="85"/>
  <c r="U457" i="85"/>
  <c r="AG457" i="85"/>
  <c r="O395" i="85"/>
  <c r="U395" i="85"/>
  <c r="O269" i="85"/>
  <c r="U269" i="85"/>
  <c r="AA269" i="85"/>
  <c r="O290" i="85"/>
  <c r="U290" i="85"/>
  <c r="AA290" i="85"/>
  <c r="O363" i="85"/>
  <c r="U363" i="85"/>
  <c r="O439" i="85"/>
  <c r="U439" i="85"/>
  <c r="O615" i="85"/>
  <c r="U615" i="85"/>
  <c r="O301" i="85"/>
  <c r="U301" i="85"/>
  <c r="AA301" i="85"/>
  <c r="O465" i="85"/>
  <c r="U465" i="85"/>
  <c r="O353" i="85"/>
  <c r="U353" i="85"/>
  <c r="AA353" i="85"/>
  <c r="O401" i="85"/>
  <c r="U401" i="85"/>
  <c r="O460" i="85"/>
  <c r="U460" i="85"/>
  <c r="AG460" i="85"/>
  <c r="O306" i="85"/>
  <c r="U306" i="85"/>
  <c r="O342" i="85"/>
  <c r="U342" i="85"/>
  <c r="O390" i="85"/>
  <c r="U390" i="85"/>
  <c r="O426" i="85"/>
  <c r="U426" i="85"/>
  <c r="O512" i="85"/>
  <c r="U512" i="85"/>
  <c r="O630" i="85"/>
  <c r="U630" i="85"/>
  <c r="O478" i="85"/>
  <c r="U478" i="85"/>
  <c r="O520" i="85"/>
  <c r="U520" i="85"/>
  <c r="O471" i="85"/>
  <c r="U471" i="85"/>
  <c r="O529" i="85"/>
  <c r="U529" i="85"/>
  <c r="O498" i="85"/>
  <c r="U498" i="85"/>
  <c r="AG498" i="85"/>
  <c r="O546" i="85"/>
  <c r="U546" i="85"/>
  <c r="O499" i="85"/>
  <c r="U499" i="85"/>
  <c r="O543" i="85"/>
  <c r="U543" i="85"/>
  <c r="O603" i="85"/>
  <c r="U603" i="85"/>
  <c r="AG603" i="85"/>
  <c r="O582" i="85"/>
  <c r="U582" i="85"/>
  <c r="O660" i="85"/>
  <c r="U660" i="85"/>
  <c r="O605" i="85"/>
  <c r="U605" i="85"/>
  <c r="O610" i="85"/>
  <c r="U610" i="85"/>
  <c r="O637" i="85"/>
  <c r="U637" i="85"/>
  <c r="O652" i="85"/>
  <c r="U652" i="85"/>
  <c r="O658" i="85"/>
  <c r="O669" i="85"/>
  <c r="U669" i="85"/>
  <c r="R577" i="85"/>
  <c r="X577" i="85"/>
  <c r="P508" i="85"/>
  <c r="AB508" i="85"/>
  <c r="O359" i="85"/>
  <c r="U359" i="85"/>
  <c r="AG359" i="85"/>
  <c r="O300" i="85"/>
  <c r="U300" i="85"/>
  <c r="AA300" i="85"/>
  <c r="O453" i="85"/>
  <c r="U453" i="85"/>
  <c r="AG453" i="85"/>
  <c r="O380" i="85"/>
  <c r="U380" i="85"/>
  <c r="AA380" i="85"/>
  <c r="O273" i="85"/>
  <c r="U273" i="85"/>
  <c r="O541" i="85"/>
  <c r="U541" i="85"/>
  <c r="O270" i="85"/>
  <c r="U270" i="85"/>
  <c r="O293" i="85"/>
  <c r="U293" i="85"/>
  <c r="AG293" i="85"/>
  <c r="U508" i="85"/>
  <c r="AA508" i="85"/>
  <c r="O255" i="85"/>
  <c r="U255" i="85"/>
  <c r="O279" i="85"/>
  <c r="U279" i="85"/>
  <c r="AA279" i="85"/>
  <c r="O368" i="85"/>
  <c r="U368" i="85"/>
  <c r="AA368" i="85"/>
  <c r="O420" i="85"/>
  <c r="U420" i="85"/>
  <c r="AG420" i="85"/>
  <c r="O461" i="85"/>
  <c r="U461" i="85"/>
  <c r="O492" i="85"/>
  <c r="U492" i="85"/>
  <c r="O252" i="85"/>
  <c r="U252" i="85"/>
  <c r="O280" i="85"/>
  <c r="U280" i="85"/>
  <c r="AA280" i="85"/>
  <c r="O383" i="85"/>
  <c r="U383" i="85"/>
  <c r="AG383" i="85"/>
  <c r="O431" i="85"/>
  <c r="U431" i="85"/>
  <c r="O584" i="85"/>
  <c r="U584" i="85"/>
  <c r="O321" i="85"/>
  <c r="U321" i="85"/>
  <c r="O369" i="85"/>
  <c r="U369" i="85"/>
  <c r="AG369" i="85"/>
  <c r="O393" i="85"/>
  <c r="U393" i="85"/>
  <c r="O417" i="85"/>
  <c r="U417" i="85"/>
  <c r="O447" i="85"/>
  <c r="U447" i="85"/>
  <c r="AG447" i="85"/>
  <c r="O481" i="85"/>
  <c r="U481" i="85"/>
  <c r="O532" i="85"/>
  <c r="U532" i="85"/>
  <c r="O314" i="85"/>
  <c r="U314" i="85"/>
  <c r="O334" i="85"/>
  <c r="U334" i="85"/>
  <c r="O358" i="85"/>
  <c r="U358" i="85"/>
  <c r="AA358" i="85"/>
  <c r="O374" i="85"/>
  <c r="U374" i="85"/>
  <c r="O402" i="85"/>
  <c r="U402" i="85"/>
  <c r="O418" i="85"/>
  <c r="U418" i="85"/>
  <c r="AG418" i="85"/>
  <c r="O446" i="85"/>
  <c r="U446" i="85"/>
  <c r="AG446" i="85"/>
  <c r="O464" i="85"/>
  <c r="U464" i="85"/>
  <c r="AA464" i="85"/>
  <c r="O540" i="85"/>
  <c r="U540" i="85"/>
  <c r="AG540" i="85"/>
  <c r="O580" i="85"/>
  <c r="U580" i="85"/>
  <c r="O454" i="85"/>
  <c r="U454" i="85"/>
  <c r="O470" i="85"/>
  <c r="U470" i="85"/>
  <c r="O486" i="85"/>
  <c r="U486" i="85"/>
  <c r="O504" i="85"/>
  <c r="U504" i="85"/>
  <c r="O564" i="85"/>
  <c r="U564" i="85"/>
  <c r="O608" i="85"/>
  <c r="U608" i="85"/>
  <c r="O483" i="85"/>
  <c r="U483" i="85"/>
  <c r="O524" i="85"/>
  <c r="U524" i="85"/>
  <c r="O549" i="85"/>
  <c r="U549" i="85"/>
  <c r="O588" i="85"/>
  <c r="U588" i="85"/>
  <c r="O510" i="85"/>
  <c r="U510" i="85"/>
  <c r="O538" i="85"/>
  <c r="U538" i="85"/>
  <c r="O554" i="85"/>
  <c r="U554" i="85"/>
  <c r="O571" i="85"/>
  <c r="U571" i="85"/>
  <c r="O507" i="85"/>
  <c r="U507" i="85"/>
  <c r="O531" i="85"/>
  <c r="U531" i="85"/>
  <c r="O551" i="85"/>
  <c r="U551" i="85"/>
  <c r="O572" i="85"/>
  <c r="U572" i="85"/>
  <c r="O616" i="85"/>
  <c r="U616" i="85"/>
  <c r="AA616" i="85"/>
  <c r="O574" i="85"/>
  <c r="U574" i="85"/>
  <c r="O595" i="85"/>
  <c r="U595" i="85"/>
  <c r="O619" i="85"/>
  <c r="U619" i="85"/>
  <c r="O579" i="85"/>
  <c r="U579" i="85"/>
  <c r="O599" i="85"/>
  <c r="U599" i="85"/>
  <c r="O613" i="85"/>
  <c r="U613" i="85"/>
  <c r="O627" i="85"/>
  <c r="U627" i="85"/>
  <c r="O626" i="85"/>
  <c r="U626" i="85"/>
  <c r="O629" i="85"/>
  <c r="U629" i="85"/>
  <c r="O645" i="85"/>
  <c r="U645" i="85"/>
  <c r="O634" i="85"/>
  <c r="U634" i="85"/>
  <c r="O649" i="85"/>
  <c r="U649" i="85"/>
  <c r="O667" i="85"/>
  <c r="U667" i="85"/>
  <c r="O666" i="85"/>
  <c r="U666" i="85"/>
  <c r="O665" i="85"/>
  <c r="U665" i="85"/>
  <c r="O678" i="85"/>
  <c r="U678" i="85"/>
  <c r="T286" i="85"/>
  <c r="Z286" i="85"/>
  <c r="S246" i="85"/>
  <c r="AE246" i="85"/>
  <c r="R508" i="85"/>
  <c r="AD508" i="85"/>
  <c r="Q286" i="85"/>
  <c r="AC286" i="85"/>
  <c r="O513" i="85"/>
  <c r="U513" i="85"/>
  <c r="O375" i="85"/>
  <c r="U375" i="85"/>
  <c r="AG375" i="85"/>
  <c r="O335" i="85"/>
  <c r="U335" i="85"/>
  <c r="AA335" i="85"/>
  <c r="O257" i="85"/>
  <c r="U257" i="85"/>
  <c r="R246" i="85"/>
  <c r="AD246" i="85"/>
  <c r="O455" i="85"/>
  <c r="U455" i="85"/>
  <c r="O351" i="85"/>
  <c r="U351" i="85"/>
  <c r="O254" i="85"/>
  <c r="U254" i="85"/>
  <c r="AA254" i="85"/>
  <c r="O396" i="85"/>
  <c r="U396" i="85"/>
  <c r="O327" i="85"/>
  <c r="U327" i="85"/>
  <c r="U246" i="85"/>
  <c r="AG246" i="85"/>
  <c r="O553" i="85"/>
  <c r="U553" i="85"/>
  <c r="AA553" i="85"/>
  <c r="O485" i="85"/>
  <c r="U485" i="85"/>
  <c r="O339" i="85"/>
  <c r="U339" i="85"/>
  <c r="O324" i="85"/>
  <c r="U324" i="85"/>
  <c r="AG324" i="85"/>
  <c r="O285" i="85"/>
  <c r="U285" i="85"/>
  <c r="AG285" i="85"/>
  <c r="O311" i="85"/>
  <c r="U311" i="85"/>
  <c r="P577" i="85"/>
  <c r="AB577" i="85"/>
  <c r="O274" i="85"/>
  <c r="U274" i="85"/>
  <c r="AG274" i="85"/>
  <c r="O271" i="85"/>
  <c r="U271" i="85"/>
  <c r="AA271" i="85"/>
  <c r="O364" i="85"/>
  <c r="U364" i="85"/>
  <c r="AA364" i="85"/>
  <c r="O419" i="85"/>
  <c r="U419" i="85"/>
  <c r="O440" i="85"/>
  <c r="U440" i="85"/>
  <c r="AA440" i="85"/>
  <c r="O484" i="85"/>
  <c r="U484" i="85"/>
  <c r="O248" i="85"/>
  <c r="U248" i="85"/>
  <c r="O276" i="85"/>
  <c r="U276" i="85"/>
  <c r="O372" i="85"/>
  <c r="U372" i="85"/>
  <c r="AA372" i="85"/>
  <c r="O427" i="85"/>
  <c r="U427" i="85"/>
  <c r="O467" i="85"/>
  <c r="U467" i="85"/>
  <c r="O317" i="85"/>
  <c r="U317" i="85"/>
  <c r="O357" i="85"/>
  <c r="U357" i="85"/>
  <c r="AA357" i="85"/>
  <c r="O389" i="85"/>
  <c r="U389" i="85"/>
  <c r="O405" i="85"/>
  <c r="U405" i="85"/>
  <c r="AG405" i="85"/>
  <c r="O437" i="85"/>
  <c r="U437" i="85"/>
  <c r="O480" i="85"/>
  <c r="U480" i="85"/>
  <c r="O501" i="85"/>
  <c r="U501" i="85"/>
  <c r="O310" i="85"/>
  <c r="U310" i="85"/>
  <c r="O326" i="85"/>
  <c r="U326" i="85"/>
  <c r="AA326" i="85"/>
  <c r="O354" i="85"/>
  <c r="U354" i="85"/>
  <c r="AG354" i="85"/>
  <c r="O370" i="85"/>
  <c r="U370" i="85"/>
  <c r="O398" i="85"/>
  <c r="U398" i="85"/>
  <c r="O414" i="85"/>
  <c r="U414" i="85"/>
  <c r="O438" i="85"/>
  <c r="U438" i="85"/>
  <c r="AA438" i="85"/>
  <c r="O456" i="85"/>
  <c r="U456" i="85"/>
  <c r="AG456" i="85"/>
  <c r="O536" i="85"/>
  <c r="U536" i="85"/>
  <c r="AA536" i="85"/>
  <c r="O565" i="85"/>
  <c r="U565" i="85"/>
  <c r="O450" i="85"/>
  <c r="U450" i="85"/>
  <c r="O466" i="85"/>
  <c r="U466" i="85"/>
  <c r="O482" i="85"/>
  <c r="U482" i="85"/>
  <c r="AG482" i="85"/>
  <c r="O496" i="85"/>
  <c r="U496" i="85"/>
  <c r="O521" i="85"/>
  <c r="U521" i="85"/>
  <c r="O598" i="85"/>
  <c r="U598" i="85"/>
  <c r="O479" i="85"/>
  <c r="U479" i="85"/>
  <c r="O516" i="85"/>
  <c r="U516" i="85"/>
  <c r="O548" i="85"/>
  <c r="U548" i="85"/>
  <c r="O568" i="85"/>
  <c r="U568" i="85"/>
  <c r="O506" i="85"/>
  <c r="U506" i="85"/>
  <c r="AA506" i="85"/>
  <c r="O530" i="85"/>
  <c r="U530" i="85"/>
  <c r="O550" i="85"/>
  <c r="U550" i="85"/>
  <c r="O569" i="85"/>
  <c r="U569" i="85"/>
  <c r="O503" i="85"/>
  <c r="U503" i="85"/>
  <c r="O523" i="85"/>
  <c r="U523" i="85"/>
  <c r="O547" i="85"/>
  <c r="U547" i="85"/>
  <c r="O563" i="85"/>
  <c r="U563" i="85"/>
  <c r="O607" i="85"/>
  <c r="U607" i="85"/>
  <c r="O570" i="85"/>
  <c r="U570" i="85"/>
  <c r="O590" i="85"/>
  <c r="U590" i="85"/>
  <c r="O612" i="85"/>
  <c r="U612" i="85"/>
  <c r="O575" i="85"/>
  <c r="U575" i="85"/>
  <c r="O594" i="85"/>
  <c r="U594" i="85"/>
  <c r="O609" i="85"/>
  <c r="U609" i="85"/>
  <c r="O625" i="85"/>
  <c r="U625" i="85"/>
  <c r="O614" i="85"/>
  <c r="U614" i="85"/>
  <c r="O636" i="85"/>
  <c r="U636" i="85"/>
  <c r="O641" i="85"/>
  <c r="U641" i="85"/>
  <c r="O675" i="85"/>
  <c r="U675" i="85"/>
  <c r="O668" i="85"/>
  <c r="U668" i="85"/>
  <c r="O661" i="85"/>
  <c r="U661" i="85"/>
  <c r="O662" i="85"/>
  <c r="U662" i="85"/>
  <c r="O673" i="85"/>
  <c r="U673" i="85"/>
  <c r="Q282" i="85"/>
  <c r="AC282" i="85"/>
  <c r="F40" i="78"/>
  <c r="F171" i="78"/>
  <c r="F148" i="78"/>
  <c r="F124" i="78"/>
  <c r="F100" i="78"/>
  <c r="F76" i="78"/>
  <c r="F52" i="78"/>
  <c r="F160" i="78"/>
  <c r="F136" i="78"/>
  <c r="F112" i="78"/>
  <c r="F88" i="78"/>
  <c r="F64" i="78"/>
  <c r="G28" i="78"/>
  <c r="AQ129" i="85"/>
  <c r="AS129" i="85"/>
  <c r="M129" i="85"/>
  <c r="AQ83" i="85"/>
  <c r="AS83" i="85"/>
  <c r="AM83" i="85"/>
  <c r="AQ143" i="85"/>
  <c r="AS143" i="85"/>
  <c r="L143" i="85"/>
  <c r="AQ117" i="85"/>
  <c r="AS117" i="85"/>
  <c r="M117" i="85"/>
  <c r="AQ68" i="85"/>
  <c r="AS68" i="85"/>
  <c r="G68" i="85"/>
  <c r="AQ45" i="85"/>
  <c r="AS45" i="85"/>
  <c r="H45" i="85"/>
  <c r="AQ67" i="85"/>
  <c r="AS67" i="85"/>
  <c r="AJ67" i="85"/>
  <c r="AK79" i="85"/>
  <c r="AQ127" i="85"/>
  <c r="AS127" i="85"/>
  <c r="M127" i="85"/>
  <c r="AQ96" i="85"/>
  <c r="AS96" i="85"/>
  <c r="I96" i="85"/>
  <c r="AQ43" i="85"/>
  <c r="AS43" i="85"/>
  <c r="AI43" i="85"/>
  <c r="AQ103" i="85"/>
  <c r="AS103" i="85"/>
  <c r="AO103" i="85"/>
  <c r="AJ79" i="85"/>
  <c r="AL79" i="85"/>
  <c r="AQ69" i="85"/>
  <c r="AS69" i="85"/>
  <c r="M69" i="85"/>
  <c r="AQ93" i="85"/>
  <c r="AS93" i="85"/>
  <c r="M93" i="85"/>
  <c r="AQ141" i="85"/>
  <c r="AS141" i="85"/>
  <c r="L141" i="85"/>
  <c r="AO79" i="85"/>
  <c r="AI79" i="85"/>
  <c r="X79" i="85"/>
  <c r="AQ57" i="85"/>
  <c r="AS57" i="85"/>
  <c r="G57" i="85"/>
  <c r="AQ105" i="85"/>
  <c r="AS105" i="85"/>
  <c r="K105" i="85"/>
  <c r="H79" i="85"/>
  <c r="AN79" i="85"/>
  <c r="AQ70" i="85"/>
  <c r="AS70" i="85"/>
  <c r="G70" i="85"/>
  <c r="AQ116" i="85"/>
  <c r="AS116" i="85"/>
  <c r="AO116" i="85"/>
  <c r="AQ44" i="85"/>
  <c r="AS44" i="85"/>
  <c r="L44" i="85"/>
  <c r="Z320" i="85"/>
  <c r="O26" i="84"/>
  <c r="AQ55" i="85"/>
  <c r="AS55" i="85"/>
  <c r="M55" i="85"/>
  <c r="AQ151" i="85"/>
  <c r="AS151" i="85"/>
  <c r="AO151" i="85"/>
  <c r="AD151" i="85"/>
  <c r="AQ139" i="85"/>
  <c r="AS139" i="85"/>
  <c r="M139" i="85"/>
  <c r="L438" i="85"/>
  <c r="R438" i="85"/>
  <c r="AD438" i="85"/>
  <c r="L255" i="85"/>
  <c r="R255" i="85"/>
  <c r="L313" i="85"/>
  <c r="R313" i="85"/>
  <c r="AD313" i="85"/>
  <c r="L501" i="85"/>
  <c r="R501" i="85"/>
  <c r="L609" i="85"/>
  <c r="R609" i="85"/>
  <c r="G79" i="85"/>
  <c r="L79" i="85"/>
  <c r="K79" i="85"/>
  <c r="M79" i="85"/>
  <c r="AQ104" i="85"/>
  <c r="AS104" i="85"/>
  <c r="L104" i="85"/>
  <c r="AQ152" i="85"/>
  <c r="AS152" i="85"/>
  <c r="AO152" i="85"/>
  <c r="AD152" i="85"/>
  <c r="AQ128" i="85"/>
  <c r="AS128" i="85"/>
  <c r="M128" i="85"/>
  <c r="AQ48" i="85"/>
  <c r="AS48" i="85"/>
  <c r="H48" i="85"/>
  <c r="Z291" i="85"/>
  <c r="AQ91" i="85"/>
  <c r="AS91" i="85"/>
  <c r="AJ91" i="85"/>
  <c r="AQ115" i="85"/>
  <c r="AS115" i="85"/>
  <c r="M115" i="85"/>
  <c r="Q245" i="85"/>
  <c r="W245" i="85"/>
  <c r="L427" i="85"/>
  <c r="R427" i="85"/>
  <c r="AD427" i="85"/>
  <c r="L512" i="85"/>
  <c r="R512" i="85"/>
  <c r="L511" i="85"/>
  <c r="R511" i="85"/>
  <c r="L604" i="85"/>
  <c r="R604" i="85"/>
  <c r="AQ106" i="85"/>
  <c r="AS106" i="85"/>
  <c r="J106" i="85"/>
  <c r="J79" i="85"/>
  <c r="AM79" i="85"/>
  <c r="AQ56" i="85"/>
  <c r="AS56" i="85"/>
  <c r="L56" i="85"/>
  <c r="AQ92" i="85"/>
  <c r="AS92" i="85"/>
  <c r="M92" i="85"/>
  <c r="U365" i="85"/>
  <c r="AA365" i="85"/>
  <c r="L479" i="85"/>
  <c r="R479" i="85"/>
  <c r="L314" i="85"/>
  <c r="R314" i="85"/>
  <c r="AD314" i="85"/>
  <c r="L375" i="85"/>
  <c r="R375" i="85"/>
  <c r="AD375" i="85"/>
  <c r="L440" i="85"/>
  <c r="R440" i="85"/>
  <c r="AD440" i="85"/>
  <c r="L429" i="85"/>
  <c r="R429" i="85"/>
  <c r="L639" i="85"/>
  <c r="R639" i="85"/>
  <c r="L627" i="85"/>
  <c r="R627" i="85"/>
  <c r="AD627" i="85"/>
  <c r="L582" i="85"/>
  <c r="R582" i="85"/>
  <c r="AD582" i="85"/>
  <c r="L645" i="85"/>
  <c r="R645" i="85"/>
  <c r="Y412" i="85"/>
  <c r="Q284" i="85"/>
  <c r="AC284" i="85"/>
  <c r="Q289" i="85"/>
  <c r="AC289" i="85"/>
  <c r="L335" i="85"/>
  <c r="R335" i="85"/>
  <c r="L456" i="85"/>
  <c r="R456" i="85"/>
  <c r="L322" i="85"/>
  <c r="R322" i="85"/>
  <c r="AD322" i="85"/>
  <c r="L380" i="85"/>
  <c r="R380" i="85"/>
  <c r="AD380" i="85"/>
  <c r="L385" i="85"/>
  <c r="R385" i="85"/>
  <c r="L516" i="85"/>
  <c r="R516" i="85"/>
  <c r="AD516" i="85"/>
  <c r="L549" i="85"/>
  <c r="R549" i="85"/>
  <c r="AD549" i="85"/>
  <c r="L569" i="85"/>
  <c r="R569" i="85"/>
  <c r="L632" i="85"/>
  <c r="R632" i="85"/>
  <c r="L257" i="85"/>
  <c r="R257" i="85"/>
  <c r="X257" i="85"/>
  <c r="L268" i="85"/>
  <c r="R268" i="85"/>
  <c r="AD268" i="85"/>
  <c r="L426" i="85"/>
  <c r="R426" i="85"/>
  <c r="AD426" i="85"/>
  <c r="L402" i="85"/>
  <c r="R402" i="85"/>
  <c r="L464" i="85"/>
  <c r="R464" i="85"/>
  <c r="AD464" i="85"/>
  <c r="L343" i="85"/>
  <c r="R343" i="85"/>
  <c r="AD343" i="85"/>
  <c r="L576" i="85"/>
  <c r="R576" i="85"/>
  <c r="L408" i="85"/>
  <c r="R408" i="85"/>
  <c r="AD408" i="85"/>
  <c r="L297" i="85"/>
  <c r="R297" i="85"/>
  <c r="AD297" i="85"/>
  <c r="L405" i="85"/>
  <c r="R405" i="85"/>
  <c r="AD405" i="85"/>
  <c r="L453" i="85"/>
  <c r="R453" i="85"/>
  <c r="L556" i="85"/>
  <c r="R556" i="85"/>
  <c r="AD556" i="85"/>
  <c r="L559" i="85"/>
  <c r="R559" i="85"/>
  <c r="AD559" i="85"/>
  <c r="L572" i="85"/>
  <c r="R572" i="85"/>
  <c r="L558" i="85"/>
  <c r="R558" i="85"/>
  <c r="AD558" i="85"/>
  <c r="L614" i="85"/>
  <c r="R614" i="85"/>
  <c r="AD614" i="85"/>
  <c r="L624" i="85"/>
  <c r="R624" i="85"/>
  <c r="AD624" i="85"/>
  <c r="L633" i="85"/>
  <c r="R633" i="85"/>
  <c r="AD633" i="85"/>
  <c r="L657" i="85"/>
  <c r="R657" i="85"/>
  <c r="AD657" i="85"/>
  <c r="AQ120" i="85"/>
  <c r="AS120" i="85"/>
  <c r="J120" i="85"/>
  <c r="AQ108" i="85"/>
  <c r="AS108" i="85"/>
  <c r="AO108" i="85"/>
  <c r="AQ132" i="85"/>
  <c r="AS132" i="85"/>
  <c r="AO132" i="85"/>
  <c r="R371" i="85"/>
  <c r="X371" i="85"/>
  <c r="S284" i="85"/>
  <c r="AE284" i="85"/>
  <c r="T246" i="85"/>
  <c r="Z246" i="85"/>
  <c r="L399" i="85"/>
  <c r="R399" i="85"/>
  <c r="AD399" i="85"/>
  <c r="L599" i="85"/>
  <c r="R599" i="85"/>
  <c r="L418" i="85"/>
  <c r="R418" i="85"/>
  <c r="AD418" i="85"/>
  <c r="L253" i="85"/>
  <c r="R253" i="85"/>
  <c r="AD253" i="85"/>
  <c r="L276" i="85"/>
  <c r="R276" i="85"/>
  <c r="AD276" i="85"/>
  <c r="L419" i="85"/>
  <c r="R419" i="85"/>
  <c r="L270" i="85"/>
  <c r="R270" i="85"/>
  <c r="AD270" i="85"/>
  <c r="L383" i="85"/>
  <c r="R383" i="85"/>
  <c r="AD383" i="85"/>
  <c r="L460" i="85"/>
  <c r="R460" i="85"/>
  <c r="L279" i="85"/>
  <c r="R279" i="85"/>
  <c r="AD279" i="85"/>
  <c r="L338" i="85"/>
  <c r="R338" i="85"/>
  <c r="L406" i="85"/>
  <c r="R406" i="85"/>
  <c r="AD406" i="85"/>
  <c r="L532" i="85"/>
  <c r="R532" i="85"/>
  <c r="L364" i="85"/>
  <c r="R364" i="85"/>
  <c r="AD364" i="85"/>
  <c r="L404" i="85"/>
  <c r="R404" i="85"/>
  <c r="AD404" i="85"/>
  <c r="L470" i="85"/>
  <c r="R470" i="85"/>
  <c r="L580" i="85"/>
  <c r="R580" i="85"/>
  <c r="AD580" i="85"/>
  <c r="L353" i="85"/>
  <c r="R353" i="85"/>
  <c r="AD353" i="85"/>
  <c r="L401" i="85"/>
  <c r="R401" i="85"/>
  <c r="L462" i="85"/>
  <c r="R462" i="85"/>
  <c r="L449" i="85"/>
  <c r="R449" i="85"/>
  <c r="AD449" i="85"/>
  <c r="L485" i="85"/>
  <c r="R485" i="85"/>
  <c r="L548" i="85"/>
  <c r="R548" i="85"/>
  <c r="L486" i="85"/>
  <c r="R486" i="85"/>
  <c r="AD486" i="85"/>
  <c r="L551" i="85"/>
  <c r="R551" i="85"/>
  <c r="L521" i="85"/>
  <c r="R521" i="85"/>
  <c r="L568" i="85"/>
  <c r="R568" i="85"/>
  <c r="L510" i="85"/>
  <c r="R510" i="85"/>
  <c r="AD510" i="85"/>
  <c r="L554" i="85"/>
  <c r="R554" i="85"/>
  <c r="L594" i="85"/>
  <c r="R594" i="85"/>
  <c r="L603" i="85"/>
  <c r="R603" i="85"/>
  <c r="AD603" i="85"/>
  <c r="L615" i="85"/>
  <c r="R615" i="85"/>
  <c r="L620" i="85"/>
  <c r="R620" i="85"/>
  <c r="L625" i="85"/>
  <c r="R625" i="85"/>
  <c r="AD625" i="85"/>
  <c r="L666" i="85"/>
  <c r="R666" i="85"/>
  <c r="L667" i="85"/>
  <c r="R667" i="85"/>
  <c r="L653" i="85"/>
  <c r="R653" i="85"/>
  <c r="L677" i="85"/>
  <c r="R677" i="85"/>
  <c r="AD677" i="85"/>
  <c r="AB284" i="85"/>
  <c r="AQ156" i="85"/>
  <c r="AS156" i="85"/>
  <c r="M156" i="85"/>
  <c r="N156" i="85"/>
  <c r="AQ72" i="85"/>
  <c r="AS72" i="85"/>
  <c r="AL72" i="85"/>
  <c r="AQ84" i="85"/>
  <c r="AS84" i="85"/>
  <c r="J84" i="85"/>
  <c r="R355" i="85"/>
  <c r="AD355" i="85"/>
  <c r="T284" i="85"/>
  <c r="Z284" i="85"/>
  <c r="Q365" i="85"/>
  <c r="AC365" i="85"/>
  <c r="P289" i="85"/>
  <c r="V289" i="85"/>
  <c r="P245" i="85"/>
  <c r="AB245" i="85"/>
  <c r="L269" i="85"/>
  <c r="R269" i="85"/>
  <c r="AD269" i="85"/>
  <c r="L435" i="85"/>
  <c r="R435" i="85"/>
  <c r="L292" i="85"/>
  <c r="R292" i="85"/>
  <c r="AD292" i="85"/>
  <c r="L274" i="85"/>
  <c r="R274" i="85"/>
  <c r="L300" i="85"/>
  <c r="R300" i="85"/>
  <c r="AD300" i="85"/>
  <c r="L410" i="85"/>
  <c r="R410" i="85"/>
  <c r="AD410" i="85"/>
  <c r="L368" i="85"/>
  <c r="R368" i="85"/>
  <c r="AD368" i="85"/>
  <c r="L483" i="85"/>
  <c r="R483" i="85"/>
  <c r="L357" i="85"/>
  <c r="R357" i="85"/>
  <c r="AD357" i="85"/>
  <c r="L467" i="85"/>
  <c r="R467" i="85"/>
  <c r="AD467" i="85"/>
  <c r="L489" i="85"/>
  <c r="R489" i="85"/>
  <c r="AD489" i="85"/>
  <c r="L490" i="85"/>
  <c r="R490" i="85"/>
  <c r="L529" i="85"/>
  <c r="R529" i="85"/>
  <c r="AD529" i="85"/>
  <c r="L514" i="85"/>
  <c r="R514" i="85"/>
  <c r="AD514" i="85"/>
  <c r="L619" i="85"/>
  <c r="R619" i="85"/>
  <c r="L623" i="85"/>
  <c r="R623" i="85"/>
  <c r="L629" i="85"/>
  <c r="R629" i="85"/>
  <c r="AD629" i="85"/>
  <c r="L676" i="85"/>
  <c r="R676" i="85"/>
  <c r="L671" i="85"/>
  <c r="R671" i="85"/>
  <c r="T365" i="85"/>
  <c r="AF365" i="85"/>
  <c r="R284" i="85"/>
  <c r="AD284" i="85"/>
  <c r="Y289" i="85"/>
  <c r="L318" i="85"/>
  <c r="R318" i="85"/>
  <c r="AD318" i="85"/>
  <c r="L488" i="85"/>
  <c r="R488" i="85"/>
  <c r="L359" i="85"/>
  <c r="R359" i="85"/>
  <c r="AD359" i="85"/>
  <c r="L520" i="85"/>
  <c r="R520" i="85"/>
  <c r="AD520" i="85"/>
  <c r="L363" i="85"/>
  <c r="R363" i="85"/>
  <c r="L366" i="85"/>
  <c r="R366" i="85"/>
  <c r="L515" i="85"/>
  <c r="R515" i="85"/>
  <c r="AD515" i="85"/>
  <c r="L342" i="85"/>
  <c r="R342" i="85"/>
  <c r="AD342" i="85"/>
  <c r="L431" i="85"/>
  <c r="R431" i="85"/>
  <c r="AD431" i="85"/>
  <c r="L259" i="85"/>
  <c r="R259" i="85"/>
  <c r="L326" i="85"/>
  <c r="R326" i="85"/>
  <c r="L378" i="85"/>
  <c r="R378" i="85"/>
  <c r="AD378" i="85"/>
  <c r="L458" i="85"/>
  <c r="R458" i="85"/>
  <c r="AD458" i="85"/>
  <c r="L324" i="85"/>
  <c r="R324" i="85"/>
  <c r="AD324" i="85"/>
  <c r="L384" i="85"/>
  <c r="R384" i="85"/>
  <c r="AD384" i="85"/>
  <c r="L450" i="85"/>
  <c r="R450" i="85"/>
  <c r="L523" i="85"/>
  <c r="R523" i="85"/>
  <c r="L317" i="85"/>
  <c r="R317" i="85"/>
  <c r="AD317" i="85"/>
  <c r="L389" i="85"/>
  <c r="R389" i="85"/>
  <c r="AD389" i="85"/>
  <c r="L437" i="85"/>
  <c r="R437" i="85"/>
  <c r="AD437" i="85"/>
  <c r="L504" i="85"/>
  <c r="R504" i="85"/>
  <c r="AD504" i="85"/>
  <c r="L469" i="85"/>
  <c r="R469" i="85"/>
  <c r="AD469" i="85"/>
  <c r="L524" i="85"/>
  <c r="R524" i="85"/>
  <c r="AD524" i="85"/>
  <c r="L474" i="85"/>
  <c r="R474" i="85"/>
  <c r="L531" i="85"/>
  <c r="R531" i="85"/>
  <c r="L505" i="85"/>
  <c r="R505" i="85"/>
  <c r="AD505" i="85"/>
  <c r="L553" i="85"/>
  <c r="R553" i="85"/>
  <c r="AD553" i="85"/>
  <c r="L631" i="85"/>
  <c r="R631" i="85"/>
  <c r="L542" i="85"/>
  <c r="R542" i="85"/>
  <c r="AD542" i="85"/>
  <c r="L579" i="85"/>
  <c r="R579" i="85"/>
  <c r="L573" i="85"/>
  <c r="R573" i="85"/>
  <c r="L590" i="85"/>
  <c r="R590" i="85"/>
  <c r="AD590" i="85"/>
  <c r="L608" i="85"/>
  <c r="R608" i="85"/>
  <c r="AD608" i="85"/>
  <c r="L613" i="85"/>
  <c r="R613" i="85"/>
  <c r="AD613" i="85"/>
  <c r="L636" i="85"/>
  <c r="R636" i="85"/>
  <c r="L649" i="85"/>
  <c r="R649" i="85"/>
  <c r="L665" i="85"/>
  <c r="R665" i="85"/>
  <c r="L674" i="85"/>
  <c r="R674" i="85"/>
  <c r="AD674" i="85"/>
  <c r="AQ60" i="85"/>
  <c r="AS60" i="85"/>
  <c r="L60" i="85"/>
  <c r="P365" i="85"/>
  <c r="V365" i="85"/>
  <c r="T289" i="85"/>
  <c r="AF289" i="85"/>
  <c r="R289" i="85"/>
  <c r="AD289" i="85"/>
  <c r="X365" i="85"/>
  <c r="AG347" i="85"/>
  <c r="S245" i="85"/>
  <c r="Y245" i="85"/>
  <c r="T444" i="85"/>
  <c r="Z444" i="85"/>
  <c r="R245" i="85"/>
  <c r="AD245" i="85"/>
  <c r="L362" i="85"/>
  <c r="R362" i="85"/>
  <c r="AD362" i="85"/>
  <c r="L339" i="85"/>
  <c r="R339" i="85"/>
  <c r="X339" i="85"/>
  <c r="L595" i="85"/>
  <c r="R595" i="85"/>
  <c r="AD595" i="85"/>
  <c r="L280" i="85"/>
  <c r="R280" i="85"/>
  <c r="AD280" i="85"/>
  <c r="L387" i="85"/>
  <c r="R387" i="85"/>
  <c r="L466" i="85"/>
  <c r="R466" i="85"/>
  <c r="L591" i="85"/>
  <c r="R591" i="85"/>
  <c r="L472" i="85"/>
  <c r="R472" i="85"/>
  <c r="L273" i="85"/>
  <c r="R273" i="85"/>
  <c r="AD273" i="85"/>
  <c r="L327" i="85"/>
  <c r="R327" i="85"/>
  <c r="L411" i="85"/>
  <c r="R411" i="85"/>
  <c r="X411" i="85"/>
  <c r="L452" i="85"/>
  <c r="R452" i="85"/>
  <c r="AD452" i="85"/>
  <c r="L258" i="85"/>
  <c r="R258" i="85"/>
  <c r="AD258" i="85"/>
  <c r="L310" i="85"/>
  <c r="R310" i="85"/>
  <c r="AD310" i="85"/>
  <c r="L374" i="85"/>
  <c r="R374" i="85"/>
  <c r="AD374" i="85"/>
  <c r="L422" i="85"/>
  <c r="R422" i="85"/>
  <c r="L447" i="85"/>
  <c r="R447" i="85"/>
  <c r="AD447" i="85"/>
  <c r="L611" i="85"/>
  <c r="R611" i="85"/>
  <c r="AD611" i="85"/>
  <c r="L271" i="85"/>
  <c r="R271" i="85"/>
  <c r="AD271" i="85"/>
  <c r="L315" i="85"/>
  <c r="R315" i="85"/>
  <c r="AD315" i="85"/>
  <c r="L334" i="85"/>
  <c r="R334" i="85"/>
  <c r="L358" i="85"/>
  <c r="R358" i="85"/>
  <c r="AD358" i="85"/>
  <c r="L395" i="85"/>
  <c r="R395" i="85"/>
  <c r="AD395" i="85"/>
  <c r="L423" i="85"/>
  <c r="R423" i="85"/>
  <c r="L500" i="85"/>
  <c r="R500" i="85"/>
  <c r="L663" i="85"/>
  <c r="R663" i="85"/>
  <c r="AD663" i="85"/>
  <c r="L360" i="85"/>
  <c r="R360" i="85"/>
  <c r="AD360" i="85"/>
  <c r="L376" i="85"/>
  <c r="R376" i="85"/>
  <c r="AD376" i="85"/>
  <c r="L400" i="85"/>
  <c r="R400" i="85"/>
  <c r="L420" i="85"/>
  <c r="R420" i="85"/>
  <c r="AD420" i="85"/>
  <c r="L463" i="85"/>
  <c r="R463" i="85"/>
  <c r="L503" i="85"/>
  <c r="R503" i="85"/>
  <c r="AD503" i="85"/>
  <c r="L563" i="85"/>
  <c r="R563" i="85"/>
  <c r="AD563" i="85"/>
  <c r="L305" i="85"/>
  <c r="R305" i="85"/>
  <c r="L337" i="85"/>
  <c r="R337" i="85"/>
  <c r="L381" i="85"/>
  <c r="R381" i="85"/>
  <c r="AD381" i="85"/>
  <c r="L397" i="85"/>
  <c r="R397" i="85"/>
  <c r="AD397" i="85"/>
  <c r="L421" i="85"/>
  <c r="R421" i="85"/>
  <c r="AD421" i="85"/>
  <c r="L454" i="85"/>
  <c r="R454" i="85"/>
  <c r="AD454" i="85"/>
  <c r="L484" i="85"/>
  <c r="R484" i="85"/>
  <c r="L564" i="85"/>
  <c r="R564" i="85"/>
  <c r="AD564" i="85"/>
  <c r="L461" i="85"/>
  <c r="R461" i="85"/>
  <c r="AD461" i="85"/>
  <c r="L481" i="85"/>
  <c r="R481" i="85"/>
  <c r="L507" i="85"/>
  <c r="R507" i="85"/>
  <c r="L535" i="85"/>
  <c r="R535" i="85"/>
  <c r="L570" i="85"/>
  <c r="R570" i="85"/>
  <c r="L482" i="85"/>
  <c r="R482" i="85"/>
  <c r="AD482" i="85"/>
  <c r="L499" i="85"/>
  <c r="R499" i="85"/>
  <c r="AD499" i="85"/>
  <c r="L540" i="85"/>
  <c r="R540" i="85"/>
  <c r="AD540" i="85"/>
  <c r="L584" i="85"/>
  <c r="R584" i="85"/>
  <c r="L513" i="85"/>
  <c r="R513" i="85"/>
  <c r="AD513" i="85"/>
  <c r="L545" i="85"/>
  <c r="R545" i="85"/>
  <c r="AD545" i="85"/>
  <c r="L561" i="85"/>
  <c r="R561" i="85"/>
  <c r="L626" i="85"/>
  <c r="R626" i="85"/>
  <c r="AD626" i="85"/>
  <c r="L506" i="85"/>
  <c r="R506" i="85"/>
  <c r="AD506" i="85"/>
  <c r="L530" i="85"/>
  <c r="R530" i="85"/>
  <c r="AD530" i="85"/>
  <c r="L550" i="85"/>
  <c r="R550" i="85"/>
  <c r="AD550" i="85"/>
  <c r="L567" i="85"/>
  <c r="R567" i="85"/>
  <c r="L588" i="85"/>
  <c r="R588" i="85"/>
  <c r="L565" i="85"/>
  <c r="R565" i="85"/>
  <c r="AD565" i="85"/>
  <c r="L598" i="85"/>
  <c r="R598" i="85"/>
  <c r="L578" i="85"/>
  <c r="R578" i="85"/>
  <c r="L607" i="85"/>
  <c r="R607" i="85"/>
  <c r="L600" i="85"/>
  <c r="R600" i="85"/>
  <c r="AD600" i="85"/>
  <c r="L616" i="85"/>
  <c r="R616" i="85"/>
  <c r="AD616" i="85"/>
  <c r="L635" i="85"/>
  <c r="R635" i="85"/>
  <c r="AD635" i="85"/>
  <c r="L621" i="85"/>
  <c r="R621" i="85"/>
  <c r="AD621" i="85"/>
  <c r="L628" i="85"/>
  <c r="R628" i="85"/>
  <c r="L658" i="85"/>
  <c r="R658" i="85"/>
  <c r="L641" i="85"/>
  <c r="R641" i="85"/>
  <c r="L659" i="85"/>
  <c r="R659" i="85"/>
  <c r="X659" i="85"/>
  <c r="L660" i="85"/>
  <c r="R660" i="85"/>
  <c r="L673" i="85"/>
  <c r="R673" i="85"/>
  <c r="AD673" i="85"/>
  <c r="L668" i="85"/>
  <c r="R668" i="85"/>
  <c r="AD668" i="85"/>
  <c r="L678" i="85"/>
  <c r="R678" i="85"/>
  <c r="AQ46" i="85"/>
  <c r="AS46" i="85"/>
  <c r="L46" i="85"/>
  <c r="AQ142" i="85"/>
  <c r="AS142" i="85"/>
  <c r="L142" i="85"/>
  <c r="AG304" i="85"/>
  <c r="AG298" i="85"/>
  <c r="AG581" i="85"/>
  <c r="AE533" i="85"/>
  <c r="AE371" i="85"/>
  <c r="AQ118" i="85"/>
  <c r="AS118" i="85"/>
  <c r="AL118" i="85"/>
  <c r="AQ58" i="85"/>
  <c r="AS58" i="85"/>
  <c r="J58" i="85"/>
  <c r="S365" i="85"/>
  <c r="Y365" i="85"/>
  <c r="U289" i="85"/>
  <c r="AG289" i="85"/>
  <c r="U284" i="85"/>
  <c r="AA284" i="85"/>
  <c r="L351" i="85"/>
  <c r="R351" i="85"/>
  <c r="L285" i="85"/>
  <c r="R285" i="85"/>
  <c r="AD285" i="85"/>
  <c r="L543" i="85"/>
  <c r="R543" i="85"/>
  <c r="AD543" i="85"/>
  <c r="L272" i="85"/>
  <c r="R272" i="85"/>
  <c r="AD272" i="85"/>
  <c r="L379" i="85"/>
  <c r="R379" i="85"/>
  <c r="AD379" i="85"/>
  <c r="L439" i="85"/>
  <c r="R439" i="85"/>
  <c r="L555" i="85"/>
  <c r="R555" i="85"/>
  <c r="AD555" i="85"/>
  <c r="L293" i="85"/>
  <c r="R293" i="85"/>
  <c r="AD293" i="85"/>
  <c r="L252" i="85"/>
  <c r="R252" i="85"/>
  <c r="AD252" i="85"/>
  <c r="L306" i="85"/>
  <c r="R306" i="85"/>
  <c r="L398" i="85"/>
  <c r="R398" i="85"/>
  <c r="AD398" i="85"/>
  <c r="L446" i="85"/>
  <c r="R446" i="85"/>
  <c r="X446" i="85"/>
  <c r="L254" i="85"/>
  <c r="R254" i="85"/>
  <c r="X254" i="85"/>
  <c r="L290" i="85"/>
  <c r="R290" i="85"/>
  <c r="AD290" i="85"/>
  <c r="L370" i="85"/>
  <c r="R370" i="85"/>
  <c r="AD370" i="85"/>
  <c r="L414" i="85"/>
  <c r="R414" i="85"/>
  <c r="AD414" i="85"/>
  <c r="L443" i="85"/>
  <c r="R443" i="85"/>
  <c r="AD443" i="85"/>
  <c r="L480" i="85"/>
  <c r="R480" i="85"/>
  <c r="L263" i="85"/>
  <c r="R263" i="85"/>
  <c r="L311" i="85"/>
  <c r="R311" i="85"/>
  <c r="AD311" i="85"/>
  <c r="L331" i="85"/>
  <c r="R331" i="85"/>
  <c r="AD331" i="85"/>
  <c r="L354" i="85"/>
  <c r="R354" i="85"/>
  <c r="L390" i="85"/>
  <c r="R390" i="85"/>
  <c r="AD390" i="85"/>
  <c r="L415" i="85"/>
  <c r="R415" i="85"/>
  <c r="L487" i="85"/>
  <c r="R487" i="85"/>
  <c r="AD487" i="85"/>
  <c r="L610" i="85"/>
  <c r="R610" i="85"/>
  <c r="AD610" i="85"/>
  <c r="L332" i="85"/>
  <c r="R332" i="85"/>
  <c r="AD332" i="85"/>
  <c r="L372" i="85"/>
  <c r="R372" i="85"/>
  <c r="AD372" i="85"/>
  <c r="L396" i="85"/>
  <c r="R396" i="85"/>
  <c r="AD396" i="85"/>
  <c r="L416" i="85"/>
  <c r="R416" i="85"/>
  <c r="AD416" i="85"/>
  <c r="L455" i="85"/>
  <c r="R455" i="85"/>
  <c r="L496" i="85"/>
  <c r="R496" i="85"/>
  <c r="AD496" i="85"/>
  <c r="L552" i="85"/>
  <c r="R552" i="85"/>
  <c r="L301" i="85"/>
  <c r="R301" i="85"/>
  <c r="AD301" i="85"/>
  <c r="L321" i="85"/>
  <c r="R321" i="85"/>
  <c r="AD321" i="85"/>
  <c r="L369" i="85"/>
  <c r="R369" i="85"/>
  <c r="L393" i="85"/>
  <c r="R393" i="85"/>
  <c r="L417" i="85"/>
  <c r="R417" i="85"/>
  <c r="AD417" i="85"/>
  <c r="L448" i="85"/>
  <c r="R448" i="85"/>
  <c r="AD448" i="85"/>
  <c r="L471" i="85"/>
  <c r="R471" i="85"/>
  <c r="AD471" i="85"/>
  <c r="L547" i="85"/>
  <c r="R547" i="85"/>
  <c r="AD547" i="85"/>
  <c r="L457" i="85"/>
  <c r="R457" i="85"/>
  <c r="AD457" i="85"/>
  <c r="L473" i="85"/>
  <c r="R473" i="85"/>
  <c r="AD473" i="85"/>
  <c r="L493" i="85"/>
  <c r="R493" i="85"/>
  <c r="L528" i="85"/>
  <c r="R528" i="85"/>
  <c r="L566" i="85"/>
  <c r="R566" i="85"/>
  <c r="L478" i="85"/>
  <c r="R478" i="85"/>
  <c r="L494" i="85"/>
  <c r="R494" i="85"/>
  <c r="AD494" i="85"/>
  <c r="L536" i="85"/>
  <c r="R536" i="85"/>
  <c r="AD536" i="85"/>
  <c r="L571" i="85"/>
  <c r="R571" i="85"/>
  <c r="AD571" i="85"/>
  <c r="L509" i="85"/>
  <c r="R509" i="85"/>
  <c r="L541" i="85"/>
  <c r="R541" i="85"/>
  <c r="AD541" i="85"/>
  <c r="L557" i="85"/>
  <c r="R557" i="85"/>
  <c r="AD557" i="85"/>
  <c r="L605" i="85"/>
  <c r="R605" i="85"/>
  <c r="L498" i="85"/>
  <c r="R498" i="85"/>
  <c r="AD498" i="85"/>
  <c r="L526" i="85"/>
  <c r="R526" i="85"/>
  <c r="AD526" i="85"/>
  <c r="L546" i="85"/>
  <c r="R546" i="85"/>
  <c r="L562" i="85"/>
  <c r="R562" i="85"/>
  <c r="L583" i="85"/>
  <c r="R583" i="85"/>
  <c r="L634" i="85"/>
  <c r="R634" i="85"/>
  <c r="AD634" i="85"/>
  <c r="L589" i="85"/>
  <c r="R589" i="85"/>
  <c r="L574" i="85"/>
  <c r="R574" i="85"/>
  <c r="L597" i="85"/>
  <c r="R597" i="85"/>
  <c r="AD597" i="85"/>
  <c r="L596" i="85"/>
  <c r="R596" i="85"/>
  <c r="L612" i="85"/>
  <c r="R612" i="85"/>
  <c r="L630" i="85"/>
  <c r="R630" i="85"/>
  <c r="L617" i="85"/>
  <c r="R617" i="85"/>
  <c r="L662" i="85"/>
  <c r="R662" i="85"/>
  <c r="AD662" i="85"/>
  <c r="L651" i="85"/>
  <c r="R651" i="85"/>
  <c r="L637" i="85"/>
  <c r="R637" i="85"/>
  <c r="L654" i="85"/>
  <c r="R654" i="85"/>
  <c r="AD654" i="85"/>
  <c r="L652" i="85"/>
  <c r="R652" i="85"/>
  <c r="L670" i="85"/>
  <c r="R670" i="85"/>
  <c r="L661" i="85"/>
  <c r="R661" i="85"/>
  <c r="AD661" i="85"/>
  <c r="L672" i="85"/>
  <c r="R672" i="85"/>
  <c r="AQ82" i="85"/>
  <c r="AS82" i="85"/>
  <c r="L82" i="85"/>
  <c r="AQ94" i="85"/>
  <c r="AS94" i="85"/>
  <c r="AN94" i="85"/>
  <c r="AG266" i="85"/>
  <c r="AF282" i="85"/>
  <c r="AB336" i="85"/>
  <c r="S299" i="85"/>
  <c r="AE299" i="85"/>
  <c r="AA296" i="85"/>
  <c r="I43" i="77"/>
  <c r="I43" i="84"/>
  <c r="P371" i="85"/>
  <c r="V371" i="85"/>
  <c r="AE312" i="85"/>
  <c r="Y533" i="85"/>
  <c r="Q281" i="85"/>
  <c r="W281" i="85"/>
  <c r="P296" i="85"/>
  <c r="AB296" i="85"/>
  <c r="Q371" i="85"/>
  <c r="AC371" i="85"/>
  <c r="T281" i="85"/>
  <c r="AF281" i="85"/>
  <c r="R281" i="85"/>
  <c r="X281" i="85"/>
  <c r="R296" i="85"/>
  <c r="AD296" i="85"/>
  <c r="Q533" i="85"/>
  <c r="W533" i="85"/>
  <c r="Y371" i="85"/>
  <c r="T581" i="85"/>
  <c r="AF581" i="85"/>
  <c r="P345" i="85"/>
  <c r="AB345" i="85"/>
  <c r="U277" i="85"/>
  <c r="AG277" i="85"/>
  <c r="U577" i="85"/>
  <c r="AA577" i="85"/>
  <c r="U282" i="85"/>
  <c r="AG282" i="85"/>
  <c r="P283" i="85"/>
  <c r="V283" i="85"/>
  <c r="S508" i="85"/>
  <c r="AE508" i="85"/>
  <c r="P328" i="85"/>
  <c r="AB328" i="85"/>
  <c r="R286" i="85"/>
  <c r="X286" i="85"/>
  <c r="R282" i="85"/>
  <c r="AD282" i="85"/>
  <c r="T412" i="85"/>
  <c r="AF412" i="85"/>
  <c r="AG287" i="85"/>
  <c r="S264" i="85"/>
  <c r="AE264" i="85"/>
  <c r="S287" i="85"/>
  <c r="AE287" i="85"/>
  <c r="T577" i="85"/>
  <c r="AF577" i="85"/>
  <c r="T508" i="85"/>
  <c r="S244" i="85"/>
  <c r="AE244" i="85"/>
  <c r="S286" i="85"/>
  <c r="AE286" i="85"/>
  <c r="U286" i="85"/>
  <c r="AG286" i="85"/>
  <c r="P282" i="85"/>
  <c r="V282" i="85"/>
  <c r="Q328" i="85"/>
  <c r="AC328" i="85"/>
  <c r="Q299" i="85"/>
  <c r="AC299" i="85"/>
  <c r="Q283" i="85"/>
  <c r="W283" i="85"/>
  <c r="P244" i="85"/>
  <c r="AB244" i="85"/>
  <c r="P348" i="85"/>
  <c r="AB348" i="85"/>
  <c r="T287" i="85"/>
  <c r="Z287" i="85"/>
  <c r="P299" i="85"/>
  <c r="V299" i="85"/>
  <c r="Q278" i="85"/>
  <c r="AC278" i="85"/>
  <c r="R328" i="85"/>
  <c r="X328" i="85"/>
  <c r="R266" i="85"/>
  <c r="AD266" i="85"/>
  <c r="W508" i="85"/>
  <c r="R533" i="85"/>
  <c r="AD533" i="85"/>
  <c r="U533" i="85"/>
  <c r="AA533" i="85"/>
  <c r="U371" i="85"/>
  <c r="AG371" i="85"/>
  <c r="R287" i="85"/>
  <c r="AD287" i="85"/>
  <c r="S283" i="85"/>
  <c r="Y283" i="85"/>
  <c r="S348" i="85"/>
  <c r="AE348" i="85"/>
  <c r="AB295" i="85"/>
  <c r="Q287" i="85"/>
  <c r="W287" i="85"/>
  <c r="S281" i="85"/>
  <c r="Y281" i="85"/>
  <c r="T299" i="85"/>
  <c r="Z299" i="85"/>
  <c r="U281" i="85"/>
  <c r="AG281" i="85"/>
  <c r="S328" i="85"/>
  <c r="AE328" i="85"/>
  <c r="U328" i="85"/>
  <c r="AG328" i="85"/>
  <c r="S296" i="85"/>
  <c r="T533" i="85"/>
  <c r="Z533" i="85"/>
  <c r="T371" i="85"/>
  <c r="Z371" i="85"/>
  <c r="AG283" i="85"/>
  <c r="T283" i="85"/>
  <c r="AF283" i="85"/>
  <c r="P287" i="85"/>
  <c r="AB287" i="85"/>
  <c r="P581" i="85"/>
  <c r="P288" i="85"/>
  <c r="AB288" i="85"/>
  <c r="Z282" i="85"/>
  <c r="T296" i="85"/>
  <c r="Z296" i="85"/>
  <c r="R283" i="85"/>
  <c r="X283" i="85"/>
  <c r="T434" i="85"/>
  <c r="AF434" i="85"/>
  <c r="Q434" i="85"/>
  <c r="AC434" i="85"/>
  <c r="S391" i="85"/>
  <c r="AE391" i="85"/>
  <c r="Q348" i="85"/>
  <c r="AC348" i="85"/>
  <c r="AA304" i="85"/>
  <c r="U299" i="85"/>
  <c r="P388" i="85"/>
  <c r="V388" i="85"/>
  <c r="P250" i="85"/>
  <c r="V250" i="85"/>
  <c r="R432" i="85"/>
  <c r="AD432" i="85"/>
  <c r="AE412" i="85"/>
  <c r="P341" i="85"/>
  <c r="AB341" i="85"/>
  <c r="Q312" i="85"/>
  <c r="AC312" i="85"/>
  <c r="P291" i="85"/>
  <c r="AB291" i="85"/>
  <c r="AF320" i="85"/>
  <c r="S247" i="85"/>
  <c r="AE247" i="85"/>
  <c r="S432" i="85"/>
  <c r="AE432" i="85"/>
  <c r="U312" i="85"/>
  <c r="AA312" i="85"/>
  <c r="U432" i="85"/>
  <c r="AA432" i="85"/>
  <c r="R312" i="85"/>
  <c r="X312" i="85"/>
  <c r="R444" i="85"/>
  <c r="X444" i="85"/>
  <c r="Q444" i="85"/>
  <c r="AC444" i="85"/>
  <c r="Q320" i="85"/>
  <c r="AC320" i="85"/>
  <c r="U278" i="85"/>
  <c r="AA278" i="85"/>
  <c r="P247" i="85"/>
  <c r="AB247" i="85"/>
  <c r="U412" i="85"/>
  <c r="AA412" i="85"/>
  <c r="W577" i="85"/>
  <c r="P432" i="85"/>
  <c r="AB432" i="85"/>
  <c r="R278" i="85"/>
  <c r="X278" i="85"/>
  <c r="U264" i="85"/>
  <c r="AA264" i="85"/>
  <c r="T244" i="85"/>
  <c r="AF244" i="85"/>
  <c r="P312" i="85"/>
  <c r="V312" i="85"/>
  <c r="AD304" i="85"/>
  <c r="Q247" i="85"/>
  <c r="W247" i="85"/>
  <c r="U247" i="85"/>
  <c r="AA247" i="85"/>
  <c r="S581" i="85"/>
  <c r="Y581" i="85"/>
  <c r="Q581" i="85"/>
  <c r="AC581" i="85"/>
  <c r="S444" i="85"/>
  <c r="U444" i="85"/>
  <c r="U320" i="85"/>
  <c r="AA320" i="85"/>
  <c r="T247" i="85"/>
  <c r="T277" i="85"/>
  <c r="AF277" i="85"/>
  <c r="S341" i="85"/>
  <c r="Y341" i="85"/>
  <c r="T312" i="85"/>
  <c r="Z312" i="85"/>
  <c r="S291" i="85"/>
  <c r="Y291" i="85"/>
  <c r="S277" i="85"/>
  <c r="Y277" i="85"/>
  <c r="R581" i="85"/>
  <c r="Q277" i="85"/>
  <c r="AC277" i="85"/>
  <c r="S436" i="85"/>
  <c r="Y436" i="85"/>
  <c r="Q428" i="85"/>
  <c r="AC428" i="85"/>
  <c r="AD308" i="85"/>
  <c r="T391" i="85"/>
  <c r="Z391" i="85"/>
  <c r="P391" i="85"/>
  <c r="V391" i="85"/>
  <c r="P267" i="85"/>
  <c r="V267" i="85"/>
  <c r="S298" i="85"/>
  <c r="Y298" i="85"/>
  <c r="AA581" i="85"/>
  <c r="T267" i="85"/>
  <c r="Z267" i="85"/>
  <c r="P434" i="85"/>
  <c r="V434" i="85"/>
  <c r="Q388" i="85"/>
  <c r="AC388" i="85"/>
  <c r="Q250" i="85"/>
  <c r="AC250" i="85"/>
  <c r="Q352" i="85"/>
  <c r="AC352" i="85"/>
  <c r="P352" i="85"/>
  <c r="AB352" i="85"/>
  <c r="T441" i="85"/>
  <c r="S441" i="85"/>
  <c r="U275" i="85"/>
  <c r="T275" i="85"/>
  <c r="Z275" i="85"/>
  <c r="P275" i="85"/>
  <c r="AB275" i="85"/>
  <c r="Q275" i="85"/>
  <c r="AC275" i="85"/>
  <c r="S352" i="85"/>
  <c r="Y352" i="85"/>
  <c r="R350" i="85"/>
  <c r="X350" i="85"/>
  <c r="Q350" i="85"/>
  <c r="W350" i="85"/>
  <c r="P350" i="85"/>
  <c r="V350" i="85"/>
  <c r="Q436" i="85"/>
  <c r="W436" i="85"/>
  <c r="R436" i="85"/>
  <c r="X436" i="85"/>
  <c r="T436" i="85"/>
  <c r="Q373" i="85"/>
  <c r="U373" i="85"/>
  <c r="AA373" i="85"/>
  <c r="T373" i="85"/>
  <c r="R373" i="85"/>
  <c r="X373" i="85"/>
  <c r="U336" i="85"/>
  <c r="AA336" i="85"/>
  <c r="R336" i="85"/>
  <c r="X336" i="85"/>
  <c r="Q336" i="85"/>
  <c r="S336" i="85"/>
  <c r="Q391" i="85"/>
  <c r="AC391" i="85"/>
  <c r="S275" i="85"/>
  <c r="AE275" i="85"/>
  <c r="P373" i="85"/>
  <c r="V373" i="85"/>
  <c r="V336" i="85"/>
  <c r="U436" i="85"/>
  <c r="T350" i="85"/>
  <c r="Z350" i="85"/>
  <c r="T336" i="85"/>
  <c r="Z336" i="85"/>
  <c r="T308" i="85"/>
  <c r="Z308" i="85"/>
  <c r="T428" i="85"/>
  <c r="AF428" i="85"/>
  <c r="R428" i="85"/>
  <c r="AD428" i="85"/>
  <c r="T262" i="85"/>
  <c r="Z262" i="85"/>
  <c r="R262" i="85"/>
  <c r="X262" i="85"/>
  <c r="Q262" i="85"/>
  <c r="P356" i="85"/>
  <c r="U356" i="85"/>
  <c r="Q356" i="85"/>
  <c r="AC356" i="85"/>
  <c r="T340" i="85"/>
  <c r="Q340" i="85"/>
  <c r="Q288" i="85"/>
  <c r="W288" i="85"/>
  <c r="R288" i="85"/>
  <c r="AD288" i="85"/>
  <c r="T288" i="85"/>
  <c r="Z288" i="85"/>
  <c r="S261" i="85"/>
  <c r="U261" i="85"/>
  <c r="AG261" i="85"/>
  <c r="U242" i="85"/>
  <c r="R242" i="85"/>
  <c r="X242" i="85"/>
  <c r="Q242" i="85"/>
  <c r="AC242" i="85"/>
  <c r="S242" i="85"/>
  <c r="Y242" i="85"/>
  <c r="Q260" i="85"/>
  <c r="U260" i="85"/>
  <c r="AA260" i="85"/>
  <c r="S260" i="85"/>
  <c r="Y260" i="85"/>
  <c r="P261" i="85"/>
  <c r="V261" i="85"/>
  <c r="AG296" i="85"/>
  <c r="S288" i="85"/>
  <c r="S262" i="85"/>
  <c r="Y262" i="85"/>
  <c r="R356" i="85"/>
  <c r="P308" i="85"/>
  <c r="AG391" i="85"/>
  <c r="AA391" i="85"/>
  <c r="R345" i="85"/>
  <c r="AD345" i="85"/>
  <c r="U345" i="85"/>
  <c r="AA345" i="85"/>
  <c r="Q345" i="85"/>
  <c r="T261" i="85"/>
  <c r="Z261" i="85"/>
  <c r="S428" i="85"/>
  <c r="Y428" i="85"/>
  <c r="S345" i="85"/>
  <c r="AE345" i="85"/>
  <c r="S267" i="85"/>
  <c r="T260" i="85"/>
  <c r="AF260" i="85"/>
  <c r="P298" i="85"/>
  <c r="V298" i="85"/>
  <c r="R261" i="85"/>
  <c r="X261" i="85"/>
  <c r="R391" i="85"/>
  <c r="AD391" i="85"/>
  <c r="P260" i="85"/>
  <c r="AB260" i="85"/>
  <c r="U441" i="85"/>
  <c r="AG441" i="85"/>
  <c r="S350" i="85"/>
  <c r="AE350" i="85"/>
  <c r="S340" i="85"/>
  <c r="Y340" i="85"/>
  <c r="T242" i="85"/>
  <c r="AF242" i="85"/>
  <c r="R348" i="85"/>
  <c r="AD348" i="85"/>
  <c r="U348" i="85"/>
  <c r="P239" i="85"/>
  <c r="V239" i="85"/>
  <c r="U239" i="85"/>
  <c r="AA239" i="85"/>
  <c r="S239" i="85"/>
  <c r="AE239" i="85"/>
  <c r="R239" i="85"/>
  <c r="X239" i="85"/>
  <c r="Q239" i="85"/>
  <c r="AC239" i="85"/>
  <c r="AB436" i="85"/>
  <c r="V436" i="85"/>
  <c r="T239" i="85"/>
  <c r="Z239" i="85"/>
  <c r="T266" i="85"/>
  <c r="Z266" i="85"/>
  <c r="Q266" i="85"/>
  <c r="AC266" i="85"/>
  <c r="P266" i="85"/>
  <c r="S266" i="85"/>
  <c r="AA266" i="85"/>
  <c r="AG288" i="85"/>
  <c r="AA288" i="85"/>
  <c r="AA245" i="85"/>
  <c r="AG245" i="85"/>
  <c r="AE304" i="85"/>
  <c r="Y304" i="85"/>
  <c r="S344" i="85"/>
  <c r="P344" i="85"/>
  <c r="AB344" i="85"/>
  <c r="U344" i="85"/>
  <c r="AG344" i="85"/>
  <c r="R344" i="85"/>
  <c r="X344" i="85"/>
  <c r="T344" i="85"/>
  <c r="AF344" i="85"/>
  <c r="AC295" i="85"/>
  <c r="AG244" i="85"/>
  <c r="AA244" i="85"/>
  <c r="T265" i="85"/>
  <c r="Q265" i="85"/>
  <c r="AC265" i="85"/>
  <c r="P428" i="85"/>
  <c r="AB428" i="85"/>
  <c r="R320" i="85"/>
  <c r="R341" i="85"/>
  <c r="X341" i="85"/>
  <c r="T341" i="85"/>
  <c r="Z341" i="85"/>
  <c r="U265" i="85"/>
  <c r="AG265" i="85"/>
  <c r="S265" i="85"/>
  <c r="T352" i="85"/>
  <c r="S320" i="85"/>
  <c r="S278" i="85"/>
  <c r="Y278" i="85"/>
  <c r="V286" i="85"/>
  <c r="S388" i="85"/>
  <c r="U388" i="85"/>
  <c r="AA388" i="85"/>
  <c r="R250" i="85"/>
  <c r="AD250" i="85"/>
  <c r="U250" i="85"/>
  <c r="T298" i="85"/>
  <c r="R298" i="85"/>
  <c r="P441" i="85"/>
  <c r="Q441" i="85"/>
  <c r="W441" i="85"/>
  <c r="U308" i="85"/>
  <c r="S308" i="85"/>
  <c r="R244" i="85"/>
  <c r="AD244" i="85"/>
  <c r="Q244" i="85"/>
  <c r="W244" i="85"/>
  <c r="P264" i="85"/>
  <c r="T264" i="85"/>
  <c r="Q264" i="85"/>
  <c r="Q412" i="85"/>
  <c r="R412" i="85"/>
  <c r="W341" i="85"/>
  <c r="AC341" i="85"/>
  <c r="U291" i="85"/>
  <c r="Q291" i="85"/>
  <c r="W291" i="85"/>
  <c r="R352" i="85"/>
  <c r="Z345" i="85"/>
  <c r="AF345" i="85"/>
  <c r="R291" i="85"/>
  <c r="AD291" i="85"/>
  <c r="U341" i="85"/>
  <c r="AA341" i="85"/>
  <c r="Z304" i="85"/>
  <c r="Q298" i="85"/>
  <c r="AC298" i="85"/>
  <c r="V340" i="85"/>
  <c r="R265" i="85"/>
  <c r="AD265" i="85"/>
  <c r="U350" i="85"/>
  <c r="R277" i="85"/>
  <c r="AD277" i="85"/>
  <c r="U352" i="85"/>
  <c r="P320" i="85"/>
  <c r="T278" i="85"/>
  <c r="U262" i="85"/>
  <c r="R388" i="85"/>
  <c r="P412" i="85"/>
  <c r="S356" i="85"/>
  <c r="R340" i="85"/>
  <c r="U340" i="85"/>
  <c r="Q308" i="85"/>
  <c r="S250" i="85"/>
  <c r="Y250" i="85"/>
  <c r="S434" i="85"/>
  <c r="U434" i="85"/>
  <c r="AG434" i="85"/>
  <c r="U267" i="85"/>
  <c r="R267" i="85"/>
  <c r="S593" i="85"/>
  <c r="R593" i="85"/>
  <c r="Q593" i="85"/>
  <c r="U593" i="85"/>
  <c r="P593" i="85"/>
  <c r="T593" i="85"/>
  <c r="S382" i="85"/>
  <c r="R382" i="85"/>
  <c r="P382" i="85"/>
  <c r="U382" i="85"/>
  <c r="Q382" i="85"/>
  <c r="T382" i="85"/>
  <c r="U517" i="85"/>
  <c r="Q517" i="85"/>
  <c r="T517" i="85"/>
  <c r="P517" i="85"/>
  <c r="S517" i="85"/>
  <c r="R517" i="85"/>
  <c r="AC344" i="85"/>
  <c r="S601" i="85"/>
  <c r="R601" i="85"/>
  <c r="Q601" i="85"/>
  <c r="U601" i="85"/>
  <c r="T601" i="85"/>
  <c r="P601" i="85"/>
  <c r="T522" i="85"/>
  <c r="P522" i="85"/>
  <c r="S522" i="85"/>
  <c r="U522" i="85"/>
  <c r="R522" i="85"/>
  <c r="Q522" i="85"/>
  <c r="T433" i="85"/>
  <c r="P433" i="85"/>
  <c r="S433" i="85"/>
  <c r="Q433" i="85"/>
  <c r="R433" i="85"/>
  <c r="U433" i="85"/>
  <c r="S294" i="85"/>
  <c r="T294" i="85"/>
  <c r="R294" i="85"/>
  <c r="P294" i="85"/>
  <c r="U294" i="85"/>
  <c r="Q294" i="85"/>
  <c r="U515" i="85"/>
  <c r="T329" i="85"/>
  <c r="P329" i="85"/>
  <c r="S329" i="85"/>
  <c r="U329" i="85"/>
  <c r="R329" i="85"/>
  <c r="Q329" i="85"/>
  <c r="R241" i="85"/>
  <c r="U241" i="85"/>
  <c r="Q241" i="85"/>
  <c r="P241" i="85"/>
  <c r="T241" i="85"/>
  <c r="S241" i="85"/>
  <c r="F237" i="85"/>
  <c r="R675" i="85"/>
  <c r="AD675" i="85"/>
  <c r="R592" i="85"/>
  <c r="U592" i="85"/>
  <c r="Q592" i="85"/>
  <c r="S592" i="85"/>
  <c r="P592" i="85"/>
  <c r="T592" i="85"/>
  <c r="S495" i="85"/>
  <c r="T495" i="85"/>
  <c r="R495" i="85"/>
  <c r="Q495" i="85"/>
  <c r="P495" i="85"/>
  <c r="U495" i="85"/>
  <c r="R476" i="85"/>
  <c r="U476" i="85"/>
  <c r="Q476" i="85"/>
  <c r="P476" i="85"/>
  <c r="S476" i="85"/>
  <c r="T476" i="85"/>
  <c r="T349" i="85"/>
  <c r="P349" i="85"/>
  <c r="S349" i="85"/>
  <c r="R349" i="85"/>
  <c r="Q349" i="85"/>
  <c r="U349" i="85"/>
  <c r="AF432" i="85"/>
  <c r="Z432" i="85"/>
  <c r="U424" i="85"/>
  <c r="Q424" i="85"/>
  <c r="T424" i="85"/>
  <c r="P424" i="85"/>
  <c r="R424" i="85"/>
  <c r="S424" i="85"/>
  <c r="R303" i="85"/>
  <c r="T303" i="85"/>
  <c r="S303" i="85"/>
  <c r="P303" i="85"/>
  <c r="U303" i="85"/>
  <c r="Q303" i="85"/>
  <c r="H59" i="85"/>
  <c r="F59" i="85"/>
  <c r="S539" i="85"/>
  <c r="R539" i="85"/>
  <c r="U539" i="85"/>
  <c r="T539" i="85"/>
  <c r="Q539" i="85"/>
  <c r="P539" i="85"/>
  <c r="R459" i="85"/>
  <c r="T459" i="85"/>
  <c r="S459" i="85"/>
  <c r="Q459" i="85"/>
  <c r="P459" i="85"/>
  <c r="U459" i="85"/>
  <c r="AG428" i="85"/>
  <c r="AA428" i="85"/>
  <c r="AG300" i="85"/>
  <c r="AD264" i="85"/>
  <c r="X264" i="85"/>
  <c r="AC261" i="85"/>
  <c r="W261" i="85"/>
  <c r="AN71" i="85"/>
  <c r="AO71" i="85"/>
  <c r="AH71" i="85"/>
  <c r="G71" i="85"/>
  <c r="U477" i="85"/>
  <c r="Q477" i="85"/>
  <c r="T477" i="85"/>
  <c r="P477" i="85"/>
  <c r="S477" i="85"/>
  <c r="R477" i="85"/>
  <c r="R403" i="85"/>
  <c r="U403" i="85"/>
  <c r="Q403" i="85"/>
  <c r="T403" i="85"/>
  <c r="S403" i="85"/>
  <c r="P403" i="85"/>
  <c r="T243" i="85"/>
  <c r="P243" i="85"/>
  <c r="S243" i="85"/>
  <c r="R243" i="85"/>
  <c r="U243" i="85"/>
  <c r="Q243" i="85"/>
  <c r="G83" i="85"/>
  <c r="Y373" i="85"/>
  <c r="AE373" i="85"/>
  <c r="T377" i="85"/>
  <c r="P377" i="85"/>
  <c r="S377" i="85"/>
  <c r="R377" i="85"/>
  <c r="Q377" i="85"/>
  <c r="U377" i="85"/>
  <c r="S346" i="85"/>
  <c r="R346" i="85"/>
  <c r="P346" i="85"/>
  <c r="U346" i="85"/>
  <c r="T346" i="85"/>
  <c r="Q346" i="85"/>
  <c r="R602" i="85"/>
  <c r="Q602" i="85"/>
  <c r="U602" i="85"/>
  <c r="P602" i="85"/>
  <c r="T602" i="85"/>
  <c r="S602" i="85"/>
  <c r="AC432" i="85"/>
  <c r="W432" i="85"/>
  <c r="T425" i="85"/>
  <c r="P425" i="85"/>
  <c r="S425" i="85"/>
  <c r="U425" i="85"/>
  <c r="Q425" i="85"/>
  <c r="R425" i="85"/>
  <c r="J677" i="85"/>
  <c r="P677" i="85"/>
  <c r="J673" i="85"/>
  <c r="P673" i="85"/>
  <c r="J669" i="85"/>
  <c r="P669" i="85"/>
  <c r="J675" i="85"/>
  <c r="P675" i="85"/>
  <c r="J676" i="85"/>
  <c r="P676" i="85"/>
  <c r="J674" i="85"/>
  <c r="P674" i="85"/>
  <c r="J666" i="85"/>
  <c r="P666" i="85"/>
  <c r="J663" i="85"/>
  <c r="P663" i="85"/>
  <c r="J659" i="85"/>
  <c r="P659" i="85"/>
  <c r="J651" i="85"/>
  <c r="P651" i="85"/>
  <c r="J667" i="85"/>
  <c r="P667" i="85"/>
  <c r="J662" i="85"/>
  <c r="P662" i="85"/>
  <c r="J658" i="85"/>
  <c r="P658" i="85"/>
  <c r="J654" i="85"/>
  <c r="P654" i="85"/>
  <c r="J678" i="85"/>
  <c r="P678" i="85"/>
  <c r="J664" i="85"/>
  <c r="P664" i="85"/>
  <c r="J653" i="85"/>
  <c r="P653" i="85"/>
  <c r="J639" i="85"/>
  <c r="P639" i="85"/>
  <c r="J635" i="85"/>
  <c r="P635" i="85"/>
  <c r="J672" i="85"/>
  <c r="P672" i="85"/>
  <c r="J671" i="85"/>
  <c r="P671" i="85"/>
  <c r="J670" i="85"/>
  <c r="P670" i="85"/>
  <c r="J657" i="85"/>
  <c r="P657" i="85"/>
  <c r="J649" i="85"/>
  <c r="P649" i="85"/>
  <c r="J634" i="85"/>
  <c r="P634" i="85"/>
  <c r="J630" i="85"/>
  <c r="P630" i="85"/>
  <c r="J661" i="85"/>
  <c r="P661" i="85"/>
  <c r="J660" i="85"/>
  <c r="P660" i="85"/>
  <c r="J641" i="85"/>
  <c r="P641" i="85"/>
  <c r="J637" i="85"/>
  <c r="P637" i="85"/>
  <c r="J631" i="85"/>
  <c r="P631" i="85"/>
  <c r="J623" i="85"/>
  <c r="P623" i="85"/>
  <c r="J619" i="85"/>
  <c r="P619" i="85"/>
  <c r="J615" i="85"/>
  <c r="P615" i="85"/>
  <c r="J611" i="85"/>
  <c r="P611" i="85"/>
  <c r="J607" i="85"/>
  <c r="P607" i="85"/>
  <c r="J668" i="85"/>
  <c r="P668" i="85"/>
  <c r="J645" i="85"/>
  <c r="P645" i="85"/>
  <c r="J629" i="85"/>
  <c r="P629" i="85"/>
  <c r="J627" i="85"/>
  <c r="P627" i="85"/>
  <c r="J626" i="85"/>
  <c r="P626" i="85"/>
  <c r="J614" i="85"/>
  <c r="P614" i="85"/>
  <c r="J610" i="85"/>
  <c r="P610" i="85"/>
  <c r="J598" i="85"/>
  <c r="P598" i="85"/>
  <c r="J594" i="85"/>
  <c r="P594" i="85"/>
  <c r="J665" i="85"/>
  <c r="P665" i="85"/>
  <c r="J633" i="85"/>
  <c r="P633" i="85"/>
  <c r="J632" i="85"/>
  <c r="P632" i="85"/>
  <c r="J620" i="85"/>
  <c r="P620" i="85"/>
  <c r="J612" i="85"/>
  <c r="P612" i="85"/>
  <c r="J599" i="85"/>
  <c r="P599" i="85"/>
  <c r="J588" i="85"/>
  <c r="P588" i="85"/>
  <c r="J584" i="85"/>
  <c r="P584" i="85"/>
  <c r="J580" i="85"/>
  <c r="P580" i="85"/>
  <c r="J576" i="85"/>
  <c r="P576" i="85"/>
  <c r="J572" i="85"/>
  <c r="P572" i="85"/>
  <c r="J628" i="85"/>
  <c r="P628" i="85"/>
  <c r="J621" i="85"/>
  <c r="P621" i="85"/>
  <c r="J613" i="85"/>
  <c r="P613" i="85"/>
  <c r="J604" i="85"/>
  <c r="P604" i="85"/>
  <c r="J597" i="85"/>
  <c r="P597" i="85"/>
  <c r="J595" i="85"/>
  <c r="P595" i="85"/>
  <c r="J591" i="85"/>
  <c r="P591" i="85"/>
  <c r="J583" i="85"/>
  <c r="P583" i="85"/>
  <c r="J579" i="85"/>
  <c r="P579" i="85"/>
  <c r="J575" i="85"/>
  <c r="P575" i="85"/>
  <c r="J571" i="85"/>
  <c r="P571" i="85"/>
  <c r="J567" i="85"/>
  <c r="P567" i="85"/>
  <c r="J652" i="85"/>
  <c r="P652" i="85"/>
  <c r="J636" i="85"/>
  <c r="P636" i="85"/>
  <c r="J600" i="85"/>
  <c r="P600" i="85"/>
  <c r="J582" i="85"/>
  <c r="P582" i="85"/>
  <c r="J578" i="85"/>
  <c r="P578" i="85"/>
  <c r="J574" i="85"/>
  <c r="P574" i="85"/>
  <c r="J566" i="85"/>
  <c r="P566" i="85"/>
  <c r="J564" i="85"/>
  <c r="P564" i="85"/>
  <c r="J556" i="85"/>
  <c r="P556" i="85"/>
  <c r="J552" i="85"/>
  <c r="P552" i="85"/>
  <c r="J548" i="85"/>
  <c r="P548" i="85"/>
  <c r="J540" i="85"/>
  <c r="P540" i="85"/>
  <c r="J536" i="85"/>
  <c r="P536" i="85"/>
  <c r="J532" i="85"/>
  <c r="P532" i="85"/>
  <c r="J528" i="85"/>
  <c r="P528" i="85"/>
  <c r="J524" i="85"/>
  <c r="P524" i="85"/>
  <c r="J520" i="85"/>
  <c r="P520" i="85"/>
  <c r="J516" i="85"/>
  <c r="P516" i="85"/>
  <c r="J512" i="85"/>
  <c r="P512" i="85"/>
  <c r="J504" i="85"/>
  <c r="P504" i="85"/>
  <c r="J500" i="85"/>
  <c r="P500" i="85"/>
  <c r="J496" i="85"/>
  <c r="P496" i="85"/>
  <c r="J625" i="85"/>
  <c r="P625" i="85"/>
  <c r="J624" i="85"/>
  <c r="P624" i="85"/>
  <c r="J617" i="85"/>
  <c r="P617" i="85"/>
  <c r="J616" i="85"/>
  <c r="P616" i="85"/>
  <c r="J596" i="85"/>
  <c r="P596" i="85"/>
  <c r="J569" i="85"/>
  <c r="P569" i="85"/>
  <c r="J563" i="85"/>
  <c r="P563" i="85"/>
  <c r="J559" i="85"/>
  <c r="P559" i="85"/>
  <c r="J555" i="85"/>
  <c r="P555" i="85"/>
  <c r="J551" i="85"/>
  <c r="P551" i="85"/>
  <c r="J547" i="85"/>
  <c r="P547" i="85"/>
  <c r="J543" i="85"/>
  <c r="P543" i="85"/>
  <c r="J535" i="85"/>
  <c r="P535" i="85"/>
  <c r="J531" i="85"/>
  <c r="P531" i="85"/>
  <c r="J523" i="85"/>
  <c r="P523" i="85"/>
  <c r="J515" i="85"/>
  <c r="P515" i="85"/>
  <c r="J511" i="85"/>
  <c r="P511" i="85"/>
  <c r="J507" i="85"/>
  <c r="P507" i="85"/>
  <c r="J503" i="85"/>
  <c r="P503" i="85"/>
  <c r="J499" i="85"/>
  <c r="P499" i="85"/>
  <c r="J609" i="85"/>
  <c r="P609" i="85"/>
  <c r="J573" i="85"/>
  <c r="P573" i="85"/>
  <c r="J558" i="85"/>
  <c r="P558" i="85"/>
  <c r="J550" i="85"/>
  <c r="P550" i="85"/>
  <c r="J530" i="85"/>
  <c r="P530" i="85"/>
  <c r="J521" i="85"/>
  <c r="P521" i="85"/>
  <c r="J510" i="85"/>
  <c r="P510" i="85"/>
  <c r="J505" i="85"/>
  <c r="P505" i="85"/>
  <c r="J498" i="85"/>
  <c r="P498" i="85"/>
  <c r="J492" i="85"/>
  <c r="P492" i="85"/>
  <c r="J488" i="85"/>
  <c r="P488" i="85"/>
  <c r="J484" i="85"/>
  <c r="P484" i="85"/>
  <c r="J480" i="85"/>
  <c r="P480" i="85"/>
  <c r="J472" i="85"/>
  <c r="P472" i="85"/>
  <c r="J603" i="85"/>
  <c r="P603" i="85"/>
  <c r="J565" i="85"/>
  <c r="P565" i="85"/>
  <c r="J553" i="85"/>
  <c r="P553" i="85"/>
  <c r="J545" i="85"/>
  <c r="P545" i="85"/>
  <c r="J538" i="85"/>
  <c r="P538" i="85"/>
  <c r="J513" i="85"/>
  <c r="P513" i="85"/>
  <c r="J506" i="85"/>
  <c r="P506" i="85"/>
  <c r="J501" i="85"/>
  <c r="P501" i="85"/>
  <c r="J487" i="85"/>
  <c r="P487" i="85"/>
  <c r="J483" i="85"/>
  <c r="P483" i="85"/>
  <c r="J479" i="85"/>
  <c r="P479" i="85"/>
  <c r="J471" i="85"/>
  <c r="P471" i="85"/>
  <c r="J467" i="85"/>
  <c r="P467" i="85"/>
  <c r="J463" i="85"/>
  <c r="P463" i="85"/>
  <c r="J455" i="85"/>
  <c r="P455" i="85"/>
  <c r="J451" i="85"/>
  <c r="P451" i="85"/>
  <c r="J447" i="85"/>
  <c r="P447" i="85"/>
  <c r="J605" i="85"/>
  <c r="P605" i="85"/>
  <c r="J568" i="85"/>
  <c r="P568" i="85"/>
  <c r="J529" i="85"/>
  <c r="P529" i="85"/>
  <c r="J489" i="85"/>
  <c r="P489" i="85"/>
  <c r="J481" i="85"/>
  <c r="P481" i="85"/>
  <c r="J469" i="85"/>
  <c r="P469" i="85"/>
  <c r="J466" i="85"/>
  <c r="P466" i="85"/>
  <c r="J464" i="85"/>
  <c r="P464" i="85"/>
  <c r="J458" i="85"/>
  <c r="P458" i="85"/>
  <c r="J456" i="85"/>
  <c r="P456" i="85"/>
  <c r="J449" i="85"/>
  <c r="P449" i="85"/>
  <c r="J443" i="85"/>
  <c r="P443" i="85"/>
  <c r="J439" i="85"/>
  <c r="P439" i="85"/>
  <c r="J435" i="85"/>
  <c r="P435" i="85"/>
  <c r="J431" i="85"/>
  <c r="P431" i="85"/>
  <c r="J427" i="85"/>
  <c r="P427" i="85"/>
  <c r="J423" i="85"/>
  <c r="P423" i="85"/>
  <c r="J419" i="85"/>
  <c r="P419" i="85"/>
  <c r="J415" i="85"/>
  <c r="P415" i="85"/>
  <c r="J411" i="85"/>
  <c r="P411" i="85"/>
  <c r="J399" i="85"/>
  <c r="P399" i="85"/>
  <c r="J395" i="85"/>
  <c r="P395" i="85"/>
  <c r="J387" i="85"/>
  <c r="P387" i="85"/>
  <c r="J383" i="85"/>
  <c r="P383" i="85"/>
  <c r="J379" i="85"/>
  <c r="P379" i="85"/>
  <c r="J375" i="85"/>
  <c r="P375" i="85"/>
  <c r="J363" i="85"/>
  <c r="P363" i="85"/>
  <c r="J359" i="85"/>
  <c r="P359" i="85"/>
  <c r="J355" i="85"/>
  <c r="P355" i="85"/>
  <c r="J351" i="85"/>
  <c r="P351" i="85"/>
  <c r="J343" i="85"/>
  <c r="P343" i="85"/>
  <c r="J339" i="85"/>
  <c r="P339" i="85"/>
  <c r="J335" i="85"/>
  <c r="P335" i="85"/>
  <c r="J331" i="85"/>
  <c r="P331" i="85"/>
  <c r="J327" i="85"/>
  <c r="P327" i="85"/>
  <c r="J315" i="85"/>
  <c r="P315" i="85"/>
  <c r="J311" i="85"/>
  <c r="P311" i="85"/>
  <c r="J590" i="85"/>
  <c r="P590" i="85"/>
  <c r="J562" i="85"/>
  <c r="P562" i="85"/>
  <c r="J561" i="85"/>
  <c r="P561" i="85"/>
  <c r="J557" i="85"/>
  <c r="P557" i="85"/>
  <c r="J546" i="85"/>
  <c r="P546" i="85"/>
  <c r="J490" i="85"/>
  <c r="P490" i="85"/>
  <c r="J482" i="85"/>
  <c r="P482" i="85"/>
  <c r="J473" i="85"/>
  <c r="P473" i="85"/>
  <c r="J462" i="85"/>
  <c r="P462" i="85"/>
  <c r="J460" i="85"/>
  <c r="P460" i="85"/>
  <c r="J454" i="85"/>
  <c r="P454" i="85"/>
  <c r="J452" i="85"/>
  <c r="P452" i="85"/>
  <c r="J446" i="85"/>
  <c r="P446" i="85"/>
  <c r="J438" i="85"/>
  <c r="P438" i="85"/>
  <c r="J426" i="85"/>
  <c r="P426" i="85"/>
  <c r="J422" i="85"/>
  <c r="P422" i="85"/>
  <c r="J418" i="85"/>
  <c r="P418" i="85"/>
  <c r="J414" i="85"/>
  <c r="P414" i="85"/>
  <c r="J410" i="85"/>
  <c r="P410" i="85"/>
  <c r="J406" i="85"/>
  <c r="P406" i="85"/>
  <c r="J402" i="85"/>
  <c r="P402" i="85"/>
  <c r="J398" i="85"/>
  <c r="P398" i="85"/>
  <c r="J390" i="85"/>
  <c r="P390" i="85"/>
  <c r="J378" i="85"/>
  <c r="P378" i="85"/>
  <c r="J374" i="85"/>
  <c r="P374" i="85"/>
  <c r="J370" i="85"/>
  <c r="P370" i="85"/>
  <c r="J366" i="85"/>
  <c r="P366" i="85"/>
  <c r="J362" i="85"/>
  <c r="P362" i="85"/>
  <c r="J358" i="85"/>
  <c r="P358" i="85"/>
  <c r="J354" i="85"/>
  <c r="P354" i="85"/>
  <c r="J342" i="85"/>
  <c r="P342" i="85"/>
  <c r="J338" i="85"/>
  <c r="P338" i="85"/>
  <c r="J334" i="85"/>
  <c r="P334" i="85"/>
  <c r="J326" i="85"/>
  <c r="P326" i="85"/>
  <c r="J322" i="85"/>
  <c r="P322" i="85"/>
  <c r="J318" i="85"/>
  <c r="P318" i="85"/>
  <c r="J314" i="85"/>
  <c r="P314" i="85"/>
  <c r="J310" i="85"/>
  <c r="P310" i="85"/>
  <c r="J306" i="85"/>
  <c r="P306" i="85"/>
  <c r="J494" i="85"/>
  <c r="P494" i="85"/>
  <c r="J493" i="85"/>
  <c r="P493" i="85"/>
  <c r="J486" i="85"/>
  <c r="P486" i="85"/>
  <c r="J485" i="85"/>
  <c r="P485" i="85"/>
  <c r="J470" i="85"/>
  <c r="P470" i="85"/>
  <c r="J457" i="85"/>
  <c r="P457" i="85"/>
  <c r="J440" i="85"/>
  <c r="P440" i="85"/>
  <c r="J420" i="85"/>
  <c r="P420" i="85"/>
  <c r="J405" i="85"/>
  <c r="P405" i="85"/>
  <c r="J400" i="85"/>
  <c r="P400" i="85"/>
  <c r="J389" i="85"/>
  <c r="P389" i="85"/>
  <c r="J385" i="85"/>
  <c r="P385" i="85"/>
  <c r="J368" i="85"/>
  <c r="P368" i="85"/>
  <c r="J364" i="85"/>
  <c r="P364" i="85"/>
  <c r="J357" i="85"/>
  <c r="P357" i="85"/>
  <c r="J353" i="85"/>
  <c r="P353" i="85"/>
  <c r="J337" i="85"/>
  <c r="P337" i="85"/>
  <c r="J321" i="85"/>
  <c r="P321" i="85"/>
  <c r="J301" i="85"/>
  <c r="P301" i="85"/>
  <c r="J293" i="85"/>
  <c r="P293" i="85"/>
  <c r="J285" i="85"/>
  <c r="P285" i="85"/>
  <c r="J273" i="85"/>
  <c r="P273" i="85"/>
  <c r="J269" i="85"/>
  <c r="P269" i="85"/>
  <c r="J257" i="85"/>
  <c r="P257" i="85"/>
  <c r="J253" i="85"/>
  <c r="P253" i="85"/>
  <c r="J554" i="85"/>
  <c r="P554" i="85"/>
  <c r="J549" i="85"/>
  <c r="P549" i="85"/>
  <c r="J542" i="85"/>
  <c r="P542" i="85"/>
  <c r="J474" i="85"/>
  <c r="P474" i="85"/>
  <c r="J453" i="85"/>
  <c r="P453" i="85"/>
  <c r="J450" i="85"/>
  <c r="P450" i="85"/>
  <c r="J448" i="85"/>
  <c r="P448" i="85"/>
  <c r="J421" i="85"/>
  <c r="P421" i="85"/>
  <c r="J401" i="85"/>
  <c r="P401" i="85"/>
  <c r="J393" i="85"/>
  <c r="P393" i="85"/>
  <c r="J380" i="85"/>
  <c r="P380" i="85"/>
  <c r="J369" i="85"/>
  <c r="P369" i="85"/>
  <c r="J360" i="85"/>
  <c r="P360" i="85"/>
  <c r="J313" i="85"/>
  <c r="P313" i="85"/>
  <c r="J297" i="85"/>
  <c r="P297" i="85"/>
  <c r="J292" i="85"/>
  <c r="P292" i="85"/>
  <c r="J280" i="85"/>
  <c r="P280" i="85"/>
  <c r="J276" i="85"/>
  <c r="P276" i="85"/>
  <c r="J272" i="85"/>
  <c r="P272" i="85"/>
  <c r="J268" i="85"/>
  <c r="P268" i="85"/>
  <c r="J252" i="85"/>
  <c r="P252" i="85"/>
  <c r="J248" i="85"/>
  <c r="P248" i="85"/>
  <c r="J608" i="85"/>
  <c r="P608" i="85"/>
  <c r="J570" i="85"/>
  <c r="P570" i="85"/>
  <c r="J514" i="85"/>
  <c r="P514" i="85"/>
  <c r="J509" i="85"/>
  <c r="P509" i="85"/>
  <c r="J397" i="85"/>
  <c r="P397" i="85"/>
  <c r="J396" i="85"/>
  <c r="P396" i="85"/>
  <c r="J384" i="85"/>
  <c r="P384" i="85"/>
  <c r="J305" i="85"/>
  <c r="P305" i="85"/>
  <c r="J270" i="85"/>
  <c r="P270" i="85"/>
  <c r="J259" i="85"/>
  <c r="P259" i="85"/>
  <c r="J437" i="85"/>
  <c r="P437" i="85"/>
  <c r="J429" i="85"/>
  <c r="P429" i="85"/>
  <c r="J408" i="85"/>
  <c r="P408" i="85"/>
  <c r="J404" i="85"/>
  <c r="P404" i="85"/>
  <c r="J300" i="85"/>
  <c r="P300" i="85"/>
  <c r="J274" i="85"/>
  <c r="P274" i="85"/>
  <c r="J255" i="85"/>
  <c r="P255" i="85"/>
  <c r="J589" i="85"/>
  <c r="P589" i="85"/>
  <c r="J526" i="85"/>
  <c r="P526" i="85"/>
  <c r="J317" i="85"/>
  <c r="P317" i="85"/>
  <c r="J316" i="85"/>
  <c r="P316" i="85"/>
  <c r="J258" i="85"/>
  <c r="P258" i="85"/>
  <c r="J465" i="85"/>
  <c r="P465" i="85"/>
  <c r="J417" i="85"/>
  <c r="P417" i="85"/>
  <c r="J416" i="85"/>
  <c r="P416" i="85"/>
  <c r="J372" i="85"/>
  <c r="P372" i="85"/>
  <c r="J279" i="85"/>
  <c r="P279" i="85"/>
  <c r="J271" i="85"/>
  <c r="P271" i="85"/>
  <c r="J263" i="85"/>
  <c r="P263" i="85"/>
  <c r="J254" i="85"/>
  <c r="P254" i="85"/>
  <c r="J541" i="85"/>
  <c r="P541" i="85"/>
  <c r="J478" i="85"/>
  <c r="P478" i="85"/>
  <c r="J461" i="85"/>
  <c r="P461" i="85"/>
  <c r="J324" i="85"/>
  <c r="P324" i="85"/>
  <c r="J290" i="85"/>
  <c r="P290" i="85"/>
  <c r="J381" i="85"/>
  <c r="P381" i="85"/>
  <c r="J376" i="85"/>
  <c r="P376" i="85"/>
  <c r="J332" i="85"/>
  <c r="P332" i="85"/>
  <c r="T679" i="85"/>
  <c r="P679" i="85"/>
  <c r="R679" i="85"/>
  <c r="S679" i="85"/>
  <c r="Q679" i="85"/>
  <c r="U679" i="85"/>
  <c r="S587" i="85"/>
  <c r="R587" i="85"/>
  <c r="U587" i="85"/>
  <c r="T587" i="85"/>
  <c r="Q587" i="85"/>
  <c r="P587" i="85"/>
  <c r="U497" i="85"/>
  <c r="Q497" i="85"/>
  <c r="T497" i="85"/>
  <c r="P497" i="85"/>
  <c r="S497" i="85"/>
  <c r="R497" i="85"/>
  <c r="AD434" i="85"/>
  <c r="X434" i="85"/>
  <c r="AF348" i="85"/>
  <c r="Z348" i="85"/>
  <c r="AB246" i="85"/>
  <c r="V246" i="85"/>
  <c r="AO127" i="85"/>
  <c r="R407" i="85"/>
  <c r="U407" i="85"/>
  <c r="Q407" i="85"/>
  <c r="T407" i="85"/>
  <c r="S407" i="85"/>
  <c r="P407" i="85"/>
  <c r="T251" i="85"/>
  <c r="P251" i="85"/>
  <c r="S251" i="85"/>
  <c r="R251" i="85"/>
  <c r="U251" i="85"/>
  <c r="Q251" i="85"/>
  <c r="T648" i="85"/>
  <c r="P648" i="85"/>
  <c r="S648" i="85"/>
  <c r="R648" i="85"/>
  <c r="Q648" i="85"/>
  <c r="U648" i="85"/>
  <c r="R650" i="85"/>
  <c r="U650" i="85"/>
  <c r="P650" i="85"/>
  <c r="T650" i="85"/>
  <c r="Q650" i="85"/>
  <c r="S650" i="85"/>
  <c r="X247" i="85"/>
  <c r="AD247" i="85"/>
  <c r="R646" i="85"/>
  <c r="Q646" i="85"/>
  <c r="U646" i="85"/>
  <c r="P646" i="85"/>
  <c r="T646" i="85"/>
  <c r="S646" i="85"/>
  <c r="S330" i="85"/>
  <c r="R330" i="85"/>
  <c r="U330" i="85"/>
  <c r="T330" i="85"/>
  <c r="Q330" i="85"/>
  <c r="P330" i="85"/>
  <c r="U537" i="85"/>
  <c r="Q537" i="85"/>
  <c r="T537" i="85"/>
  <c r="P537" i="85"/>
  <c r="R537" i="85"/>
  <c r="S537" i="85"/>
  <c r="S394" i="85"/>
  <c r="R394" i="85"/>
  <c r="U394" i="85"/>
  <c r="T394" i="85"/>
  <c r="Q394" i="85"/>
  <c r="P394" i="85"/>
  <c r="T333" i="85"/>
  <c r="P333" i="85"/>
  <c r="S333" i="85"/>
  <c r="R333" i="85"/>
  <c r="Q333" i="85"/>
  <c r="U333" i="85"/>
  <c r="U525" i="85"/>
  <c r="Q525" i="85"/>
  <c r="T525" i="85"/>
  <c r="P525" i="85"/>
  <c r="S525" i="85"/>
  <c r="R525" i="85"/>
  <c r="T309" i="85"/>
  <c r="P309" i="85"/>
  <c r="S309" i="85"/>
  <c r="U309" i="85"/>
  <c r="R309" i="85"/>
  <c r="Q309" i="85"/>
  <c r="U585" i="85"/>
  <c r="Q585" i="85"/>
  <c r="T585" i="85"/>
  <c r="P585" i="85"/>
  <c r="S585" i="85"/>
  <c r="R585" i="85"/>
  <c r="AD260" i="85"/>
  <c r="X260" i="85"/>
  <c r="U392" i="85"/>
  <c r="Q392" i="85"/>
  <c r="T392" i="85"/>
  <c r="P392" i="85"/>
  <c r="R392" i="85"/>
  <c r="S392" i="85"/>
  <c r="R323" i="85"/>
  <c r="U323" i="85"/>
  <c r="Q323" i="85"/>
  <c r="T323" i="85"/>
  <c r="S323" i="85"/>
  <c r="P323" i="85"/>
  <c r="S240" i="85"/>
  <c r="R240" i="85"/>
  <c r="P240" i="85"/>
  <c r="Q240" i="85"/>
  <c r="U240" i="85"/>
  <c r="T240" i="85"/>
  <c r="M678" i="85"/>
  <c r="S678" i="85"/>
  <c r="M674" i="85"/>
  <c r="S674" i="85"/>
  <c r="M670" i="85"/>
  <c r="S670" i="85"/>
  <c r="M676" i="85"/>
  <c r="S676" i="85"/>
  <c r="M673" i="85"/>
  <c r="S673" i="85"/>
  <c r="M675" i="85"/>
  <c r="S675" i="85"/>
  <c r="M667" i="85"/>
  <c r="S667" i="85"/>
  <c r="M665" i="85"/>
  <c r="S665" i="85"/>
  <c r="M664" i="85"/>
  <c r="S664" i="85"/>
  <c r="M660" i="85"/>
  <c r="S660" i="85"/>
  <c r="M652" i="85"/>
  <c r="S652" i="85"/>
  <c r="M672" i="85"/>
  <c r="S672" i="85"/>
  <c r="M671" i="85"/>
  <c r="S671" i="85"/>
  <c r="M669" i="85"/>
  <c r="S669" i="85"/>
  <c r="M668" i="85"/>
  <c r="S668" i="85"/>
  <c r="M666" i="85"/>
  <c r="S666" i="85"/>
  <c r="M663" i="85"/>
  <c r="S663" i="85"/>
  <c r="M659" i="85"/>
  <c r="S659" i="85"/>
  <c r="M651" i="85"/>
  <c r="S651" i="85"/>
  <c r="M658" i="85"/>
  <c r="S658" i="85"/>
  <c r="M657" i="85"/>
  <c r="S657" i="85"/>
  <c r="M636" i="85"/>
  <c r="S636" i="85"/>
  <c r="M677" i="85"/>
  <c r="S677" i="85"/>
  <c r="M639" i="85"/>
  <c r="S639" i="85"/>
  <c r="M635" i="85"/>
  <c r="S635" i="85"/>
  <c r="M631" i="85"/>
  <c r="S631" i="85"/>
  <c r="M627" i="85"/>
  <c r="S627" i="85"/>
  <c r="M645" i="85"/>
  <c r="S645" i="85"/>
  <c r="M632" i="85"/>
  <c r="S632" i="85"/>
  <c r="M630" i="85"/>
  <c r="S630" i="85"/>
  <c r="M624" i="85"/>
  <c r="S624" i="85"/>
  <c r="M620" i="85"/>
  <c r="S620" i="85"/>
  <c r="M616" i="85"/>
  <c r="S616" i="85"/>
  <c r="M612" i="85"/>
  <c r="S612" i="85"/>
  <c r="M608" i="85"/>
  <c r="S608" i="85"/>
  <c r="M654" i="85"/>
  <c r="S654" i="85"/>
  <c r="M649" i="85"/>
  <c r="S649" i="85"/>
  <c r="M634" i="85"/>
  <c r="S634" i="85"/>
  <c r="M633" i="85"/>
  <c r="S633" i="85"/>
  <c r="M628" i="85"/>
  <c r="S628" i="85"/>
  <c r="M623" i="85"/>
  <c r="S623" i="85"/>
  <c r="M619" i="85"/>
  <c r="S619" i="85"/>
  <c r="M615" i="85"/>
  <c r="S615" i="85"/>
  <c r="M611" i="85"/>
  <c r="S611" i="85"/>
  <c r="M607" i="85"/>
  <c r="S607" i="85"/>
  <c r="M603" i="85"/>
  <c r="S603" i="85"/>
  <c r="M599" i="85"/>
  <c r="S599" i="85"/>
  <c r="M595" i="85"/>
  <c r="S595" i="85"/>
  <c r="M661" i="85"/>
  <c r="S661" i="85"/>
  <c r="M621" i="85"/>
  <c r="S621" i="85"/>
  <c r="M614" i="85"/>
  <c r="S614" i="85"/>
  <c r="M613" i="85"/>
  <c r="S613" i="85"/>
  <c r="M600" i="85"/>
  <c r="S600" i="85"/>
  <c r="M598" i="85"/>
  <c r="S598" i="85"/>
  <c r="M589" i="85"/>
  <c r="S589" i="85"/>
  <c r="M573" i="85"/>
  <c r="S573" i="85"/>
  <c r="M605" i="85"/>
  <c r="S605" i="85"/>
  <c r="M596" i="85"/>
  <c r="S596" i="85"/>
  <c r="M594" i="85"/>
  <c r="S594" i="85"/>
  <c r="M588" i="85"/>
  <c r="S588" i="85"/>
  <c r="M584" i="85"/>
  <c r="S584" i="85"/>
  <c r="M580" i="85"/>
  <c r="S580" i="85"/>
  <c r="M576" i="85"/>
  <c r="S576" i="85"/>
  <c r="M572" i="85"/>
  <c r="S572" i="85"/>
  <c r="M568" i="85"/>
  <c r="S568" i="85"/>
  <c r="M653" i="85"/>
  <c r="S653" i="85"/>
  <c r="M626" i="85"/>
  <c r="S626" i="85"/>
  <c r="M625" i="85"/>
  <c r="S625" i="85"/>
  <c r="M617" i="85"/>
  <c r="S617" i="85"/>
  <c r="M604" i="85"/>
  <c r="S604" i="85"/>
  <c r="M565" i="85"/>
  <c r="S565" i="85"/>
  <c r="M561" i="85"/>
  <c r="S561" i="85"/>
  <c r="M557" i="85"/>
  <c r="S557" i="85"/>
  <c r="M553" i="85"/>
  <c r="S553" i="85"/>
  <c r="M549" i="85"/>
  <c r="S549" i="85"/>
  <c r="M545" i="85"/>
  <c r="S545" i="85"/>
  <c r="M541" i="85"/>
  <c r="S541" i="85"/>
  <c r="M529" i="85"/>
  <c r="S529" i="85"/>
  <c r="M521" i="85"/>
  <c r="S521" i="85"/>
  <c r="M513" i="85"/>
  <c r="S513" i="85"/>
  <c r="M509" i="85"/>
  <c r="S509" i="85"/>
  <c r="M505" i="85"/>
  <c r="S505" i="85"/>
  <c r="M501" i="85"/>
  <c r="S501" i="85"/>
  <c r="M641" i="85"/>
  <c r="S641" i="85"/>
  <c r="M629" i="85"/>
  <c r="S629" i="85"/>
  <c r="M570" i="85"/>
  <c r="S570" i="85"/>
  <c r="M564" i="85"/>
  <c r="S564" i="85"/>
  <c r="M556" i="85"/>
  <c r="S556" i="85"/>
  <c r="M552" i="85"/>
  <c r="S552" i="85"/>
  <c r="M548" i="85"/>
  <c r="S548" i="85"/>
  <c r="M540" i="85"/>
  <c r="S540" i="85"/>
  <c r="M536" i="85"/>
  <c r="S536" i="85"/>
  <c r="M532" i="85"/>
  <c r="S532" i="85"/>
  <c r="M528" i="85"/>
  <c r="S528" i="85"/>
  <c r="M524" i="85"/>
  <c r="S524" i="85"/>
  <c r="M520" i="85"/>
  <c r="S520" i="85"/>
  <c r="M516" i="85"/>
  <c r="S516" i="85"/>
  <c r="M512" i="85"/>
  <c r="S512" i="85"/>
  <c r="M504" i="85"/>
  <c r="S504" i="85"/>
  <c r="M500" i="85"/>
  <c r="S500" i="85"/>
  <c r="M637" i="85"/>
  <c r="S637" i="85"/>
  <c r="M579" i="85"/>
  <c r="S579" i="85"/>
  <c r="M574" i="85"/>
  <c r="S574" i="85"/>
  <c r="M569" i="85"/>
  <c r="S569" i="85"/>
  <c r="M567" i="85"/>
  <c r="S567" i="85"/>
  <c r="M566" i="85"/>
  <c r="S566" i="85"/>
  <c r="M538" i="85"/>
  <c r="S538" i="85"/>
  <c r="M535" i="85"/>
  <c r="S535" i="85"/>
  <c r="M507" i="85"/>
  <c r="S507" i="85"/>
  <c r="M506" i="85"/>
  <c r="S506" i="85"/>
  <c r="M493" i="85"/>
  <c r="S493" i="85"/>
  <c r="M489" i="85"/>
  <c r="S489" i="85"/>
  <c r="M485" i="85"/>
  <c r="S485" i="85"/>
  <c r="M481" i="85"/>
  <c r="S481" i="85"/>
  <c r="M473" i="85"/>
  <c r="S473" i="85"/>
  <c r="M662" i="85"/>
  <c r="S662" i="85"/>
  <c r="M610" i="85"/>
  <c r="S610" i="85"/>
  <c r="M583" i="85"/>
  <c r="S583" i="85"/>
  <c r="M578" i="85"/>
  <c r="S578" i="85"/>
  <c r="M555" i="85"/>
  <c r="S555" i="85"/>
  <c r="M554" i="85"/>
  <c r="S554" i="85"/>
  <c r="M547" i="85"/>
  <c r="S547" i="85"/>
  <c r="M546" i="85"/>
  <c r="S546" i="85"/>
  <c r="M526" i="85"/>
  <c r="S526" i="85"/>
  <c r="M523" i="85"/>
  <c r="S523" i="85"/>
  <c r="M515" i="85"/>
  <c r="S515" i="85"/>
  <c r="M514" i="85"/>
  <c r="S514" i="85"/>
  <c r="M492" i="85"/>
  <c r="S492" i="85"/>
  <c r="M488" i="85"/>
  <c r="S488" i="85"/>
  <c r="M484" i="85"/>
  <c r="S484" i="85"/>
  <c r="M480" i="85"/>
  <c r="S480" i="85"/>
  <c r="M472" i="85"/>
  <c r="S472" i="85"/>
  <c r="M464" i="85"/>
  <c r="S464" i="85"/>
  <c r="M460" i="85"/>
  <c r="S460" i="85"/>
  <c r="M456" i="85"/>
  <c r="S456" i="85"/>
  <c r="M452" i="85"/>
  <c r="S452" i="85"/>
  <c r="M448" i="85"/>
  <c r="S448" i="85"/>
  <c r="M590" i="85"/>
  <c r="S590" i="85"/>
  <c r="M582" i="85"/>
  <c r="S582" i="85"/>
  <c r="M563" i="85"/>
  <c r="S563" i="85"/>
  <c r="M562" i="85"/>
  <c r="S562" i="85"/>
  <c r="M559" i="85"/>
  <c r="S559" i="85"/>
  <c r="M530" i="85"/>
  <c r="S530" i="85"/>
  <c r="M503" i="85"/>
  <c r="S503" i="85"/>
  <c r="M499" i="85"/>
  <c r="S499" i="85"/>
  <c r="M496" i="85"/>
  <c r="S496" i="85"/>
  <c r="M490" i="85"/>
  <c r="S490" i="85"/>
  <c r="M483" i="85"/>
  <c r="S483" i="85"/>
  <c r="M482" i="85"/>
  <c r="S482" i="85"/>
  <c r="M470" i="85"/>
  <c r="S470" i="85"/>
  <c r="M465" i="85"/>
  <c r="S465" i="85"/>
  <c r="M463" i="85"/>
  <c r="S463" i="85"/>
  <c r="M457" i="85"/>
  <c r="S457" i="85"/>
  <c r="M455" i="85"/>
  <c r="S455" i="85"/>
  <c r="M450" i="85"/>
  <c r="S450" i="85"/>
  <c r="M440" i="85"/>
  <c r="S440" i="85"/>
  <c r="M420" i="85"/>
  <c r="S420" i="85"/>
  <c r="M416" i="85"/>
  <c r="S416" i="85"/>
  <c r="M408" i="85"/>
  <c r="S408" i="85"/>
  <c r="M404" i="85"/>
  <c r="S404" i="85"/>
  <c r="M400" i="85"/>
  <c r="S400" i="85"/>
  <c r="M396" i="85"/>
  <c r="S396" i="85"/>
  <c r="M384" i="85"/>
  <c r="S384" i="85"/>
  <c r="M380" i="85"/>
  <c r="S380" i="85"/>
  <c r="M376" i="85"/>
  <c r="S376" i="85"/>
  <c r="M372" i="85"/>
  <c r="S372" i="85"/>
  <c r="M368" i="85"/>
  <c r="S368" i="85"/>
  <c r="M364" i="85"/>
  <c r="S364" i="85"/>
  <c r="M360" i="85"/>
  <c r="S360" i="85"/>
  <c r="M332" i="85"/>
  <c r="S332" i="85"/>
  <c r="M324" i="85"/>
  <c r="S324" i="85"/>
  <c r="M316" i="85"/>
  <c r="S316" i="85"/>
  <c r="M300" i="85"/>
  <c r="S300" i="85"/>
  <c r="M575" i="85"/>
  <c r="S575" i="85"/>
  <c r="M558" i="85"/>
  <c r="S558" i="85"/>
  <c r="M498" i="85"/>
  <c r="S498" i="85"/>
  <c r="M474" i="85"/>
  <c r="S474" i="85"/>
  <c r="M461" i="85"/>
  <c r="S461" i="85"/>
  <c r="M453" i="85"/>
  <c r="S453" i="85"/>
  <c r="M451" i="85"/>
  <c r="S451" i="85"/>
  <c r="M443" i="85"/>
  <c r="S443" i="85"/>
  <c r="M439" i="85"/>
  <c r="S439" i="85"/>
  <c r="M435" i="85"/>
  <c r="S435" i="85"/>
  <c r="M431" i="85"/>
  <c r="S431" i="85"/>
  <c r="M427" i="85"/>
  <c r="S427" i="85"/>
  <c r="M423" i="85"/>
  <c r="S423" i="85"/>
  <c r="M419" i="85"/>
  <c r="S419" i="85"/>
  <c r="M415" i="85"/>
  <c r="S415" i="85"/>
  <c r="M411" i="85"/>
  <c r="S411" i="85"/>
  <c r="M399" i="85"/>
  <c r="S399" i="85"/>
  <c r="M395" i="85"/>
  <c r="S395" i="85"/>
  <c r="M387" i="85"/>
  <c r="S387" i="85"/>
  <c r="M383" i="85"/>
  <c r="S383" i="85"/>
  <c r="M379" i="85"/>
  <c r="S379" i="85"/>
  <c r="M375" i="85"/>
  <c r="S375" i="85"/>
  <c r="M363" i="85"/>
  <c r="S363" i="85"/>
  <c r="M359" i="85"/>
  <c r="S359" i="85"/>
  <c r="M355" i="85"/>
  <c r="S355" i="85"/>
  <c r="M351" i="85"/>
  <c r="S351" i="85"/>
  <c r="M343" i="85"/>
  <c r="S343" i="85"/>
  <c r="M339" i="85"/>
  <c r="S339" i="85"/>
  <c r="M335" i="85"/>
  <c r="S335" i="85"/>
  <c r="M331" i="85"/>
  <c r="S331" i="85"/>
  <c r="M327" i="85"/>
  <c r="S327" i="85"/>
  <c r="M315" i="85"/>
  <c r="S315" i="85"/>
  <c r="M311" i="85"/>
  <c r="S311" i="85"/>
  <c r="M571" i="85"/>
  <c r="S571" i="85"/>
  <c r="M551" i="85"/>
  <c r="S551" i="85"/>
  <c r="M542" i="85"/>
  <c r="S542" i="85"/>
  <c r="M510" i="85"/>
  <c r="S510" i="85"/>
  <c r="M471" i="85"/>
  <c r="S471" i="85"/>
  <c r="M449" i="85"/>
  <c r="S449" i="85"/>
  <c r="M447" i="85"/>
  <c r="S447" i="85"/>
  <c r="M422" i="85"/>
  <c r="S422" i="85"/>
  <c r="M421" i="85"/>
  <c r="S421" i="85"/>
  <c r="M414" i="85"/>
  <c r="S414" i="85"/>
  <c r="M402" i="85"/>
  <c r="S402" i="85"/>
  <c r="M401" i="85"/>
  <c r="S401" i="85"/>
  <c r="M393" i="85"/>
  <c r="S393" i="85"/>
  <c r="M374" i="85"/>
  <c r="S374" i="85"/>
  <c r="M370" i="85"/>
  <c r="S370" i="85"/>
  <c r="M369" i="85"/>
  <c r="S369" i="85"/>
  <c r="M342" i="85"/>
  <c r="S342" i="85"/>
  <c r="M314" i="85"/>
  <c r="S314" i="85"/>
  <c r="M313" i="85"/>
  <c r="S313" i="85"/>
  <c r="M310" i="85"/>
  <c r="S310" i="85"/>
  <c r="M290" i="85"/>
  <c r="S290" i="85"/>
  <c r="M274" i="85"/>
  <c r="S274" i="85"/>
  <c r="M270" i="85"/>
  <c r="S270" i="85"/>
  <c r="M258" i="85"/>
  <c r="S258" i="85"/>
  <c r="M254" i="85"/>
  <c r="S254" i="85"/>
  <c r="M591" i="85"/>
  <c r="S591" i="85"/>
  <c r="M511" i="85"/>
  <c r="S511" i="85"/>
  <c r="M479" i="85"/>
  <c r="S479" i="85"/>
  <c r="M478" i="85"/>
  <c r="S478" i="85"/>
  <c r="M467" i="85"/>
  <c r="S467" i="85"/>
  <c r="M466" i="85"/>
  <c r="S466" i="85"/>
  <c r="M462" i="85"/>
  <c r="S462" i="85"/>
  <c r="M429" i="85"/>
  <c r="S429" i="85"/>
  <c r="M426" i="85"/>
  <c r="S426" i="85"/>
  <c r="M381" i="85"/>
  <c r="S381" i="85"/>
  <c r="M366" i="85"/>
  <c r="S366" i="85"/>
  <c r="M293" i="85"/>
  <c r="S293" i="85"/>
  <c r="M285" i="85"/>
  <c r="S285" i="85"/>
  <c r="M273" i="85"/>
  <c r="S273" i="85"/>
  <c r="M269" i="85"/>
  <c r="S269" i="85"/>
  <c r="M257" i="85"/>
  <c r="S257" i="85"/>
  <c r="M253" i="85"/>
  <c r="S253" i="85"/>
  <c r="M597" i="85"/>
  <c r="S597" i="85"/>
  <c r="M531" i="85"/>
  <c r="S531" i="85"/>
  <c r="M486" i="85"/>
  <c r="S486" i="85"/>
  <c r="M469" i="85"/>
  <c r="S469" i="85"/>
  <c r="M458" i="85"/>
  <c r="S458" i="85"/>
  <c r="M454" i="85"/>
  <c r="S454" i="85"/>
  <c r="M418" i="85"/>
  <c r="S418" i="85"/>
  <c r="M417" i="85"/>
  <c r="S417" i="85"/>
  <c r="M389" i="85"/>
  <c r="S389" i="85"/>
  <c r="M385" i="85"/>
  <c r="S385" i="85"/>
  <c r="M337" i="85"/>
  <c r="S337" i="85"/>
  <c r="M280" i="85"/>
  <c r="S280" i="85"/>
  <c r="M279" i="85"/>
  <c r="S279" i="85"/>
  <c r="M272" i="85"/>
  <c r="S272" i="85"/>
  <c r="M271" i="85"/>
  <c r="S271" i="85"/>
  <c r="M263" i="85"/>
  <c r="S263" i="85"/>
  <c r="M405" i="85"/>
  <c r="S405" i="85"/>
  <c r="M378" i="85"/>
  <c r="S378" i="85"/>
  <c r="M362" i="85"/>
  <c r="S362" i="85"/>
  <c r="M353" i="85"/>
  <c r="S353" i="85"/>
  <c r="M334" i="85"/>
  <c r="S334" i="85"/>
  <c r="M321" i="85"/>
  <c r="S321" i="85"/>
  <c r="M317" i="85"/>
  <c r="S317" i="85"/>
  <c r="M268" i="85"/>
  <c r="S268" i="85"/>
  <c r="M446" i="85"/>
  <c r="S446" i="85"/>
  <c r="M398" i="85"/>
  <c r="S398" i="85"/>
  <c r="M305" i="85"/>
  <c r="S305" i="85"/>
  <c r="M609" i="85"/>
  <c r="S609" i="85"/>
  <c r="M550" i="85"/>
  <c r="S550" i="85"/>
  <c r="M543" i="85"/>
  <c r="S543" i="85"/>
  <c r="M494" i="85"/>
  <c r="S494" i="85"/>
  <c r="M438" i="85"/>
  <c r="S438" i="85"/>
  <c r="M437" i="85"/>
  <c r="S437" i="85"/>
  <c r="M410" i="85"/>
  <c r="S410" i="85"/>
  <c r="M406" i="85"/>
  <c r="S406" i="85"/>
  <c r="M354" i="85"/>
  <c r="S354" i="85"/>
  <c r="M326" i="85"/>
  <c r="S326" i="85"/>
  <c r="M322" i="85"/>
  <c r="S322" i="85"/>
  <c r="M301" i="85"/>
  <c r="S301" i="85"/>
  <c r="M255" i="85"/>
  <c r="S255" i="85"/>
  <c r="M248" i="85"/>
  <c r="S248" i="85"/>
  <c r="M358" i="85"/>
  <c r="S358" i="85"/>
  <c r="M318" i="85"/>
  <c r="S318" i="85"/>
  <c r="M487" i="85"/>
  <c r="S487" i="85"/>
  <c r="M397" i="85"/>
  <c r="S397" i="85"/>
  <c r="M390" i="85"/>
  <c r="S390" i="85"/>
  <c r="M357" i="85"/>
  <c r="S357" i="85"/>
  <c r="M338" i="85"/>
  <c r="S338" i="85"/>
  <c r="M306" i="85"/>
  <c r="S306" i="85"/>
  <c r="M297" i="85"/>
  <c r="S297" i="85"/>
  <c r="M292" i="85"/>
  <c r="S292" i="85"/>
  <c r="M276" i="85"/>
  <c r="S276" i="85"/>
  <c r="M259" i="85"/>
  <c r="S259" i="85"/>
  <c r="M252" i="85"/>
  <c r="S252" i="85"/>
  <c r="U644" i="85"/>
  <c r="Q644" i="85"/>
  <c r="T644" i="85"/>
  <c r="P644" i="85"/>
  <c r="R644" i="85"/>
  <c r="S644" i="85"/>
  <c r="R643" i="85"/>
  <c r="U643" i="85"/>
  <c r="Q643" i="85"/>
  <c r="T643" i="85"/>
  <c r="S643" i="85"/>
  <c r="P643" i="85"/>
  <c r="S638" i="85"/>
  <c r="R638" i="85"/>
  <c r="T638" i="85"/>
  <c r="Q638" i="85"/>
  <c r="U638" i="85"/>
  <c r="P638" i="85"/>
  <c r="AI45" i="85"/>
  <c r="AJ45" i="85"/>
  <c r="AA347" i="85"/>
  <c r="S386" i="85"/>
  <c r="R386" i="85"/>
  <c r="T386" i="85"/>
  <c r="Q386" i="85"/>
  <c r="U386" i="85"/>
  <c r="P386" i="85"/>
  <c r="S256" i="85"/>
  <c r="R256" i="85"/>
  <c r="P256" i="85"/>
  <c r="Q256" i="85"/>
  <c r="U256" i="85"/>
  <c r="T256" i="85"/>
  <c r="U656" i="85"/>
  <c r="Q656" i="85"/>
  <c r="T656" i="85"/>
  <c r="P656" i="85"/>
  <c r="R656" i="85"/>
  <c r="S656" i="85"/>
  <c r="U674" i="85"/>
  <c r="T502" i="85"/>
  <c r="P502" i="85"/>
  <c r="S502" i="85"/>
  <c r="Q502" i="85"/>
  <c r="U502" i="85"/>
  <c r="R502" i="85"/>
  <c r="S527" i="85"/>
  <c r="R527" i="85"/>
  <c r="P527" i="85"/>
  <c r="U527" i="85"/>
  <c r="Q527" i="85"/>
  <c r="T527" i="85"/>
  <c r="S519" i="85"/>
  <c r="R519" i="85"/>
  <c r="Q519" i="85"/>
  <c r="P519" i="85"/>
  <c r="U519" i="85"/>
  <c r="T519" i="85"/>
  <c r="U468" i="85"/>
  <c r="Q468" i="85"/>
  <c r="R468" i="85"/>
  <c r="P468" i="85"/>
  <c r="T468" i="85"/>
  <c r="S468" i="85"/>
  <c r="R367" i="85"/>
  <c r="U367" i="85"/>
  <c r="Q367" i="85"/>
  <c r="P367" i="85"/>
  <c r="T367" i="85"/>
  <c r="S367" i="85"/>
  <c r="S618" i="85"/>
  <c r="R618" i="85"/>
  <c r="Q618" i="85"/>
  <c r="P618" i="85"/>
  <c r="U618" i="85"/>
  <c r="T618" i="85"/>
  <c r="T534" i="85"/>
  <c r="P534" i="85"/>
  <c r="S534" i="85"/>
  <c r="U534" i="85"/>
  <c r="R534" i="85"/>
  <c r="Q534" i="85"/>
  <c r="T409" i="85"/>
  <c r="P409" i="85"/>
  <c r="S409" i="85"/>
  <c r="R409" i="85"/>
  <c r="Q409" i="85"/>
  <c r="U409" i="85"/>
  <c r="S302" i="85"/>
  <c r="U302" i="85"/>
  <c r="P302" i="85"/>
  <c r="T302" i="85"/>
  <c r="Q302" i="85"/>
  <c r="R302" i="85"/>
  <c r="X275" i="85"/>
  <c r="AD275" i="85"/>
  <c r="W267" i="85"/>
  <c r="AC267" i="85"/>
  <c r="N677" i="85"/>
  <c r="T677" i="85"/>
  <c r="N673" i="85"/>
  <c r="T673" i="85"/>
  <c r="N669" i="85"/>
  <c r="T669" i="85"/>
  <c r="N675" i="85"/>
  <c r="T675" i="85"/>
  <c r="N671" i="85"/>
  <c r="T671" i="85"/>
  <c r="N676" i="85"/>
  <c r="T676" i="85"/>
  <c r="N672" i="85"/>
  <c r="T672" i="85"/>
  <c r="N670" i="85"/>
  <c r="T670" i="85"/>
  <c r="N666" i="85"/>
  <c r="T666" i="85"/>
  <c r="N674" i="85"/>
  <c r="T674" i="85"/>
  <c r="N668" i="85"/>
  <c r="T668" i="85"/>
  <c r="N663" i="85"/>
  <c r="T663" i="85"/>
  <c r="N659" i="85"/>
  <c r="T659" i="85"/>
  <c r="N651" i="85"/>
  <c r="T651" i="85"/>
  <c r="N678" i="85"/>
  <c r="T678" i="85"/>
  <c r="N662" i="85"/>
  <c r="T662" i="85"/>
  <c r="N658" i="85"/>
  <c r="T658" i="85"/>
  <c r="N654" i="85"/>
  <c r="T654" i="85"/>
  <c r="N660" i="85"/>
  <c r="T660" i="85"/>
  <c r="N639" i="85"/>
  <c r="T639" i="85"/>
  <c r="N635" i="85"/>
  <c r="T635" i="85"/>
  <c r="N665" i="85"/>
  <c r="T665" i="85"/>
  <c r="N661" i="85"/>
  <c r="T661" i="85"/>
  <c r="N652" i="85"/>
  <c r="T652" i="85"/>
  <c r="N634" i="85"/>
  <c r="T634" i="85"/>
  <c r="N630" i="85"/>
  <c r="T630" i="85"/>
  <c r="N649" i="85"/>
  <c r="T649" i="85"/>
  <c r="N633" i="85"/>
  <c r="T633" i="85"/>
  <c r="N628" i="85"/>
  <c r="T628" i="85"/>
  <c r="N623" i="85"/>
  <c r="T623" i="85"/>
  <c r="N619" i="85"/>
  <c r="T619" i="85"/>
  <c r="N615" i="85"/>
  <c r="T615" i="85"/>
  <c r="N611" i="85"/>
  <c r="T611" i="85"/>
  <c r="N607" i="85"/>
  <c r="T607" i="85"/>
  <c r="N657" i="85"/>
  <c r="T657" i="85"/>
  <c r="N653" i="85"/>
  <c r="T653" i="85"/>
  <c r="N636" i="85"/>
  <c r="T636" i="85"/>
  <c r="N631" i="85"/>
  <c r="T631" i="85"/>
  <c r="N626" i="85"/>
  <c r="T626" i="85"/>
  <c r="N614" i="85"/>
  <c r="T614" i="85"/>
  <c r="N610" i="85"/>
  <c r="T610" i="85"/>
  <c r="N598" i="85"/>
  <c r="T598" i="85"/>
  <c r="N594" i="85"/>
  <c r="T594" i="85"/>
  <c r="N645" i="85"/>
  <c r="T645" i="85"/>
  <c r="N624" i="85"/>
  <c r="T624" i="85"/>
  <c r="N616" i="85"/>
  <c r="T616" i="85"/>
  <c r="N608" i="85"/>
  <c r="T608" i="85"/>
  <c r="N605" i="85"/>
  <c r="T605" i="85"/>
  <c r="N603" i="85"/>
  <c r="T603" i="85"/>
  <c r="N596" i="85"/>
  <c r="T596" i="85"/>
  <c r="N588" i="85"/>
  <c r="T588" i="85"/>
  <c r="N584" i="85"/>
  <c r="T584" i="85"/>
  <c r="N580" i="85"/>
  <c r="T580" i="85"/>
  <c r="N576" i="85"/>
  <c r="T576" i="85"/>
  <c r="N572" i="85"/>
  <c r="T572" i="85"/>
  <c r="N664" i="85"/>
  <c r="T664" i="85"/>
  <c r="N641" i="85"/>
  <c r="T641" i="85"/>
  <c r="N637" i="85"/>
  <c r="T637" i="85"/>
  <c r="N625" i="85"/>
  <c r="T625" i="85"/>
  <c r="N617" i="85"/>
  <c r="T617" i="85"/>
  <c r="N609" i="85"/>
  <c r="T609" i="85"/>
  <c r="N599" i="85"/>
  <c r="T599" i="85"/>
  <c r="N591" i="85"/>
  <c r="T591" i="85"/>
  <c r="N583" i="85"/>
  <c r="T583" i="85"/>
  <c r="N579" i="85"/>
  <c r="T579" i="85"/>
  <c r="N575" i="85"/>
  <c r="T575" i="85"/>
  <c r="N571" i="85"/>
  <c r="T571" i="85"/>
  <c r="N567" i="85"/>
  <c r="T567" i="85"/>
  <c r="N667" i="85"/>
  <c r="T667" i="85"/>
  <c r="N629" i="85"/>
  <c r="T629" i="85"/>
  <c r="N627" i="85"/>
  <c r="T627" i="85"/>
  <c r="N621" i="85"/>
  <c r="T621" i="85"/>
  <c r="N620" i="85"/>
  <c r="T620" i="85"/>
  <c r="N589" i="85"/>
  <c r="T589" i="85"/>
  <c r="N570" i="85"/>
  <c r="T570" i="85"/>
  <c r="N568" i="85"/>
  <c r="T568" i="85"/>
  <c r="N564" i="85"/>
  <c r="T564" i="85"/>
  <c r="N556" i="85"/>
  <c r="T556" i="85"/>
  <c r="N552" i="85"/>
  <c r="T552" i="85"/>
  <c r="N548" i="85"/>
  <c r="T548" i="85"/>
  <c r="N540" i="85"/>
  <c r="T540" i="85"/>
  <c r="N536" i="85"/>
  <c r="T536" i="85"/>
  <c r="N532" i="85"/>
  <c r="T532" i="85"/>
  <c r="N528" i="85"/>
  <c r="T528" i="85"/>
  <c r="N524" i="85"/>
  <c r="T524" i="85"/>
  <c r="N520" i="85"/>
  <c r="T520" i="85"/>
  <c r="N516" i="85"/>
  <c r="T516" i="85"/>
  <c r="N512" i="85"/>
  <c r="T512" i="85"/>
  <c r="N504" i="85"/>
  <c r="T504" i="85"/>
  <c r="N500" i="85"/>
  <c r="T500" i="85"/>
  <c r="N496" i="85"/>
  <c r="T496" i="85"/>
  <c r="N590" i="85"/>
  <c r="T590" i="85"/>
  <c r="N573" i="85"/>
  <c r="T573" i="85"/>
  <c r="N566" i="85"/>
  <c r="T566" i="85"/>
  <c r="N563" i="85"/>
  <c r="T563" i="85"/>
  <c r="N559" i="85"/>
  <c r="T559" i="85"/>
  <c r="N555" i="85"/>
  <c r="T555" i="85"/>
  <c r="N551" i="85"/>
  <c r="T551" i="85"/>
  <c r="N547" i="85"/>
  <c r="T547" i="85"/>
  <c r="N543" i="85"/>
  <c r="T543" i="85"/>
  <c r="N535" i="85"/>
  <c r="T535" i="85"/>
  <c r="N531" i="85"/>
  <c r="T531" i="85"/>
  <c r="N523" i="85"/>
  <c r="T523" i="85"/>
  <c r="N515" i="85"/>
  <c r="T515" i="85"/>
  <c r="N511" i="85"/>
  <c r="T511" i="85"/>
  <c r="N507" i="85"/>
  <c r="T507" i="85"/>
  <c r="N503" i="85"/>
  <c r="T503" i="85"/>
  <c r="N499" i="85"/>
  <c r="T499" i="85"/>
  <c r="N578" i="85"/>
  <c r="T578" i="85"/>
  <c r="N565" i="85"/>
  <c r="T565" i="85"/>
  <c r="N561" i="85"/>
  <c r="T561" i="85"/>
  <c r="N554" i="85"/>
  <c r="T554" i="85"/>
  <c r="N546" i="85"/>
  <c r="T546" i="85"/>
  <c r="N541" i="85"/>
  <c r="T541" i="85"/>
  <c r="N526" i="85"/>
  <c r="T526" i="85"/>
  <c r="N514" i="85"/>
  <c r="T514" i="85"/>
  <c r="N492" i="85"/>
  <c r="T492" i="85"/>
  <c r="N488" i="85"/>
  <c r="T488" i="85"/>
  <c r="N484" i="85"/>
  <c r="T484" i="85"/>
  <c r="N480" i="85"/>
  <c r="T480" i="85"/>
  <c r="N472" i="85"/>
  <c r="T472" i="85"/>
  <c r="N612" i="85"/>
  <c r="T612" i="85"/>
  <c r="N604" i="85"/>
  <c r="T604" i="85"/>
  <c r="N600" i="85"/>
  <c r="T600" i="85"/>
  <c r="N582" i="85"/>
  <c r="T582" i="85"/>
  <c r="N562" i="85"/>
  <c r="T562" i="85"/>
  <c r="N557" i="85"/>
  <c r="T557" i="85"/>
  <c r="N549" i="85"/>
  <c r="T549" i="85"/>
  <c r="N542" i="85"/>
  <c r="T542" i="85"/>
  <c r="N529" i="85"/>
  <c r="T529" i="85"/>
  <c r="N509" i="85"/>
  <c r="T509" i="85"/>
  <c r="N487" i="85"/>
  <c r="T487" i="85"/>
  <c r="N483" i="85"/>
  <c r="T483" i="85"/>
  <c r="N479" i="85"/>
  <c r="T479" i="85"/>
  <c r="N471" i="85"/>
  <c r="T471" i="85"/>
  <c r="N467" i="85"/>
  <c r="T467" i="85"/>
  <c r="N463" i="85"/>
  <c r="T463" i="85"/>
  <c r="N455" i="85"/>
  <c r="T455" i="85"/>
  <c r="N451" i="85"/>
  <c r="T451" i="85"/>
  <c r="N447" i="85"/>
  <c r="T447" i="85"/>
  <c r="N632" i="85"/>
  <c r="T632" i="85"/>
  <c r="N569" i="85"/>
  <c r="T569" i="85"/>
  <c r="N558" i="85"/>
  <c r="T558" i="85"/>
  <c r="N553" i="85"/>
  <c r="T553" i="85"/>
  <c r="N513" i="85"/>
  <c r="T513" i="85"/>
  <c r="N506" i="85"/>
  <c r="T506" i="85"/>
  <c r="N505" i="85"/>
  <c r="T505" i="85"/>
  <c r="N498" i="85"/>
  <c r="T498" i="85"/>
  <c r="N493" i="85"/>
  <c r="T493" i="85"/>
  <c r="N485" i="85"/>
  <c r="T485" i="85"/>
  <c r="N474" i="85"/>
  <c r="T474" i="85"/>
  <c r="N461" i="85"/>
  <c r="T461" i="85"/>
  <c r="N453" i="85"/>
  <c r="T453" i="85"/>
  <c r="N443" i="85"/>
  <c r="T443" i="85"/>
  <c r="N439" i="85"/>
  <c r="T439" i="85"/>
  <c r="N435" i="85"/>
  <c r="T435" i="85"/>
  <c r="N431" i="85"/>
  <c r="T431" i="85"/>
  <c r="N427" i="85"/>
  <c r="T427" i="85"/>
  <c r="N423" i="85"/>
  <c r="T423" i="85"/>
  <c r="N419" i="85"/>
  <c r="T419" i="85"/>
  <c r="N415" i="85"/>
  <c r="T415" i="85"/>
  <c r="N411" i="85"/>
  <c r="T411" i="85"/>
  <c r="N399" i="85"/>
  <c r="T399" i="85"/>
  <c r="N395" i="85"/>
  <c r="T395" i="85"/>
  <c r="N387" i="85"/>
  <c r="T387" i="85"/>
  <c r="N383" i="85"/>
  <c r="T383" i="85"/>
  <c r="N379" i="85"/>
  <c r="T379" i="85"/>
  <c r="N375" i="85"/>
  <c r="T375" i="85"/>
  <c r="N363" i="85"/>
  <c r="T363" i="85"/>
  <c r="N359" i="85"/>
  <c r="T359" i="85"/>
  <c r="N355" i="85"/>
  <c r="T355" i="85"/>
  <c r="N351" i="85"/>
  <c r="T351" i="85"/>
  <c r="N343" i="85"/>
  <c r="T343" i="85"/>
  <c r="N339" i="85"/>
  <c r="T339" i="85"/>
  <c r="N335" i="85"/>
  <c r="T335" i="85"/>
  <c r="N331" i="85"/>
  <c r="T331" i="85"/>
  <c r="N327" i="85"/>
  <c r="T327" i="85"/>
  <c r="N315" i="85"/>
  <c r="T315" i="85"/>
  <c r="N311" i="85"/>
  <c r="T311" i="85"/>
  <c r="N494" i="85"/>
  <c r="T494" i="85"/>
  <c r="N486" i="85"/>
  <c r="T486" i="85"/>
  <c r="N478" i="85"/>
  <c r="T478" i="85"/>
  <c r="N469" i="85"/>
  <c r="T469" i="85"/>
  <c r="N466" i="85"/>
  <c r="T466" i="85"/>
  <c r="N464" i="85"/>
  <c r="T464" i="85"/>
  <c r="N458" i="85"/>
  <c r="T458" i="85"/>
  <c r="N456" i="85"/>
  <c r="T456" i="85"/>
  <c r="N449" i="85"/>
  <c r="T449" i="85"/>
  <c r="N446" i="85"/>
  <c r="T446" i="85"/>
  <c r="N438" i="85"/>
  <c r="T438" i="85"/>
  <c r="N426" i="85"/>
  <c r="T426" i="85"/>
  <c r="N422" i="85"/>
  <c r="T422" i="85"/>
  <c r="N418" i="85"/>
  <c r="T418" i="85"/>
  <c r="N414" i="85"/>
  <c r="T414" i="85"/>
  <c r="N410" i="85"/>
  <c r="T410" i="85"/>
  <c r="N406" i="85"/>
  <c r="T406" i="85"/>
  <c r="N402" i="85"/>
  <c r="T402" i="85"/>
  <c r="N398" i="85"/>
  <c r="T398" i="85"/>
  <c r="N390" i="85"/>
  <c r="T390" i="85"/>
  <c r="N378" i="85"/>
  <c r="T378" i="85"/>
  <c r="N374" i="85"/>
  <c r="T374" i="85"/>
  <c r="N370" i="85"/>
  <c r="T370" i="85"/>
  <c r="N366" i="85"/>
  <c r="T366" i="85"/>
  <c r="N362" i="85"/>
  <c r="T362" i="85"/>
  <c r="N358" i="85"/>
  <c r="T358" i="85"/>
  <c r="N354" i="85"/>
  <c r="T354" i="85"/>
  <c r="N342" i="85"/>
  <c r="T342" i="85"/>
  <c r="N338" i="85"/>
  <c r="T338" i="85"/>
  <c r="N334" i="85"/>
  <c r="T334" i="85"/>
  <c r="N326" i="85"/>
  <c r="T326" i="85"/>
  <c r="N322" i="85"/>
  <c r="T322" i="85"/>
  <c r="N318" i="85"/>
  <c r="T318" i="85"/>
  <c r="N314" i="85"/>
  <c r="T314" i="85"/>
  <c r="N310" i="85"/>
  <c r="T310" i="85"/>
  <c r="N306" i="85"/>
  <c r="T306" i="85"/>
  <c r="N574" i="85"/>
  <c r="T574" i="85"/>
  <c r="N530" i="85"/>
  <c r="T530" i="85"/>
  <c r="N462" i="85"/>
  <c r="T462" i="85"/>
  <c r="N460" i="85"/>
  <c r="T460" i="85"/>
  <c r="N450" i="85"/>
  <c r="T450" i="85"/>
  <c r="N448" i="85"/>
  <c r="T448" i="85"/>
  <c r="N429" i="85"/>
  <c r="T429" i="85"/>
  <c r="N416" i="85"/>
  <c r="T416" i="85"/>
  <c r="N408" i="85"/>
  <c r="T408" i="85"/>
  <c r="N396" i="85"/>
  <c r="T396" i="85"/>
  <c r="N381" i="85"/>
  <c r="T381" i="85"/>
  <c r="N376" i="85"/>
  <c r="T376" i="85"/>
  <c r="N332" i="85"/>
  <c r="T332" i="85"/>
  <c r="N324" i="85"/>
  <c r="T324" i="85"/>
  <c r="N316" i="85"/>
  <c r="T316" i="85"/>
  <c r="N293" i="85"/>
  <c r="T293" i="85"/>
  <c r="N285" i="85"/>
  <c r="T285" i="85"/>
  <c r="N273" i="85"/>
  <c r="T273" i="85"/>
  <c r="N269" i="85"/>
  <c r="T269" i="85"/>
  <c r="N257" i="85"/>
  <c r="T257" i="85"/>
  <c r="N253" i="85"/>
  <c r="T253" i="85"/>
  <c r="N597" i="85"/>
  <c r="T597" i="85"/>
  <c r="N595" i="85"/>
  <c r="T595" i="85"/>
  <c r="N501" i="85"/>
  <c r="T501" i="85"/>
  <c r="N482" i="85"/>
  <c r="T482" i="85"/>
  <c r="N481" i="85"/>
  <c r="T481" i="85"/>
  <c r="N465" i="85"/>
  <c r="T465" i="85"/>
  <c r="N437" i="85"/>
  <c r="T437" i="85"/>
  <c r="N417" i="85"/>
  <c r="T417" i="85"/>
  <c r="N404" i="85"/>
  <c r="T404" i="85"/>
  <c r="N397" i="85"/>
  <c r="T397" i="85"/>
  <c r="N384" i="85"/>
  <c r="T384" i="85"/>
  <c r="N372" i="85"/>
  <c r="T372" i="85"/>
  <c r="N317" i="85"/>
  <c r="T317" i="85"/>
  <c r="N305" i="85"/>
  <c r="T305" i="85"/>
  <c r="N301" i="85"/>
  <c r="T301" i="85"/>
  <c r="N292" i="85"/>
  <c r="T292" i="85"/>
  <c r="N280" i="85"/>
  <c r="T280" i="85"/>
  <c r="N276" i="85"/>
  <c r="T276" i="85"/>
  <c r="N272" i="85"/>
  <c r="T272" i="85"/>
  <c r="N268" i="85"/>
  <c r="T268" i="85"/>
  <c r="N252" i="85"/>
  <c r="T252" i="85"/>
  <c r="N248" i="85"/>
  <c r="T248" i="85"/>
  <c r="N550" i="85"/>
  <c r="T550" i="85"/>
  <c r="N510" i="85"/>
  <c r="T510" i="85"/>
  <c r="N490" i="85"/>
  <c r="T490" i="85"/>
  <c r="N473" i="85"/>
  <c r="T473" i="85"/>
  <c r="N421" i="85"/>
  <c r="T421" i="85"/>
  <c r="N420" i="85"/>
  <c r="T420" i="85"/>
  <c r="N380" i="85"/>
  <c r="T380" i="85"/>
  <c r="N360" i="85"/>
  <c r="T360" i="85"/>
  <c r="N313" i="85"/>
  <c r="T313" i="85"/>
  <c r="N290" i="85"/>
  <c r="T290" i="85"/>
  <c r="N274" i="85"/>
  <c r="T274" i="85"/>
  <c r="N255" i="85"/>
  <c r="T255" i="85"/>
  <c r="N368" i="85"/>
  <c r="T368" i="85"/>
  <c r="N357" i="85"/>
  <c r="T357" i="85"/>
  <c r="N613" i="85"/>
  <c r="T613" i="85"/>
  <c r="N401" i="85"/>
  <c r="T401" i="85"/>
  <c r="N385" i="85"/>
  <c r="T385" i="85"/>
  <c r="N337" i="85"/>
  <c r="T337" i="85"/>
  <c r="N271" i="85"/>
  <c r="T271" i="85"/>
  <c r="N254" i="85"/>
  <c r="T254" i="85"/>
  <c r="N521" i="85"/>
  <c r="T521" i="85"/>
  <c r="N489" i="85"/>
  <c r="T489" i="85"/>
  <c r="N440" i="85"/>
  <c r="T440" i="85"/>
  <c r="N405" i="85"/>
  <c r="T405" i="85"/>
  <c r="N353" i="85"/>
  <c r="T353" i="85"/>
  <c r="N321" i="85"/>
  <c r="T321" i="85"/>
  <c r="N300" i="85"/>
  <c r="T300" i="85"/>
  <c r="N258" i="85"/>
  <c r="T258" i="85"/>
  <c r="N538" i="85"/>
  <c r="T538" i="85"/>
  <c r="N470" i="85"/>
  <c r="T470" i="85"/>
  <c r="N457" i="85"/>
  <c r="T457" i="85"/>
  <c r="N369" i="85"/>
  <c r="T369" i="85"/>
  <c r="N364" i="85"/>
  <c r="T364" i="85"/>
  <c r="N297" i="85"/>
  <c r="T297" i="85"/>
  <c r="N270" i="85"/>
  <c r="T270" i="85"/>
  <c r="N259" i="85"/>
  <c r="T259" i="85"/>
  <c r="N545" i="85"/>
  <c r="T545" i="85"/>
  <c r="N454" i="85"/>
  <c r="T454" i="85"/>
  <c r="N452" i="85"/>
  <c r="T452" i="85"/>
  <c r="N400" i="85"/>
  <c r="T400" i="85"/>
  <c r="N393" i="85"/>
  <c r="T393" i="85"/>
  <c r="N389" i="85"/>
  <c r="T389" i="85"/>
  <c r="N279" i="85"/>
  <c r="T279" i="85"/>
  <c r="N263" i="85"/>
  <c r="T263" i="85"/>
  <c r="M155" i="85"/>
  <c r="N155" i="85"/>
  <c r="AO155" i="85"/>
  <c r="AD155" i="85"/>
  <c r="AN47" i="85"/>
  <c r="AJ47" i="85"/>
  <c r="S475" i="85"/>
  <c r="R475" i="85"/>
  <c r="P475" i="85"/>
  <c r="U475" i="85"/>
  <c r="T475" i="85"/>
  <c r="Q475" i="85"/>
  <c r="R307" i="85"/>
  <c r="U307" i="85"/>
  <c r="Q307" i="85"/>
  <c r="S307" i="85"/>
  <c r="P307" i="85"/>
  <c r="T307" i="85"/>
  <c r="AN131" i="85"/>
  <c r="U647" i="85"/>
  <c r="Q647" i="85"/>
  <c r="R647" i="85"/>
  <c r="P647" i="85"/>
  <c r="T647" i="85"/>
  <c r="S647" i="85"/>
  <c r="T586" i="85"/>
  <c r="P586" i="85"/>
  <c r="S586" i="85"/>
  <c r="U586" i="85"/>
  <c r="R586" i="85"/>
  <c r="Q586" i="85"/>
  <c r="T518" i="85"/>
  <c r="P518" i="85"/>
  <c r="S518" i="85"/>
  <c r="Q518" i="85"/>
  <c r="U518" i="85"/>
  <c r="R518" i="85"/>
  <c r="T445" i="85"/>
  <c r="P445" i="85"/>
  <c r="S445" i="85"/>
  <c r="Q445" i="85"/>
  <c r="U445" i="85"/>
  <c r="R445" i="85"/>
  <c r="T361" i="85"/>
  <c r="P361" i="85"/>
  <c r="S361" i="85"/>
  <c r="Q361" i="85"/>
  <c r="U361" i="85"/>
  <c r="R361" i="85"/>
  <c r="S622" i="85"/>
  <c r="R622" i="85"/>
  <c r="U622" i="85"/>
  <c r="T622" i="85"/>
  <c r="P622" i="85"/>
  <c r="Q622" i="85"/>
  <c r="R544" i="85"/>
  <c r="U544" i="85"/>
  <c r="Q544" i="85"/>
  <c r="S544" i="85"/>
  <c r="P544" i="85"/>
  <c r="T544" i="85"/>
  <c r="S442" i="85"/>
  <c r="R442" i="85"/>
  <c r="P442" i="85"/>
  <c r="U442" i="85"/>
  <c r="T442" i="85"/>
  <c r="Q442" i="85"/>
  <c r="S430" i="85"/>
  <c r="R430" i="85"/>
  <c r="P430" i="85"/>
  <c r="U430" i="85"/>
  <c r="T430" i="85"/>
  <c r="Q430" i="85"/>
  <c r="T325" i="85"/>
  <c r="P325" i="85"/>
  <c r="S325" i="85"/>
  <c r="R325" i="85"/>
  <c r="Q325" i="85"/>
  <c r="U325" i="85"/>
  <c r="S606" i="85"/>
  <c r="R606" i="85"/>
  <c r="U606" i="85"/>
  <c r="T606" i="85"/>
  <c r="Q606" i="85"/>
  <c r="P606" i="85"/>
  <c r="T413" i="85"/>
  <c r="P413" i="85"/>
  <c r="S413" i="85"/>
  <c r="U413" i="85"/>
  <c r="R413" i="85"/>
  <c r="Q413" i="85"/>
  <c r="R249" i="85"/>
  <c r="U249" i="85"/>
  <c r="Q249" i="85"/>
  <c r="P249" i="85"/>
  <c r="T249" i="85"/>
  <c r="S249" i="85"/>
  <c r="S491" i="85"/>
  <c r="R491" i="85"/>
  <c r="U491" i="85"/>
  <c r="T491" i="85"/>
  <c r="P491" i="85"/>
  <c r="Q491" i="85"/>
  <c r="R560" i="85"/>
  <c r="U560" i="85"/>
  <c r="Q560" i="85"/>
  <c r="T560" i="85"/>
  <c r="S560" i="85"/>
  <c r="P560" i="85"/>
  <c r="R319" i="85"/>
  <c r="U319" i="85"/>
  <c r="Q319" i="85"/>
  <c r="S319" i="85"/>
  <c r="P319" i="85"/>
  <c r="T319" i="85"/>
  <c r="AA298" i="85"/>
  <c r="V281" i="85"/>
  <c r="AB281" i="85"/>
  <c r="V265" i="85"/>
  <c r="AB265" i="85"/>
  <c r="AF291" i="85"/>
  <c r="K676" i="85"/>
  <c r="Q676" i="85"/>
  <c r="K672" i="85"/>
  <c r="Q672" i="85"/>
  <c r="K678" i="85"/>
  <c r="Q678" i="85"/>
  <c r="K677" i="85"/>
  <c r="Q677" i="85"/>
  <c r="K670" i="85"/>
  <c r="Q670" i="85"/>
  <c r="K673" i="85"/>
  <c r="Q673" i="85"/>
  <c r="K671" i="85"/>
  <c r="Q671" i="85"/>
  <c r="K665" i="85"/>
  <c r="Q665" i="85"/>
  <c r="K675" i="85"/>
  <c r="Q675" i="85"/>
  <c r="K667" i="85"/>
  <c r="Q667" i="85"/>
  <c r="K662" i="85"/>
  <c r="Q662" i="85"/>
  <c r="K658" i="85"/>
  <c r="Q658" i="85"/>
  <c r="K654" i="85"/>
  <c r="Q654" i="85"/>
  <c r="K674" i="85"/>
  <c r="Q674" i="85"/>
  <c r="K661" i="85"/>
  <c r="Q661" i="85"/>
  <c r="K657" i="85"/>
  <c r="Q657" i="85"/>
  <c r="K653" i="85"/>
  <c r="Q653" i="85"/>
  <c r="K649" i="85"/>
  <c r="Q649" i="85"/>
  <c r="K634" i="85"/>
  <c r="Q634" i="85"/>
  <c r="K669" i="85"/>
  <c r="Q669" i="85"/>
  <c r="K668" i="85"/>
  <c r="Q668" i="85"/>
  <c r="K660" i="85"/>
  <c r="Q660" i="85"/>
  <c r="K659" i="85"/>
  <c r="Q659" i="85"/>
  <c r="K645" i="85"/>
  <c r="Q645" i="85"/>
  <c r="K641" i="85"/>
  <c r="Q641" i="85"/>
  <c r="K637" i="85"/>
  <c r="Q637" i="85"/>
  <c r="K633" i="85"/>
  <c r="Q633" i="85"/>
  <c r="K629" i="85"/>
  <c r="Q629" i="85"/>
  <c r="K664" i="85"/>
  <c r="Q664" i="85"/>
  <c r="K663" i="85"/>
  <c r="Q663" i="85"/>
  <c r="K639" i="85"/>
  <c r="Q639" i="85"/>
  <c r="K627" i="85"/>
  <c r="Q627" i="85"/>
  <c r="K626" i="85"/>
  <c r="Q626" i="85"/>
  <c r="K614" i="85"/>
  <c r="Q614" i="85"/>
  <c r="K610" i="85"/>
  <c r="Q610" i="85"/>
  <c r="K652" i="85"/>
  <c r="Q652" i="85"/>
  <c r="K632" i="85"/>
  <c r="Q632" i="85"/>
  <c r="K625" i="85"/>
  <c r="Q625" i="85"/>
  <c r="K621" i="85"/>
  <c r="Q621" i="85"/>
  <c r="K617" i="85"/>
  <c r="Q617" i="85"/>
  <c r="K613" i="85"/>
  <c r="Q613" i="85"/>
  <c r="K609" i="85"/>
  <c r="Q609" i="85"/>
  <c r="K605" i="85"/>
  <c r="Q605" i="85"/>
  <c r="K597" i="85"/>
  <c r="Q597" i="85"/>
  <c r="K651" i="85"/>
  <c r="Q651" i="85"/>
  <c r="K631" i="85"/>
  <c r="Q631" i="85"/>
  <c r="K630" i="85"/>
  <c r="Q630" i="85"/>
  <c r="K628" i="85"/>
  <c r="Q628" i="85"/>
  <c r="K604" i="85"/>
  <c r="Q604" i="85"/>
  <c r="K595" i="85"/>
  <c r="Q595" i="85"/>
  <c r="K591" i="85"/>
  <c r="Q591" i="85"/>
  <c r="K583" i="85"/>
  <c r="Q583" i="85"/>
  <c r="K579" i="85"/>
  <c r="Q579" i="85"/>
  <c r="K575" i="85"/>
  <c r="Q575" i="85"/>
  <c r="K636" i="85"/>
  <c r="Q636" i="85"/>
  <c r="K624" i="85"/>
  <c r="Q624" i="85"/>
  <c r="K623" i="85"/>
  <c r="Q623" i="85"/>
  <c r="K616" i="85"/>
  <c r="Q616" i="85"/>
  <c r="K615" i="85"/>
  <c r="Q615" i="85"/>
  <c r="K608" i="85"/>
  <c r="Q608" i="85"/>
  <c r="K607" i="85"/>
  <c r="Q607" i="85"/>
  <c r="K600" i="85"/>
  <c r="Q600" i="85"/>
  <c r="K590" i="85"/>
  <c r="Q590" i="85"/>
  <c r="K582" i="85"/>
  <c r="Q582" i="85"/>
  <c r="K578" i="85"/>
  <c r="Q578" i="85"/>
  <c r="K574" i="85"/>
  <c r="Q574" i="85"/>
  <c r="K570" i="85"/>
  <c r="Q570" i="85"/>
  <c r="K566" i="85"/>
  <c r="Q566" i="85"/>
  <c r="K666" i="85"/>
  <c r="Q666" i="85"/>
  <c r="K599" i="85"/>
  <c r="Q599" i="85"/>
  <c r="K598" i="85"/>
  <c r="Q598" i="85"/>
  <c r="K596" i="85"/>
  <c r="Q596" i="85"/>
  <c r="K584" i="85"/>
  <c r="Q584" i="85"/>
  <c r="K580" i="85"/>
  <c r="Q580" i="85"/>
  <c r="K576" i="85"/>
  <c r="Q576" i="85"/>
  <c r="K571" i="85"/>
  <c r="Q571" i="85"/>
  <c r="K569" i="85"/>
  <c r="Q569" i="85"/>
  <c r="K563" i="85"/>
  <c r="Q563" i="85"/>
  <c r="K559" i="85"/>
  <c r="Q559" i="85"/>
  <c r="K555" i="85"/>
  <c r="Q555" i="85"/>
  <c r="K551" i="85"/>
  <c r="Q551" i="85"/>
  <c r="K547" i="85"/>
  <c r="Q547" i="85"/>
  <c r="K543" i="85"/>
  <c r="Q543" i="85"/>
  <c r="K535" i="85"/>
  <c r="Q535" i="85"/>
  <c r="K531" i="85"/>
  <c r="Q531" i="85"/>
  <c r="K523" i="85"/>
  <c r="Q523" i="85"/>
  <c r="K515" i="85"/>
  <c r="Q515" i="85"/>
  <c r="K511" i="85"/>
  <c r="Q511" i="85"/>
  <c r="K507" i="85"/>
  <c r="Q507" i="85"/>
  <c r="K503" i="85"/>
  <c r="Q503" i="85"/>
  <c r="K499" i="85"/>
  <c r="Q499" i="85"/>
  <c r="K635" i="85"/>
  <c r="Q635" i="85"/>
  <c r="K620" i="85"/>
  <c r="Q620" i="85"/>
  <c r="K619" i="85"/>
  <c r="Q619" i="85"/>
  <c r="K603" i="85"/>
  <c r="Q603" i="85"/>
  <c r="K594" i="85"/>
  <c r="Q594" i="85"/>
  <c r="K589" i="85"/>
  <c r="Q589" i="85"/>
  <c r="K588" i="85"/>
  <c r="Q588" i="85"/>
  <c r="K567" i="85"/>
  <c r="Q567" i="85"/>
  <c r="K565" i="85"/>
  <c r="Q565" i="85"/>
  <c r="K562" i="85"/>
  <c r="Q562" i="85"/>
  <c r="K558" i="85"/>
  <c r="Q558" i="85"/>
  <c r="K554" i="85"/>
  <c r="Q554" i="85"/>
  <c r="K550" i="85"/>
  <c r="Q550" i="85"/>
  <c r="K546" i="85"/>
  <c r="Q546" i="85"/>
  <c r="K542" i="85"/>
  <c r="Q542" i="85"/>
  <c r="K538" i="85"/>
  <c r="Q538" i="85"/>
  <c r="K530" i="85"/>
  <c r="Q530" i="85"/>
  <c r="K526" i="85"/>
  <c r="Q526" i="85"/>
  <c r="K514" i="85"/>
  <c r="Q514" i="85"/>
  <c r="K510" i="85"/>
  <c r="Q510" i="85"/>
  <c r="K506" i="85"/>
  <c r="Q506" i="85"/>
  <c r="K498" i="85"/>
  <c r="Q498" i="85"/>
  <c r="K611" i="85"/>
  <c r="Q611" i="85"/>
  <c r="K572" i="85"/>
  <c r="Q572" i="85"/>
  <c r="K553" i="85"/>
  <c r="Q553" i="85"/>
  <c r="K552" i="85"/>
  <c r="Q552" i="85"/>
  <c r="K545" i="85"/>
  <c r="Q545" i="85"/>
  <c r="K532" i="85"/>
  <c r="Q532" i="85"/>
  <c r="K513" i="85"/>
  <c r="Q513" i="85"/>
  <c r="K512" i="85"/>
  <c r="Q512" i="85"/>
  <c r="K501" i="85"/>
  <c r="Q501" i="85"/>
  <c r="K500" i="85"/>
  <c r="Q500" i="85"/>
  <c r="K496" i="85"/>
  <c r="Q496" i="85"/>
  <c r="K487" i="85"/>
  <c r="Q487" i="85"/>
  <c r="K483" i="85"/>
  <c r="Q483" i="85"/>
  <c r="K479" i="85"/>
  <c r="Q479" i="85"/>
  <c r="K471" i="85"/>
  <c r="Q471" i="85"/>
  <c r="K568" i="85"/>
  <c r="Q568" i="85"/>
  <c r="K561" i="85"/>
  <c r="Q561" i="85"/>
  <c r="K541" i="85"/>
  <c r="Q541" i="85"/>
  <c r="K540" i="85"/>
  <c r="Q540" i="85"/>
  <c r="K536" i="85"/>
  <c r="Q536" i="85"/>
  <c r="K494" i="85"/>
  <c r="Q494" i="85"/>
  <c r="K490" i="85"/>
  <c r="Q490" i="85"/>
  <c r="K486" i="85"/>
  <c r="Q486" i="85"/>
  <c r="K482" i="85"/>
  <c r="Q482" i="85"/>
  <c r="K478" i="85"/>
  <c r="Q478" i="85"/>
  <c r="K474" i="85"/>
  <c r="Q474" i="85"/>
  <c r="K470" i="85"/>
  <c r="Q470" i="85"/>
  <c r="K466" i="85"/>
  <c r="Q466" i="85"/>
  <c r="K462" i="85"/>
  <c r="Q462" i="85"/>
  <c r="K458" i="85"/>
  <c r="Q458" i="85"/>
  <c r="K454" i="85"/>
  <c r="Q454" i="85"/>
  <c r="K450" i="85"/>
  <c r="Q450" i="85"/>
  <c r="K557" i="85"/>
  <c r="Q557" i="85"/>
  <c r="K528" i="85"/>
  <c r="Q528" i="85"/>
  <c r="K524" i="85"/>
  <c r="Q524" i="85"/>
  <c r="K521" i="85"/>
  <c r="Q521" i="85"/>
  <c r="K520" i="85"/>
  <c r="Q520" i="85"/>
  <c r="K473" i="85"/>
  <c r="Q473" i="85"/>
  <c r="K472" i="85"/>
  <c r="Q472" i="85"/>
  <c r="K460" i="85"/>
  <c r="Q460" i="85"/>
  <c r="K452" i="85"/>
  <c r="Q452" i="85"/>
  <c r="K447" i="85"/>
  <c r="Q447" i="85"/>
  <c r="K446" i="85"/>
  <c r="Q446" i="85"/>
  <c r="K438" i="85"/>
  <c r="Q438" i="85"/>
  <c r="K426" i="85"/>
  <c r="Q426" i="85"/>
  <c r="K422" i="85"/>
  <c r="Q422" i="85"/>
  <c r="K418" i="85"/>
  <c r="Q418" i="85"/>
  <c r="K414" i="85"/>
  <c r="Q414" i="85"/>
  <c r="K410" i="85"/>
  <c r="Q410" i="85"/>
  <c r="K406" i="85"/>
  <c r="Q406" i="85"/>
  <c r="K402" i="85"/>
  <c r="Q402" i="85"/>
  <c r="K398" i="85"/>
  <c r="Q398" i="85"/>
  <c r="K390" i="85"/>
  <c r="Q390" i="85"/>
  <c r="K378" i="85"/>
  <c r="Q378" i="85"/>
  <c r="K374" i="85"/>
  <c r="Q374" i="85"/>
  <c r="K370" i="85"/>
  <c r="Q370" i="85"/>
  <c r="K366" i="85"/>
  <c r="Q366" i="85"/>
  <c r="K362" i="85"/>
  <c r="Q362" i="85"/>
  <c r="K358" i="85"/>
  <c r="Q358" i="85"/>
  <c r="K354" i="85"/>
  <c r="Q354" i="85"/>
  <c r="K342" i="85"/>
  <c r="Q342" i="85"/>
  <c r="K338" i="85"/>
  <c r="Q338" i="85"/>
  <c r="K334" i="85"/>
  <c r="Q334" i="85"/>
  <c r="K326" i="85"/>
  <c r="Q326" i="85"/>
  <c r="K322" i="85"/>
  <c r="Q322" i="85"/>
  <c r="K318" i="85"/>
  <c r="Q318" i="85"/>
  <c r="K314" i="85"/>
  <c r="Q314" i="85"/>
  <c r="K310" i="85"/>
  <c r="Q310" i="85"/>
  <c r="K306" i="85"/>
  <c r="Q306" i="85"/>
  <c r="K564" i="85"/>
  <c r="Q564" i="85"/>
  <c r="K556" i="85"/>
  <c r="Q556" i="85"/>
  <c r="K516" i="85"/>
  <c r="Q516" i="85"/>
  <c r="K505" i="85"/>
  <c r="Q505" i="85"/>
  <c r="K504" i="85"/>
  <c r="Q504" i="85"/>
  <c r="K493" i="85"/>
  <c r="Q493" i="85"/>
  <c r="K492" i="85"/>
  <c r="Q492" i="85"/>
  <c r="K485" i="85"/>
  <c r="Q485" i="85"/>
  <c r="K484" i="85"/>
  <c r="Q484" i="85"/>
  <c r="K467" i="85"/>
  <c r="Q467" i="85"/>
  <c r="K465" i="85"/>
  <c r="Q465" i="85"/>
  <c r="K457" i="85"/>
  <c r="Q457" i="85"/>
  <c r="K448" i="85"/>
  <c r="Q448" i="85"/>
  <c r="K437" i="85"/>
  <c r="Q437" i="85"/>
  <c r="K429" i="85"/>
  <c r="Q429" i="85"/>
  <c r="K421" i="85"/>
  <c r="Q421" i="85"/>
  <c r="K417" i="85"/>
  <c r="Q417" i="85"/>
  <c r="K405" i="85"/>
  <c r="Q405" i="85"/>
  <c r="K401" i="85"/>
  <c r="Q401" i="85"/>
  <c r="K397" i="85"/>
  <c r="Q397" i="85"/>
  <c r="K393" i="85"/>
  <c r="Q393" i="85"/>
  <c r="K389" i="85"/>
  <c r="Q389" i="85"/>
  <c r="K385" i="85"/>
  <c r="Q385" i="85"/>
  <c r="K381" i="85"/>
  <c r="Q381" i="85"/>
  <c r="K369" i="85"/>
  <c r="Q369" i="85"/>
  <c r="K357" i="85"/>
  <c r="Q357" i="85"/>
  <c r="K353" i="85"/>
  <c r="Q353" i="85"/>
  <c r="K337" i="85"/>
  <c r="Q337" i="85"/>
  <c r="K321" i="85"/>
  <c r="Q321" i="85"/>
  <c r="K317" i="85"/>
  <c r="Q317" i="85"/>
  <c r="K313" i="85"/>
  <c r="Q313" i="85"/>
  <c r="K305" i="85"/>
  <c r="Q305" i="85"/>
  <c r="K573" i="85"/>
  <c r="Q573" i="85"/>
  <c r="K549" i="85"/>
  <c r="Q549" i="85"/>
  <c r="K489" i="85"/>
  <c r="Q489" i="85"/>
  <c r="K488" i="85"/>
  <c r="Q488" i="85"/>
  <c r="K469" i="85"/>
  <c r="Q469" i="85"/>
  <c r="K456" i="85"/>
  <c r="Q456" i="85"/>
  <c r="K455" i="85"/>
  <c r="Q455" i="85"/>
  <c r="K453" i="85"/>
  <c r="Q453" i="85"/>
  <c r="K411" i="85"/>
  <c r="Q411" i="85"/>
  <c r="K387" i="85"/>
  <c r="Q387" i="85"/>
  <c r="K380" i="85"/>
  <c r="Q380" i="85"/>
  <c r="K379" i="85"/>
  <c r="Q379" i="85"/>
  <c r="K360" i="85"/>
  <c r="Q360" i="85"/>
  <c r="K359" i="85"/>
  <c r="Q359" i="85"/>
  <c r="K355" i="85"/>
  <c r="Q355" i="85"/>
  <c r="K351" i="85"/>
  <c r="Q351" i="85"/>
  <c r="K339" i="85"/>
  <c r="Q339" i="85"/>
  <c r="K335" i="85"/>
  <c r="Q335" i="85"/>
  <c r="K327" i="85"/>
  <c r="Q327" i="85"/>
  <c r="K297" i="85"/>
  <c r="Q297" i="85"/>
  <c r="K292" i="85"/>
  <c r="Q292" i="85"/>
  <c r="K280" i="85"/>
  <c r="Q280" i="85"/>
  <c r="K276" i="85"/>
  <c r="Q276" i="85"/>
  <c r="K272" i="85"/>
  <c r="Q272" i="85"/>
  <c r="K268" i="85"/>
  <c r="Q268" i="85"/>
  <c r="K252" i="85"/>
  <c r="Q252" i="85"/>
  <c r="K248" i="85"/>
  <c r="Q248" i="85"/>
  <c r="K529" i="85"/>
  <c r="Q529" i="85"/>
  <c r="K509" i="85"/>
  <c r="Q509" i="85"/>
  <c r="K451" i="85"/>
  <c r="Q451" i="85"/>
  <c r="K449" i="85"/>
  <c r="Q449" i="85"/>
  <c r="K423" i="85"/>
  <c r="Q423" i="85"/>
  <c r="K416" i="85"/>
  <c r="Q416" i="85"/>
  <c r="K415" i="85"/>
  <c r="Q415" i="85"/>
  <c r="K408" i="85"/>
  <c r="Q408" i="85"/>
  <c r="K396" i="85"/>
  <c r="Q396" i="85"/>
  <c r="K395" i="85"/>
  <c r="Q395" i="85"/>
  <c r="K376" i="85"/>
  <c r="Q376" i="85"/>
  <c r="K375" i="85"/>
  <c r="Q375" i="85"/>
  <c r="K343" i="85"/>
  <c r="Q343" i="85"/>
  <c r="K332" i="85"/>
  <c r="Q332" i="85"/>
  <c r="K331" i="85"/>
  <c r="Q331" i="85"/>
  <c r="K324" i="85"/>
  <c r="Q324" i="85"/>
  <c r="K316" i="85"/>
  <c r="Q316" i="85"/>
  <c r="K315" i="85"/>
  <c r="Q315" i="85"/>
  <c r="K311" i="85"/>
  <c r="Q311" i="85"/>
  <c r="K300" i="85"/>
  <c r="Q300" i="85"/>
  <c r="K279" i="85"/>
  <c r="Q279" i="85"/>
  <c r="K271" i="85"/>
  <c r="Q271" i="85"/>
  <c r="K263" i="85"/>
  <c r="Q263" i="85"/>
  <c r="K259" i="85"/>
  <c r="Q259" i="85"/>
  <c r="K255" i="85"/>
  <c r="Q255" i="85"/>
  <c r="K480" i="85"/>
  <c r="Q480" i="85"/>
  <c r="K400" i="85"/>
  <c r="Q400" i="85"/>
  <c r="K399" i="85"/>
  <c r="Q399" i="85"/>
  <c r="K383" i="85"/>
  <c r="Q383" i="85"/>
  <c r="K372" i="85"/>
  <c r="Q372" i="85"/>
  <c r="K293" i="85"/>
  <c r="Q293" i="85"/>
  <c r="K254" i="85"/>
  <c r="Q254" i="85"/>
  <c r="K253" i="85"/>
  <c r="Q253" i="85"/>
  <c r="K439" i="85"/>
  <c r="Q439" i="85"/>
  <c r="K301" i="85"/>
  <c r="Q301" i="85"/>
  <c r="K481" i="85"/>
  <c r="Q481" i="85"/>
  <c r="K384" i="85"/>
  <c r="Q384" i="85"/>
  <c r="K368" i="85"/>
  <c r="Q368" i="85"/>
  <c r="K364" i="85"/>
  <c r="Q364" i="85"/>
  <c r="K363" i="85"/>
  <c r="Q363" i="85"/>
  <c r="K285" i="85"/>
  <c r="Q285" i="85"/>
  <c r="K270" i="85"/>
  <c r="Q270" i="85"/>
  <c r="K269" i="85"/>
  <c r="Q269" i="85"/>
  <c r="K548" i="85"/>
  <c r="Q548" i="85"/>
  <c r="K464" i="85"/>
  <c r="Q464" i="85"/>
  <c r="K463" i="85"/>
  <c r="Q463" i="85"/>
  <c r="K461" i="85"/>
  <c r="Q461" i="85"/>
  <c r="K443" i="85"/>
  <c r="Q443" i="85"/>
  <c r="K420" i="85"/>
  <c r="Q420" i="85"/>
  <c r="K419" i="85"/>
  <c r="Q419" i="85"/>
  <c r="K404" i="85"/>
  <c r="Q404" i="85"/>
  <c r="K290" i="85"/>
  <c r="Q290" i="85"/>
  <c r="K274" i="85"/>
  <c r="Q274" i="85"/>
  <c r="K273" i="85"/>
  <c r="Q273" i="85"/>
  <c r="K612" i="85"/>
  <c r="Q612" i="85"/>
  <c r="K440" i="85"/>
  <c r="Q440" i="85"/>
  <c r="K435" i="85"/>
  <c r="Q435" i="85"/>
  <c r="K258" i="85"/>
  <c r="Q258" i="85"/>
  <c r="K257" i="85"/>
  <c r="Q257" i="85"/>
  <c r="K431" i="85"/>
  <c r="Q431" i="85"/>
  <c r="K427" i="85"/>
  <c r="Q427" i="85"/>
  <c r="U640" i="85"/>
  <c r="Q640" i="85"/>
  <c r="T640" i="85"/>
  <c r="P640" i="85"/>
  <c r="R640" i="85"/>
  <c r="S640" i="85"/>
  <c r="R655" i="85"/>
  <c r="U655" i="85"/>
  <c r="Q655" i="85"/>
  <c r="T655" i="85"/>
  <c r="S655" i="85"/>
  <c r="P655" i="85"/>
  <c r="S642" i="85"/>
  <c r="R642" i="85"/>
  <c r="T642" i="85"/>
  <c r="Q642" i="85"/>
  <c r="U642" i="85"/>
  <c r="P642" i="85"/>
  <c r="U658" i="85"/>
  <c r="AB444" i="85"/>
  <c r="V444" i="85"/>
  <c r="AD441" i="85"/>
  <c r="V277" i="85"/>
  <c r="AB277" i="85"/>
  <c r="AB278" i="85"/>
  <c r="V278" i="85"/>
  <c r="AB262" i="85"/>
  <c r="V262" i="85"/>
  <c r="L95" i="85"/>
  <c r="AO153" i="85"/>
  <c r="AD153" i="85"/>
  <c r="M153" i="85"/>
  <c r="N153" i="85"/>
  <c r="AO130" i="85"/>
  <c r="L130" i="85"/>
  <c r="AN130" i="85"/>
  <c r="K130" i="85"/>
  <c r="M130" i="85"/>
  <c r="AM130" i="85"/>
  <c r="AB130" i="85"/>
  <c r="AF328" i="85"/>
  <c r="Z328" i="85"/>
  <c r="AF388" i="85"/>
  <c r="Z388" i="85"/>
  <c r="AN140" i="85"/>
  <c r="AC140" i="85"/>
  <c r="M140" i="85"/>
  <c r="L140" i="85"/>
  <c r="AO140" i="85"/>
  <c r="AD299" i="85"/>
  <c r="X299" i="85"/>
  <c r="K81" i="85"/>
  <c r="G81" i="85"/>
  <c r="I81" i="85"/>
  <c r="AK81" i="85"/>
  <c r="L81" i="85"/>
  <c r="AL81" i="85"/>
  <c r="AB304" i="85"/>
  <c r="V304" i="85"/>
  <c r="AC304" i="85"/>
  <c r="W304" i="85"/>
  <c r="AL44" i="85"/>
  <c r="AN119" i="85"/>
  <c r="M119" i="85"/>
  <c r="AM119" i="85"/>
  <c r="L119" i="85"/>
  <c r="AO119" i="85"/>
  <c r="K119" i="85"/>
  <c r="J119" i="85"/>
  <c r="AL119" i="85"/>
  <c r="AA119" i="85"/>
  <c r="AI82" i="85"/>
  <c r="M154" i="85"/>
  <c r="N154" i="85"/>
  <c r="AO154" i="85"/>
  <c r="AD154" i="85"/>
  <c r="I56" i="85"/>
  <c r="AM80" i="85"/>
  <c r="AI80" i="85"/>
  <c r="J80" i="85"/>
  <c r="AN80" i="85"/>
  <c r="K80" i="85"/>
  <c r="I80" i="85"/>
  <c r="H80" i="85"/>
  <c r="AO80" i="85"/>
  <c r="G80" i="85"/>
  <c r="AL80" i="85"/>
  <c r="AK80" i="85"/>
  <c r="M80" i="85"/>
  <c r="AJ80" i="85"/>
  <c r="L80" i="85"/>
  <c r="AF250" i="85"/>
  <c r="Z250" i="85"/>
  <c r="AB242" i="85"/>
  <c r="AM60" i="85"/>
  <c r="AN144" i="85"/>
  <c r="M144" i="85"/>
  <c r="L144" i="85"/>
  <c r="AO144" i="85"/>
  <c r="AF356" i="85"/>
  <c r="Z356" i="85"/>
  <c r="N168" i="78"/>
  <c r="AL71" i="85"/>
  <c r="AI71" i="85"/>
  <c r="AJ71" i="85"/>
  <c r="AK71" i="85"/>
  <c r="AM71" i="85"/>
  <c r="AC71" i="85"/>
  <c r="L71" i="85"/>
  <c r="H28" i="85"/>
  <c r="H136" i="85"/>
  <c r="G112" i="85"/>
  <c r="G76" i="85"/>
  <c r="G171" i="85"/>
  <c r="G136" i="85"/>
  <c r="G100" i="85"/>
  <c r="G40" i="85"/>
  <c r="AL107" i="85"/>
  <c r="F71" i="85"/>
  <c r="H71" i="85"/>
  <c r="J71" i="85"/>
  <c r="K71" i="85"/>
  <c r="M71" i="85"/>
  <c r="N71" i="85"/>
  <c r="G88" i="85"/>
  <c r="G52" i="85"/>
  <c r="G148" i="85"/>
  <c r="AM82" i="85"/>
  <c r="AO131" i="85"/>
  <c r="G64" i="85"/>
  <c r="G160" i="85"/>
  <c r="E44" i="85"/>
  <c r="AG45" i="85"/>
  <c r="AO81" i="85"/>
  <c r="AI81" i="85"/>
  <c r="J81" i="85"/>
  <c r="AJ81" i="85"/>
  <c r="F45" i="85"/>
  <c r="AM45" i="85"/>
  <c r="J83" i="85"/>
  <c r="AJ59" i="85"/>
  <c r="AG59" i="85"/>
  <c r="V59" i="85"/>
  <c r="AO59" i="85"/>
  <c r="M59" i="85"/>
  <c r="AM96" i="85"/>
  <c r="H81" i="85"/>
  <c r="M81" i="85"/>
  <c r="AM81" i="85"/>
  <c r="AC81" i="85"/>
  <c r="J45" i="85"/>
  <c r="K59" i="85"/>
  <c r="I59" i="85"/>
  <c r="X295" i="85"/>
  <c r="Y577" i="85"/>
  <c r="AE282" i="85"/>
  <c r="AF295" i="85"/>
  <c r="H295" i="85"/>
  <c r="AA295" i="85"/>
  <c r="Y295" i="85"/>
  <c r="W286" i="85"/>
  <c r="V533" i="85"/>
  <c r="W296" i="85"/>
  <c r="AC246" i="85"/>
  <c r="AA473" i="85"/>
  <c r="V347" i="85"/>
  <c r="AG616" i="85"/>
  <c r="AB289" i="85"/>
  <c r="H289" i="85"/>
  <c r="AF347" i="85"/>
  <c r="AB299" i="85"/>
  <c r="AF286" i="85"/>
  <c r="AK107" i="85"/>
  <c r="Z107" i="85"/>
  <c r="M106" i="85"/>
  <c r="AN143" i="85"/>
  <c r="AC143" i="85"/>
  <c r="AC245" i="85"/>
  <c r="K131" i="85"/>
  <c r="J107" i="85"/>
  <c r="L131" i="85"/>
  <c r="AO56" i="85"/>
  <c r="AM131" i="85"/>
  <c r="AI47" i="85"/>
  <c r="X347" i="85"/>
  <c r="Y246" i="85"/>
  <c r="K95" i="85"/>
  <c r="AH47" i="85"/>
  <c r="D47" i="85"/>
  <c r="K72" i="85"/>
  <c r="I68" i="85"/>
  <c r="J105" i="85"/>
  <c r="AM95" i="85"/>
  <c r="J47" i="85"/>
  <c r="F47" i="85"/>
  <c r="AM47" i="85"/>
  <c r="L129" i="85"/>
  <c r="J59" i="85"/>
  <c r="L59" i="85"/>
  <c r="G59" i="85"/>
  <c r="AM59" i="85"/>
  <c r="AH59" i="85"/>
  <c r="AA399" i="85"/>
  <c r="AN95" i="85"/>
  <c r="AO92" i="85"/>
  <c r="M116" i="85"/>
  <c r="AM68" i="85"/>
  <c r="AK95" i="85"/>
  <c r="AJ95" i="85"/>
  <c r="AL95" i="85"/>
  <c r="AO95" i="85"/>
  <c r="AD95" i="85"/>
  <c r="Y95" i="85"/>
  <c r="G47" i="85"/>
  <c r="AL47" i="85"/>
  <c r="AM127" i="85"/>
  <c r="AB127" i="85"/>
  <c r="AN59" i="85"/>
  <c r="AI59" i="85"/>
  <c r="AK59" i="85"/>
  <c r="E59" i="85"/>
  <c r="AA246" i="85"/>
  <c r="AB283" i="85"/>
  <c r="AA253" i="85"/>
  <c r="V577" i="85"/>
  <c r="X259" i="85"/>
  <c r="AD259" i="85"/>
  <c r="AG273" i="85"/>
  <c r="AA273" i="85"/>
  <c r="AG448" i="85"/>
  <c r="AA448" i="85"/>
  <c r="K107" i="85"/>
  <c r="M107" i="85"/>
  <c r="AE347" i="85"/>
  <c r="F48" i="85"/>
  <c r="M95" i="85"/>
  <c r="AO117" i="85"/>
  <c r="J95" i="85"/>
  <c r="I95" i="85"/>
  <c r="K115" i="85"/>
  <c r="AM103" i="85"/>
  <c r="E47" i="85"/>
  <c r="AG47" i="85"/>
  <c r="I47" i="85"/>
  <c r="AK47" i="85"/>
  <c r="H47" i="85"/>
  <c r="AM107" i="85"/>
  <c r="AB107" i="85"/>
  <c r="AO107" i="85"/>
  <c r="W347" i="85"/>
  <c r="X253" i="85"/>
  <c r="AA447" i="85"/>
  <c r="AA383" i="85"/>
  <c r="AG508" i="85"/>
  <c r="AO143" i="85"/>
  <c r="AD143" i="85"/>
  <c r="Z245" i="85"/>
  <c r="L107" i="85"/>
  <c r="AM117" i="85"/>
  <c r="L103" i="85"/>
  <c r="AG365" i="85"/>
  <c r="M47" i="85"/>
  <c r="AO47" i="85"/>
  <c r="AF47" i="85"/>
  <c r="U47" i="85"/>
  <c r="K47" i="85"/>
  <c r="AN107" i="85"/>
  <c r="AD577" i="85"/>
  <c r="Y287" i="85"/>
  <c r="AA449" i="85"/>
  <c r="AG449" i="85"/>
  <c r="AD326" i="85"/>
  <c r="X326" i="85"/>
  <c r="AD385" i="85"/>
  <c r="X385" i="85"/>
  <c r="X335" i="85"/>
  <c r="AD335" i="85"/>
  <c r="AG443" i="85"/>
  <c r="AA443" i="85"/>
  <c r="AG297" i="85"/>
  <c r="AA297" i="85"/>
  <c r="AB371" i="85"/>
  <c r="X508" i="85"/>
  <c r="V341" i="85"/>
  <c r="G341" i="85"/>
  <c r="AB365" i="85"/>
  <c r="X246" i="85"/>
  <c r="V508" i="85"/>
  <c r="W365" i="85"/>
  <c r="Y391" i="85"/>
  <c r="AD350" i="85"/>
  <c r="AD239" i="85"/>
  <c r="AG269" i="85"/>
  <c r="AD371" i="85"/>
  <c r="AA498" i="85"/>
  <c r="W282" i="85"/>
  <c r="V348" i="85"/>
  <c r="AK83" i="85"/>
  <c r="M143" i="85"/>
  <c r="N143" i="85"/>
  <c r="I45" i="85"/>
  <c r="D45" i="85"/>
  <c r="D33" i="85"/>
  <c r="X245" i="85"/>
  <c r="X418" i="85"/>
  <c r="AN83" i="85"/>
  <c r="AL83" i="85"/>
  <c r="AG358" i="85"/>
  <c r="AG313" i="85"/>
  <c r="AF246" i="85"/>
  <c r="AG506" i="85"/>
  <c r="AI83" i="85"/>
  <c r="X83" i="85"/>
  <c r="AM48" i="85"/>
  <c r="H44" i="85"/>
  <c r="H67" i="85"/>
  <c r="AL45" i="85"/>
  <c r="AH45" i="85"/>
  <c r="K83" i="85"/>
  <c r="M83" i="85"/>
  <c r="Y284" i="85"/>
  <c r="D44" i="85"/>
  <c r="D32" i="85"/>
  <c r="L117" i="85"/>
  <c r="AO128" i="85"/>
  <c r="AL92" i="85"/>
  <c r="AN92" i="85"/>
  <c r="AO96" i="85"/>
  <c r="AN96" i="85"/>
  <c r="J44" i="85"/>
  <c r="AK44" i="85"/>
  <c r="X81" i="85"/>
  <c r="J117" i="85"/>
  <c r="AN117" i="85"/>
  <c r="AL68" i="85"/>
  <c r="AO106" i="85"/>
  <c r="M43" i="85"/>
  <c r="G136" i="78"/>
  <c r="G112" i="78"/>
  <c r="G64" i="78"/>
  <c r="G171" i="78"/>
  <c r="G148" i="78"/>
  <c r="G124" i="78"/>
  <c r="G100" i="78"/>
  <c r="G76" i="78"/>
  <c r="G52" i="78"/>
  <c r="G88" i="78"/>
  <c r="G160" i="78"/>
  <c r="H28" i="78"/>
  <c r="G40" i="78"/>
  <c r="H92" i="85"/>
  <c r="L96" i="85"/>
  <c r="K44" i="85"/>
  <c r="K117" i="85"/>
  <c r="L106" i="85"/>
  <c r="AJ84" i="85"/>
  <c r="L128" i="85"/>
  <c r="K92" i="85"/>
  <c r="I92" i="85"/>
  <c r="J96" i="85"/>
  <c r="AJ96" i="85"/>
  <c r="Y96" i="85"/>
  <c r="AO94" i="85"/>
  <c r="AI69" i="85"/>
  <c r="F44" i="85"/>
  <c r="AJ44" i="85"/>
  <c r="AM44" i="85"/>
  <c r="AL117" i="85"/>
  <c r="AA117" i="85"/>
  <c r="AN68" i="85"/>
  <c r="AL106" i="85"/>
  <c r="AN129" i="85"/>
  <c r="G55" i="85"/>
  <c r="K69" i="85"/>
  <c r="F68" i="85"/>
  <c r="AH68" i="85"/>
  <c r="AO43" i="85"/>
  <c r="AM55" i="85"/>
  <c r="M91" i="85"/>
  <c r="AJ48" i="85"/>
  <c r="F69" i="85"/>
  <c r="E58" i="85"/>
  <c r="AK68" i="85"/>
  <c r="J68" i="85"/>
  <c r="M68" i="85"/>
  <c r="K68" i="85"/>
  <c r="AG57" i="85"/>
  <c r="V57" i="85"/>
  <c r="AF43" i="85"/>
  <c r="U43" i="85"/>
  <c r="L43" i="85"/>
  <c r="M67" i="85"/>
  <c r="AM129" i="85"/>
  <c r="AB129" i="85"/>
  <c r="M45" i="85"/>
  <c r="K45" i="85"/>
  <c r="AN45" i="85"/>
  <c r="G45" i="85"/>
  <c r="L45" i="85"/>
  <c r="AN55" i="85"/>
  <c r="H83" i="85"/>
  <c r="AJ83" i="85"/>
  <c r="I83" i="85"/>
  <c r="J91" i="85"/>
  <c r="D48" i="85"/>
  <c r="L68" i="85"/>
  <c r="AI68" i="85"/>
  <c r="AM67" i="85"/>
  <c r="AO129" i="85"/>
  <c r="K129" i="85"/>
  <c r="N129" i="85"/>
  <c r="G48" i="85"/>
  <c r="AN93" i="85"/>
  <c r="I69" i="85"/>
  <c r="AG58" i="85"/>
  <c r="V58" i="85"/>
  <c r="AJ68" i="85"/>
  <c r="AO68" i="85"/>
  <c r="H68" i="85"/>
  <c r="AM57" i="85"/>
  <c r="K43" i="85"/>
  <c r="F67" i="85"/>
  <c r="E45" i="85"/>
  <c r="AO45" i="85"/>
  <c r="AF45" i="85"/>
  <c r="V45" i="85"/>
  <c r="AK45" i="85"/>
  <c r="I55" i="85"/>
  <c r="AO83" i="85"/>
  <c r="L83" i="85"/>
  <c r="L35" i="85"/>
  <c r="AO91" i="85"/>
  <c r="AO48" i="85"/>
  <c r="AM69" i="85"/>
  <c r="AN69" i="85"/>
  <c r="I43" i="85"/>
  <c r="E43" i="85"/>
  <c r="H43" i="85"/>
  <c r="AH67" i="85"/>
  <c r="W67" i="85"/>
  <c r="I67" i="85"/>
  <c r="H55" i="85"/>
  <c r="E55" i="85"/>
  <c r="E31" i="85"/>
  <c r="AM91" i="85"/>
  <c r="H91" i="85"/>
  <c r="AK108" i="85"/>
  <c r="Z108" i="85"/>
  <c r="AO156" i="85"/>
  <c r="AD156" i="85"/>
  <c r="AF48" i="85"/>
  <c r="U48" i="85"/>
  <c r="AG48" i="85"/>
  <c r="E48" i="85"/>
  <c r="K48" i="85"/>
  <c r="L48" i="85"/>
  <c r="AM93" i="85"/>
  <c r="G69" i="85"/>
  <c r="AH69" i="85"/>
  <c r="J69" i="85"/>
  <c r="AJ69" i="85"/>
  <c r="F58" i="85"/>
  <c r="AK70" i="85"/>
  <c r="L57" i="85"/>
  <c r="AJ57" i="85"/>
  <c r="J43" i="85"/>
  <c r="AL43" i="85"/>
  <c r="F43" i="85"/>
  <c r="D43" i="85"/>
  <c r="D31" i="85"/>
  <c r="AM43" i="85"/>
  <c r="L67" i="85"/>
  <c r="J67" i="85"/>
  <c r="AL67" i="85"/>
  <c r="AN67" i="85"/>
  <c r="AG55" i="85"/>
  <c r="V55" i="85"/>
  <c r="AO55" i="85"/>
  <c r="K55" i="85"/>
  <c r="AK55" i="85"/>
  <c r="AH55" i="85"/>
  <c r="AK91" i="85"/>
  <c r="Z91" i="85"/>
  <c r="AL91" i="85"/>
  <c r="AN91" i="85"/>
  <c r="Y79" i="85"/>
  <c r="AN48" i="85"/>
  <c r="M48" i="85"/>
  <c r="AL48" i="85"/>
  <c r="AI48" i="85"/>
  <c r="H69" i="85"/>
  <c r="AK69" i="85"/>
  <c r="AG43" i="85"/>
  <c r="AK43" i="85"/>
  <c r="G67" i="85"/>
  <c r="AK67" i="85"/>
  <c r="AI55" i="85"/>
  <c r="AJ55" i="85"/>
  <c r="AL55" i="85"/>
  <c r="I91" i="85"/>
  <c r="AM132" i="85"/>
  <c r="AB132" i="85"/>
  <c r="I48" i="85"/>
  <c r="J48" i="85"/>
  <c r="AH48" i="85"/>
  <c r="AK48" i="85"/>
  <c r="AK93" i="85"/>
  <c r="AL69" i="85"/>
  <c r="L69" i="85"/>
  <c r="AO69" i="85"/>
  <c r="AN58" i="85"/>
  <c r="AI57" i="85"/>
  <c r="M103" i="85"/>
  <c r="AN43" i="85"/>
  <c r="G43" i="85"/>
  <c r="AJ43" i="85"/>
  <c r="AH43" i="85"/>
  <c r="AI67" i="85"/>
  <c r="AO67" i="85"/>
  <c r="K67" i="85"/>
  <c r="F55" i="85"/>
  <c r="J55" i="85"/>
  <c r="L55" i="85"/>
  <c r="K91" i="85"/>
  <c r="L91" i="85"/>
  <c r="AO72" i="85"/>
  <c r="M152" i="85"/>
  <c r="N152" i="85"/>
  <c r="Z79" i="85"/>
  <c r="AJ56" i="85"/>
  <c r="G82" i="85"/>
  <c r="I105" i="85"/>
  <c r="L127" i="85"/>
  <c r="AM72" i="85"/>
  <c r="AN128" i="85"/>
  <c r="AM128" i="85"/>
  <c r="AB128" i="85"/>
  <c r="AO60" i="85"/>
  <c r="L92" i="85"/>
  <c r="J92" i="85"/>
  <c r="AJ92" i="85"/>
  <c r="AI56" i="85"/>
  <c r="AK96" i="85"/>
  <c r="H96" i="85"/>
  <c r="M96" i="85"/>
  <c r="K120" i="85"/>
  <c r="AN82" i="85"/>
  <c r="AO82" i="85"/>
  <c r="AN141" i="85"/>
  <c r="AC141" i="85"/>
  <c r="AN44" i="85"/>
  <c r="AO44" i="85"/>
  <c r="AF44" i="85"/>
  <c r="AH44" i="85"/>
  <c r="AI44" i="85"/>
  <c r="K106" i="85"/>
  <c r="I106" i="85"/>
  <c r="AM106" i="85"/>
  <c r="M105" i="85"/>
  <c r="AN127" i="85"/>
  <c r="AC127" i="85"/>
  <c r="H72" i="85"/>
  <c r="K128" i="85"/>
  <c r="N128" i="85"/>
  <c r="AA79" i="85"/>
  <c r="H60" i="85"/>
  <c r="AK92" i="85"/>
  <c r="AM92" i="85"/>
  <c r="AN56" i="85"/>
  <c r="K96" i="85"/>
  <c r="AL96" i="85"/>
  <c r="L120" i="85"/>
  <c r="M82" i="85"/>
  <c r="H82" i="85"/>
  <c r="M141" i="85"/>
  <c r="M44" i="85"/>
  <c r="AG44" i="85"/>
  <c r="I44" i="85"/>
  <c r="G44" i="85"/>
  <c r="AM116" i="85"/>
  <c r="AN106" i="85"/>
  <c r="AK106" i="85"/>
  <c r="Z106" i="85"/>
  <c r="AK105" i="85"/>
  <c r="Z105" i="85"/>
  <c r="AN105" i="85"/>
  <c r="AO139" i="85"/>
  <c r="K127" i="85"/>
  <c r="AB79" i="85"/>
  <c r="N79" i="85"/>
  <c r="AO120" i="85"/>
  <c r="AL93" i="85"/>
  <c r="AL70" i="85"/>
  <c r="AH57" i="85"/>
  <c r="J57" i="85"/>
  <c r="K46" i="85"/>
  <c r="K103" i="85"/>
  <c r="M108" i="85"/>
  <c r="H84" i="85"/>
  <c r="AN72" i="85"/>
  <c r="M72" i="85"/>
  <c r="J72" i="85"/>
  <c r="AH72" i="85"/>
  <c r="W72" i="85"/>
  <c r="I104" i="85"/>
  <c r="K60" i="85"/>
  <c r="G56" i="85"/>
  <c r="H56" i="85"/>
  <c r="AM120" i="85"/>
  <c r="AL120" i="85"/>
  <c r="L94" i="85"/>
  <c r="AO141" i="85"/>
  <c r="H93" i="85"/>
  <c r="AO93" i="85"/>
  <c r="I93" i="85"/>
  <c r="J116" i="85"/>
  <c r="AO58" i="85"/>
  <c r="M58" i="85"/>
  <c r="AM58" i="85"/>
  <c r="AO70" i="85"/>
  <c r="AL105" i="85"/>
  <c r="AM105" i="85"/>
  <c r="H57" i="85"/>
  <c r="F57" i="85"/>
  <c r="I57" i="85"/>
  <c r="AO57" i="85"/>
  <c r="AN57" i="85"/>
  <c r="AN142" i="85"/>
  <c r="AC142" i="85"/>
  <c r="AM115" i="85"/>
  <c r="AN103" i="85"/>
  <c r="AK103" i="85"/>
  <c r="AL103" i="85"/>
  <c r="L139" i="85"/>
  <c r="N139" i="85"/>
  <c r="L72" i="85"/>
  <c r="F72" i="85"/>
  <c r="I72" i="85"/>
  <c r="G72" i="85"/>
  <c r="AN120" i="85"/>
  <c r="K93" i="85"/>
  <c r="AJ93" i="85"/>
  <c r="M57" i="85"/>
  <c r="K57" i="85"/>
  <c r="I103" i="85"/>
  <c r="J108" i="85"/>
  <c r="AL84" i="85"/>
  <c r="AJ72" i="85"/>
  <c r="AI72" i="85"/>
  <c r="AK72" i="85"/>
  <c r="AN104" i="85"/>
  <c r="AJ60" i="85"/>
  <c r="M56" i="85"/>
  <c r="E56" i="85"/>
  <c r="AK56" i="85"/>
  <c r="M120" i="85"/>
  <c r="AJ94" i="85"/>
  <c r="Y94" i="85"/>
  <c r="J93" i="85"/>
  <c r="L93" i="85"/>
  <c r="AL116" i="85"/>
  <c r="G58" i="85"/>
  <c r="AL58" i="85"/>
  <c r="AN118" i="85"/>
  <c r="AM70" i="85"/>
  <c r="L105" i="85"/>
  <c r="AO105" i="85"/>
  <c r="AL57" i="85"/>
  <c r="AK57" i="85"/>
  <c r="E57" i="85"/>
  <c r="AJ46" i="85"/>
  <c r="J103" i="85"/>
  <c r="AC131" i="85"/>
  <c r="AD351" i="85"/>
  <c r="X351" i="85"/>
  <c r="K104" i="85"/>
  <c r="AC79" i="85"/>
  <c r="AD79" i="85"/>
  <c r="H94" i="85"/>
  <c r="K118" i="85"/>
  <c r="AO142" i="85"/>
  <c r="L115" i="85"/>
  <c r="V245" i="85"/>
  <c r="AN132" i="85"/>
  <c r="J104" i="85"/>
  <c r="AM104" i="85"/>
  <c r="AK104" i="85"/>
  <c r="Z104" i="85"/>
  <c r="J56" i="85"/>
  <c r="AH56" i="85"/>
  <c r="K56" i="85"/>
  <c r="AG56" i="85"/>
  <c r="V56" i="85"/>
  <c r="K94" i="85"/>
  <c r="AL94" i="85"/>
  <c r="I94" i="85"/>
  <c r="L116" i="85"/>
  <c r="K116" i="85"/>
  <c r="K58" i="85"/>
  <c r="H58" i="85"/>
  <c r="L58" i="85"/>
  <c r="AH58" i="85"/>
  <c r="AI58" i="85"/>
  <c r="AO118" i="85"/>
  <c r="AN70" i="85"/>
  <c r="AI70" i="85"/>
  <c r="F70" i="85"/>
  <c r="K70" i="85"/>
  <c r="AO115" i="85"/>
  <c r="AN115" i="85"/>
  <c r="M151" i="85"/>
  <c r="N151" i="85"/>
  <c r="AB312" i="85"/>
  <c r="X284" i="85"/>
  <c r="AN139" i="85"/>
  <c r="AC139" i="85"/>
  <c r="AG440" i="85"/>
  <c r="AA452" i="85"/>
  <c r="X553" i="85"/>
  <c r="X432" i="85"/>
  <c r="AA322" i="85"/>
  <c r="X399" i="85"/>
  <c r="V328" i="85"/>
  <c r="H112" i="85"/>
  <c r="H124" i="85"/>
  <c r="H52" i="85"/>
  <c r="L132" i="85"/>
  <c r="AL104" i="85"/>
  <c r="AO104" i="85"/>
  <c r="J94" i="85"/>
  <c r="M94" i="85"/>
  <c r="AJ70" i="85"/>
  <c r="I70" i="85"/>
  <c r="L70" i="85"/>
  <c r="AH70" i="85"/>
  <c r="J115" i="85"/>
  <c r="AA540" i="85"/>
  <c r="I28" i="85"/>
  <c r="J28" i="85"/>
  <c r="M104" i="85"/>
  <c r="AM56" i="85"/>
  <c r="AL56" i="85"/>
  <c r="F56" i="85"/>
  <c r="AK94" i="85"/>
  <c r="AM94" i="85"/>
  <c r="AN116" i="85"/>
  <c r="AK58" i="85"/>
  <c r="AJ58" i="85"/>
  <c r="I58" i="85"/>
  <c r="L118" i="85"/>
  <c r="H70" i="85"/>
  <c r="M70" i="85"/>
  <c r="J70" i="85"/>
  <c r="AL115" i="85"/>
  <c r="AA115" i="85"/>
  <c r="W289" i="85"/>
  <c r="AA285" i="85"/>
  <c r="AA418" i="85"/>
  <c r="AF284" i="85"/>
  <c r="AD552" i="85"/>
  <c r="X552" i="85"/>
  <c r="AD274" i="85"/>
  <c r="X274" i="85"/>
  <c r="AD453" i="85"/>
  <c r="X453" i="85"/>
  <c r="AD456" i="85"/>
  <c r="X456" i="85"/>
  <c r="AG372" i="85"/>
  <c r="X322" i="85"/>
  <c r="W284" i="85"/>
  <c r="AG290" i="85"/>
  <c r="X258" i="85"/>
  <c r="X380" i="85"/>
  <c r="Y244" i="85"/>
  <c r="AA286" i="85"/>
  <c r="AA289" i="85"/>
  <c r="AE245" i="85"/>
  <c r="X443" i="85"/>
  <c r="X447" i="85"/>
  <c r="X421" i="85"/>
  <c r="AA371" i="85"/>
  <c r="AA603" i="85"/>
  <c r="AD460" i="85"/>
  <c r="X460" i="85"/>
  <c r="AD354" i="85"/>
  <c r="X354" i="85"/>
  <c r="AD481" i="85"/>
  <c r="X481" i="85"/>
  <c r="AM108" i="85"/>
  <c r="L108" i="85"/>
  <c r="L84" i="85"/>
  <c r="AO84" i="85"/>
  <c r="I84" i="85"/>
  <c r="AM84" i="85"/>
  <c r="I60" i="85"/>
  <c r="F60" i="85"/>
  <c r="AN60" i="85"/>
  <c r="AL60" i="85"/>
  <c r="AK60" i="85"/>
  <c r="Y247" i="85"/>
  <c r="N140" i="85"/>
  <c r="AG247" i="85"/>
  <c r="V287" i="85"/>
  <c r="X300" i="85"/>
  <c r="X383" i="85"/>
  <c r="X506" i="85"/>
  <c r="Z289" i="85"/>
  <c r="AG451" i="85"/>
  <c r="AD339" i="85"/>
  <c r="AG279" i="85"/>
  <c r="K132" i="85"/>
  <c r="M132" i="85"/>
  <c r="AL108" i="85"/>
  <c r="AN108" i="85"/>
  <c r="AN84" i="85"/>
  <c r="G84" i="85"/>
  <c r="AK84" i="85"/>
  <c r="AI84" i="85"/>
  <c r="X84" i="85"/>
  <c r="AD144" i="85"/>
  <c r="AI60" i="85"/>
  <c r="J60" i="85"/>
  <c r="M60" i="85"/>
  <c r="AG60" i="85"/>
  <c r="V60" i="85"/>
  <c r="Y91" i="85"/>
  <c r="J46" i="85"/>
  <c r="V247" i="85"/>
  <c r="AF444" i="85"/>
  <c r="Z281" i="85"/>
  <c r="AA457" i="85"/>
  <c r="AG552" i="85"/>
  <c r="X438" i="85"/>
  <c r="X360" i="85"/>
  <c r="Y71" i="85"/>
  <c r="AG376" i="85"/>
  <c r="Z365" i="85"/>
  <c r="AA315" i="85"/>
  <c r="AG280" i="85"/>
  <c r="AD411" i="85"/>
  <c r="I108" i="85"/>
  <c r="K108" i="85"/>
  <c r="K84" i="85"/>
  <c r="M84" i="85"/>
  <c r="E60" i="85"/>
  <c r="AH60" i="85"/>
  <c r="G60" i="85"/>
  <c r="Z81" i="85"/>
  <c r="AG404" i="85"/>
  <c r="I46" i="85"/>
  <c r="H46" i="85"/>
  <c r="AE365" i="85"/>
  <c r="X269" i="85"/>
  <c r="X536" i="85"/>
  <c r="Z283" i="85"/>
  <c r="G283" i="85"/>
  <c r="AA331" i="85"/>
  <c r="AA411" i="85"/>
  <c r="AA460" i="85"/>
  <c r="AG380" i="85"/>
  <c r="AA282" i="85"/>
  <c r="X355" i="85"/>
  <c r="AD263" i="85"/>
  <c r="X263" i="85"/>
  <c r="AD484" i="85"/>
  <c r="X484" i="85"/>
  <c r="AD423" i="85"/>
  <c r="X423" i="85"/>
  <c r="AD369" i="85"/>
  <c r="X369" i="85"/>
  <c r="X387" i="85"/>
  <c r="AD387" i="85"/>
  <c r="AD80" i="85"/>
  <c r="X266" i="85"/>
  <c r="AB131" i="85"/>
  <c r="F46" i="85"/>
  <c r="G46" i="85"/>
  <c r="AM46" i="85"/>
  <c r="V244" i="85"/>
  <c r="X358" i="85"/>
  <c r="X376" i="85"/>
  <c r="X498" i="85"/>
  <c r="AA420" i="85"/>
  <c r="AF296" i="85"/>
  <c r="AC144" i="85"/>
  <c r="N144" i="85"/>
  <c r="AA80" i="85"/>
  <c r="K82" i="85"/>
  <c r="AL82" i="85"/>
  <c r="J82" i="85"/>
  <c r="AK82" i="85"/>
  <c r="AM118" i="85"/>
  <c r="AB118" i="85"/>
  <c r="J118" i="85"/>
  <c r="AA81" i="85"/>
  <c r="AD254" i="85"/>
  <c r="AD130" i="85"/>
  <c r="AD281" i="85"/>
  <c r="M142" i="85"/>
  <c r="N142" i="85"/>
  <c r="AN46" i="85"/>
  <c r="E46" i="85"/>
  <c r="E34" i="85"/>
  <c r="AO46" i="85"/>
  <c r="AL46" i="85"/>
  <c r="AI46" i="85"/>
  <c r="AC281" i="85"/>
  <c r="AA258" i="85"/>
  <c r="Z581" i="85"/>
  <c r="X273" i="85"/>
  <c r="X285" i="85"/>
  <c r="X331" i="85"/>
  <c r="X452" i="85"/>
  <c r="X362" i="85"/>
  <c r="X420" i="85"/>
  <c r="X357" i="85"/>
  <c r="X625" i="85"/>
  <c r="AA277" i="85"/>
  <c r="V345" i="85"/>
  <c r="AG353" i="85"/>
  <c r="AA268" i="85"/>
  <c r="AA332" i="85"/>
  <c r="AG357" i="85"/>
  <c r="AG284" i="85"/>
  <c r="AG301" i="85"/>
  <c r="AG464" i="85"/>
  <c r="AA328" i="85"/>
  <c r="AG326" i="85"/>
  <c r="W328" i="85"/>
  <c r="AA259" i="85"/>
  <c r="AC80" i="85"/>
  <c r="W239" i="85"/>
  <c r="M46" i="85"/>
  <c r="D46" i="85"/>
  <c r="AG469" i="85"/>
  <c r="X343" i="85"/>
  <c r="X473" i="85"/>
  <c r="AA292" i="85"/>
  <c r="AB80" i="85"/>
  <c r="AJ82" i="85"/>
  <c r="Y82" i="85"/>
  <c r="I82" i="85"/>
  <c r="M118" i="85"/>
  <c r="Z71" i="85"/>
  <c r="AF46" i="85"/>
  <c r="U46" i="85"/>
  <c r="AK46" i="85"/>
  <c r="AG46" i="85"/>
  <c r="AH46" i="85"/>
  <c r="N131" i="85"/>
  <c r="AG379" i="85"/>
  <c r="AA405" i="85"/>
  <c r="AG406" i="85"/>
  <c r="X289" i="85"/>
  <c r="X315" i="85"/>
  <c r="X324" i="85"/>
  <c r="X408" i="85"/>
  <c r="X540" i="85"/>
  <c r="X545" i="85"/>
  <c r="X616" i="85"/>
  <c r="V275" i="85"/>
  <c r="AF287" i="85"/>
  <c r="AA375" i="85"/>
  <c r="AA324" i="85"/>
  <c r="AD286" i="85"/>
  <c r="X296" i="85"/>
  <c r="AG368" i="85"/>
  <c r="X378" i="85"/>
  <c r="X271" i="85"/>
  <c r="X332" i="85"/>
  <c r="X482" i="85"/>
  <c r="AG553" i="85"/>
  <c r="AA272" i="85"/>
  <c r="X359" i="85"/>
  <c r="AA482" i="85"/>
  <c r="AD446" i="85"/>
  <c r="AG364" i="85"/>
  <c r="X533" i="85"/>
  <c r="AG384" i="85"/>
  <c r="V296" i="85"/>
  <c r="W388" i="85"/>
  <c r="Y299" i="85"/>
  <c r="J43" i="77"/>
  <c r="J43" i="84"/>
  <c r="X268" i="85"/>
  <c r="Z412" i="85"/>
  <c r="X244" i="85"/>
  <c r="AC441" i="85"/>
  <c r="AC533" i="85"/>
  <c r="AC283" i="85"/>
  <c r="W371" i="85"/>
  <c r="AG536" i="85"/>
  <c r="AB391" i="85"/>
  <c r="AA446" i="85"/>
  <c r="AD242" i="85"/>
  <c r="W278" i="85"/>
  <c r="Y508" i="85"/>
  <c r="X603" i="85"/>
  <c r="AG254" i="85"/>
  <c r="AG577" i="85"/>
  <c r="AG260" i="85"/>
  <c r="AG345" i="85"/>
  <c r="AB388" i="85"/>
  <c r="AA421" i="85"/>
  <c r="AE277" i="85"/>
  <c r="H277" i="85"/>
  <c r="X280" i="85"/>
  <c r="X317" i="85"/>
  <c r="AA281" i="85"/>
  <c r="X282" i="85"/>
  <c r="X428" i="85"/>
  <c r="X321" i="85"/>
  <c r="AF266" i="85"/>
  <c r="AA344" i="85"/>
  <c r="Y348" i="85"/>
  <c r="X270" i="85"/>
  <c r="AE281" i="85"/>
  <c r="AF239" i="85"/>
  <c r="AA362" i="85"/>
  <c r="AB261" i="85"/>
  <c r="Z244" i="85"/>
  <c r="X287" i="85"/>
  <c r="W348" i="85"/>
  <c r="Y264" i="85"/>
  <c r="X292" i="85"/>
  <c r="X449" i="85"/>
  <c r="AD344" i="85"/>
  <c r="AG423" i="85"/>
  <c r="W299" i="85"/>
  <c r="AA416" i="85"/>
  <c r="AD336" i="85"/>
  <c r="Y432" i="85"/>
  <c r="Z577" i="85"/>
  <c r="AD283" i="85"/>
  <c r="Z508" i="85"/>
  <c r="AF508" i="85"/>
  <c r="V432" i="85"/>
  <c r="AA387" i="85"/>
  <c r="Y275" i="85"/>
  <c r="Y286" i="85"/>
  <c r="X250" i="85"/>
  <c r="AC436" i="85"/>
  <c r="V288" i="85"/>
  <c r="W277" i="85"/>
  <c r="AA293" i="85"/>
  <c r="W444" i="85"/>
  <c r="X318" i="85"/>
  <c r="X368" i="85"/>
  <c r="X416" i="85"/>
  <c r="X626" i="85"/>
  <c r="AA355" i="85"/>
  <c r="AF299" i="85"/>
  <c r="AG378" i="85"/>
  <c r="AE340" i="85"/>
  <c r="AG335" i="85"/>
  <c r="AD328" i="85"/>
  <c r="H328" i="85"/>
  <c r="AB282" i="85"/>
  <c r="AE581" i="85"/>
  <c r="AC287" i="85"/>
  <c r="X297" i="85"/>
  <c r="X345" i="85"/>
  <c r="X457" i="85"/>
  <c r="V291" i="85"/>
  <c r="AF371" i="85"/>
  <c r="AB267" i="85"/>
  <c r="AG533" i="85"/>
  <c r="Z277" i="85"/>
  <c r="AG432" i="85"/>
  <c r="H432" i="85"/>
  <c r="W352" i="85"/>
  <c r="AB298" i="85"/>
  <c r="W356" i="85"/>
  <c r="W320" i="85"/>
  <c r="AE352" i="85"/>
  <c r="AG373" i="85"/>
  <c r="AE283" i="85"/>
  <c r="AB581" i="85"/>
  <c r="V581" i="85"/>
  <c r="AE296" i="85"/>
  <c r="Y296" i="85"/>
  <c r="AF350" i="85"/>
  <c r="Z434" i="85"/>
  <c r="AA369" i="85"/>
  <c r="V352" i="85"/>
  <c r="AG278" i="85"/>
  <c r="AB250" i="85"/>
  <c r="X288" i="85"/>
  <c r="AA274" i="85"/>
  <c r="AG320" i="85"/>
  <c r="AF533" i="85"/>
  <c r="AC291" i="85"/>
  <c r="AD312" i="85"/>
  <c r="X404" i="85"/>
  <c r="X313" i="85"/>
  <c r="X571" i="85"/>
  <c r="X469" i="85"/>
  <c r="W434" i="85"/>
  <c r="AA441" i="85"/>
  <c r="Y328" i="85"/>
  <c r="AG438" i="85"/>
  <c r="AG299" i="85"/>
  <c r="AA299" i="85"/>
  <c r="AF267" i="85"/>
  <c r="X448" i="85"/>
  <c r="AE341" i="85"/>
  <c r="X252" i="85"/>
  <c r="X440" i="85"/>
  <c r="X515" i="85"/>
  <c r="X662" i="85"/>
  <c r="AA434" i="85"/>
  <c r="Y350" i="85"/>
  <c r="W312" i="85"/>
  <c r="G312" i="85"/>
  <c r="AG271" i="85"/>
  <c r="AG264" i="85"/>
  <c r="AF262" i="85"/>
  <c r="AD261" i="85"/>
  <c r="X487" i="85"/>
  <c r="X465" i="85"/>
  <c r="X489" i="85"/>
  <c r="AE428" i="85"/>
  <c r="H428" i="85"/>
  <c r="Y239" i="85"/>
  <c r="W391" i="85"/>
  <c r="X301" i="85"/>
  <c r="AG412" i="85"/>
  <c r="W250" i="85"/>
  <c r="AE278" i="85"/>
  <c r="AE250" i="85"/>
  <c r="AG388" i="85"/>
  <c r="V260" i="85"/>
  <c r="AC288" i="85"/>
  <c r="X379" i="85"/>
  <c r="AC247" i="85"/>
  <c r="AD278" i="85"/>
  <c r="W428" i="85"/>
  <c r="Z428" i="85"/>
  <c r="AA359" i="85"/>
  <c r="AA261" i="85"/>
  <c r="AE291" i="85"/>
  <c r="AD444" i="85"/>
  <c r="X374" i="85"/>
  <c r="X353" i="85"/>
  <c r="X405" i="85"/>
  <c r="X624" i="85"/>
  <c r="Z260" i="85"/>
  <c r="AF261" i="85"/>
  <c r="AG336" i="85"/>
  <c r="W581" i="85"/>
  <c r="AA263" i="85"/>
  <c r="AG312" i="85"/>
  <c r="Z247" i="85"/>
  <c r="AF247" i="85"/>
  <c r="Y444" i="85"/>
  <c r="AE444" i="85"/>
  <c r="AE242" i="85"/>
  <c r="AB350" i="85"/>
  <c r="X276" i="85"/>
  <c r="X348" i="85"/>
  <c r="AF312" i="85"/>
  <c r="AA456" i="85"/>
  <c r="AD341" i="85"/>
  <c r="X364" i="85"/>
  <c r="X550" i="85"/>
  <c r="AE436" i="85"/>
  <c r="X581" i="85"/>
  <c r="AD581" i="85"/>
  <c r="AG444" i="85"/>
  <c r="AA444" i="85"/>
  <c r="K221" i="85"/>
  <c r="X564" i="85"/>
  <c r="X590" i="85"/>
  <c r="AG408" i="85"/>
  <c r="H216" i="85"/>
  <c r="AE298" i="85"/>
  <c r="AF288" i="85"/>
  <c r="AB373" i="85"/>
  <c r="X272" i="85"/>
  <c r="X406" i="85"/>
  <c r="X290" i="85"/>
  <c r="X503" i="85"/>
  <c r="AF391" i="85"/>
  <c r="AA453" i="85"/>
  <c r="AF336" i="85"/>
  <c r="AE262" i="85"/>
  <c r="W266" i="85"/>
  <c r="I188" i="85"/>
  <c r="AB434" i="85"/>
  <c r="AF308" i="85"/>
  <c r="AA545" i="85"/>
  <c r="AD262" i="85"/>
  <c r="X342" i="85"/>
  <c r="X375" i="85"/>
  <c r="X410" i="85"/>
  <c r="X558" i="85"/>
  <c r="AF275" i="85"/>
  <c r="X291" i="85"/>
  <c r="AG339" i="85"/>
  <c r="AA339" i="85"/>
  <c r="AE267" i="85"/>
  <c r="Y267" i="85"/>
  <c r="X356" i="85"/>
  <c r="AD356" i="85"/>
  <c r="AE261" i="85"/>
  <c r="Y261" i="85"/>
  <c r="AC340" i="85"/>
  <c r="W340" i="85"/>
  <c r="AB356" i="85"/>
  <c r="V356" i="85"/>
  <c r="Y336" i="85"/>
  <c r="AE336" i="85"/>
  <c r="Z436" i="85"/>
  <c r="AF436" i="85"/>
  <c r="W242" i="85"/>
  <c r="Z344" i="85"/>
  <c r="AD373" i="85"/>
  <c r="K216" i="85"/>
  <c r="F219" i="85"/>
  <c r="W345" i="85"/>
  <c r="AC345" i="85"/>
  <c r="Z340" i="85"/>
  <c r="AF340" i="85"/>
  <c r="AC336" i="85"/>
  <c r="W336" i="85"/>
  <c r="Z373" i="85"/>
  <c r="AF373" i="85"/>
  <c r="AG275" i="85"/>
  <c r="AA275" i="85"/>
  <c r="Z242" i="85"/>
  <c r="AB239" i="85"/>
  <c r="G190" i="85"/>
  <c r="W275" i="85"/>
  <c r="AE260" i="85"/>
  <c r="AD436" i="85"/>
  <c r="V344" i="85"/>
  <c r="X391" i="85"/>
  <c r="AC350" i="85"/>
  <c r="AG360" i="85"/>
  <c r="X277" i="85"/>
  <c r="X556" i="85"/>
  <c r="X471" i="85"/>
  <c r="X372" i="85"/>
  <c r="X396" i="85"/>
  <c r="X559" i="85"/>
  <c r="X597" i="85"/>
  <c r="X505" i="85"/>
  <c r="X610" i="85"/>
  <c r="X675" i="85"/>
  <c r="AG341" i="85"/>
  <c r="W265" i="85"/>
  <c r="Y345" i="85"/>
  <c r="AA354" i="85"/>
  <c r="AG348" i="85"/>
  <c r="H348" i="85"/>
  <c r="AA348" i="85"/>
  <c r="AG484" i="85"/>
  <c r="AA484" i="85"/>
  <c r="Y288" i="85"/>
  <c r="AE288" i="85"/>
  <c r="AC260" i="85"/>
  <c r="W260" i="85"/>
  <c r="AA242" i="85"/>
  <c r="AG242" i="85"/>
  <c r="AG410" i="85"/>
  <c r="AA410" i="85"/>
  <c r="AG276" i="85"/>
  <c r="AA276" i="85"/>
  <c r="X310" i="85"/>
  <c r="AE441" i="85"/>
  <c r="Y441" i="85"/>
  <c r="AF341" i="85"/>
  <c r="F194" i="85"/>
  <c r="X384" i="85"/>
  <c r="X464" i="85"/>
  <c r="X389" i="85"/>
  <c r="K233" i="85"/>
  <c r="Z441" i="85"/>
  <c r="AF441" i="85"/>
  <c r="V266" i="85"/>
  <c r="H218" i="85"/>
  <c r="X580" i="85"/>
  <c r="I190" i="85"/>
  <c r="J188" i="85"/>
  <c r="X370" i="85"/>
  <c r="X427" i="85"/>
  <c r="X524" i="85"/>
  <c r="X514" i="85"/>
  <c r="X621" i="85"/>
  <c r="AB308" i="85"/>
  <c r="V308" i="85"/>
  <c r="AA356" i="85"/>
  <c r="AG356" i="85"/>
  <c r="AC262" i="85"/>
  <c r="W262" i="85"/>
  <c r="AG436" i="85"/>
  <c r="AA436" i="85"/>
  <c r="W373" i="85"/>
  <c r="AC373" i="85"/>
  <c r="X417" i="85"/>
  <c r="X608" i="85"/>
  <c r="X633" i="85"/>
  <c r="J194" i="85"/>
  <c r="AG267" i="85"/>
  <c r="AA267" i="85"/>
  <c r="AA340" i="85"/>
  <c r="AG340" i="85"/>
  <c r="AA262" i="85"/>
  <c r="AG262" i="85"/>
  <c r="AG351" i="85"/>
  <c r="AA351" i="85"/>
  <c r="V264" i="85"/>
  <c r="AB264" i="85"/>
  <c r="AG308" i="85"/>
  <c r="AA308" i="85"/>
  <c r="Z298" i="85"/>
  <c r="AF298" i="85"/>
  <c r="AE265" i="85"/>
  <c r="Y265" i="85"/>
  <c r="Z265" i="85"/>
  <c r="AF265" i="85"/>
  <c r="Y266" i="85"/>
  <c r="AE266" i="85"/>
  <c r="AG458" i="85"/>
  <c r="AA458" i="85"/>
  <c r="H190" i="85"/>
  <c r="K193" i="85"/>
  <c r="I224" i="85"/>
  <c r="F213" i="85"/>
  <c r="X265" i="85"/>
  <c r="X314" i="85"/>
  <c r="X414" i="85"/>
  <c r="X293" i="85"/>
  <c r="X547" i="85"/>
  <c r="X513" i="85"/>
  <c r="X611" i="85"/>
  <c r="X663" i="85"/>
  <c r="W298" i="85"/>
  <c r="AA343" i="85"/>
  <c r="AD451" i="85"/>
  <c r="X451" i="85"/>
  <c r="AE434" i="85"/>
  <c r="Y434" i="85"/>
  <c r="X340" i="85"/>
  <c r="AD340" i="85"/>
  <c r="Z278" i="85"/>
  <c r="AF278" i="85"/>
  <c r="AG350" i="85"/>
  <c r="AA350" i="85"/>
  <c r="AA250" i="85"/>
  <c r="AG250" i="85"/>
  <c r="X320" i="85"/>
  <c r="AD320" i="85"/>
  <c r="AE344" i="85"/>
  <c r="Y344" i="85"/>
  <c r="AB266" i="85"/>
  <c r="H304" i="85"/>
  <c r="K190" i="85"/>
  <c r="H228" i="85"/>
  <c r="F189" i="85"/>
  <c r="H189" i="85"/>
  <c r="X390" i="85"/>
  <c r="X454" i="85"/>
  <c r="X398" i="85"/>
  <c r="X627" i="85"/>
  <c r="X279" i="85"/>
  <c r="X397" i="85"/>
  <c r="X496" i="85"/>
  <c r="X543" i="85"/>
  <c r="X486" i="85"/>
  <c r="X529" i="85"/>
  <c r="X654" i="85"/>
  <c r="X530" i="85"/>
  <c r="X634" i="85"/>
  <c r="X673" i="85"/>
  <c r="AC244" i="85"/>
  <c r="H244" i="85"/>
  <c r="V428" i="85"/>
  <c r="AG343" i="85"/>
  <c r="AG385" i="85"/>
  <c r="AA385" i="85"/>
  <c r="Y356" i="85"/>
  <c r="AE356" i="85"/>
  <c r="X388" i="85"/>
  <c r="AD388" i="85"/>
  <c r="AB320" i="85"/>
  <c r="V320" i="85"/>
  <c r="X412" i="85"/>
  <c r="AD412" i="85"/>
  <c r="W264" i="85"/>
  <c r="AC264" i="85"/>
  <c r="AB441" i="85"/>
  <c r="V441" i="85"/>
  <c r="AE388" i="85"/>
  <c r="Y388" i="85"/>
  <c r="Y320" i="85"/>
  <c r="AE320" i="85"/>
  <c r="AA270" i="85"/>
  <c r="AG270" i="85"/>
  <c r="AG321" i="85"/>
  <c r="AA321" i="85"/>
  <c r="AG252" i="85"/>
  <c r="AA252" i="85"/>
  <c r="H233" i="85"/>
  <c r="K189" i="85"/>
  <c r="G213" i="85"/>
  <c r="AG239" i="85"/>
  <c r="AA265" i="85"/>
  <c r="I219" i="85"/>
  <c r="H202" i="85"/>
  <c r="K219" i="85"/>
  <c r="J220" i="85"/>
  <c r="H224" i="85"/>
  <c r="F224" i="85"/>
  <c r="X395" i="85"/>
  <c r="X458" i="85"/>
  <c r="X426" i="85"/>
  <c r="X381" i="85"/>
  <c r="X461" i="85"/>
  <c r="X563" i="85"/>
  <c r="X494" i="85"/>
  <c r="X614" i="85"/>
  <c r="X541" i="85"/>
  <c r="X582" i="85"/>
  <c r="X600" i="85"/>
  <c r="X613" i="85"/>
  <c r="F197" i="85"/>
  <c r="X267" i="85"/>
  <c r="AD267" i="85"/>
  <c r="AC308" i="85"/>
  <c r="W308" i="85"/>
  <c r="AB412" i="85"/>
  <c r="V412" i="85"/>
  <c r="AA352" i="85"/>
  <c r="AG352" i="85"/>
  <c r="X352" i="85"/>
  <c r="AD352" i="85"/>
  <c r="AG291" i="85"/>
  <c r="AA291" i="85"/>
  <c r="AC412" i="85"/>
  <c r="W412" i="85"/>
  <c r="Z264" i="85"/>
  <c r="AF264" i="85"/>
  <c r="Y308" i="85"/>
  <c r="AE308" i="85"/>
  <c r="AD298" i="85"/>
  <c r="X298" i="85"/>
  <c r="AF352" i="85"/>
  <c r="Z352" i="85"/>
  <c r="AA395" i="85"/>
  <c r="AG395" i="85"/>
  <c r="G231" i="85"/>
  <c r="AC257" i="85"/>
  <c r="W257" i="85"/>
  <c r="Q236" i="85"/>
  <c r="AC612" i="85"/>
  <c r="W612" i="85"/>
  <c r="AC461" i="85"/>
  <c r="W461" i="85"/>
  <c r="AC400" i="85"/>
  <c r="W400" i="85"/>
  <c r="AC311" i="85"/>
  <c r="W311" i="85"/>
  <c r="AC389" i="85"/>
  <c r="W389" i="85"/>
  <c r="G216" i="85"/>
  <c r="AC467" i="85"/>
  <c r="W467" i="85"/>
  <c r="AC493" i="85"/>
  <c r="W493" i="85"/>
  <c r="AC334" i="85"/>
  <c r="W334" i="85"/>
  <c r="G224" i="85"/>
  <c r="W374" i="85"/>
  <c r="AC374" i="85"/>
  <c r="W402" i="85"/>
  <c r="AC402" i="85"/>
  <c r="AC486" i="85"/>
  <c r="W486" i="85"/>
  <c r="AC635" i="85"/>
  <c r="W635" i="85"/>
  <c r="W555" i="85"/>
  <c r="AC555" i="85"/>
  <c r="G205" i="85"/>
  <c r="W596" i="85"/>
  <c r="AC596" i="85"/>
  <c r="AC566" i="85"/>
  <c r="W566" i="85"/>
  <c r="W582" i="85"/>
  <c r="AC582" i="85"/>
  <c r="AC624" i="85"/>
  <c r="W624" i="85"/>
  <c r="AC629" i="85"/>
  <c r="W629" i="85"/>
  <c r="AC645" i="85"/>
  <c r="W645" i="85"/>
  <c r="AC669" i="85"/>
  <c r="W669" i="85"/>
  <c r="W657" i="85"/>
  <c r="AC657" i="85"/>
  <c r="W658" i="85"/>
  <c r="AC658" i="85"/>
  <c r="AC677" i="85"/>
  <c r="W677" i="85"/>
  <c r="Z389" i="85"/>
  <c r="AF389" i="85"/>
  <c r="J216" i="85"/>
  <c r="Z454" i="85"/>
  <c r="AF454" i="85"/>
  <c r="J218" i="85"/>
  <c r="J199" i="85"/>
  <c r="Z470" i="85"/>
  <c r="AF470" i="85"/>
  <c r="Z337" i="85"/>
  <c r="AF337" i="85"/>
  <c r="Z510" i="85"/>
  <c r="AF510" i="85"/>
  <c r="Z417" i="85"/>
  <c r="AF417" i="85"/>
  <c r="Z419" i="85"/>
  <c r="AF419" i="85"/>
  <c r="Z461" i="85"/>
  <c r="AF461" i="85"/>
  <c r="AF467" i="85"/>
  <c r="Z467" i="85"/>
  <c r="Z600" i="85"/>
  <c r="AF600" i="85"/>
  <c r="Z514" i="85"/>
  <c r="AF514" i="85"/>
  <c r="J203" i="85"/>
  <c r="Z554" i="85"/>
  <c r="AF554" i="85"/>
  <c r="Z515" i="85"/>
  <c r="AF515" i="85"/>
  <c r="Z559" i="85"/>
  <c r="AF559" i="85"/>
  <c r="Z590" i="85"/>
  <c r="AF590" i="85"/>
  <c r="Z568" i="85"/>
  <c r="AF568" i="85"/>
  <c r="Z567" i="85"/>
  <c r="AF567" i="85"/>
  <c r="AF664" i="85"/>
  <c r="Z664" i="85"/>
  <c r="Z584" i="85"/>
  <c r="AF584" i="85"/>
  <c r="Z605" i="85"/>
  <c r="AF605" i="85"/>
  <c r="Z645" i="85"/>
  <c r="AF645" i="85"/>
  <c r="Z614" i="85"/>
  <c r="AF614" i="85"/>
  <c r="Z670" i="85"/>
  <c r="AF670" i="85"/>
  <c r="J224" i="85"/>
  <c r="G220" i="85"/>
  <c r="W488" i="85"/>
  <c r="AC488" i="85"/>
  <c r="AC337" i="85"/>
  <c r="W337" i="85"/>
  <c r="AC485" i="85"/>
  <c r="W485" i="85"/>
  <c r="AC306" i="85"/>
  <c r="W306" i="85"/>
  <c r="W366" i="85"/>
  <c r="AC366" i="85"/>
  <c r="G194" i="85"/>
  <c r="AC520" i="85"/>
  <c r="W520" i="85"/>
  <c r="AC557" i="85"/>
  <c r="W557" i="85"/>
  <c r="AC494" i="85"/>
  <c r="W494" i="85"/>
  <c r="AC561" i="85"/>
  <c r="W561" i="85"/>
  <c r="AC501" i="85"/>
  <c r="W501" i="85"/>
  <c r="AC558" i="85"/>
  <c r="W558" i="85"/>
  <c r="AC619" i="85"/>
  <c r="W619" i="85"/>
  <c r="AC503" i="85"/>
  <c r="W503" i="85"/>
  <c r="AC563" i="85"/>
  <c r="W563" i="85"/>
  <c r="AC600" i="85"/>
  <c r="W600" i="85"/>
  <c r="W609" i="85"/>
  <c r="AC609" i="85"/>
  <c r="AC637" i="85"/>
  <c r="W637" i="85"/>
  <c r="AC674" i="85"/>
  <c r="W674" i="85"/>
  <c r="AC667" i="85"/>
  <c r="W667" i="85"/>
  <c r="AE389" i="85"/>
  <c r="Y389" i="85"/>
  <c r="I206" i="85"/>
  <c r="AE617" i="85"/>
  <c r="Y617" i="85"/>
  <c r="AE607" i="85"/>
  <c r="Y607" i="85"/>
  <c r="AE673" i="85"/>
  <c r="Y673" i="85"/>
  <c r="AC431" i="85"/>
  <c r="W431" i="85"/>
  <c r="AC363" i="85"/>
  <c r="W363" i="85"/>
  <c r="AC327" i="85"/>
  <c r="W327" i="85"/>
  <c r="AC516" i="85"/>
  <c r="W516" i="85"/>
  <c r="AC398" i="85"/>
  <c r="W398" i="85"/>
  <c r="W450" i="85"/>
  <c r="AC450" i="85"/>
  <c r="AC466" i="85"/>
  <c r="W466" i="85"/>
  <c r="AC562" i="85"/>
  <c r="W562" i="85"/>
  <c r="AC589" i="85"/>
  <c r="W589" i="85"/>
  <c r="AC620" i="85"/>
  <c r="W620" i="85"/>
  <c r="AC551" i="85"/>
  <c r="W551" i="85"/>
  <c r="AC623" i="85"/>
  <c r="W623" i="85"/>
  <c r="G219" i="85"/>
  <c r="AC604" i="85"/>
  <c r="W604" i="85"/>
  <c r="AC651" i="85"/>
  <c r="W651" i="85"/>
  <c r="Z490" i="85"/>
  <c r="AF490" i="85"/>
  <c r="Z486" i="85"/>
  <c r="AF486" i="85"/>
  <c r="AF431" i="85"/>
  <c r="Z431" i="85"/>
  <c r="Z632" i="85"/>
  <c r="AF632" i="85"/>
  <c r="Z542" i="85"/>
  <c r="AF542" i="85"/>
  <c r="Z535" i="85"/>
  <c r="AF535" i="85"/>
  <c r="I229" i="85"/>
  <c r="Y255" i="85"/>
  <c r="AE255" i="85"/>
  <c r="S236" i="85"/>
  <c r="AE591" i="85"/>
  <c r="Y591" i="85"/>
  <c r="Y314" i="85"/>
  <c r="AE314" i="85"/>
  <c r="Y374" i="85"/>
  <c r="AE374" i="85"/>
  <c r="AE551" i="85"/>
  <c r="Y551" i="85"/>
  <c r="AE415" i="85"/>
  <c r="Y415" i="85"/>
  <c r="I221" i="85"/>
  <c r="Y316" i="85"/>
  <c r="AE316" i="85"/>
  <c r="AE463" i="85"/>
  <c r="Y463" i="85"/>
  <c r="AE503" i="85"/>
  <c r="Y503" i="85"/>
  <c r="AE563" i="85"/>
  <c r="Y563" i="85"/>
  <c r="Y472" i="85"/>
  <c r="AE472" i="85"/>
  <c r="AE526" i="85"/>
  <c r="Y526" i="85"/>
  <c r="AE556" i="85"/>
  <c r="Y556" i="85"/>
  <c r="AE513" i="85"/>
  <c r="Y513" i="85"/>
  <c r="AE588" i="85"/>
  <c r="Y588" i="85"/>
  <c r="Y573" i="85"/>
  <c r="AE573" i="85"/>
  <c r="AE613" i="85"/>
  <c r="Y613" i="85"/>
  <c r="Y611" i="85"/>
  <c r="AE611" i="85"/>
  <c r="AE628" i="85"/>
  <c r="Y628" i="85"/>
  <c r="AE654" i="85"/>
  <c r="Y654" i="85"/>
  <c r="AE620" i="85"/>
  <c r="Y620" i="85"/>
  <c r="AE658" i="85"/>
  <c r="Y658" i="85"/>
  <c r="AE672" i="85"/>
  <c r="Y672" i="85"/>
  <c r="AE665" i="85"/>
  <c r="Y665" i="85"/>
  <c r="AE317" i="85"/>
  <c r="Y317" i="85"/>
  <c r="Y342" i="85"/>
  <c r="AE342" i="85"/>
  <c r="AE530" i="85"/>
  <c r="Y530" i="85"/>
  <c r="V550" i="85"/>
  <c r="AB550" i="85"/>
  <c r="V621" i="85"/>
  <c r="AB621" i="85"/>
  <c r="AC439" i="85"/>
  <c r="W439" i="85"/>
  <c r="AC509" i="85"/>
  <c r="W509" i="85"/>
  <c r="AC417" i="85"/>
  <c r="W417" i="85"/>
  <c r="AC504" i="85"/>
  <c r="W504" i="85"/>
  <c r="AC318" i="85"/>
  <c r="W318" i="85"/>
  <c r="W422" i="85"/>
  <c r="AC422" i="85"/>
  <c r="AC528" i="85"/>
  <c r="W528" i="85"/>
  <c r="W474" i="85"/>
  <c r="AC474" i="85"/>
  <c r="AC572" i="85"/>
  <c r="W572" i="85"/>
  <c r="W510" i="85"/>
  <c r="AC510" i="85"/>
  <c r="W538" i="85"/>
  <c r="AC538" i="85"/>
  <c r="AC499" i="85"/>
  <c r="W499" i="85"/>
  <c r="W570" i="85"/>
  <c r="AC570" i="85"/>
  <c r="AC615" i="85"/>
  <c r="W615" i="85"/>
  <c r="W605" i="85"/>
  <c r="AC605" i="85"/>
  <c r="AC621" i="85"/>
  <c r="W621" i="85"/>
  <c r="AC610" i="85"/>
  <c r="W610" i="85"/>
  <c r="W633" i="85"/>
  <c r="AC633" i="85"/>
  <c r="AC671" i="85"/>
  <c r="W671" i="85"/>
  <c r="AC678" i="85"/>
  <c r="W678" i="85"/>
  <c r="G188" i="85"/>
  <c r="AE465" i="85"/>
  <c r="Y465" i="85"/>
  <c r="AE608" i="85"/>
  <c r="Y608" i="85"/>
  <c r="V483" i="85"/>
  <c r="AB483" i="85"/>
  <c r="AC532" i="85"/>
  <c r="W532" i="85"/>
  <c r="AC316" i="85"/>
  <c r="W316" i="85"/>
  <c r="Z400" i="85"/>
  <c r="AF400" i="85"/>
  <c r="Z429" i="85"/>
  <c r="AF429" i="85"/>
  <c r="J197" i="85"/>
  <c r="AF427" i="85"/>
  <c r="Z427" i="85"/>
  <c r="Z455" i="85"/>
  <c r="AF455" i="85"/>
  <c r="Z562" i="85"/>
  <c r="AF562" i="85"/>
  <c r="J221" i="85"/>
  <c r="Z612" i="85"/>
  <c r="AF612" i="85"/>
  <c r="Z531" i="85"/>
  <c r="AF531" i="85"/>
  <c r="Z500" i="85"/>
  <c r="AF500" i="85"/>
  <c r="Z576" i="85"/>
  <c r="AF576" i="85"/>
  <c r="Z598" i="85"/>
  <c r="AF598" i="85"/>
  <c r="Z630" i="85"/>
  <c r="AF630" i="85"/>
  <c r="Z654" i="85"/>
  <c r="AF654" i="85"/>
  <c r="Z673" i="85"/>
  <c r="AF673" i="85"/>
  <c r="AE400" i="85"/>
  <c r="Y400" i="85"/>
  <c r="AE661" i="85"/>
  <c r="Y661" i="85"/>
  <c r="D36" i="85"/>
  <c r="AC119" i="85"/>
  <c r="AC130" i="85"/>
  <c r="Z658" i="85"/>
  <c r="AF658" i="85"/>
  <c r="Z655" i="85"/>
  <c r="AF655" i="85"/>
  <c r="AC640" i="85"/>
  <c r="W640" i="85"/>
  <c r="AC404" i="85"/>
  <c r="W404" i="85"/>
  <c r="AC269" i="85"/>
  <c r="W269" i="85"/>
  <c r="AC301" i="85"/>
  <c r="W301" i="85"/>
  <c r="AC376" i="85"/>
  <c r="W376" i="85"/>
  <c r="W451" i="85"/>
  <c r="AC451" i="85"/>
  <c r="W280" i="85"/>
  <c r="AC280" i="85"/>
  <c r="AC387" i="85"/>
  <c r="W387" i="85"/>
  <c r="AC549" i="85"/>
  <c r="W549" i="85"/>
  <c r="W357" i="85"/>
  <c r="AC357" i="85"/>
  <c r="W437" i="85"/>
  <c r="AC437" i="85"/>
  <c r="W314" i="85"/>
  <c r="AC314" i="85"/>
  <c r="AC358" i="85"/>
  <c r="W358" i="85"/>
  <c r="AC418" i="85"/>
  <c r="W418" i="85"/>
  <c r="W446" i="85"/>
  <c r="AC446" i="85"/>
  <c r="AC524" i="85"/>
  <c r="W524" i="85"/>
  <c r="AC454" i="85"/>
  <c r="W454" i="85"/>
  <c r="AC540" i="85"/>
  <c r="W540" i="85"/>
  <c r="AC496" i="85"/>
  <c r="W496" i="85"/>
  <c r="AC553" i="85"/>
  <c r="W553" i="85"/>
  <c r="AC530" i="85"/>
  <c r="W530" i="85"/>
  <c r="W550" i="85"/>
  <c r="AC550" i="85"/>
  <c r="W594" i="85"/>
  <c r="AC594" i="85"/>
  <c r="W535" i="85"/>
  <c r="AC535" i="85"/>
  <c r="AC608" i="85"/>
  <c r="W608" i="85"/>
  <c r="W628" i="85"/>
  <c r="AC628" i="85"/>
  <c r="G206" i="85"/>
  <c r="AC617" i="85"/>
  <c r="W617" i="85"/>
  <c r="AC652" i="85"/>
  <c r="W652" i="85"/>
  <c r="AC665" i="85"/>
  <c r="W665" i="85"/>
  <c r="AF319" i="85"/>
  <c r="Z319" i="85"/>
  <c r="AA319" i="85"/>
  <c r="AG319" i="85"/>
  <c r="AB479" i="85"/>
  <c r="V479" i="85"/>
  <c r="V488" i="85"/>
  <c r="AB488" i="85"/>
  <c r="Y567" i="85"/>
  <c r="AE567" i="85"/>
  <c r="AC567" i="85"/>
  <c r="W567" i="85"/>
  <c r="Z560" i="85"/>
  <c r="AF560" i="85"/>
  <c r="Y419" i="85"/>
  <c r="AE419" i="85"/>
  <c r="AD419" i="85"/>
  <c r="X419" i="85"/>
  <c r="K200" i="85"/>
  <c r="AG491" i="85"/>
  <c r="AA491" i="85"/>
  <c r="Y493" i="85"/>
  <c r="AE493" i="85"/>
  <c r="V579" i="85"/>
  <c r="AB579" i="85"/>
  <c r="AD579" i="85"/>
  <c r="X579" i="85"/>
  <c r="V589" i="85"/>
  <c r="AB589" i="85"/>
  <c r="AA594" i="85"/>
  <c r="AG594" i="85"/>
  <c r="AG672" i="85"/>
  <c r="AA672" i="85"/>
  <c r="AC672" i="85"/>
  <c r="W672" i="85"/>
  <c r="AC663" i="85"/>
  <c r="W663" i="85"/>
  <c r="AD670" i="85"/>
  <c r="X670" i="85"/>
  <c r="F208" i="85"/>
  <c r="V659" i="85"/>
  <c r="AB659" i="85"/>
  <c r="K208" i="85"/>
  <c r="AA659" i="85"/>
  <c r="AG659" i="85"/>
  <c r="G202" i="85"/>
  <c r="AE528" i="85"/>
  <c r="Y528" i="85"/>
  <c r="V516" i="85"/>
  <c r="AB516" i="85"/>
  <c r="AG606" i="85"/>
  <c r="AA606" i="85"/>
  <c r="V604" i="85"/>
  <c r="AB604" i="85"/>
  <c r="V563" i="85"/>
  <c r="AB563" i="85"/>
  <c r="Z307" i="85"/>
  <c r="AF307" i="85"/>
  <c r="AA307" i="85"/>
  <c r="AG307" i="85"/>
  <c r="Z480" i="85"/>
  <c r="AF480" i="85"/>
  <c r="AD480" i="85"/>
  <c r="X480" i="85"/>
  <c r="Z557" i="85"/>
  <c r="AF557" i="85"/>
  <c r="V509" i="85"/>
  <c r="AB509" i="85"/>
  <c r="AE504" i="85"/>
  <c r="Y504" i="85"/>
  <c r="G204" i="85"/>
  <c r="AC575" i="85"/>
  <c r="W575" i="85"/>
  <c r="V588" i="85"/>
  <c r="AB588" i="85"/>
  <c r="V677" i="85"/>
  <c r="AB677" i="85"/>
  <c r="AD671" i="85"/>
  <c r="X671" i="85"/>
  <c r="AD660" i="85"/>
  <c r="X660" i="85"/>
  <c r="Z321" i="85"/>
  <c r="AF321" i="85"/>
  <c r="Z357" i="85"/>
  <c r="AF357" i="85"/>
  <c r="Z420" i="85"/>
  <c r="AF420" i="85"/>
  <c r="Z268" i="85"/>
  <c r="AF268" i="85"/>
  <c r="AF292" i="85"/>
  <c r="Z292" i="85"/>
  <c r="Z482" i="85"/>
  <c r="AF482" i="85"/>
  <c r="AF285" i="85"/>
  <c r="Z285" i="85"/>
  <c r="Z408" i="85"/>
  <c r="AF408" i="85"/>
  <c r="AF466" i="85"/>
  <c r="Z466" i="85"/>
  <c r="AC654" i="85"/>
  <c r="W654" i="85"/>
  <c r="V638" i="85"/>
  <c r="F207" i="85"/>
  <c r="AB638" i="85"/>
  <c r="AD638" i="85"/>
  <c r="H207" i="85"/>
  <c r="X638" i="85"/>
  <c r="Z643" i="85"/>
  <c r="AF643" i="85"/>
  <c r="Y644" i="85"/>
  <c r="AE644" i="85"/>
  <c r="AC644" i="85"/>
  <c r="W644" i="85"/>
  <c r="AE276" i="85"/>
  <c r="Y276" i="85"/>
  <c r="Y338" i="85"/>
  <c r="AE338" i="85"/>
  <c r="AE487" i="85"/>
  <c r="Y487" i="85"/>
  <c r="AE354" i="85"/>
  <c r="Y354" i="85"/>
  <c r="Y438" i="85"/>
  <c r="AE438" i="85"/>
  <c r="AE609" i="85"/>
  <c r="Y609" i="85"/>
  <c r="Y268" i="85"/>
  <c r="AE268" i="85"/>
  <c r="AE353" i="85"/>
  <c r="Y353" i="85"/>
  <c r="AE263" i="85"/>
  <c r="Y263" i="85"/>
  <c r="I189" i="85"/>
  <c r="AE280" i="85"/>
  <c r="Y280" i="85"/>
  <c r="AE469" i="85"/>
  <c r="Y469" i="85"/>
  <c r="I227" i="85"/>
  <c r="AE253" i="85"/>
  <c r="Y253" i="85"/>
  <c r="AE285" i="85"/>
  <c r="Y285" i="85"/>
  <c r="AE426" i="85"/>
  <c r="Y426" i="85"/>
  <c r="Y467" i="85"/>
  <c r="AE467" i="85"/>
  <c r="AE274" i="85"/>
  <c r="Y274" i="85"/>
  <c r="Y414" i="85"/>
  <c r="AE414" i="85"/>
  <c r="I198" i="85"/>
  <c r="AE449" i="85"/>
  <c r="Y449" i="85"/>
  <c r="AE327" i="85"/>
  <c r="Y327" i="85"/>
  <c r="AE343" i="85"/>
  <c r="Y343" i="85"/>
  <c r="AE387" i="85"/>
  <c r="Y387" i="85"/>
  <c r="AE431" i="85"/>
  <c r="Y431" i="85"/>
  <c r="AE451" i="85"/>
  <c r="Y451" i="85"/>
  <c r="Y498" i="85"/>
  <c r="AE498" i="85"/>
  <c r="Y364" i="85"/>
  <c r="AE364" i="85"/>
  <c r="AE380" i="85"/>
  <c r="Y380" i="85"/>
  <c r="AE404" i="85"/>
  <c r="Y404" i="85"/>
  <c r="Y440" i="85"/>
  <c r="AE440" i="85"/>
  <c r="AE483" i="85"/>
  <c r="Y483" i="85"/>
  <c r="AE452" i="85"/>
  <c r="Y452" i="85"/>
  <c r="AE555" i="85"/>
  <c r="Y555" i="85"/>
  <c r="AE662" i="85"/>
  <c r="Y662" i="85"/>
  <c r="AE489" i="85"/>
  <c r="Y489" i="85"/>
  <c r="AE535" i="85"/>
  <c r="Y535" i="85"/>
  <c r="AE500" i="85"/>
  <c r="Y500" i="85"/>
  <c r="Y520" i="85"/>
  <c r="AE520" i="85"/>
  <c r="AE536" i="85"/>
  <c r="Y536" i="85"/>
  <c r="AE641" i="85"/>
  <c r="Y641" i="85"/>
  <c r="AE545" i="85"/>
  <c r="Y545" i="85"/>
  <c r="AE561" i="85"/>
  <c r="Y561" i="85"/>
  <c r="AE625" i="85"/>
  <c r="Y625" i="85"/>
  <c r="Y572" i="85"/>
  <c r="AE572" i="85"/>
  <c r="Y595" i="85"/>
  <c r="AE595" i="85"/>
  <c r="AE639" i="85"/>
  <c r="Y639" i="85"/>
  <c r="AE666" i="85"/>
  <c r="Y666" i="85"/>
  <c r="AE676" i="85"/>
  <c r="Y676" i="85"/>
  <c r="J214" i="85"/>
  <c r="Z240" i="85"/>
  <c r="AF240" i="85"/>
  <c r="AD240" i="85"/>
  <c r="X240" i="85"/>
  <c r="H214" i="85"/>
  <c r="Z323" i="85"/>
  <c r="J192" i="85"/>
  <c r="AF323" i="85"/>
  <c r="Z327" i="85"/>
  <c r="AF327" i="85"/>
  <c r="AD327" i="85"/>
  <c r="X327" i="85"/>
  <c r="Y337" i="85"/>
  <c r="AE337" i="85"/>
  <c r="AG503" i="85"/>
  <c r="AA503" i="85"/>
  <c r="W505" i="85"/>
  <c r="AC505" i="85"/>
  <c r="AB585" i="85"/>
  <c r="V585" i="85"/>
  <c r="AG309" i="85"/>
  <c r="AA309" i="85"/>
  <c r="Y435" i="85"/>
  <c r="AE435" i="85"/>
  <c r="AB314" i="85"/>
  <c r="V314" i="85"/>
  <c r="AG513" i="85"/>
  <c r="AA513" i="85"/>
  <c r="X631" i="85"/>
  <c r="AD631" i="85"/>
  <c r="Y370" i="85"/>
  <c r="AE370" i="85"/>
  <c r="AG550" i="85"/>
  <c r="AA550" i="85"/>
  <c r="AD561" i="85"/>
  <c r="X561" i="85"/>
  <c r="I199" i="85"/>
  <c r="AE470" i="85"/>
  <c r="Y470" i="85"/>
  <c r="X80" i="85"/>
  <c r="Y80" i="85"/>
  <c r="AD140" i="85"/>
  <c r="AD119" i="85"/>
  <c r="N80" i="85"/>
  <c r="Z80" i="85"/>
  <c r="G304" i="85"/>
  <c r="AB119" i="85"/>
  <c r="N130" i="85"/>
  <c r="Z95" i="85"/>
  <c r="X71" i="85"/>
  <c r="I216" i="85"/>
  <c r="T236" i="85"/>
  <c r="I218" i="85"/>
  <c r="Z642" i="85"/>
  <c r="AF642" i="85"/>
  <c r="Y655" i="85"/>
  <c r="AE655" i="85"/>
  <c r="AD655" i="85"/>
  <c r="X655" i="85"/>
  <c r="AF640" i="85"/>
  <c r="Z640" i="85"/>
  <c r="AC440" i="85"/>
  <c r="W440" i="85"/>
  <c r="W290" i="85"/>
  <c r="AC290" i="85"/>
  <c r="AC443" i="85"/>
  <c r="W443" i="85"/>
  <c r="AC548" i="85"/>
  <c r="W548" i="85"/>
  <c r="AC481" i="85"/>
  <c r="W481" i="85"/>
  <c r="G228" i="85"/>
  <c r="AC254" i="85"/>
  <c r="W254" i="85"/>
  <c r="AC399" i="85"/>
  <c r="W399" i="85"/>
  <c r="G233" i="85"/>
  <c r="W259" i="85"/>
  <c r="AC259" i="85"/>
  <c r="AC300" i="85"/>
  <c r="W300" i="85"/>
  <c r="W324" i="85"/>
  <c r="AC324" i="85"/>
  <c r="AC375" i="85"/>
  <c r="W375" i="85"/>
  <c r="W408" i="85"/>
  <c r="AC408" i="85"/>
  <c r="G198" i="85"/>
  <c r="AC449" i="85"/>
  <c r="W449" i="85"/>
  <c r="AC276" i="85"/>
  <c r="W276" i="85"/>
  <c r="AC355" i="85"/>
  <c r="W355" i="85"/>
  <c r="AC380" i="85"/>
  <c r="W380" i="85"/>
  <c r="W455" i="85"/>
  <c r="AC455" i="85"/>
  <c r="AC489" i="85"/>
  <c r="W489" i="85"/>
  <c r="W313" i="85"/>
  <c r="AC313" i="85"/>
  <c r="AC353" i="85"/>
  <c r="W353" i="85"/>
  <c r="AC385" i="85"/>
  <c r="W385" i="85"/>
  <c r="AC401" i="85"/>
  <c r="W401" i="85"/>
  <c r="W429" i="85"/>
  <c r="AC429" i="85"/>
  <c r="G197" i="85"/>
  <c r="AC465" i="85"/>
  <c r="W465" i="85"/>
  <c r="AC492" i="85"/>
  <c r="W492" i="85"/>
  <c r="W310" i="85"/>
  <c r="AC310" i="85"/>
  <c r="W326" i="85"/>
  <c r="AC326" i="85"/>
  <c r="AC354" i="85"/>
  <c r="W354" i="85"/>
  <c r="W370" i="85"/>
  <c r="AC370" i="85"/>
  <c r="W414" i="85"/>
  <c r="AC414" i="85"/>
  <c r="AC438" i="85"/>
  <c r="W438" i="85"/>
  <c r="AC460" i="85"/>
  <c r="W460" i="85"/>
  <c r="W482" i="85"/>
  <c r="AC482" i="85"/>
  <c r="AC536" i="85"/>
  <c r="W536" i="85"/>
  <c r="AC568" i="85"/>
  <c r="W568" i="85"/>
  <c r="AC487" i="85"/>
  <c r="W487" i="85"/>
  <c r="AC552" i="85"/>
  <c r="W552" i="85"/>
  <c r="W498" i="85"/>
  <c r="AC498" i="85"/>
  <c r="W526" i="85"/>
  <c r="AC526" i="85"/>
  <c r="W546" i="85"/>
  <c r="AC546" i="85"/>
  <c r="W507" i="85"/>
  <c r="AC507" i="85"/>
  <c r="AC531" i="85"/>
  <c r="W531" i="85"/>
  <c r="AC569" i="85"/>
  <c r="W569" i="85"/>
  <c r="AC584" i="85"/>
  <c r="W584" i="85"/>
  <c r="W666" i="85"/>
  <c r="AC666" i="85"/>
  <c r="AC607" i="85"/>
  <c r="W607" i="85"/>
  <c r="AC632" i="85"/>
  <c r="W632" i="85"/>
  <c r="AC626" i="85"/>
  <c r="W626" i="85"/>
  <c r="W664" i="85"/>
  <c r="AC664" i="85"/>
  <c r="AC641" i="85"/>
  <c r="W641" i="85"/>
  <c r="W668" i="85"/>
  <c r="AC668" i="85"/>
  <c r="AC653" i="85"/>
  <c r="W653" i="85"/>
  <c r="W675" i="85"/>
  <c r="AC675" i="85"/>
  <c r="AC676" i="85"/>
  <c r="W676" i="85"/>
  <c r="K213" i="85"/>
  <c r="H222" i="85"/>
  <c r="AD248" i="85"/>
  <c r="X248" i="85"/>
  <c r="Z396" i="85"/>
  <c r="AF396" i="85"/>
  <c r="AG401" i="85"/>
  <c r="AA401" i="85"/>
  <c r="G221" i="85"/>
  <c r="R236" i="85"/>
  <c r="AC319" i="85"/>
  <c r="W319" i="85"/>
  <c r="Z479" i="85"/>
  <c r="AF479" i="85"/>
  <c r="AE488" i="85"/>
  <c r="Y488" i="85"/>
  <c r="AA419" i="85"/>
  <c r="AG419" i="85"/>
  <c r="Z491" i="85"/>
  <c r="J200" i="85"/>
  <c r="AF491" i="85"/>
  <c r="AD493" i="85"/>
  <c r="X493" i="85"/>
  <c r="AG493" i="85"/>
  <c r="AA493" i="85"/>
  <c r="Z579" i="85"/>
  <c r="AF579" i="85"/>
  <c r="AE589" i="85"/>
  <c r="Y589" i="85"/>
  <c r="V594" i="85"/>
  <c r="AB594" i="85"/>
  <c r="V663" i="85"/>
  <c r="AB663" i="85"/>
  <c r="AG670" i="85"/>
  <c r="AA670" i="85"/>
  <c r="G208" i="85"/>
  <c r="AC659" i="85"/>
  <c r="W659" i="85"/>
  <c r="V249" i="85"/>
  <c r="AB249" i="85"/>
  <c r="F223" i="85"/>
  <c r="K229" i="85"/>
  <c r="AG255" i="85"/>
  <c r="AA255" i="85"/>
  <c r="F229" i="85"/>
  <c r="V255" i="85"/>
  <c r="AB255" i="85"/>
  <c r="AG334" i="85"/>
  <c r="AA334" i="85"/>
  <c r="J193" i="85"/>
  <c r="X413" i="85"/>
  <c r="AD413" i="85"/>
  <c r="AF413" i="85"/>
  <c r="Z413" i="85"/>
  <c r="V492" i="85"/>
  <c r="AB492" i="85"/>
  <c r="AD492" i="85"/>
  <c r="X492" i="85"/>
  <c r="V528" i="85"/>
  <c r="AB528" i="85"/>
  <c r="AD528" i="85"/>
  <c r="X528" i="85"/>
  <c r="Y615" i="85"/>
  <c r="AE615" i="85"/>
  <c r="AD615" i="85"/>
  <c r="X615" i="85"/>
  <c r="W325" i="85"/>
  <c r="AC325" i="85"/>
  <c r="AF325" i="85"/>
  <c r="Z325" i="85"/>
  <c r="AG397" i="85"/>
  <c r="AA397" i="85"/>
  <c r="Z397" i="85"/>
  <c r="AF397" i="85"/>
  <c r="V430" i="85"/>
  <c r="AB430" i="85"/>
  <c r="Z442" i="85"/>
  <c r="AF442" i="85"/>
  <c r="Y442" i="85"/>
  <c r="AE442" i="85"/>
  <c r="AE558" i="85"/>
  <c r="Y558" i="85"/>
  <c r="Z563" i="85"/>
  <c r="AF563" i="85"/>
  <c r="AE544" i="85"/>
  <c r="Y544" i="85"/>
  <c r="AE636" i="85"/>
  <c r="Y636" i="85"/>
  <c r="AG636" i="85"/>
  <c r="AA636" i="85"/>
  <c r="AG622" i="85"/>
  <c r="AA622" i="85"/>
  <c r="Z619" i="85"/>
  <c r="AF619" i="85"/>
  <c r="AD619" i="85"/>
  <c r="X619" i="85"/>
  <c r="AG422" i="85"/>
  <c r="AA422" i="85"/>
  <c r="AA445" i="85"/>
  <c r="AG445" i="85"/>
  <c r="Z445" i="85"/>
  <c r="AF445" i="85"/>
  <c r="AE461" i="85"/>
  <c r="Y461" i="85"/>
  <c r="AD478" i="85"/>
  <c r="X478" i="85"/>
  <c r="Z478" i="85"/>
  <c r="AF478" i="85"/>
  <c r="Z521" i="85"/>
  <c r="AF521" i="85"/>
  <c r="AG582" i="85"/>
  <c r="AA582" i="85"/>
  <c r="V582" i="85"/>
  <c r="AB582" i="85"/>
  <c r="V538" i="85"/>
  <c r="AB538" i="85"/>
  <c r="Z523" i="85"/>
  <c r="AF523" i="85"/>
  <c r="AD523" i="85"/>
  <c r="X523" i="85"/>
  <c r="V555" i="85"/>
  <c r="AB555" i="85"/>
  <c r="V573" i="85"/>
  <c r="AB573" i="85"/>
  <c r="X518" i="85"/>
  <c r="AD518" i="85"/>
  <c r="AB518" i="85"/>
  <c r="V518" i="85"/>
  <c r="AE546" i="85"/>
  <c r="Y546" i="85"/>
  <c r="AA586" i="85"/>
  <c r="AG586" i="85"/>
  <c r="AG653" i="85"/>
  <c r="AA653" i="85"/>
  <c r="Z657" i="85"/>
  <c r="AF657" i="85"/>
  <c r="AG480" i="85"/>
  <c r="AA480" i="85"/>
  <c r="AB557" i="85"/>
  <c r="V557" i="85"/>
  <c r="AD569" i="85"/>
  <c r="X569" i="85"/>
  <c r="AF569" i="85"/>
  <c r="Z569" i="85"/>
  <c r="D35" i="85"/>
  <c r="Y509" i="85"/>
  <c r="AE509" i="85"/>
  <c r="AA509" i="85"/>
  <c r="AG509" i="85"/>
  <c r="AG504" i="85"/>
  <c r="AA504" i="85"/>
  <c r="V591" i="85"/>
  <c r="AB591" i="85"/>
  <c r="AG588" i="85"/>
  <c r="AA588" i="85"/>
  <c r="AE677" i="85"/>
  <c r="Y677" i="85"/>
  <c r="AG671" i="85"/>
  <c r="AA671" i="85"/>
  <c r="Z671" i="85"/>
  <c r="AF671" i="85"/>
  <c r="AF660" i="85"/>
  <c r="Z660" i="85"/>
  <c r="Z279" i="85"/>
  <c r="AF279" i="85"/>
  <c r="Z452" i="85"/>
  <c r="AF452" i="85"/>
  <c r="Z270" i="85"/>
  <c r="AF270" i="85"/>
  <c r="Z457" i="85"/>
  <c r="AF457" i="85"/>
  <c r="Z300" i="85"/>
  <c r="AF300" i="85"/>
  <c r="Z440" i="85"/>
  <c r="AF440" i="85"/>
  <c r="Z271" i="85"/>
  <c r="AF271" i="85"/>
  <c r="Z613" i="85"/>
  <c r="AF613" i="85"/>
  <c r="Z274" i="85"/>
  <c r="AF274" i="85"/>
  <c r="Z380" i="85"/>
  <c r="AF380" i="85"/>
  <c r="J226" i="85"/>
  <c r="AF252" i="85"/>
  <c r="Z252" i="85"/>
  <c r="AF280" i="85"/>
  <c r="Z280" i="85"/>
  <c r="Z317" i="85"/>
  <c r="AF317" i="85"/>
  <c r="Z404" i="85"/>
  <c r="AF404" i="85"/>
  <c r="Z481" i="85"/>
  <c r="AF481" i="85"/>
  <c r="AF597" i="85"/>
  <c r="Z597" i="85"/>
  <c r="Z273" i="85"/>
  <c r="AF273" i="85"/>
  <c r="Z324" i="85"/>
  <c r="AF324" i="85"/>
  <c r="Z448" i="85"/>
  <c r="AF448" i="85"/>
  <c r="Z530" i="85"/>
  <c r="AF530" i="85"/>
  <c r="AF314" i="85"/>
  <c r="Z314" i="85"/>
  <c r="AF334" i="85"/>
  <c r="Z334" i="85"/>
  <c r="Z358" i="85"/>
  <c r="AF358" i="85"/>
  <c r="AF374" i="85"/>
  <c r="Z374" i="85"/>
  <c r="Z402" i="85"/>
  <c r="AF402" i="85"/>
  <c r="Z418" i="85"/>
  <c r="AF418" i="85"/>
  <c r="Z446" i="85"/>
  <c r="AF446" i="85"/>
  <c r="AF464" i="85"/>
  <c r="Z464" i="85"/>
  <c r="AF343" i="85"/>
  <c r="Z343" i="85"/>
  <c r="Z387" i="85"/>
  <c r="AF387" i="85"/>
  <c r="Z415" i="85"/>
  <c r="AF415" i="85"/>
  <c r="Z453" i="85"/>
  <c r="AF453" i="85"/>
  <c r="AF493" i="85"/>
  <c r="Z493" i="85"/>
  <c r="Z513" i="85"/>
  <c r="AF513" i="85"/>
  <c r="AF483" i="85"/>
  <c r="Z483" i="85"/>
  <c r="Z472" i="85"/>
  <c r="AF472" i="85"/>
  <c r="Z546" i="85"/>
  <c r="AF546" i="85"/>
  <c r="Z511" i="85"/>
  <c r="AF511" i="85"/>
  <c r="Z555" i="85"/>
  <c r="AF555" i="85"/>
  <c r="Z573" i="85"/>
  <c r="AF573" i="85"/>
  <c r="Z504" i="85"/>
  <c r="AF504" i="85"/>
  <c r="Z524" i="85"/>
  <c r="AF524" i="85"/>
  <c r="Z540" i="85"/>
  <c r="AF540" i="85"/>
  <c r="AF564" i="85"/>
  <c r="Z564" i="85"/>
  <c r="Z620" i="85"/>
  <c r="AF620" i="85"/>
  <c r="AF667" i="85"/>
  <c r="Z667" i="85"/>
  <c r="Z641" i="85"/>
  <c r="AF641" i="85"/>
  <c r="Z580" i="85"/>
  <c r="AF580" i="85"/>
  <c r="Z603" i="85"/>
  <c r="AF603" i="85"/>
  <c r="AF624" i="85"/>
  <c r="Z624" i="85"/>
  <c r="Z610" i="85"/>
  <c r="AF610" i="85"/>
  <c r="Z611" i="85"/>
  <c r="AF611" i="85"/>
  <c r="Z634" i="85"/>
  <c r="AF634" i="85"/>
  <c r="Z635" i="85"/>
  <c r="AF635" i="85"/>
  <c r="Z666" i="85"/>
  <c r="AF666" i="85"/>
  <c r="AG316" i="85"/>
  <c r="AA316" i="85"/>
  <c r="K227" i="85"/>
  <c r="Y600" i="85"/>
  <c r="AE600" i="85"/>
  <c r="V600" i="85"/>
  <c r="AB600" i="85"/>
  <c r="J191" i="85"/>
  <c r="AF302" i="85"/>
  <c r="Z302" i="85"/>
  <c r="AD366" i="85"/>
  <c r="H194" i="85"/>
  <c r="X366" i="85"/>
  <c r="X409" i="85"/>
  <c r="AD409" i="85"/>
  <c r="AE490" i="85"/>
  <c r="Y490" i="85"/>
  <c r="X534" i="85"/>
  <c r="AD534" i="85"/>
  <c r="AF534" i="85"/>
  <c r="Z534" i="85"/>
  <c r="J202" i="85"/>
  <c r="V541" i="85"/>
  <c r="AB541" i="85"/>
  <c r="AG618" i="85"/>
  <c r="AA618" i="85"/>
  <c r="AE618" i="85"/>
  <c r="Y618" i="85"/>
  <c r="AD429" i="85"/>
  <c r="X429" i="85"/>
  <c r="H197" i="85"/>
  <c r="Y468" i="85"/>
  <c r="AE468" i="85"/>
  <c r="AC468" i="85"/>
  <c r="W468" i="85"/>
  <c r="AG519" i="85"/>
  <c r="AA519" i="85"/>
  <c r="AE519" i="85"/>
  <c r="Y519" i="85"/>
  <c r="AE502" i="85"/>
  <c r="Y502" i="85"/>
  <c r="K203" i="85"/>
  <c r="AG554" i="85"/>
  <c r="AA554" i="85"/>
  <c r="Y612" i="85"/>
  <c r="AE612" i="85"/>
  <c r="AG612" i="85"/>
  <c r="AA612" i="85"/>
  <c r="AD664" i="85"/>
  <c r="X664" i="85"/>
  <c r="AD566" i="85"/>
  <c r="X566" i="85"/>
  <c r="AD632" i="85"/>
  <c r="X632" i="85"/>
  <c r="AG630" i="85"/>
  <c r="AA630" i="85"/>
  <c r="V402" i="85"/>
  <c r="AB402" i="85"/>
  <c r="AE402" i="85"/>
  <c r="Y402" i="85"/>
  <c r="V466" i="85"/>
  <c r="AB466" i="85"/>
  <c r="I201" i="85"/>
  <c r="AE512" i="85"/>
  <c r="Y512" i="85"/>
  <c r="V531" i="85"/>
  <c r="AB531" i="85"/>
  <c r="AE531" i="85"/>
  <c r="Y531" i="85"/>
  <c r="AA454" i="85"/>
  <c r="AG454" i="85"/>
  <c r="K198" i="85"/>
  <c r="AE542" i="85"/>
  <c r="Y542" i="85"/>
  <c r="AD620" i="85"/>
  <c r="X620" i="85"/>
  <c r="V637" i="85"/>
  <c r="AB637" i="85"/>
  <c r="AG633" i="85"/>
  <c r="AA633" i="85"/>
  <c r="V678" i="85"/>
  <c r="AB678" i="85"/>
  <c r="V654" i="85"/>
  <c r="AB654" i="85"/>
  <c r="Z638" i="85"/>
  <c r="AF638" i="85"/>
  <c r="J207" i="85"/>
  <c r="AE643" i="85"/>
  <c r="Y643" i="85"/>
  <c r="AD643" i="85"/>
  <c r="X643" i="85"/>
  <c r="AF644" i="85"/>
  <c r="Z644" i="85"/>
  <c r="I233" i="85"/>
  <c r="Y259" i="85"/>
  <c r="AE259" i="85"/>
  <c r="AE306" i="85"/>
  <c r="Y306" i="85"/>
  <c r="AE326" i="85"/>
  <c r="Y326" i="85"/>
  <c r="AE437" i="85"/>
  <c r="Y437" i="85"/>
  <c r="AE550" i="85"/>
  <c r="Y550" i="85"/>
  <c r="Y446" i="85"/>
  <c r="AE446" i="85"/>
  <c r="AE405" i="85"/>
  <c r="Y405" i="85"/>
  <c r="AE279" i="85"/>
  <c r="Y279" i="85"/>
  <c r="Y458" i="85"/>
  <c r="AE458" i="85"/>
  <c r="AE597" i="85"/>
  <c r="Y597" i="85"/>
  <c r="AE273" i="85"/>
  <c r="Y273" i="85"/>
  <c r="AE511" i="85"/>
  <c r="Y511" i="85"/>
  <c r="AE270" i="85"/>
  <c r="Y270" i="85"/>
  <c r="Y313" i="85"/>
  <c r="AE313" i="85"/>
  <c r="AE447" i="85"/>
  <c r="Y447" i="85"/>
  <c r="Y315" i="85"/>
  <c r="AE315" i="85"/>
  <c r="AE339" i="85"/>
  <c r="Y339" i="85"/>
  <c r="AE359" i="85"/>
  <c r="Y359" i="85"/>
  <c r="Y383" i="85"/>
  <c r="AE383" i="85"/>
  <c r="AE411" i="85"/>
  <c r="Y411" i="85"/>
  <c r="AE427" i="85"/>
  <c r="Y427" i="85"/>
  <c r="Y443" i="85"/>
  <c r="AE443" i="85"/>
  <c r="AE474" i="85"/>
  <c r="Y474" i="85"/>
  <c r="Y300" i="85"/>
  <c r="AE300" i="85"/>
  <c r="AE360" i="85"/>
  <c r="Y360" i="85"/>
  <c r="Y376" i="85"/>
  <c r="AE376" i="85"/>
  <c r="Y420" i="85"/>
  <c r="AE420" i="85"/>
  <c r="AE457" i="85"/>
  <c r="Y457" i="85"/>
  <c r="Y482" i="85"/>
  <c r="AE482" i="85"/>
  <c r="AE499" i="85"/>
  <c r="Y499" i="85"/>
  <c r="Y448" i="85"/>
  <c r="AE448" i="85"/>
  <c r="Y464" i="85"/>
  <c r="AE464" i="85"/>
  <c r="AE610" i="85"/>
  <c r="Y610" i="85"/>
  <c r="AE485" i="85"/>
  <c r="Y485" i="85"/>
  <c r="AE507" i="85"/>
  <c r="Y507" i="85"/>
  <c r="AE637" i="85"/>
  <c r="Y637" i="85"/>
  <c r="AE516" i="85"/>
  <c r="Y516" i="85"/>
  <c r="Y532" i="85"/>
  <c r="AE532" i="85"/>
  <c r="Y552" i="85"/>
  <c r="AE552" i="85"/>
  <c r="AE584" i="85"/>
  <c r="Y584" i="85"/>
  <c r="AE605" i="85"/>
  <c r="Y605" i="85"/>
  <c r="AE616" i="85"/>
  <c r="Y616" i="85"/>
  <c r="AE635" i="85"/>
  <c r="Y635" i="85"/>
  <c r="Y657" i="85"/>
  <c r="AE657" i="85"/>
  <c r="AE671" i="85"/>
  <c r="Y671" i="85"/>
  <c r="AE664" i="85"/>
  <c r="Y664" i="85"/>
  <c r="AE678" i="85"/>
  <c r="Y678" i="85"/>
  <c r="F214" i="85"/>
  <c r="V240" i="85"/>
  <c r="AB240" i="85"/>
  <c r="I192" i="85"/>
  <c r="AE323" i="85"/>
  <c r="Y323" i="85"/>
  <c r="AD323" i="85"/>
  <c r="H192" i="85"/>
  <c r="X323" i="85"/>
  <c r="AG327" i="85"/>
  <c r="AA327" i="85"/>
  <c r="AD337" i="85"/>
  <c r="X337" i="85"/>
  <c r="AF392" i="85"/>
  <c r="Z392" i="85"/>
  <c r="J219" i="85"/>
  <c r="AD400" i="85"/>
  <c r="X400" i="85"/>
  <c r="AA400" i="85"/>
  <c r="AG400" i="85"/>
  <c r="Z505" i="85"/>
  <c r="AF505" i="85"/>
  <c r="AD435" i="85"/>
  <c r="X435" i="85"/>
  <c r="AD455" i="85"/>
  <c r="X455" i="85"/>
  <c r="AA394" i="85"/>
  <c r="AG394" i="85"/>
  <c r="AE543" i="85"/>
  <c r="Y543" i="85"/>
  <c r="AD652" i="85"/>
  <c r="X652" i="85"/>
  <c r="X542" i="85"/>
  <c r="X674" i="85"/>
  <c r="AD338" i="85"/>
  <c r="X338" i="85"/>
  <c r="AG556" i="85"/>
  <c r="AA556" i="85"/>
  <c r="AG500" i="85"/>
  <c r="AA500" i="85"/>
  <c r="Z587" i="85"/>
  <c r="AF587" i="85"/>
  <c r="AG576" i="85"/>
  <c r="AA576" i="85"/>
  <c r="F231" i="85"/>
  <c r="V257" i="85"/>
  <c r="AB257" i="85"/>
  <c r="V485" i="85"/>
  <c r="AB485" i="85"/>
  <c r="V390" i="85"/>
  <c r="AB390" i="85"/>
  <c r="AB561" i="85"/>
  <c r="V561" i="85"/>
  <c r="V427" i="85"/>
  <c r="AB427" i="85"/>
  <c r="V467" i="85"/>
  <c r="AB467" i="85"/>
  <c r="V510" i="85"/>
  <c r="AB510" i="85"/>
  <c r="V520" i="85"/>
  <c r="AB520" i="85"/>
  <c r="V584" i="85"/>
  <c r="AB584" i="85"/>
  <c r="V626" i="85"/>
  <c r="AB626" i="85"/>
  <c r="V641" i="85"/>
  <c r="AB641" i="85"/>
  <c r="V676" i="85"/>
  <c r="AB676" i="85"/>
  <c r="AE425" i="85"/>
  <c r="Y425" i="85"/>
  <c r="G193" i="85"/>
  <c r="H193" i="85"/>
  <c r="V549" i="85"/>
  <c r="AB549" i="85"/>
  <c r="V511" i="85"/>
  <c r="AB511" i="85"/>
  <c r="AE548" i="85"/>
  <c r="Y548" i="85"/>
  <c r="V634" i="85"/>
  <c r="AB634" i="85"/>
  <c r="V539" i="85"/>
  <c r="AB539" i="85"/>
  <c r="AD539" i="85"/>
  <c r="X539" i="85"/>
  <c r="V426" i="85"/>
  <c r="AB426" i="85"/>
  <c r="AE462" i="85"/>
  <c r="Y462" i="85"/>
  <c r="AA303" i="85"/>
  <c r="AG303" i="85"/>
  <c r="AD303" i="85"/>
  <c r="X303" i="85"/>
  <c r="V529" i="85"/>
  <c r="AB529" i="85"/>
  <c r="AD483" i="85"/>
  <c r="X483" i="85"/>
  <c r="AG583" i="85"/>
  <c r="AA583" i="85"/>
  <c r="Y592" i="85"/>
  <c r="AE592" i="85"/>
  <c r="V675" i="85"/>
  <c r="AB675" i="85"/>
  <c r="Y515" i="85"/>
  <c r="AE515" i="85"/>
  <c r="X599" i="85"/>
  <c r="AD599" i="85"/>
  <c r="AF517" i="85"/>
  <c r="Z517" i="85"/>
  <c r="AD642" i="85"/>
  <c r="X642" i="85"/>
  <c r="AE640" i="85"/>
  <c r="Y640" i="85"/>
  <c r="AC364" i="85"/>
  <c r="W364" i="85"/>
  <c r="AC263" i="85"/>
  <c r="W263" i="85"/>
  <c r="G189" i="85"/>
  <c r="AC415" i="85"/>
  <c r="W415" i="85"/>
  <c r="AC335" i="85"/>
  <c r="W335" i="85"/>
  <c r="AC456" i="85"/>
  <c r="W456" i="85"/>
  <c r="W405" i="85"/>
  <c r="AC405" i="85"/>
  <c r="AC556" i="85"/>
  <c r="W556" i="85"/>
  <c r="AC513" i="85"/>
  <c r="W513" i="85"/>
  <c r="AC249" i="85"/>
  <c r="G223" i="85"/>
  <c r="W249" i="85"/>
  <c r="G229" i="85"/>
  <c r="AC255" i="85"/>
  <c r="W255" i="85"/>
  <c r="J229" i="85"/>
  <c r="Z255" i="85"/>
  <c r="AF255" i="85"/>
  <c r="V311" i="85"/>
  <c r="AB311" i="85"/>
  <c r="AG311" i="85"/>
  <c r="AA311" i="85"/>
  <c r="Y492" i="85"/>
  <c r="AE492" i="85"/>
  <c r="Z615" i="85"/>
  <c r="AF615" i="85"/>
  <c r="AD604" i="85"/>
  <c r="X604" i="85"/>
  <c r="X325" i="85"/>
  <c r="AD325" i="85"/>
  <c r="Y363" i="85"/>
  <c r="AE363" i="85"/>
  <c r="AA363" i="85"/>
  <c r="AG363" i="85"/>
  <c r="AC397" i="85"/>
  <c r="W397" i="85"/>
  <c r="W430" i="85"/>
  <c r="AC430" i="85"/>
  <c r="AD430" i="85"/>
  <c r="X430" i="85"/>
  <c r="AA442" i="85"/>
  <c r="AG442" i="85"/>
  <c r="AA558" i="85"/>
  <c r="AG558" i="85"/>
  <c r="V558" i="85"/>
  <c r="AB558" i="85"/>
  <c r="AA463" i="85"/>
  <c r="AG463" i="85"/>
  <c r="AD463" i="85"/>
  <c r="X463" i="85"/>
  <c r="AC544" i="85"/>
  <c r="W544" i="85"/>
  <c r="AD636" i="85"/>
  <c r="X636" i="85"/>
  <c r="V310" i="85"/>
  <c r="AB310" i="85"/>
  <c r="Y310" i="85"/>
  <c r="AE310" i="85"/>
  <c r="AE361" i="85"/>
  <c r="Y361" i="85"/>
  <c r="W381" i="85"/>
  <c r="AC381" i="85"/>
  <c r="Z381" i="85"/>
  <c r="AF381" i="85"/>
  <c r="AD422" i="85"/>
  <c r="X422" i="85"/>
  <c r="W445" i="85"/>
  <c r="AC445" i="85"/>
  <c r="AA461" i="85"/>
  <c r="AG461" i="85"/>
  <c r="V461" i="85"/>
  <c r="AB461" i="85"/>
  <c r="AC478" i="85"/>
  <c r="W478" i="85"/>
  <c r="Y521" i="85"/>
  <c r="AE521" i="85"/>
  <c r="AC521" i="85"/>
  <c r="W521" i="85"/>
  <c r="X568" i="85"/>
  <c r="AD568" i="85"/>
  <c r="AF582" i="85"/>
  <c r="Z582" i="85"/>
  <c r="AA474" i="85"/>
  <c r="AG474" i="85"/>
  <c r="AD551" i="85"/>
  <c r="X551" i="85"/>
  <c r="H205" i="85"/>
  <c r="AD596" i="85"/>
  <c r="X596" i="85"/>
  <c r="W523" i="85"/>
  <c r="AC523" i="85"/>
  <c r="AE523" i="85"/>
  <c r="Y523" i="85"/>
  <c r="AC573" i="85"/>
  <c r="W573" i="85"/>
  <c r="AE668" i="85"/>
  <c r="Y668" i="85"/>
  <c r="AG518" i="85"/>
  <c r="AA518" i="85"/>
  <c r="AF518" i="85"/>
  <c r="Z518" i="85"/>
  <c r="V546" i="85"/>
  <c r="AB546" i="85"/>
  <c r="AD653" i="85"/>
  <c r="X653" i="85"/>
  <c r="W613" i="85"/>
  <c r="AC613" i="85"/>
  <c r="V613" i="85"/>
  <c r="AB613" i="85"/>
  <c r="AB609" i="85"/>
  <c r="V609" i="85"/>
  <c r="AB647" i="85"/>
  <c r="V647" i="85"/>
  <c r="Z649" i="85"/>
  <c r="AF649" i="85"/>
  <c r="AC649" i="85"/>
  <c r="W649" i="85"/>
  <c r="V669" i="85"/>
  <c r="AB669" i="85"/>
  <c r="AG475" i="85"/>
  <c r="AA475" i="85"/>
  <c r="Y569" i="85"/>
  <c r="AE569" i="85"/>
  <c r="AD591" i="85"/>
  <c r="X591" i="85"/>
  <c r="AD588" i="85"/>
  <c r="X588" i="85"/>
  <c r="AC660" i="85"/>
  <c r="W660" i="85"/>
  <c r="Z297" i="85"/>
  <c r="AF297" i="85"/>
  <c r="Z489" i="85"/>
  <c r="AF489" i="85"/>
  <c r="Z290" i="85"/>
  <c r="AF290" i="85"/>
  <c r="Z372" i="85"/>
  <c r="AF372" i="85"/>
  <c r="J227" i="85"/>
  <c r="AF253" i="85"/>
  <c r="Z253" i="85"/>
  <c r="Z332" i="85"/>
  <c r="AF332" i="85"/>
  <c r="Z450" i="85"/>
  <c r="AF450" i="85"/>
  <c r="Z574" i="85"/>
  <c r="AF574" i="85"/>
  <c r="Z318" i="85"/>
  <c r="AF318" i="85"/>
  <c r="Z338" i="85"/>
  <c r="AF338" i="85"/>
  <c r="Z362" i="85"/>
  <c r="AF362" i="85"/>
  <c r="Z378" i="85"/>
  <c r="AF378" i="85"/>
  <c r="AF406" i="85"/>
  <c r="Z406" i="85"/>
  <c r="AF422" i="85"/>
  <c r="Z422" i="85"/>
  <c r="J198" i="85"/>
  <c r="AF449" i="85"/>
  <c r="Z449" i="85"/>
  <c r="AF494" i="85"/>
  <c r="Z494" i="85"/>
  <c r="AF331" i="85"/>
  <c r="Z331" i="85"/>
  <c r="Z351" i="85"/>
  <c r="AF351" i="85"/>
  <c r="AF375" i="85"/>
  <c r="Z375" i="85"/>
  <c r="AF395" i="85"/>
  <c r="Z395" i="85"/>
  <c r="Z435" i="85"/>
  <c r="AF435" i="85"/>
  <c r="Z498" i="85"/>
  <c r="AF498" i="85"/>
  <c r="Z553" i="85"/>
  <c r="AF553" i="85"/>
  <c r="Z447" i="85"/>
  <c r="AF447" i="85"/>
  <c r="Z487" i="85"/>
  <c r="AF487" i="85"/>
  <c r="Z549" i="85"/>
  <c r="AF549" i="85"/>
  <c r="AF499" i="85"/>
  <c r="Z499" i="85"/>
  <c r="Z543" i="85"/>
  <c r="AF543" i="85"/>
  <c r="J201" i="85"/>
  <c r="Z512" i="85"/>
  <c r="AF512" i="85"/>
  <c r="Z528" i="85"/>
  <c r="AF528" i="85"/>
  <c r="Z548" i="85"/>
  <c r="AF548" i="85"/>
  <c r="Z621" i="85"/>
  <c r="AF621" i="85"/>
  <c r="Z583" i="85"/>
  <c r="AF583" i="85"/>
  <c r="J206" i="85"/>
  <c r="Z617" i="85"/>
  <c r="AF617" i="85"/>
  <c r="Z653" i="85"/>
  <c r="AF653" i="85"/>
  <c r="AF633" i="85"/>
  <c r="Z633" i="85"/>
  <c r="Z652" i="85"/>
  <c r="AF652" i="85"/>
  <c r="Z639" i="85"/>
  <c r="AF639" i="85"/>
  <c r="Z662" i="85"/>
  <c r="AF662" i="85"/>
  <c r="Z663" i="85"/>
  <c r="AF663" i="85"/>
  <c r="Z675" i="85"/>
  <c r="AF675" i="85"/>
  <c r="AA600" i="85"/>
  <c r="AG600" i="85"/>
  <c r="AB302" i="85"/>
  <c r="F191" i="85"/>
  <c r="V302" i="85"/>
  <c r="Z366" i="85"/>
  <c r="AF366" i="85"/>
  <c r="Y366" i="85"/>
  <c r="AE366" i="85"/>
  <c r="I194" i="85"/>
  <c r="AE409" i="85"/>
  <c r="Y409" i="85"/>
  <c r="W490" i="85"/>
  <c r="AC490" i="85"/>
  <c r="V490" i="85"/>
  <c r="AB490" i="85"/>
  <c r="AG534" i="85"/>
  <c r="AA534" i="85"/>
  <c r="K202" i="85"/>
  <c r="AG559" i="85"/>
  <c r="AA559" i="85"/>
  <c r="AE559" i="85"/>
  <c r="Y559" i="85"/>
  <c r="Z541" i="85"/>
  <c r="AF541" i="85"/>
  <c r="AE623" i="85"/>
  <c r="Y623" i="85"/>
  <c r="AD623" i="85"/>
  <c r="X623" i="85"/>
  <c r="AC367" i="85"/>
  <c r="W367" i="85"/>
  <c r="AA429" i="85"/>
  <c r="AG429" i="85"/>
  <c r="K197" i="85"/>
  <c r="Z468" i="85"/>
  <c r="AF468" i="85"/>
  <c r="AG468" i="85"/>
  <c r="AA468" i="85"/>
  <c r="AE486" i="85"/>
  <c r="Y486" i="85"/>
  <c r="V572" i="85"/>
  <c r="AB572" i="85"/>
  <c r="AD572" i="85"/>
  <c r="X572" i="85"/>
  <c r="V527" i="85"/>
  <c r="AB527" i="85"/>
  <c r="AD562" i="85"/>
  <c r="X562" i="85"/>
  <c r="X502" i="85"/>
  <c r="AD502" i="85"/>
  <c r="AB502" i="85"/>
  <c r="V502" i="85"/>
  <c r="I203" i="85"/>
  <c r="AE554" i="85"/>
  <c r="Y554" i="85"/>
  <c r="AD612" i="85"/>
  <c r="X612" i="85"/>
  <c r="AG628" i="85"/>
  <c r="AA628" i="85"/>
  <c r="Z628" i="85"/>
  <c r="AF628" i="85"/>
  <c r="AE645" i="85"/>
  <c r="Y645" i="85"/>
  <c r="V664" i="85"/>
  <c r="AB664" i="85"/>
  <c r="Z629" i="85"/>
  <c r="AF629" i="85"/>
  <c r="Y629" i="85"/>
  <c r="AE629" i="85"/>
  <c r="Y417" i="85"/>
  <c r="AE417" i="85"/>
  <c r="AB566" i="85"/>
  <c r="V566" i="85"/>
  <c r="AC578" i="85"/>
  <c r="W578" i="85"/>
  <c r="Z578" i="85"/>
  <c r="AF578" i="85"/>
  <c r="V632" i="85"/>
  <c r="AB632" i="85"/>
  <c r="AC630" i="85"/>
  <c r="W630" i="85"/>
  <c r="V431" i="85"/>
  <c r="AB431" i="85"/>
  <c r="AG466" i="85"/>
  <c r="AA466" i="85"/>
  <c r="G201" i="85"/>
  <c r="W512" i="85"/>
  <c r="AC512" i="85"/>
  <c r="AG531" i="85"/>
  <c r="AA531" i="85"/>
  <c r="AE454" i="85"/>
  <c r="Y454" i="85"/>
  <c r="AB542" i="85"/>
  <c r="V542" i="85"/>
  <c r="V620" i="85"/>
  <c r="AB620" i="85"/>
  <c r="AB674" i="85"/>
  <c r="V674" i="85"/>
  <c r="AG637" i="85"/>
  <c r="AA637" i="85"/>
  <c r="Z637" i="85"/>
  <c r="AF637" i="85"/>
  <c r="AE633" i="85"/>
  <c r="Y633" i="85"/>
  <c r="Z678" i="85"/>
  <c r="AF678" i="85"/>
  <c r="AE651" i="85"/>
  <c r="Y651" i="85"/>
  <c r="AD651" i="85"/>
  <c r="X651" i="85"/>
  <c r="Z656" i="85"/>
  <c r="AF656" i="85"/>
  <c r="F230" i="85"/>
  <c r="V256" i="85"/>
  <c r="AB256" i="85"/>
  <c r="G218" i="85"/>
  <c r="K225" i="85"/>
  <c r="AG251" i="85"/>
  <c r="AA251" i="85"/>
  <c r="AF251" i="85"/>
  <c r="J225" i="85"/>
  <c r="Z251" i="85"/>
  <c r="AE390" i="85"/>
  <c r="Y390" i="85"/>
  <c r="AG471" i="85"/>
  <c r="AA471" i="85"/>
  <c r="AC595" i="85"/>
  <c r="W595" i="85"/>
  <c r="AD667" i="85"/>
  <c r="X667" i="85"/>
  <c r="AB417" i="85"/>
  <c r="V417" i="85"/>
  <c r="AB317" i="85"/>
  <c r="V317" i="85"/>
  <c r="AB429" i="85"/>
  <c r="V429" i="85"/>
  <c r="V486" i="85"/>
  <c r="AB486" i="85"/>
  <c r="V398" i="85"/>
  <c r="AB398" i="85"/>
  <c r="V414" i="85"/>
  <c r="AB414" i="85"/>
  <c r="V562" i="85"/>
  <c r="AB562" i="85"/>
  <c r="V415" i="85"/>
  <c r="AB415" i="85"/>
  <c r="V471" i="85"/>
  <c r="AB471" i="85"/>
  <c r="V501" i="85"/>
  <c r="AB501" i="85"/>
  <c r="V472" i="85"/>
  <c r="AB472" i="85"/>
  <c r="AB624" i="85"/>
  <c r="V624" i="85"/>
  <c r="V583" i="85"/>
  <c r="AB583" i="85"/>
  <c r="V598" i="85"/>
  <c r="AB598" i="85"/>
  <c r="V607" i="85"/>
  <c r="AB607" i="85"/>
  <c r="V623" i="85"/>
  <c r="AB623" i="85"/>
  <c r="AD501" i="85"/>
  <c r="X501" i="85"/>
  <c r="V524" i="85"/>
  <c r="AB524" i="85"/>
  <c r="AG611" i="85"/>
  <c r="AA611" i="85"/>
  <c r="V602" i="85"/>
  <c r="AB602" i="85"/>
  <c r="AD305" i="85"/>
  <c r="X305" i="85"/>
  <c r="V489" i="85"/>
  <c r="AB489" i="85"/>
  <c r="AC625" i="85"/>
  <c r="W625" i="85"/>
  <c r="AA481" i="85"/>
  <c r="AG481" i="85"/>
  <c r="Y459" i="85"/>
  <c r="AE459" i="85"/>
  <c r="AE626" i="85"/>
  <c r="Y626" i="85"/>
  <c r="V342" i="85"/>
  <c r="AB342" i="85"/>
  <c r="AG414" i="85"/>
  <c r="AA414" i="85"/>
  <c r="AD574" i="85"/>
  <c r="X574" i="85"/>
  <c r="AD641" i="85"/>
  <c r="X641" i="85"/>
  <c r="Z496" i="85"/>
  <c r="AF496" i="85"/>
  <c r="AD583" i="85"/>
  <c r="X583" i="85"/>
  <c r="AG584" i="85"/>
  <c r="AA584" i="85"/>
  <c r="AE675" i="85"/>
  <c r="Y675" i="85"/>
  <c r="AG599" i="85"/>
  <c r="AA599" i="85"/>
  <c r="X294" i="85"/>
  <c r="AD294" i="85"/>
  <c r="H226" i="85"/>
  <c r="Z465" i="85"/>
  <c r="AF465" i="85"/>
  <c r="AE522" i="85"/>
  <c r="Y522" i="85"/>
  <c r="AA665" i="85"/>
  <c r="AG665" i="85"/>
  <c r="AD598" i="85"/>
  <c r="X598" i="85"/>
  <c r="AC593" i="85"/>
  <c r="W593" i="85"/>
  <c r="X82" i="85"/>
  <c r="N119" i="85"/>
  <c r="P236" i="85"/>
  <c r="W71" i="85"/>
  <c r="I213" i="85"/>
  <c r="K218" i="85"/>
  <c r="K224" i="85"/>
  <c r="AA118" i="85"/>
  <c r="J213" i="85"/>
  <c r="F221" i="85"/>
  <c r="AG658" i="85"/>
  <c r="AA658" i="85"/>
  <c r="AG642" i="85"/>
  <c r="AA642" i="85"/>
  <c r="AE642" i="85"/>
  <c r="Y642" i="85"/>
  <c r="AC655" i="85"/>
  <c r="W655" i="85"/>
  <c r="X640" i="85"/>
  <c r="AD640" i="85"/>
  <c r="AA640" i="85"/>
  <c r="AG640" i="85"/>
  <c r="G232" i="85"/>
  <c r="AC258" i="85"/>
  <c r="W258" i="85"/>
  <c r="W273" i="85"/>
  <c r="AC273" i="85"/>
  <c r="AC419" i="85"/>
  <c r="W419" i="85"/>
  <c r="AC270" i="85"/>
  <c r="W270" i="85"/>
  <c r="AC368" i="85"/>
  <c r="W368" i="85"/>
  <c r="AC372" i="85"/>
  <c r="W372" i="85"/>
  <c r="AC480" i="85"/>
  <c r="W480" i="85"/>
  <c r="AC271" i="85"/>
  <c r="W271" i="85"/>
  <c r="AC315" i="85"/>
  <c r="W315" i="85"/>
  <c r="AC332" i="85"/>
  <c r="W332" i="85"/>
  <c r="W395" i="85"/>
  <c r="AC395" i="85"/>
  <c r="AC416" i="85"/>
  <c r="W416" i="85"/>
  <c r="AC268" i="85"/>
  <c r="W268" i="85"/>
  <c r="AC292" i="85"/>
  <c r="W292" i="85"/>
  <c r="W339" i="85"/>
  <c r="AC339" i="85"/>
  <c r="AC360" i="85"/>
  <c r="W360" i="85"/>
  <c r="AC411" i="85"/>
  <c r="W411" i="85"/>
  <c r="AC469" i="85"/>
  <c r="W469" i="85"/>
  <c r="AC321" i="85"/>
  <c r="W321" i="85"/>
  <c r="W369" i="85"/>
  <c r="AC369" i="85"/>
  <c r="W393" i="85"/>
  <c r="AC393" i="85"/>
  <c r="AC448" i="85"/>
  <c r="W448" i="85"/>
  <c r="AC484" i="85"/>
  <c r="W484" i="85"/>
  <c r="AC564" i="85"/>
  <c r="W564" i="85"/>
  <c r="AC338" i="85"/>
  <c r="W338" i="85"/>
  <c r="AC362" i="85"/>
  <c r="W362" i="85"/>
  <c r="AC378" i="85"/>
  <c r="W378" i="85"/>
  <c r="AC406" i="85"/>
  <c r="W406" i="85"/>
  <c r="AC447" i="85"/>
  <c r="W447" i="85"/>
  <c r="W473" i="85"/>
  <c r="AC473" i="85"/>
  <c r="AC458" i="85"/>
  <c r="W458" i="85"/>
  <c r="AC541" i="85"/>
  <c r="W541" i="85"/>
  <c r="AC479" i="85"/>
  <c r="W479" i="85"/>
  <c r="AC500" i="85"/>
  <c r="W500" i="85"/>
  <c r="G203" i="85"/>
  <c r="W554" i="85"/>
  <c r="AC554" i="85"/>
  <c r="AC603" i="85"/>
  <c r="W603" i="85"/>
  <c r="W515" i="85"/>
  <c r="AC515" i="85"/>
  <c r="AC543" i="85"/>
  <c r="W543" i="85"/>
  <c r="AC559" i="85"/>
  <c r="W559" i="85"/>
  <c r="AC576" i="85"/>
  <c r="W576" i="85"/>
  <c r="AC598" i="85"/>
  <c r="W598" i="85"/>
  <c r="AC590" i="85"/>
  <c r="W590" i="85"/>
  <c r="AC591" i="85"/>
  <c r="W591" i="85"/>
  <c r="AC639" i="85"/>
  <c r="W639" i="85"/>
  <c r="W634" i="85"/>
  <c r="AC634" i="85"/>
  <c r="AC661" i="85"/>
  <c r="W661" i="85"/>
  <c r="AC662" i="85"/>
  <c r="W662" i="85"/>
  <c r="U236" i="85"/>
  <c r="K222" i="85"/>
  <c r="AG248" i="85"/>
  <c r="AA248" i="85"/>
  <c r="AG393" i="85"/>
  <c r="AA393" i="85"/>
  <c r="AG396" i="85"/>
  <c r="AA396" i="85"/>
  <c r="AD479" i="85"/>
  <c r="X479" i="85"/>
  <c r="AD567" i="85"/>
  <c r="X567" i="85"/>
  <c r="AC560" i="85"/>
  <c r="W560" i="85"/>
  <c r="W491" i="85"/>
  <c r="G200" i="85"/>
  <c r="AC491" i="85"/>
  <c r="AD491" i="85"/>
  <c r="H200" i="85"/>
  <c r="X491" i="85"/>
  <c r="AB493" i="85"/>
  <c r="V493" i="85"/>
  <c r="AE594" i="85"/>
  <c r="Y594" i="85"/>
  <c r="AD672" i="85"/>
  <c r="X672" i="85"/>
  <c r="AG663" i="85"/>
  <c r="AA663" i="85"/>
  <c r="AE670" i="85"/>
  <c r="Y670" i="85"/>
  <c r="AD334" i="85"/>
  <c r="X334" i="85"/>
  <c r="Y413" i="85"/>
  <c r="AE413" i="85"/>
  <c r="Z492" i="85"/>
  <c r="AF492" i="85"/>
  <c r="Z516" i="85"/>
  <c r="AF516" i="85"/>
  <c r="V606" i="85"/>
  <c r="AB606" i="85"/>
  <c r="AD606" i="85"/>
  <c r="X606" i="85"/>
  <c r="Y604" i="85"/>
  <c r="AE604" i="85"/>
  <c r="AF604" i="85"/>
  <c r="Z604" i="85"/>
  <c r="Y325" i="85"/>
  <c r="AE325" i="85"/>
  <c r="Z363" i="85"/>
  <c r="AF363" i="85"/>
  <c r="AD363" i="85"/>
  <c r="X363" i="85"/>
  <c r="AE397" i="85"/>
  <c r="Y397" i="85"/>
  <c r="Z430" i="85"/>
  <c r="AF430" i="85"/>
  <c r="Y430" i="85"/>
  <c r="AE430" i="85"/>
  <c r="V442" i="85"/>
  <c r="AB442" i="85"/>
  <c r="Z558" i="85"/>
  <c r="AF558" i="85"/>
  <c r="Z463" i="85"/>
  <c r="AF463" i="85"/>
  <c r="Z636" i="85"/>
  <c r="AF636" i="85"/>
  <c r="V622" i="85"/>
  <c r="AB622" i="85"/>
  <c r="AE622" i="85"/>
  <c r="Y622" i="85"/>
  <c r="Z310" i="85"/>
  <c r="AF310" i="85"/>
  <c r="X361" i="85"/>
  <c r="AD361" i="85"/>
  <c r="AB361" i="85"/>
  <c r="V361" i="85"/>
  <c r="AG381" i="85"/>
  <c r="AA381" i="85"/>
  <c r="Y422" i="85"/>
  <c r="AE422" i="85"/>
  <c r="AE445" i="85"/>
  <c r="Y445" i="85"/>
  <c r="AE478" i="85"/>
  <c r="Y478" i="85"/>
  <c r="AD521" i="85"/>
  <c r="X521" i="85"/>
  <c r="AG521" i="85"/>
  <c r="AA521" i="85"/>
  <c r="AE568" i="85"/>
  <c r="Y568" i="85"/>
  <c r="V474" i="85"/>
  <c r="AB474" i="85"/>
  <c r="AG538" i="85"/>
  <c r="AA538" i="85"/>
  <c r="V551" i="85"/>
  <c r="AB551" i="85"/>
  <c r="I205" i="85"/>
  <c r="AE596" i="85"/>
  <c r="Y596" i="85"/>
  <c r="AA523" i="85"/>
  <c r="AG523" i="85"/>
  <c r="AD573" i="85"/>
  <c r="X573" i="85"/>
  <c r="AG573" i="85"/>
  <c r="AA573" i="85"/>
  <c r="V668" i="85"/>
  <c r="AB668" i="85"/>
  <c r="W518" i="85"/>
  <c r="AC518" i="85"/>
  <c r="AD546" i="85"/>
  <c r="X546" i="85"/>
  <c r="W586" i="85"/>
  <c r="AC586" i="85"/>
  <c r="V586" i="85"/>
  <c r="AB586" i="85"/>
  <c r="AE653" i="85"/>
  <c r="Y653" i="85"/>
  <c r="AG657" i="85"/>
  <c r="AA657" i="85"/>
  <c r="AD609" i="85"/>
  <c r="X609" i="85"/>
  <c r="Z609" i="85"/>
  <c r="AF609" i="85"/>
  <c r="AD647" i="85"/>
  <c r="X647" i="85"/>
  <c r="AD649" i="85"/>
  <c r="X649" i="85"/>
  <c r="AE649" i="85"/>
  <c r="Y649" i="85"/>
  <c r="V307" i="85"/>
  <c r="AB307" i="85"/>
  <c r="AD307" i="85"/>
  <c r="X307" i="85"/>
  <c r="V475" i="85"/>
  <c r="AB475" i="85"/>
  <c r="Y480" i="85"/>
  <c r="AE480" i="85"/>
  <c r="Y557" i="85"/>
  <c r="AE557" i="85"/>
  <c r="AA569" i="85"/>
  <c r="AG569" i="85"/>
  <c r="V504" i="85"/>
  <c r="AB504" i="85"/>
  <c r="Z591" i="85"/>
  <c r="AF591" i="85"/>
  <c r="J204" i="85"/>
  <c r="Z575" i="85"/>
  <c r="AF575" i="85"/>
  <c r="Z677" i="85"/>
  <c r="AF677" i="85"/>
  <c r="Z550" i="85"/>
  <c r="AF550" i="85"/>
  <c r="Z501" i="85"/>
  <c r="AF501" i="85"/>
  <c r="J231" i="85"/>
  <c r="AF257" i="85"/>
  <c r="Z257" i="85"/>
  <c r="AF342" i="85"/>
  <c r="Z342" i="85"/>
  <c r="Z426" i="85"/>
  <c r="AF426" i="85"/>
  <c r="Z439" i="85"/>
  <c r="AF439" i="85"/>
  <c r="AF471" i="85"/>
  <c r="Z471" i="85"/>
  <c r="Z561" i="85"/>
  <c r="AF561" i="85"/>
  <c r="Z503" i="85"/>
  <c r="AF503" i="85"/>
  <c r="Z547" i="85"/>
  <c r="AF547" i="85"/>
  <c r="AF627" i="85"/>
  <c r="Z627" i="85"/>
  <c r="AF625" i="85"/>
  <c r="Z625" i="85"/>
  <c r="Z316" i="85"/>
  <c r="AF316" i="85"/>
  <c r="F193" i="85"/>
  <c r="H191" i="85"/>
  <c r="X302" i="85"/>
  <c r="AD302" i="85"/>
  <c r="H213" i="85"/>
  <c r="K191" i="85"/>
  <c r="AG302" i="85"/>
  <c r="AA302" i="85"/>
  <c r="AG366" i="85"/>
  <c r="AA366" i="85"/>
  <c r="K194" i="85"/>
  <c r="AG409" i="85"/>
  <c r="AA409" i="85"/>
  <c r="AB409" i="85"/>
  <c r="V409" i="85"/>
  <c r="AD490" i="85"/>
  <c r="X490" i="85"/>
  <c r="AE534" i="85"/>
  <c r="I202" i="85"/>
  <c r="Y534" i="85"/>
  <c r="V559" i="85"/>
  <c r="AB559" i="85"/>
  <c r="AG541" i="85"/>
  <c r="AA541" i="85"/>
  <c r="W618" i="85"/>
  <c r="AC618" i="85"/>
  <c r="Z623" i="85"/>
  <c r="AF623" i="85"/>
  <c r="AE367" i="85"/>
  <c r="Y367" i="85"/>
  <c r="AA367" i="85"/>
  <c r="AG367" i="85"/>
  <c r="Y429" i="85"/>
  <c r="AE429" i="85"/>
  <c r="I197" i="85"/>
  <c r="W519" i="85"/>
  <c r="AC519" i="85"/>
  <c r="AF572" i="85"/>
  <c r="Z572" i="85"/>
  <c r="Z527" i="85"/>
  <c r="AF527" i="85"/>
  <c r="AD527" i="85"/>
  <c r="X527" i="85"/>
  <c r="AG502" i="85"/>
  <c r="AA502" i="85"/>
  <c r="AF502" i="85"/>
  <c r="Z502" i="85"/>
  <c r="AD628" i="85"/>
  <c r="X628" i="85"/>
  <c r="V645" i="85"/>
  <c r="AB645" i="85"/>
  <c r="AG566" i="85"/>
  <c r="AA566" i="85"/>
  <c r="AD578" i="85"/>
  <c r="X578" i="85"/>
  <c r="AE632" i="85"/>
  <c r="Y632" i="85"/>
  <c r="AG402" i="85"/>
  <c r="AA402" i="85"/>
  <c r="AD466" i="85"/>
  <c r="X466" i="85"/>
  <c r="AE466" i="85"/>
  <c r="Y466" i="85"/>
  <c r="AE674" i="85"/>
  <c r="Y674" i="85"/>
  <c r="V633" i="85"/>
  <c r="AB633" i="85"/>
  <c r="Z651" i="85"/>
  <c r="AF651" i="85"/>
  <c r="Y656" i="85"/>
  <c r="AE656" i="85"/>
  <c r="AC656" i="85"/>
  <c r="W656" i="85"/>
  <c r="J230" i="85"/>
  <c r="Z256" i="85"/>
  <c r="AF256" i="85"/>
  <c r="AD256" i="85"/>
  <c r="X256" i="85"/>
  <c r="H230" i="85"/>
  <c r="J190" i="85"/>
  <c r="K195" i="85"/>
  <c r="AG386" i="85"/>
  <c r="AA386" i="85"/>
  <c r="I195" i="85"/>
  <c r="AE386" i="85"/>
  <c r="Y386" i="85"/>
  <c r="K220" i="85"/>
  <c r="K207" i="85"/>
  <c r="AG638" i="85"/>
  <c r="AA638" i="85"/>
  <c r="I207" i="85"/>
  <c r="AE638" i="85"/>
  <c r="Y638" i="85"/>
  <c r="AC643" i="85"/>
  <c r="W643" i="85"/>
  <c r="X644" i="85"/>
  <c r="AD644" i="85"/>
  <c r="AG644" i="85"/>
  <c r="AA644" i="85"/>
  <c r="AE292" i="85"/>
  <c r="Y292" i="85"/>
  <c r="AE357" i="85"/>
  <c r="Y357" i="85"/>
  <c r="Y318" i="85"/>
  <c r="AE318" i="85"/>
  <c r="Y301" i="85"/>
  <c r="AE301" i="85"/>
  <c r="AE406" i="85"/>
  <c r="Y406" i="85"/>
  <c r="AE494" i="85"/>
  <c r="Y494" i="85"/>
  <c r="AE305" i="85"/>
  <c r="Y305" i="85"/>
  <c r="AE362" i="85"/>
  <c r="Y362" i="85"/>
  <c r="Y271" i="85"/>
  <c r="AE271" i="85"/>
  <c r="AE418" i="85"/>
  <c r="Y418" i="85"/>
  <c r="I231" i="85"/>
  <c r="AE257" i="85"/>
  <c r="Y257" i="85"/>
  <c r="Y293" i="85"/>
  <c r="AE293" i="85"/>
  <c r="I228" i="85"/>
  <c r="Y254" i="85"/>
  <c r="AE254" i="85"/>
  <c r="AE290" i="85"/>
  <c r="Y290" i="85"/>
  <c r="Y421" i="85"/>
  <c r="AE421" i="85"/>
  <c r="AE471" i="85"/>
  <c r="Y471" i="85"/>
  <c r="AE571" i="85"/>
  <c r="Y571" i="85"/>
  <c r="AE331" i="85"/>
  <c r="Y331" i="85"/>
  <c r="Y351" i="85"/>
  <c r="AE351" i="85"/>
  <c r="AE375" i="85"/>
  <c r="Y375" i="85"/>
  <c r="AE395" i="85"/>
  <c r="Y395" i="85"/>
  <c r="AE453" i="85"/>
  <c r="Y453" i="85"/>
  <c r="Y324" i="85"/>
  <c r="AE324" i="85"/>
  <c r="Y368" i="85"/>
  <c r="AE368" i="85"/>
  <c r="AE384" i="85"/>
  <c r="Y384" i="85"/>
  <c r="AE408" i="85"/>
  <c r="Y408" i="85"/>
  <c r="AE450" i="85"/>
  <c r="Y450" i="85"/>
  <c r="AE456" i="85"/>
  <c r="Y456" i="85"/>
  <c r="Y514" i="85"/>
  <c r="AE514" i="85"/>
  <c r="AE473" i="85"/>
  <c r="Y473" i="85"/>
  <c r="AE574" i="85"/>
  <c r="Y574" i="85"/>
  <c r="AE524" i="85"/>
  <c r="Y524" i="85"/>
  <c r="AE540" i="85"/>
  <c r="Y540" i="85"/>
  <c r="Y564" i="85"/>
  <c r="AE564" i="85"/>
  <c r="AE501" i="85"/>
  <c r="Y501" i="85"/>
  <c r="AE549" i="85"/>
  <c r="Y549" i="85"/>
  <c r="Y565" i="85"/>
  <c r="AE565" i="85"/>
  <c r="Y576" i="85"/>
  <c r="AE576" i="85"/>
  <c r="AE614" i="85"/>
  <c r="Y614" i="85"/>
  <c r="AE599" i="85"/>
  <c r="Y599" i="85"/>
  <c r="AE624" i="85"/>
  <c r="Y624" i="85"/>
  <c r="AE627" i="85"/>
  <c r="Y627" i="85"/>
  <c r="Y652" i="85"/>
  <c r="AE652" i="85"/>
  <c r="Y667" i="85"/>
  <c r="AE667" i="85"/>
  <c r="AG240" i="85"/>
  <c r="K214" i="85"/>
  <c r="AA240" i="85"/>
  <c r="I214" i="85"/>
  <c r="Y240" i="85"/>
  <c r="AE240" i="85"/>
  <c r="AC323" i="85"/>
  <c r="G192" i="85"/>
  <c r="W323" i="85"/>
  <c r="V327" i="85"/>
  <c r="AB327" i="85"/>
  <c r="X392" i="85"/>
  <c r="AD392" i="85"/>
  <c r="AA392" i="85"/>
  <c r="AG392" i="85"/>
  <c r="V503" i="85"/>
  <c r="AB503" i="85"/>
  <c r="AE505" i="85"/>
  <c r="Y505" i="85"/>
  <c r="AA505" i="85"/>
  <c r="AG505" i="85"/>
  <c r="Y525" i="85"/>
  <c r="AE525" i="85"/>
  <c r="AA525" i="85"/>
  <c r="AG525" i="85"/>
  <c r="AG608" i="85"/>
  <c r="AA608" i="85"/>
  <c r="AE333" i="85"/>
  <c r="Y333" i="85"/>
  <c r="V370" i="85"/>
  <c r="AB370" i="85"/>
  <c r="AA543" i="85"/>
  <c r="AG543" i="85"/>
  <c r="AA507" i="85"/>
  <c r="AG507" i="85"/>
  <c r="H219" i="85"/>
  <c r="AG652" i="85"/>
  <c r="AA652" i="85"/>
  <c r="V650" i="85"/>
  <c r="AB650" i="85"/>
  <c r="X516" i="85"/>
  <c r="X629" i="85"/>
  <c r="X668" i="85"/>
  <c r="AG390" i="85"/>
  <c r="AA390" i="85"/>
  <c r="Z571" i="85"/>
  <c r="AF571" i="85"/>
  <c r="AB497" i="85"/>
  <c r="V497" i="85"/>
  <c r="V465" i="85"/>
  <c r="AB465" i="85"/>
  <c r="AB514" i="85"/>
  <c r="V514" i="85"/>
  <c r="V374" i="85"/>
  <c r="AB374" i="85"/>
  <c r="V462" i="85"/>
  <c r="AB462" i="85"/>
  <c r="V548" i="85"/>
  <c r="AB548" i="85"/>
  <c r="V599" i="85"/>
  <c r="AB599" i="85"/>
  <c r="V610" i="85"/>
  <c r="AB610" i="85"/>
  <c r="AG524" i="85"/>
  <c r="AA524" i="85"/>
  <c r="AA346" i="85"/>
  <c r="AG346" i="85"/>
  <c r="AG377" i="85"/>
  <c r="AA377" i="85"/>
  <c r="AB377" i="85"/>
  <c r="V377" i="85"/>
  <c r="AD511" i="85"/>
  <c r="X511" i="85"/>
  <c r="AD548" i="85"/>
  <c r="X548" i="85"/>
  <c r="AD607" i="85"/>
  <c r="X607" i="85"/>
  <c r="AD462" i="85"/>
  <c r="X462" i="85"/>
  <c r="AD415" i="85"/>
  <c r="X415" i="85"/>
  <c r="Z424" i="85"/>
  <c r="AF424" i="85"/>
  <c r="AG349" i="85"/>
  <c r="AA349" i="85"/>
  <c r="AB349" i="85"/>
  <c r="V349" i="85"/>
  <c r="AB564" i="85"/>
  <c r="V564" i="85"/>
  <c r="V666" i="85"/>
  <c r="AB666" i="85"/>
  <c r="Z241" i="85"/>
  <c r="J215" i="85"/>
  <c r="AF241" i="85"/>
  <c r="AD241" i="85"/>
  <c r="H215" i="85"/>
  <c r="X241" i="85"/>
  <c r="Y329" i="85"/>
  <c r="AE329" i="85"/>
  <c r="V547" i="85"/>
  <c r="AB547" i="85"/>
  <c r="W601" i="85"/>
  <c r="AC601" i="85"/>
  <c r="W382" i="85"/>
  <c r="AC382" i="85"/>
  <c r="AE382" i="85"/>
  <c r="Y382" i="85"/>
  <c r="V642" i="85"/>
  <c r="AB642" i="85"/>
  <c r="W293" i="85"/>
  <c r="AC293" i="85"/>
  <c r="AC331" i="85"/>
  <c r="W331" i="85"/>
  <c r="G226" i="85"/>
  <c r="AC252" i="85"/>
  <c r="W252" i="85"/>
  <c r="AC359" i="85"/>
  <c r="W359" i="85"/>
  <c r="W317" i="85"/>
  <c r="AC317" i="85"/>
  <c r="AC472" i="85"/>
  <c r="W472" i="85"/>
  <c r="G199" i="85"/>
  <c r="W470" i="85"/>
  <c r="AC470" i="85"/>
  <c r="AC471" i="85"/>
  <c r="W471" i="85"/>
  <c r="W506" i="85"/>
  <c r="AC506" i="85"/>
  <c r="AC565" i="85"/>
  <c r="W565" i="85"/>
  <c r="AC511" i="85"/>
  <c r="W511" i="85"/>
  <c r="W571" i="85"/>
  <c r="AC571" i="85"/>
  <c r="AC583" i="85"/>
  <c r="W583" i="85"/>
  <c r="AC597" i="85"/>
  <c r="W597" i="85"/>
  <c r="AC627" i="85"/>
  <c r="W627" i="85"/>
  <c r="G222" i="85"/>
  <c r="AC248" i="85"/>
  <c r="W248" i="85"/>
  <c r="I222" i="85"/>
  <c r="Y248" i="85"/>
  <c r="AE248" i="85"/>
  <c r="AG306" i="85"/>
  <c r="AA306" i="85"/>
  <c r="AD306" i="85"/>
  <c r="X306" i="85"/>
  <c r="AD393" i="85"/>
  <c r="X393" i="85"/>
  <c r="Z393" i="85"/>
  <c r="AF393" i="85"/>
  <c r="AC396" i="85"/>
  <c r="W396" i="85"/>
  <c r="Y401" i="85"/>
  <c r="AE401" i="85"/>
  <c r="V386" i="85"/>
  <c r="F195" i="85"/>
  <c r="AB386" i="85"/>
  <c r="AD386" i="85"/>
  <c r="H195" i="85"/>
  <c r="X386" i="85"/>
  <c r="H198" i="85"/>
  <c r="AG590" i="85"/>
  <c r="AA590" i="85"/>
  <c r="AG646" i="85"/>
  <c r="AA646" i="85"/>
  <c r="V639" i="85"/>
  <c r="AB639" i="85"/>
  <c r="X431" i="85"/>
  <c r="X555" i="85"/>
  <c r="X657" i="85"/>
  <c r="F216" i="85"/>
  <c r="F188" i="85"/>
  <c r="H232" i="85"/>
  <c r="V658" i="85"/>
  <c r="AB658" i="85"/>
  <c r="AD658" i="85"/>
  <c r="X658" i="85"/>
  <c r="W642" i="85"/>
  <c r="AC642" i="85"/>
  <c r="V655" i="85"/>
  <c r="AB655" i="85"/>
  <c r="AG655" i="85"/>
  <c r="AA655" i="85"/>
  <c r="AB640" i="85"/>
  <c r="V640" i="85"/>
  <c r="AC427" i="85"/>
  <c r="W427" i="85"/>
  <c r="AC435" i="85"/>
  <c r="W435" i="85"/>
  <c r="W274" i="85"/>
  <c r="AC274" i="85"/>
  <c r="AC420" i="85"/>
  <c r="W420" i="85"/>
  <c r="AC464" i="85"/>
  <c r="W464" i="85"/>
  <c r="AC285" i="85"/>
  <c r="W285" i="85"/>
  <c r="AC384" i="85"/>
  <c r="W384" i="85"/>
  <c r="G227" i="85"/>
  <c r="AC253" i="85"/>
  <c r="W253" i="85"/>
  <c r="AC383" i="85"/>
  <c r="W383" i="85"/>
  <c r="AC279" i="85"/>
  <c r="W279" i="85"/>
  <c r="AC343" i="85"/>
  <c r="W343" i="85"/>
  <c r="AC423" i="85"/>
  <c r="W423" i="85"/>
  <c r="AC529" i="85"/>
  <c r="W529" i="85"/>
  <c r="AC272" i="85"/>
  <c r="W272" i="85"/>
  <c r="W297" i="85"/>
  <c r="AC297" i="85"/>
  <c r="AC351" i="85"/>
  <c r="W351" i="85"/>
  <c r="AC379" i="85"/>
  <c r="W379" i="85"/>
  <c r="W453" i="85"/>
  <c r="AC453" i="85"/>
  <c r="AC305" i="85"/>
  <c r="W305" i="85"/>
  <c r="W421" i="85"/>
  <c r="AC421" i="85"/>
  <c r="AC457" i="85"/>
  <c r="W457" i="85"/>
  <c r="AC322" i="85"/>
  <c r="W322" i="85"/>
  <c r="W342" i="85"/>
  <c r="AC342" i="85"/>
  <c r="AC390" i="85"/>
  <c r="W390" i="85"/>
  <c r="AC410" i="85"/>
  <c r="W410" i="85"/>
  <c r="AC426" i="85"/>
  <c r="W426" i="85"/>
  <c r="W452" i="85"/>
  <c r="AC452" i="85"/>
  <c r="AC462" i="85"/>
  <c r="W462" i="85"/>
  <c r="AC483" i="85"/>
  <c r="W483" i="85"/>
  <c r="AC545" i="85"/>
  <c r="W545" i="85"/>
  <c r="AC611" i="85"/>
  <c r="W611" i="85"/>
  <c r="W514" i="85"/>
  <c r="AC514" i="85"/>
  <c r="AC542" i="85"/>
  <c r="W542" i="85"/>
  <c r="AC588" i="85"/>
  <c r="W588" i="85"/>
  <c r="W547" i="85"/>
  <c r="AC547" i="85"/>
  <c r="AC580" i="85"/>
  <c r="W580" i="85"/>
  <c r="AC599" i="85"/>
  <c r="W599" i="85"/>
  <c r="AC574" i="85"/>
  <c r="W574" i="85"/>
  <c r="AC616" i="85"/>
  <c r="W616" i="85"/>
  <c r="AC631" i="85"/>
  <c r="W631" i="85"/>
  <c r="W614" i="85"/>
  <c r="AC614" i="85"/>
  <c r="AC673" i="85"/>
  <c r="W673" i="85"/>
  <c r="K188" i="85"/>
  <c r="F222" i="85"/>
  <c r="AB248" i="85"/>
  <c r="V248" i="85"/>
  <c r="V306" i="85"/>
  <c r="AB306" i="85"/>
  <c r="Y393" i="85"/>
  <c r="AE393" i="85"/>
  <c r="AE396" i="85"/>
  <c r="Y396" i="85"/>
  <c r="AD401" i="85"/>
  <c r="X401" i="85"/>
  <c r="Z401" i="85"/>
  <c r="AF401" i="85"/>
  <c r="H188" i="85"/>
  <c r="Y319" i="85"/>
  <c r="AE319" i="85"/>
  <c r="AG479" i="85"/>
  <c r="AA479" i="85"/>
  <c r="AE479" i="85"/>
  <c r="Y479" i="85"/>
  <c r="AA488" i="85"/>
  <c r="AG488" i="85"/>
  <c r="V567" i="85"/>
  <c r="AB567" i="85"/>
  <c r="V560" i="85"/>
  <c r="AB560" i="85"/>
  <c r="AG560" i="85"/>
  <c r="AA560" i="85"/>
  <c r="V419" i="85"/>
  <c r="AB419" i="85"/>
  <c r="AC579" i="85"/>
  <c r="W579" i="85"/>
  <c r="AD589" i="85"/>
  <c r="X589" i="85"/>
  <c r="AG589" i="85"/>
  <c r="AA589" i="85"/>
  <c r="Z594" i="85"/>
  <c r="AF594" i="85"/>
  <c r="V672" i="85"/>
  <c r="AB672" i="85"/>
  <c r="AE663" i="85"/>
  <c r="Y663" i="85"/>
  <c r="AC670" i="85"/>
  <c r="W670" i="85"/>
  <c r="J208" i="85"/>
  <c r="Z659" i="85"/>
  <c r="AF659" i="85"/>
  <c r="J223" i="85"/>
  <c r="AF249" i="85"/>
  <c r="Z249" i="85"/>
  <c r="AD249" i="85"/>
  <c r="H223" i="85"/>
  <c r="X249" i="85"/>
  <c r="K232" i="85"/>
  <c r="AF311" i="85"/>
  <c r="Z311" i="85"/>
  <c r="V334" i="85"/>
  <c r="AB334" i="85"/>
  <c r="AE334" i="85"/>
  <c r="Y334" i="85"/>
  <c r="W413" i="85"/>
  <c r="AC413" i="85"/>
  <c r="AB413" i="85"/>
  <c r="V413" i="85"/>
  <c r="AG492" i="85"/>
  <c r="AA492" i="85"/>
  <c r="AG528" i="85"/>
  <c r="AA528" i="85"/>
  <c r="W606" i="85"/>
  <c r="AC606" i="85"/>
  <c r="Y606" i="85"/>
  <c r="AE606" i="85"/>
  <c r="W463" i="85"/>
  <c r="AC463" i="85"/>
  <c r="V544" i="85"/>
  <c r="AB544" i="85"/>
  <c r="AD544" i="85"/>
  <c r="X544" i="85"/>
  <c r="AC636" i="85"/>
  <c r="W636" i="85"/>
  <c r="Z622" i="85"/>
  <c r="AF622" i="85"/>
  <c r="AE619" i="85"/>
  <c r="Y619" i="85"/>
  <c r="AG619" i="85"/>
  <c r="AA619" i="85"/>
  <c r="AG310" i="85"/>
  <c r="AA310" i="85"/>
  <c r="AA361" i="85"/>
  <c r="AG361" i="85"/>
  <c r="Z361" i="85"/>
  <c r="AF361" i="85"/>
  <c r="Y381" i="85"/>
  <c r="AE381" i="85"/>
  <c r="V422" i="85"/>
  <c r="AB422" i="85"/>
  <c r="AG568" i="85"/>
  <c r="AA568" i="85"/>
  <c r="AE582" i="85"/>
  <c r="Y582" i="85"/>
  <c r="AD474" i="85"/>
  <c r="X474" i="85"/>
  <c r="AF474" i="85"/>
  <c r="Z474" i="85"/>
  <c r="AE538" i="85"/>
  <c r="Y538" i="85"/>
  <c r="AG551" i="85"/>
  <c r="AA551" i="85"/>
  <c r="F205" i="85"/>
  <c r="V596" i="85"/>
  <c r="AB596" i="85"/>
  <c r="AG555" i="85"/>
  <c r="AA555" i="85"/>
  <c r="AA668" i="85"/>
  <c r="AG668" i="85"/>
  <c r="AA546" i="85"/>
  <c r="AG546" i="85"/>
  <c r="X586" i="85"/>
  <c r="AD586" i="85"/>
  <c r="Z586" i="85"/>
  <c r="AF586" i="85"/>
  <c r="V653" i="85"/>
  <c r="AB653" i="85"/>
  <c r="V657" i="85"/>
  <c r="AB657" i="85"/>
  <c r="AA613" i="85"/>
  <c r="AG613" i="85"/>
  <c r="AG609" i="85"/>
  <c r="AA609" i="85"/>
  <c r="Y647" i="85"/>
  <c r="AE647" i="85"/>
  <c r="AC647" i="85"/>
  <c r="W647" i="85"/>
  <c r="AB649" i="85"/>
  <c r="V649" i="85"/>
  <c r="AA669" i="85"/>
  <c r="AG669" i="85"/>
  <c r="Z669" i="85"/>
  <c r="AF669" i="85"/>
  <c r="F218" i="85"/>
  <c r="AE307" i="85"/>
  <c r="Y307" i="85"/>
  <c r="W475" i="85"/>
  <c r="AC475" i="85"/>
  <c r="AD475" i="85"/>
  <c r="X475" i="85"/>
  <c r="V480" i="85"/>
  <c r="AB480" i="85"/>
  <c r="V569" i="85"/>
  <c r="AB569" i="85"/>
  <c r="AD509" i="85"/>
  <c r="X509" i="85"/>
  <c r="AG591" i="85"/>
  <c r="AA591" i="85"/>
  <c r="F204" i="85"/>
  <c r="V575" i="85"/>
  <c r="AB575" i="85"/>
  <c r="H204" i="85"/>
  <c r="AD575" i="85"/>
  <c r="X575" i="85"/>
  <c r="Z588" i="85"/>
  <c r="AF588" i="85"/>
  <c r="AB671" i="85"/>
  <c r="V671" i="85"/>
  <c r="AB660" i="85"/>
  <c r="V660" i="85"/>
  <c r="Z263" i="85"/>
  <c r="AF263" i="85"/>
  <c r="J189" i="85"/>
  <c r="J233" i="85"/>
  <c r="Z259" i="85"/>
  <c r="AF259" i="85"/>
  <c r="Z369" i="85"/>
  <c r="AF369" i="85"/>
  <c r="J232" i="85"/>
  <c r="Z258" i="85"/>
  <c r="AF258" i="85"/>
  <c r="Z405" i="85"/>
  <c r="AF405" i="85"/>
  <c r="J228" i="85"/>
  <c r="Z254" i="85"/>
  <c r="AF254" i="85"/>
  <c r="Z360" i="85"/>
  <c r="AF360" i="85"/>
  <c r="Z473" i="85"/>
  <c r="AF473" i="85"/>
  <c r="J222" i="85"/>
  <c r="Z248" i="85"/>
  <c r="AF248" i="85"/>
  <c r="AF276" i="85"/>
  <c r="Z276" i="85"/>
  <c r="Z305" i="85"/>
  <c r="AF305" i="85"/>
  <c r="Z595" i="85"/>
  <c r="AF595" i="85"/>
  <c r="AF269" i="85"/>
  <c r="Z269" i="85"/>
  <c r="AF462" i="85"/>
  <c r="Z462" i="85"/>
  <c r="AF326" i="85"/>
  <c r="Z326" i="85"/>
  <c r="Z354" i="85"/>
  <c r="AF354" i="85"/>
  <c r="Z370" i="85"/>
  <c r="AF370" i="85"/>
  <c r="Z398" i="85"/>
  <c r="AF398" i="85"/>
  <c r="Z414" i="85"/>
  <c r="AF414" i="85"/>
  <c r="Z438" i="85"/>
  <c r="AF438" i="85"/>
  <c r="AF458" i="85"/>
  <c r="Z458" i="85"/>
  <c r="AF315" i="85"/>
  <c r="Z315" i="85"/>
  <c r="Z339" i="85"/>
  <c r="AF339" i="85"/>
  <c r="Z359" i="85"/>
  <c r="AF359" i="85"/>
  <c r="AF383" i="85"/>
  <c r="Z383" i="85"/>
  <c r="Z411" i="85"/>
  <c r="AF411" i="85"/>
  <c r="Z443" i="85"/>
  <c r="AF443" i="85"/>
  <c r="AF485" i="85"/>
  <c r="Z485" i="85"/>
  <c r="Z506" i="85"/>
  <c r="AF506" i="85"/>
  <c r="Z529" i="85"/>
  <c r="AF529" i="85"/>
  <c r="Z488" i="85"/>
  <c r="AF488" i="85"/>
  <c r="Z565" i="85"/>
  <c r="AF565" i="85"/>
  <c r="Z507" i="85"/>
  <c r="AF507" i="85"/>
  <c r="Z551" i="85"/>
  <c r="AF551" i="85"/>
  <c r="Z566" i="85"/>
  <c r="AF566" i="85"/>
  <c r="Z520" i="85"/>
  <c r="AF520" i="85"/>
  <c r="Z536" i="85"/>
  <c r="AF536" i="85"/>
  <c r="Z556" i="85"/>
  <c r="AF556" i="85"/>
  <c r="Z589" i="85"/>
  <c r="AF589" i="85"/>
  <c r="Z599" i="85"/>
  <c r="AF599" i="85"/>
  <c r="J205" i="85"/>
  <c r="Z596" i="85"/>
  <c r="AF596" i="85"/>
  <c r="AF616" i="85"/>
  <c r="Z616" i="85"/>
  <c r="Z631" i="85"/>
  <c r="AF631" i="85"/>
  <c r="Z607" i="85"/>
  <c r="AF607" i="85"/>
  <c r="Z665" i="85"/>
  <c r="AF665" i="85"/>
  <c r="Z674" i="85"/>
  <c r="AF674" i="85"/>
  <c r="Z676" i="85"/>
  <c r="AF676" i="85"/>
  <c r="AD316" i="85"/>
  <c r="H227" i="85"/>
  <c r="X316" i="85"/>
  <c r="Y541" i="85"/>
  <c r="AE541" i="85"/>
  <c r="Z618" i="85"/>
  <c r="AF618" i="85"/>
  <c r="AD618" i="85"/>
  <c r="X618" i="85"/>
  <c r="Z367" i="85"/>
  <c r="AF367" i="85"/>
  <c r="AD367" i="85"/>
  <c r="X367" i="85"/>
  <c r="AD468" i="85"/>
  <c r="X468" i="85"/>
  <c r="AG486" i="85"/>
  <c r="AA486" i="85"/>
  <c r="Z519" i="85"/>
  <c r="AF519" i="85"/>
  <c r="AD519" i="85"/>
  <c r="X519" i="85"/>
  <c r="W527" i="85"/>
  <c r="AC527" i="85"/>
  <c r="AE527" i="85"/>
  <c r="Y527" i="85"/>
  <c r="AE562" i="85"/>
  <c r="Y562" i="85"/>
  <c r="H203" i="85"/>
  <c r="AD554" i="85"/>
  <c r="X554" i="85"/>
  <c r="AD645" i="85"/>
  <c r="X645" i="85"/>
  <c r="AG664" i="85"/>
  <c r="AA664" i="85"/>
  <c r="AA629" i="85"/>
  <c r="AG629" i="85"/>
  <c r="AG417" i="85"/>
  <c r="AA417" i="85"/>
  <c r="AE566" i="85"/>
  <c r="Y566" i="85"/>
  <c r="AE578" i="85"/>
  <c r="Y578" i="85"/>
  <c r="AG632" i="85"/>
  <c r="AA632" i="85"/>
  <c r="AD630" i="85"/>
  <c r="X630" i="85"/>
  <c r="AD402" i="85"/>
  <c r="X402" i="85"/>
  <c r="F201" i="85"/>
  <c r="V512" i="85"/>
  <c r="AB512" i="85"/>
  <c r="H201" i="85"/>
  <c r="AD512" i="85"/>
  <c r="X512" i="85"/>
  <c r="AD531" i="85"/>
  <c r="X531" i="85"/>
  <c r="V454" i="85"/>
  <c r="AB454" i="85"/>
  <c r="AG542" i="85"/>
  <c r="AA542" i="85"/>
  <c r="AA620" i="85"/>
  <c r="AG620" i="85"/>
  <c r="AD637" i="85"/>
  <c r="X637" i="85"/>
  <c r="AD678" i="85"/>
  <c r="X678" i="85"/>
  <c r="AG678" i="85"/>
  <c r="AA678" i="85"/>
  <c r="X656" i="85"/>
  <c r="AD656" i="85"/>
  <c r="AG656" i="85"/>
  <c r="AA656" i="85"/>
  <c r="AA256" i="85"/>
  <c r="K230" i="85"/>
  <c r="AG256" i="85"/>
  <c r="AE256" i="85"/>
  <c r="I230" i="85"/>
  <c r="Y256" i="85"/>
  <c r="W386" i="85"/>
  <c r="G195" i="85"/>
  <c r="AC386" i="85"/>
  <c r="K226" i="85"/>
  <c r="AE439" i="85"/>
  <c r="Y439" i="85"/>
  <c r="AE455" i="85"/>
  <c r="Y455" i="85"/>
  <c r="AE496" i="85"/>
  <c r="Y496" i="85"/>
  <c r="AE547" i="85"/>
  <c r="Y547" i="85"/>
  <c r="AE583" i="85"/>
  <c r="Y583" i="85"/>
  <c r="AE481" i="85"/>
  <c r="Y481" i="85"/>
  <c r="AE529" i="85"/>
  <c r="Y529" i="85"/>
  <c r="Y598" i="85"/>
  <c r="AE598" i="85"/>
  <c r="Y621" i="85"/>
  <c r="AE621" i="85"/>
  <c r="AE634" i="85"/>
  <c r="Y634" i="85"/>
  <c r="AG389" i="85"/>
  <c r="AA389" i="85"/>
  <c r="V389" i="85"/>
  <c r="AB389" i="85"/>
  <c r="AB392" i="85"/>
  <c r="V392" i="85"/>
  <c r="X585" i="85"/>
  <c r="AD585" i="85"/>
  <c r="AC585" i="85"/>
  <c r="W585" i="85"/>
  <c r="W309" i="85"/>
  <c r="AC309" i="85"/>
  <c r="AB309" i="85"/>
  <c r="V309" i="85"/>
  <c r="F220" i="85"/>
  <c r="AA631" i="85"/>
  <c r="AG631" i="85"/>
  <c r="Z437" i="85"/>
  <c r="AF437" i="85"/>
  <c r="X537" i="85"/>
  <c r="AD537" i="85"/>
  <c r="AA537" i="85"/>
  <c r="AG537" i="85"/>
  <c r="AG330" i="85"/>
  <c r="AA330" i="85"/>
  <c r="Z570" i="85"/>
  <c r="AF570" i="85"/>
  <c r="AD639" i="85"/>
  <c r="X639" i="85"/>
  <c r="AE648" i="85"/>
  <c r="Y648" i="85"/>
  <c r="X437" i="85"/>
  <c r="X595" i="85"/>
  <c r="X565" i="85"/>
  <c r="AG338" i="85"/>
  <c r="AA338" i="85"/>
  <c r="K228" i="85"/>
  <c r="I196" i="85"/>
  <c r="AE407" i="85"/>
  <c r="Y407" i="85"/>
  <c r="AD407" i="85"/>
  <c r="H196" i="85"/>
  <c r="X407" i="85"/>
  <c r="V487" i="85"/>
  <c r="AB487" i="85"/>
  <c r="AE580" i="85"/>
  <c r="Y580" i="85"/>
  <c r="V662" i="85"/>
  <c r="AB662" i="85"/>
  <c r="AE679" i="85"/>
  <c r="Y679" i="85"/>
  <c r="AB332" i="85"/>
  <c r="V332" i="85"/>
  <c r="AB324" i="85"/>
  <c r="V324" i="85"/>
  <c r="F228" i="85"/>
  <c r="V254" i="85"/>
  <c r="AB254" i="85"/>
  <c r="V372" i="85"/>
  <c r="AB372" i="85"/>
  <c r="F232" i="85"/>
  <c r="V258" i="85"/>
  <c r="AB258" i="85"/>
  <c r="AB404" i="85"/>
  <c r="V404" i="85"/>
  <c r="F233" i="85"/>
  <c r="V259" i="85"/>
  <c r="AB259" i="85"/>
  <c r="AB396" i="85"/>
  <c r="V396" i="85"/>
  <c r="V570" i="85"/>
  <c r="AB570" i="85"/>
  <c r="AB268" i="85"/>
  <c r="V268" i="85"/>
  <c r="V292" i="85"/>
  <c r="AB292" i="85"/>
  <c r="V369" i="85"/>
  <c r="AB369" i="85"/>
  <c r="V421" i="85"/>
  <c r="AB421" i="85"/>
  <c r="F227" i="85"/>
  <c r="AB253" i="85"/>
  <c r="V253" i="85"/>
  <c r="AB285" i="85"/>
  <c r="V285" i="85"/>
  <c r="F190" i="85"/>
  <c r="V337" i="85"/>
  <c r="AB337" i="85"/>
  <c r="V368" i="85"/>
  <c r="AB368" i="85"/>
  <c r="V405" i="85"/>
  <c r="AB405" i="85"/>
  <c r="F199" i="85"/>
  <c r="V470" i="85"/>
  <c r="AB470" i="85"/>
  <c r="AB494" i="85"/>
  <c r="V494" i="85"/>
  <c r="AB318" i="85"/>
  <c r="V318" i="85"/>
  <c r="V338" i="85"/>
  <c r="AB338" i="85"/>
  <c r="AB362" i="85"/>
  <c r="V362" i="85"/>
  <c r="V378" i="85"/>
  <c r="AB378" i="85"/>
  <c r="V406" i="85"/>
  <c r="AB406" i="85"/>
  <c r="AB452" i="85"/>
  <c r="V452" i="85"/>
  <c r="V473" i="85"/>
  <c r="AB473" i="85"/>
  <c r="V335" i="85"/>
  <c r="AB335" i="85"/>
  <c r="V355" i="85"/>
  <c r="AB355" i="85"/>
  <c r="V379" i="85"/>
  <c r="AB379" i="85"/>
  <c r="AB399" i="85"/>
  <c r="V399" i="85"/>
  <c r="V423" i="85"/>
  <c r="AB423" i="85"/>
  <c r="V439" i="85"/>
  <c r="AB439" i="85"/>
  <c r="V458" i="85"/>
  <c r="AB458" i="85"/>
  <c r="V481" i="85"/>
  <c r="AB481" i="85"/>
  <c r="V605" i="85"/>
  <c r="AB605" i="85"/>
  <c r="V463" i="85"/>
  <c r="AB463" i="85"/>
  <c r="V513" i="85"/>
  <c r="AB513" i="85"/>
  <c r="V565" i="85"/>
  <c r="AB565" i="85"/>
  <c r="V484" i="85"/>
  <c r="AB484" i="85"/>
  <c r="V505" i="85"/>
  <c r="AB505" i="85"/>
  <c r="V499" i="85"/>
  <c r="AB499" i="85"/>
  <c r="V515" i="85"/>
  <c r="AB515" i="85"/>
  <c r="V543" i="85"/>
  <c r="AB543" i="85"/>
  <c r="V616" i="85"/>
  <c r="AB616" i="85"/>
  <c r="V496" i="85"/>
  <c r="AB496" i="85"/>
  <c r="AB532" i="85"/>
  <c r="V532" i="85"/>
  <c r="V552" i="85"/>
  <c r="AB552" i="85"/>
  <c r="V574" i="85"/>
  <c r="AB574" i="85"/>
  <c r="V636" i="85"/>
  <c r="AB636" i="85"/>
  <c r="AB595" i="85"/>
  <c r="V595" i="85"/>
  <c r="V580" i="85"/>
  <c r="AB580" i="85"/>
  <c r="V612" i="85"/>
  <c r="AB612" i="85"/>
  <c r="AB665" i="85"/>
  <c r="V665" i="85"/>
  <c r="V614" i="85"/>
  <c r="AB614" i="85"/>
  <c r="V615" i="85"/>
  <c r="AB615" i="85"/>
  <c r="V630" i="85"/>
  <c r="AB630" i="85"/>
  <c r="V670" i="85"/>
  <c r="AB670" i="85"/>
  <c r="V651" i="85"/>
  <c r="AB651" i="85"/>
  <c r="V673" i="85"/>
  <c r="AB673" i="85"/>
  <c r="H220" i="85"/>
  <c r="V305" i="85"/>
  <c r="AB305" i="85"/>
  <c r="G217" i="85"/>
  <c r="W243" i="85"/>
  <c r="AC243" i="85"/>
  <c r="AB243" i="85"/>
  <c r="F217" i="85"/>
  <c r="V243" i="85"/>
  <c r="Z403" i="85"/>
  <c r="AF403" i="85"/>
  <c r="X477" i="85"/>
  <c r="AD477" i="85"/>
  <c r="AC477" i="85"/>
  <c r="W477" i="85"/>
  <c r="Z626" i="85"/>
  <c r="AF626" i="85"/>
  <c r="AB627" i="85"/>
  <c r="V627" i="85"/>
  <c r="AB597" i="85"/>
  <c r="V597" i="85"/>
  <c r="V476" i="85"/>
  <c r="AB476" i="85"/>
  <c r="AD485" i="85"/>
  <c r="X485" i="85"/>
  <c r="AA495" i="85"/>
  <c r="AG495" i="85"/>
  <c r="Z495" i="85"/>
  <c r="AF495" i="85"/>
  <c r="AD676" i="85"/>
  <c r="X676" i="85"/>
  <c r="AE433" i="85"/>
  <c r="Y433" i="85"/>
  <c r="Z306" i="85"/>
  <c r="AF306" i="85"/>
  <c r="V393" i="85"/>
  <c r="AB393" i="85"/>
  <c r="V401" i="85"/>
  <c r="AB401" i="85"/>
  <c r="V319" i="85"/>
  <c r="AB319" i="85"/>
  <c r="AD319" i="85"/>
  <c r="X319" i="85"/>
  <c r="AD488" i="85"/>
  <c r="X488" i="85"/>
  <c r="AG567" i="85"/>
  <c r="AA567" i="85"/>
  <c r="AE560" i="85"/>
  <c r="Y560" i="85"/>
  <c r="AD560" i="85"/>
  <c r="X560" i="85"/>
  <c r="V491" i="85"/>
  <c r="F200" i="85"/>
  <c r="AB491" i="85"/>
  <c r="I200" i="85"/>
  <c r="Y491" i="85"/>
  <c r="AE491" i="85"/>
  <c r="AA579" i="85"/>
  <c r="AG579" i="85"/>
  <c r="AE579" i="85"/>
  <c r="Y579" i="85"/>
  <c r="AD594" i="85"/>
  <c r="X594" i="85"/>
  <c r="Z672" i="85"/>
  <c r="AF672" i="85"/>
  <c r="I208" i="85"/>
  <c r="AE659" i="85"/>
  <c r="Y659" i="85"/>
  <c r="H208" i="85"/>
  <c r="AD659" i="85"/>
  <c r="I223" i="85"/>
  <c r="AE249" i="85"/>
  <c r="Y249" i="85"/>
  <c r="AA249" i="85"/>
  <c r="K223" i="85"/>
  <c r="AG249" i="85"/>
  <c r="H229" i="85"/>
  <c r="AD255" i="85"/>
  <c r="AE311" i="85"/>
  <c r="Y311" i="85"/>
  <c r="AA413" i="85"/>
  <c r="AG413" i="85"/>
  <c r="AA516" i="85"/>
  <c r="AG516" i="85"/>
  <c r="Z606" i="85"/>
  <c r="AF606" i="85"/>
  <c r="AA615" i="85"/>
  <c r="AG615" i="85"/>
  <c r="AG604" i="85"/>
  <c r="AA604" i="85"/>
  <c r="AG325" i="85"/>
  <c r="AA325" i="85"/>
  <c r="AB325" i="85"/>
  <c r="V325" i="85"/>
  <c r="AB363" i="85"/>
  <c r="V363" i="85"/>
  <c r="AB397" i="85"/>
  <c r="V397" i="85"/>
  <c r="AG430" i="85"/>
  <c r="AA430" i="85"/>
  <c r="W442" i="85"/>
  <c r="AC442" i="85"/>
  <c r="AD442" i="85"/>
  <c r="X442" i="85"/>
  <c r="AG563" i="85"/>
  <c r="AA563" i="85"/>
  <c r="Z544" i="85"/>
  <c r="AF544" i="85"/>
  <c r="AG544" i="85"/>
  <c r="AA544" i="85"/>
  <c r="W622" i="85"/>
  <c r="AC622" i="85"/>
  <c r="AD622" i="85"/>
  <c r="X622" i="85"/>
  <c r="V619" i="85"/>
  <c r="AB619" i="85"/>
  <c r="W361" i="85"/>
  <c r="AC361" i="85"/>
  <c r="AB381" i="85"/>
  <c r="V381" i="85"/>
  <c r="X445" i="85"/>
  <c r="AD445" i="85"/>
  <c r="AB445" i="85"/>
  <c r="V445" i="85"/>
  <c r="AG478" i="85"/>
  <c r="AA478" i="85"/>
  <c r="V478" i="85"/>
  <c r="AB478" i="85"/>
  <c r="V521" i="85"/>
  <c r="AB521" i="85"/>
  <c r="V568" i="85"/>
  <c r="AB568" i="85"/>
  <c r="Z538" i="85"/>
  <c r="AF538" i="85"/>
  <c r="K205" i="85"/>
  <c r="AG596" i="85"/>
  <c r="AA596" i="85"/>
  <c r="V523" i="85"/>
  <c r="AB523" i="85"/>
  <c r="Z668" i="85"/>
  <c r="AF668" i="85"/>
  <c r="AE518" i="85"/>
  <c r="Y518" i="85"/>
  <c r="AE586" i="85"/>
  <c r="Y586" i="85"/>
  <c r="Z647" i="85"/>
  <c r="AF647" i="85"/>
  <c r="AG647" i="85"/>
  <c r="AA647" i="85"/>
  <c r="AG649" i="85"/>
  <c r="AA649" i="85"/>
  <c r="AE669" i="85"/>
  <c r="Y669" i="85"/>
  <c r="AD669" i="85"/>
  <c r="X669" i="85"/>
  <c r="AC307" i="85"/>
  <c r="W307" i="85"/>
  <c r="Z475" i="85"/>
  <c r="AF475" i="85"/>
  <c r="AE475" i="85"/>
  <c r="Y475" i="85"/>
  <c r="AG557" i="85"/>
  <c r="AA557" i="85"/>
  <c r="Z509" i="85"/>
  <c r="AF509" i="85"/>
  <c r="K204" i="85"/>
  <c r="AG575" i="85"/>
  <c r="AA575" i="85"/>
  <c r="I204" i="85"/>
  <c r="AE575" i="85"/>
  <c r="Y575" i="85"/>
  <c r="AG677" i="85"/>
  <c r="AA677" i="85"/>
  <c r="AE660" i="85"/>
  <c r="Y660" i="85"/>
  <c r="AG660" i="85"/>
  <c r="AA660" i="85"/>
  <c r="Z545" i="85"/>
  <c r="AF545" i="85"/>
  <c r="Z364" i="85"/>
  <c r="AF364" i="85"/>
  <c r="Z353" i="85"/>
  <c r="AF353" i="85"/>
  <c r="Z385" i="85"/>
  <c r="AF385" i="85"/>
  <c r="Z368" i="85"/>
  <c r="AF368" i="85"/>
  <c r="Z313" i="85"/>
  <c r="AF313" i="85"/>
  <c r="Z421" i="85"/>
  <c r="AF421" i="85"/>
  <c r="AF272" i="85"/>
  <c r="Z272" i="85"/>
  <c r="Z301" i="85"/>
  <c r="AF301" i="85"/>
  <c r="Z384" i="85"/>
  <c r="AF384" i="85"/>
  <c r="Z293" i="85"/>
  <c r="AF293" i="85"/>
  <c r="Z376" i="85"/>
  <c r="AF376" i="85"/>
  <c r="Z416" i="85"/>
  <c r="AF416" i="85"/>
  <c r="AF460" i="85"/>
  <c r="Z460" i="85"/>
  <c r="Z322" i="85"/>
  <c r="AF322" i="85"/>
  <c r="AF410" i="85"/>
  <c r="Z410" i="85"/>
  <c r="AF456" i="85"/>
  <c r="Z456" i="85"/>
  <c r="AF469" i="85"/>
  <c r="Z469" i="85"/>
  <c r="Z335" i="85"/>
  <c r="AF335" i="85"/>
  <c r="Z355" i="85"/>
  <c r="AF355" i="85"/>
  <c r="Z379" i="85"/>
  <c r="AF379" i="85"/>
  <c r="Z399" i="85"/>
  <c r="AF399" i="85"/>
  <c r="AF423" i="85"/>
  <c r="Z423" i="85"/>
  <c r="Z451" i="85"/>
  <c r="AF451" i="85"/>
  <c r="Z484" i="85"/>
  <c r="AF484" i="85"/>
  <c r="Z552" i="85"/>
  <c r="AF552" i="85"/>
  <c r="V316" i="85"/>
  <c r="AB316" i="85"/>
  <c r="W302" i="85"/>
  <c r="G191" i="85"/>
  <c r="AC302" i="85"/>
  <c r="I191" i="85"/>
  <c r="AE302" i="85"/>
  <c r="Y302" i="85"/>
  <c r="V366" i="85"/>
  <c r="AB366" i="85"/>
  <c r="W409" i="85"/>
  <c r="AC409" i="85"/>
  <c r="AF409" i="85"/>
  <c r="Z409" i="85"/>
  <c r="AG490" i="85"/>
  <c r="AA490" i="85"/>
  <c r="W534" i="85"/>
  <c r="AC534" i="85"/>
  <c r="AB534" i="85"/>
  <c r="V534" i="85"/>
  <c r="V618" i="85"/>
  <c r="AB618" i="85"/>
  <c r="AG623" i="85"/>
  <c r="AA623" i="85"/>
  <c r="V367" i="85"/>
  <c r="AB367" i="85"/>
  <c r="V468" i="85"/>
  <c r="AB468" i="85"/>
  <c r="V519" i="85"/>
  <c r="AB519" i="85"/>
  <c r="AG572" i="85"/>
  <c r="AA572" i="85"/>
  <c r="AG527" i="85"/>
  <c r="AA527" i="85"/>
  <c r="AG562" i="85"/>
  <c r="AA562" i="85"/>
  <c r="W502" i="85"/>
  <c r="AC502" i="85"/>
  <c r="F203" i="85"/>
  <c r="V554" i="85"/>
  <c r="AB554" i="85"/>
  <c r="V628" i="85"/>
  <c r="AB628" i="85"/>
  <c r="AG645" i="85"/>
  <c r="AA645" i="85"/>
  <c r="V629" i="85"/>
  <c r="AB629" i="85"/>
  <c r="AG578" i="85"/>
  <c r="AA578" i="85"/>
  <c r="V578" i="85"/>
  <c r="AB578" i="85"/>
  <c r="AE630" i="85"/>
  <c r="Y630" i="85"/>
  <c r="AA431" i="85"/>
  <c r="AG431" i="85"/>
  <c r="K201" i="85"/>
  <c r="AG512" i="85"/>
  <c r="AA512" i="85"/>
  <c r="AG674" i="85"/>
  <c r="AA674" i="85"/>
  <c r="AG651" i="85"/>
  <c r="AA651" i="85"/>
  <c r="AB656" i="85"/>
  <c r="V656" i="85"/>
  <c r="W256" i="85"/>
  <c r="G230" i="85"/>
  <c r="AC256" i="85"/>
  <c r="J195" i="85"/>
  <c r="Z386" i="85"/>
  <c r="AF386" i="85"/>
  <c r="AG654" i="85"/>
  <c r="AA654" i="85"/>
  <c r="W638" i="85"/>
  <c r="AC638" i="85"/>
  <c r="G207" i="85"/>
  <c r="V643" i="85"/>
  <c r="AB643" i="85"/>
  <c r="AG643" i="85"/>
  <c r="AA643" i="85"/>
  <c r="AB644" i="85"/>
  <c r="V644" i="85"/>
  <c r="I226" i="85"/>
  <c r="Y252" i="85"/>
  <c r="AE252" i="85"/>
  <c r="AE297" i="85"/>
  <c r="Y297" i="85"/>
  <c r="AE358" i="85"/>
  <c r="Y358" i="85"/>
  <c r="AE322" i="85"/>
  <c r="Y322" i="85"/>
  <c r="AE410" i="85"/>
  <c r="Y410" i="85"/>
  <c r="AE321" i="85"/>
  <c r="Y321" i="85"/>
  <c r="AE378" i="85"/>
  <c r="Y378" i="85"/>
  <c r="AE272" i="85"/>
  <c r="Y272" i="85"/>
  <c r="Y385" i="85"/>
  <c r="AE385" i="85"/>
  <c r="Y269" i="85"/>
  <c r="AE269" i="85"/>
  <c r="I232" i="85"/>
  <c r="AE258" i="85"/>
  <c r="Y258" i="85"/>
  <c r="Y369" i="85"/>
  <c r="AE369" i="85"/>
  <c r="AE335" i="85"/>
  <c r="Y335" i="85"/>
  <c r="AE355" i="85"/>
  <c r="Y355" i="85"/>
  <c r="AE379" i="85"/>
  <c r="Y379" i="85"/>
  <c r="AE399" i="85"/>
  <c r="Y399" i="85"/>
  <c r="Y423" i="85"/>
  <c r="AE423" i="85"/>
  <c r="AE332" i="85"/>
  <c r="Y332" i="85"/>
  <c r="Y372" i="85"/>
  <c r="AE372" i="85"/>
  <c r="Y416" i="85"/>
  <c r="AE416" i="85"/>
  <c r="Y460" i="85"/>
  <c r="AE460" i="85"/>
  <c r="AE484" i="85"/>
  <c r="Y484" i="85"/>
  <c r="AE506" i="85"/>
  <c r="Y506" i="85"/>
  <c r="AE553" i="85"/>
  <c r="Y553" i="85"/>
  <c r="AE603" i="85"/>
  <c r="Y603" i="85"/>
  <c r="W240" i="85"/>
  <c r="G214" i="85"/>
  <c r="AC240" i="85"/>
  <c r="V323" i="85"/>
  <c r="F192" i="85"/>
  <c r="AB323" i="85"/>
  <c r="K192" i="85"/>
  <c r="AG323" i="85"/>
  <c r="AA323" i="85"/>
  <c r="AG337" i="85"/>
  <c r="AA337" i="85"/>
  <c r="Y392" i="85"/>
  <c r="AE392" i="85"/>
  <c r="AC392" i="85"/>
  <c r="W392" i="85"/>
  <c r="V400" i="85"/>
  <c r="AB400" i="85"/>
  <c r="Z585" i="85"/>
  <c r="AF585" i="85"/>
  <c r="Y309" i="85"/>
  <c r="AE309" i="85"/>
  <c r="X525" i="85"/>
  <c r="AD525" i="85"/>
  <c r="AC525" i="85"/>
  <c r="W525" i="85"/>
  <c r="X333" i="85"/>
  <c r="AD333" i="85"/>
  <c r="AA435" i="85"/>
  <c r="AG435" i="85"/>
  <c r="V455" i="85"/>
  <c r="AB455" i="85"/>
  <c r="AF394" i="85"/>
  <c r="Z394" i="85"/>
  <c r="AA510" i="85"/>
  <c r="AG510" i="85"/>
  <c r="AG526" i="85"/>
  <c r="AA526" i="85"/>
  <c r="V631" i="85"/>
  <c r="AB631" i="85"/>
  <c r="AG437" i="85"/>
  <c r="AA437" i="85"/>
  <c r="V437" i="85"/>
  <c r="AB437" i="85"/>
  <c r="Y537" i="85"/>
  <c r="AE537" i="85"/>
  <c r="AC537" i="85"/>
  <c r="W537" i="85"/>
  <c r="Z330" i="85"/>
  <c r="AF330" i="85"/>
  <c r="AG450" i="85"/>
  <c r="AA450" i="85"/>
  <c r="V590" i="85"/>
  <c r="AB590" i="85"/>
  <c r="V646" i="85"/>
  <c r="AB646" i="85"/>
  <c r="AD570" i="85"/>
  <c r="X570" i="85"/>
  <c r="H221" i="85"/>
  <c r="Z650" i="85"/>
  <c r="AF650" i="85"/>
  <c r="AG639" i="85"/>
  <c r="AA639" i="85"/>
  <c r="X648" i="85"/>
  <c r="AD648" i="85"/>
  <c r="X467" i="85"/>
  <c r="X499" i="85"/>
  <c r="X504" i="85"/>
  <c r="X549" i="85"/>
  <c r="X510" i="85"/>
  <c r="X538" i="85"/>
  <c r="G225" i="85"/>
  <c r="W251" i="85"/>
  <c r="AC251" i="85"/>
  <c r="AB251" i="85"/>
  <c r="F225" i="85"/>
  <c r="V251" i="85"/>
  <c r="V407" i="85"/>
  <c r="F196" i="85"/>
  <c r="AB407" i="85"/>
  <c r="K196" i="85"/>
  <c r="AG407" i="85"/>
  <c r="AA407" i="85"/>
  <c r="AG487" i="85"/>
  <c r="AA487" i="85"/>
  <c r="AD472" i="85"/>
  <c r="X472" i="85"/>
  <c r="AE497" i="85"/>
  <c r="Y497" i="85"/>
  <c r="AG497" i="85"/>
  <c r="AA497" i="85"/>
  <c r="W587" i="85"/>
  <c r="AC587" i="85"/>
  <c r="AE587" i="85"/>
  <c r="Y587" i="85"/>
  <c r="AG662" i="85"/>
  <c r="AA662" i="85"/>
  <c r="AB667" i="85"/>
  <c r="V667" i="85"/>
  <c r="W679" i="85"/>
  <c r="AC679" i="85"/>
  <c r="Z679" i="85"/>
  <c r="AF679" i="85"/>
  <c r="V290" i="85"/>
  <c r="AB290" i="85"/>
  <c r="V279" i="85"/>
  <c r="AB279" i="85"/>
  <c r="V300" i="85"/>
  <c r="AB300" i="85"/>
  <c r="AB384" i="85"/>
  <c r="V384" i="85"/>
  <c r="F226" i="85"/>
  <c r="AB252" i="85"/>
  <c r="V252" i="85"/>
  <c r="V280" i="85"/>
  <c r="AB280" i="85"/>
  <c r="V360" i="85"/>
  <c r="AB360" i="85"/>
  <c r="V453" i="85"/>
  <c r="AB453" i="85"/>
  <c r="AB273" i="85"/>
  <c r="V273" i="85"/>
  <c r="V321" i="85"/>
  <c r="AB321" i="85"/>
  <c r="V364" i="85"/>
  <c r="AB364" i="85"/>
  <c r="V457" i="85"/>
  <c r="AB457" i="85"/>
  <c r="V358" i="85"/>
  <c r="AB358" i="85"/>
  <c r="V418" i="85"/>
  <c r="AB418" i="85"/>
  <c r="V446" i="85"/>
  <c r="AB446" i="85"/>
  <c r="V331" i="85"/>
  <c r="AB331" i="85"/>
  <c r="AB351" i="85"/>
  <c r="V351" i="85"/>
  <c r="V375" i="85"/>
  <c r="AB375" i="85"/>
  <c r="V395" i="85"/>
  <c r="AB395" i="85"/>
  <c r="V456" i="85"/>
  <c r="AB456" i="85"/>
  <c r="AB469" i="85"/>
  <c r="V469" i="85"/>
  <c r="V506" i="85"/>
  <c r="AB506" i="85"/>
  <c r="V553" i="85"/>
  <c r="AB553" i="85"/>
  <c r="V498" i="85"/>
  <c r="AB498" i="85"/>
  <c r="AA425" i="85"/>
  <c r="AG425" i="85"/>
  <c r="AG499" i="85"/>
  <c r="AA499" i="85"/>
  <c r="Z602" i="85"/>
  <c r="AF602" i="85"/>
  <c r="AD602" i="85"/>
  <c r="X602" i="85"/>
  <c r="Z346" i="85"/>
  <c r="AF346" i="85"/>
  <c r="Y346" i="85"/>
  <c r="AE346" i="85"/>
  <c r="Y377" i="85"/>
  <c r="AE377" i="85"/>
  <c r="AG489" i="85"/>
  <c r="AA489" i="85"/>
  <c r="AG467" i="85"/>
  <c r="AA467" i="85"/>
  <c r="AA549" i="85"/>
  <c r="AG549" i="85"/>
  <c r="AG494" i="85"/>
  <c r="AA494" i="85"/>
  <c r="I217" i="85"/>
  <c r="AE243" i="85"/>
  <c r="Y243" i="85"/>
  <c r="Y403" i="85"/>
  <c r="AE403" i="85"/>
  <c r="AD403" i="85"/>
  <c r="X403" i="85"/>
  <c r="AF477" i="85"/>
  <c r="Z477" i="85"/>
  <c r="I220" i="85"/>
  <c r="W459" i="85"/>
  <c r="AC459" i="85"/>
  <c r="AG548" i="85"/>
  <c r="AA548" i="85"/>
  <c r="AG634" i="85"/>
  <c r="AA634" i="85"/>
  <c r="AG626" i="85"/>
  <c r="AA626" i="85"/>
  <c r="AG539" i="85"/>
  <c r="AA539" i="85"/>
  <c r="AG607" i="85"/>
  <c r="AA607" i="85"/>
  <c r="AG426" i="85"/>
  <c r="AA426" i="85"/>
  <c r="W303" i="85"/>
  <c r="AC303" i="85"/>
  <c r="Z303" i="85"/>
  <c r="AF303" i="85"/>
  <c r="AG415" i="85"/>
  <c r="AA415" i="85"/>
  <c r="AB424" i="85"/>
  <c r="V424" i="85"/>
  <c r="AD605" i="85"/>
  <c r="X605" i="85"/>
  <c r="AA529" i="85"/>
  <c r="AG529" i="85"/>
  <c r="Y349" i="85"/>
  <c r="AE349" i="85"/>
  <c r="AA483" i="85"/>
  <c r="AG483" i="85"/>
  <c r="Y476" i="85"/>
  <c r="AE476" i="85"/>
  <c r="AD476" i="85"/>
  <c r="X476" i="85"/>
  <c r="AD495" i="85"/>
  <c r="X495" i="85"/>
  <c r="V592" i="85"/>
  <c r="AB592" i="85"/>
  <c r="AD592" i="85"/>
  <c r="X592" i="85"/>
  <c r="AG666" i="85"/>
  <c r="AA666" i="85"/>
  <c r="AD666" i="85"/>
  <c r="X666" i="85"/>
  <c r="AG673" i="85"/>
  <c r="AA673" i="85"/>
  <c r="I215" i="85"/>
  <c r="AE241" i="85"/>
  <c r="Y241" i="85"/>
  <c r="AA241" i="85"/>
  <c r="K215" i="85"/>
  <c r="AG241" i="85"/>
  <c r="AA329" i="85"/>
  <c r="AG329" i="85"/>
  <c r="AA547" i="85"/>
  <c r="AG547" i="85"/>
  <c r="AB294" i="85"/>
  <c r="V294" i="85"/>
  <c r="W433" i="85"/>
  <c r="AC433" i="85"/>
  <c r="AA465" i="85"/>
  <c r="AG465" i="85"/>
  <c r="AG522" i="85"/>
  <c r="AA522" i="85"/>
  <c r="AG601" i="85"/>
  <c r="AA601" i="85"/>
  <c r="AD665" i="85"/>
  <c r="X665" i="85"/>
  <c r="I193" i="85"/>
  <c r="AB517" i="85"/>
  <c r="V517" i="85"/>
  <c r="Z382" i="85"/>
  <c r="AF382" i="85"/>
  <c r="AD382" i="85"/>
  <c r="X382" i="85"/>
  <c r="H199" i="85"/>
  <c r="AD470" i="85"/>
  <c r="X470" i="85"/>
  <c r="AG593" i="85"/>
  <c r="AA593" i="85"/>
  <c r="Y585" i="85"/>
  <c r="AE585" i="85"/>
  <c r="AG585" i="85"/>
  <c r="AA585" i="85"/>
  <c r="X309" i="85"/>
  <c r="AD309" i="85"/>
  <c r="AF309" i="85"/>
  <c r="Z309" i="85"/>
  <c r="V525" i="85"/>
  <c r="AB525" i="85"/>
  <c r="AG520" i="85"/>
  <c r="AA520" i="85"/>
  <c r="AB608" i="85"/>
  <c r="V608" i="85"/>
  <c r="AG333" i="85"/>
  <c r="AA333" i="85"/>
  <c r="AB333" i="85"/>
  <c r="V333" i="85"/>
  <c r="V435" i="85"/>
  <c r="AB435" i="85"/>
  <c r="Z532" i="85"/>
  <c r="AF532" i="85"/>
  <c r="AA532" i="85"/>
  <c r="AG532" i="85"/>
  <c r="AA455" i="85"/>
  <c r="AG455" i="85"/>
  <c r="V635" i="85"/>
  <c r="AB635" i="85"/>
  <c r="AA635" i="85"/>
  <c r="AG635" i="85"/>
  <c r="V394" i="85"/>
  <c r="AB394" i="85"/>
  <c r="AD394" i="85"/>
  <c r="X394" i="85"/>
  <c r="AG530" i="85"/>
  <c r="AA530" i="85"/>
  <c r="V530" i="85"/>
  <c r="AB530" i="85"/>
  <c r="AB526" i="85"/>
  <c r="V526" i="85"/>
  <c r="AE631" i="85"/>
  <c r="Y631" i="85"/>
  <c r="H206" i="85"/>
  <c r="AD617" i="85"/>
  <c r="F206" i="85"/>
  <c r="V617" i="85"/>
  <c r="AB617" i="85"/>
  <c r="V537" i="85"/>
  <c r="AB537" i="85"/>
  <c r="V330" i="85"/>
  <c r="AB330" i="85"/>
  <c r="AD330" i="85"/>
  <c r="X330" i="85"/>
  <c r="V450" i="85"/>
  <c r="AB450" i="85"/>
  <c r="AD450" i="85"/>
  <c r="X450" i="85"/>
  <c r="V507" i="85"/>
  <c r="AB507" i="85"/>
  <c r="AD507" i="85"/>
  <c r="X507" i="85"/>
  <c r="V661" i="85"/>
  <c r="AB661" i="85"/>
  <c r="Y646" i="85"/>
  <c r="AE646" i="85"/>
  <c r="AC646" i="85"/>
  <c r="W646" i="85"/>
  <c r="AG570" i="85"/>
  <c r="AA570" i="85"/>
  <c r="AE570" i="85"/>
  <c r="Y570" i="85"/>
  <c r="V652" i="85"/>
  <c r="AB652" i="85"/>
  <c r="AE650" i="85"/>
  <c r="Y650" i="85"/>
  <c r="AG650" i="85"/>
  <c r="AA650" i="85"/>
  <c r="AG648" i="85"/>
  <c r="AA648" i="85"/>
  <c r="AB648" i="85"/>
  <c r="V648" i="85"/>
  <c r="X520" i="85"/>
  <c r="X557" i="85"/>
  <c r="X526" i="85"/>
  <c r="X617" i="85"/>
  <c r="X661" i="85"/>
  <c r="X677" i="85"/>
  <c r="X251" i="85"/>
  <c r="H225" i="85"/>
  <c r="AD251" i="85"/>
  <c r="Z407" i="85"/>
  <c r="J196" i="85"/>
  <c r="AF407" i="85"/>
  <c r="V556" i="85"/>
  <c r="AB556" i="85"/>
  <c r="V571" i="85"/>
  <c r="AB571" i="85"/>
  <c r="AF497" i="85"/>
  <c r="Z497" i="85"/>
  <c r="AB500" i="85"/>
  <c r="V500" i="85"/>
  <c r="AD500" i="85"/>
  <c r="X500" i="85"/>
  <c r="AG587" i="85"/>
  <c r="AA587" i="85"/>
  <c r="AA595" i="85"/>
  <c r="AG595" i="85"/>
  <c r="V576" i="85"/>
  <c r="AB576" i="85"/>
  <c r="AD576" i="85"/>
  <c r="X576" i="85"/>
  <c r="AG667" i="85"/>
  <c r="AA667" i="85"/>
  <c r="X679" i="85"/>
  <c r="AD679" i="85"/>
  <c r="V376" i="85"/>
  <c r="AB376" i="85"/>
  <c r="V263" i="85"/>
  <c r="AB263" i="85"/>
  <c r="V416" i="85"/>
  <c r="AB416" i="85"/>
  <c r="AB408" i="85"/>
  <c r="V408" i="85"/>
  <c r="V270" i="85"/>
  <c r="AB270" i="85"/>
  <c r="V272" i="85"/>
  <c r="AB272" i="85"/>
  <c r="AB297" i="85"/>
  <c r="V297" i="85"/>
  <c r="V380" i="85"/>
  <c r="AB380" i="85"/>
  <c r="V448" i="85"/>
  <c r="AB448" i="85"/>
  <c r="V293" i="85"/>
  <c r="AB293" i="85"/>
  <c r="V353" i="85"/>
  <c r="AB353" i="85"/>
  <c r="V385" i="85"/>
  <c r="AB385" i="85"/>
  <c r="V420" i="85"/>
  <c r="AB420" i="85"/>
  <c r="V322" i="85"/>
  <c r="AB322" i="85"/>
  <c r="V410" i="85"/>
  <c r="AB410" i="85"/>
  <c r="V482" i="85"/>
  <c r="AB482" i="85"/>
  <c r="V315" i="85"/>
  <c r="AB315" i="85"/>
  <c r="AB339" i="85"/>
  <c r="V339" i="85"/>
  <c r="V359" i="85"/>
  <c r="AB359" i="85"/>
  <c r="V383" i="85"/>
  <c r="AB383" i="85"/>
  <c r="V411" i="85"/>
  <c r="AB411" i="85"/>
  <c r="V443" i="85"/>
  <c r="AB443" i="85"/>
  <c r="AB464" i="85"/>
  <c r="V464" i="85"/>
  <c r="V447" i="85"/>
  <c r="AB447" i="85"/>
  <c r="V603" i="85"/>
  <c r="AB603" i="85"/>
  <c r="V536" i="85"/>
  <c r="AB536" i="85"/>
  <c r="K231" i="85"/>
  <c r="AA257" i="85"/>
  <c r="AG257" i="85"/>
  <c r="X425" i="85"/>
  <c r="AD425" i="85"/>
  <c r="AB425" i="85"/>
  <c r="V425" i="85"/>
  <c r="AG501" i="85"/>
  <c r="AA501" i="85"/>
  <c r="AG614" i="85"/>
  <c r="AA614" i="85"/>
  <c r="AG602" i="85"/>
  <c r="AA602" i="85"/>
  <c r="AG305" i="85"/>
  <c r="AA305" i="85"/>
  <c r="V346" i="85"/>
  <c r="AB346" i="85"/>
  <c r="W377" i="85"/>
  <c r="AC377" i="85"/>
  <c r="AF377" i="85"/>
  <c r="Z377" i="85"/>
  <c r="AG624" i="85"/>
  <c r="AA624" i="85"/>
  <c r="AG511" i="85"/>
  <c r="AA511" i="85"/>
  <c r="AG535" i="85"/>
  <c r="AA535" i="85"/>
  <c r="K217" i="85"/>
  <c r="AA243" i="85"/>
  <c r="AG243" i="85"/>
  <c r="AF243" i="85"/>
  <c r="J217" i="85"/>
  <c r="Z243" i="85"/>
  <c r="AC403" i="85"/>
  <c r="W403" i="85"/>
  <c r="Y477" i="85"/>
  <c r="AE477" i="85"/>
  <c r="AG477" i="85"/>
  <c r="AA477" i="85"/>
  <c r="AG459" i="85"/>
  <c r="AA459" i="85"/>
  <c r="Z459" i="85"/>
  <c r="AF459" i="85"/>
  <c r="W539" i="85"/>
  <c r="AC539" i="85"/>
  <c r="AE539" i="85"/>
  <c r="Y539" i="85"/>
  <c r="AB303" i="85"/>
  <c r="V303" i="85"/>
  <c r="Y424" i="85"/>
  <c r="AE424" i="85"/>
  <c r="AC424" i="85"/>
  <c r="W424" i="85"/>
  <c r="AG605" i="85"/>
  <c r="AA605" i="85"/>
  <c r="AA597" i="85"/>
  <c r="AG597" i="85"/>
  <c r="W349" i="85"/>
  <c r="AC349" i="85"/>
  <c r="AF349" i="85"/>
  <c r="Z349" i="85"/>
  <c r="AC476" i="85"/>
  <c r="W476" i="85"/>
  <c r="AA485" i="85"/>
  <c r="AG485" i="85"/>
  <c r="AG561" i="85"/>
  <c r="AA561" i="85"/>
  <c r="V495" i="85"/>
  <c r="AB495" i="85"/>
  <c r="AE495" i="85"/>
  <c r="Y495" i="85"/>
  <c r="AC592" i="85"/>
  <c r="W592" i="85"/>
  <c r="AD584" i="85"/>
  <c r="X584" i="85"/>
  <c r="AG675" i="85"/>
  <c r="AA675" i="85"/>
  <c r="V241" i="85"/>
  <c r="AB241" i="85"/>
  <c r="F215" i="85"/>
  <c r="W329" i="85"/>
  <c r="AC329" i="85"/>
  <c r="AB329" i="85"/>
  <c r="V329" i="85"/>
  <c r="AG515" i="85"/>
  <c r="AA515" i="85"/>
  <c r="W294" i="85"/>
  <c r="AC294" i="85"/>
  <c r="AF294" i="85"/>
  <c r="Z294" i="85"/>
  <c r="AG433" i="85"/>
  <c r="AA433" i="85"/>
  <c r="AB433" i="85"/>
  <c r="V433" i="85"/>
  <c r="W522" i="85"/>
  <c r="AC522" i="85"/>
  <c r="AB522" i="85"/>
  <c r="V522" i="85"/>
  <c r="AG514" i="85"/>
  <c r="AA514" i="85"/>
  <c r="AB601" i="85"/>
  <c r="V601" i="85"/>
  <c r="AD601" i="85"/>
  <c r="X601" i="85"/>
  <c r="X517" i="85"/>
  <c r="AD517" i="85"/>
  <c r="AC517" i="85"/>
  <c r="W517" i="85"/>
  <c r="AG598" i="85"/>
  <c r="AA598" i="85"/>
  <c r="AA382" i="85"/>
  <c r="AG382" i="85"/>
  <c r="AA439" i="85"/>
  <c r="AG439" i="85"/>
  <c r="K199" i="85"/>
  <c r="AG470" i="85"/>
  <c r="AA470" i="85"/>
  <c r="Z593" i="85"/>
  <c r="AF593" i="85"/>
  <c r="AD593" i="85"/>
  <c r="X593" i="85"/>
  <c r="Z525" i="85"/>
  <c r="AF525" i="85"/>
  <c r="Z608" i="85"/>
  <c r="AF608" i="85"/>
  <c r="W333" i="85"/>
  <c r="AC333" i="85"/>
  <c r="AF333" i="85"/>
  <c r="Z333" i="85"/>
  <c r="AD532" i="85"/>
  <c r="X532" i="85"/>
  <c r="AA314" i="85"/>
  <c r="AG314" i="85"/>
  <c r="W394" i="85"/>
  <c r="AC394" i="85"/>
  <c r="Y394" i="85"/>
  <c r="AE394" i="85"/>
  <c r="AE510" i="85"/>
  <c r="Y510" i="85"/>
  <c r="Z526" i="85"/>
  <c r="AF526" i="85"/>
  <c r="K206" i="85"/>
  <c r="AG617" i="85"/>
  <c r="AA617" i="85"/>
  <c r="AG565" i="85"/>
  <c r="AA565" i="85"/>
  <c r="Z537" i="85"/>
  <c r="AF537" i="85"/>
  <c r="W330" i="85"/>
  <c r="AC330" i="85"/>
  <c r="Y330" i="85"/>
  <c r="AE330" i="85"/>
  <c r="AG370" i="85"/>
  <c r="AA370" i="85"/>
  <c r="AE590" i="85"/>
  <c r="Y590" i="85"/>
  <c r="AG661" i="85"/>
  <c r="AA661" i="85"/>
  <c r="AF661" i="85"/>
  <c r="Z661" i="85"/>
  <c r="Z646" i="85"/>
  <c r="AF646" i="85"/>
  <c r="AD646" i="85"/>
  <c r="X646" i="85"/>
  <c r="W650" i="85"/>
  <c r="AC650" i="85"/>
  <c r="AD650" i="85"/>
  <c r="X650" i="85"/>
  <c r="W648" i="85"/>
  <c r="AC648" i="85"/>
  <c r="Z648" i="85"/>
  <c r="AF648" i="85"/>
  <c r="X311" i="85"/>
  <c r="X255" i="85"/>
  <c r="X635" i="85"/>
  <c r="I225" i="85"/>
  <c r="AE251" i="85"/>
  <c r="Y251" i="85"/>
  <c r="AF390" i="85"/>
  <c r="Z390" i="85"/>
  <c r="AG398" i="85"/>
  <c r="AA398" i="85"/>
  <c r="Y398" i="85"/>
  <c r="AE398" i="85"/>
  <c r="AC407" i="85"/>
  <c r="G196" i="85"/>
  <c r="W407" i="85"/>
  <c r="AG472" i="85"/>
  <c r="AA472" i="85"/>
  <c r="AA571" i="85"/>
  <c r="AG571" i="85"/>
  <c r="X497" i="85"/>
  <c r="AD497" i="85"/>
  <c r="AC497" i="85"/>
  <c r="W497" i="85"/>
  <c r="V587" i="85"/>
  <c r="AB587" i="85"/>
  <c r="AD587" i="85"/>
  <c r="X587" i="85"/>
  <c r="AG580" i="85"/>
  <c r="AA580" i="85"/>
  <c r="AA679" i="85"/>
  <c r="AG679" i="85"/>
  <c r="AB679" i="85"/>
  <c r="V679" i="85"/>
  <c r="V271" i="85"/>
  <c r="AB271" i="85"/>
  <c r="V274" i="85"/>
  <c r="AB274" i="85"/>
  <c r="AB276" i="85"/>
  <c r="V276" i="85"/>
  <c r="V313" i="85"/>
  <c r="AB313" i="85"/>
  <c r="AB269" i="85"/>
  <c r="V269" i="85"/>
  <c r="V301" i="85"/>
  <c r="AB301" i="85"/>
  <c r="V357" i="85"/>
  <c r="AB357" i="85"/>
  <c r="V440" i="85"/>
  <c r="AB440" i="85"/>
  <c r="V326" i="85"/>
  <c r="AB326" i="85"/>
  <c r="V354" i="85"/>
  <c r="AB354" i="85"/>
  <c r="AB438" i="85"/>
  <c r="V438" i="85"/>
  <c r="AB460" i="85"/>
  <c r="V460" i="85"/>
  <c r="V343" i="85"/>
  <c r="AB343" i="85"/>
  <c r="AB387" i="85"/>
  <c r="V387" i="85"/>
  <c r="F198" i="85"/>
  <c r="V449" i="85"/>
  <c r="AB449" i="85"/>
  <c r="AB451" i="85"/>
  <c r="V451" i="85"/>
  <c r="V545" i="85"/>
  <c r="AB545" i="85"/>
  <c r="V540" i="85"/>
  <c r="AB540" i="85"/>
  <c r="H231" i="85"/>
  <c r="AD257" i="85"/>
  <c r="W425" i="85"/>
  <c r="AC425" i="85"/>
  <c r="Z425" i="85"/>
  <c r="AF425" i="85"/>
  <c r="F202" i="85"/>
  <c r="V611" i="85"/>
  <c r="AB611" i="85"/>
  <c r="AE602" i="85"/>
  <c r="Y602" i="85"/>
  <c r="AC602" i="85"/>
  <c r="W602" i="85"/>
  <c r="W346" i="85"/>
  <c r="AC346" i="85"/>
  <c r="AD346" i="85"/>
  <c r="X346" i="85"/>
  <c r="X377" i="85"/>
  <c r="AD377" i="85"/>
  <c r="V535" i="85"/>
  <c r="AB535" i="85"/>
  <c r="AD535" i="85"/>
  <c r="X535" i="85"/>
  <c r="AG621" i="85"/>
  <c r="AA621" i="85"/>
  <c r="AG625" i="85"/>
  <c r="AA625" i="85"/>
  <c r="V625" i="85"/>
  <c r="AB625" i="85"/>
  <c r="X243" i="85"/>
  <c r="H217" i="85"/>
  <c r="AD243" i="85"/>
  <c r="V403" i="85"/>
  <c r="AB403" i="85"/>
  <c r="AG403" i="85"/>
  <c r="AA403" i="85"/>
  <c r="AB477" i="85"/>
  <c r="V477" i="85"/>
  <c r="V459" i="85"/>
  <c r="AB459" i="85"/>
  <c r="AD459" i="85"/>
  <c r="X459" i="85"/>
  <c r="AG627" i="85"/>
  <c r="AA627" i="85"/>
  <c r="AG342" i="85"/>
  <c r="AA342" i="85"/>
  <c r="Z539" i="85"/>
  <c r="AF539" i="85"/>
  <c r="AG610" i="85"/>
  <c r="AA610" i="85"/>
  <c r="AG462" i="85"/>
  <c r="AA462" i="85"/>
  <c r="AE303" i="85"/>
  <c r="Y303" i="85"/>
  <c r="AG318" i="85"/>
  <c r="AA318" i="85"/>
  <c r="X424" i="85"/>
  <c r="AD424" i="85"/>
  <c r="AA424" i="85"/>
  <c r="AG424" i="85"/>
  <c r="AG574" i="85"/>
  <c r="AA574" i="85"/>
  <c r="X349" i="85"/>
  <c r="AD349" i="85"/>
  <c r="AG641" i="85"/>
  <c r="AA641" i="85"/>
  <c r="Z476" i="85"/>
  <c r="AF476" i="85"/>
  <c r="AA476" i="85"/>
  <c r="AG476" i="85"/>
  <c r="AG564" i="85"/>
  <c r="AA564" i="85"/>
  <c r="AA427" i="85"/>
  <c r="AG427" i="85"/>
  <c r="W495" i="85"/>
  <c r="AC495" i="85"/>
  <c r="AG496" i="85"/>
  <c r="AA496" i="85"/>
  <c r="Z592" i="85"/>
  <c r="AF592" i="85"/>
  <c r="AA592" i="85"/>
  <c r="AG592" i="85"/>
  <c r="AG676" i="85"/>
  <c r="AA676" i="85"/>
  <c r="AC241" i="85"/>
  <c r="G215" i="85"/>
  <c r="W241" i="85"/>
  <c r="X329" i="85"/>
  <c r="AD329" i="85"/>
  <c r="AF329" i="85"/>
  <c r="Z329" i="85"/>
  <c r="AA294" i="85"/>
  <c r="AG294" i="85"/>
  <c r="AE294" i="85"/>
  <c r="Y294" i="85"/>
  <c r="AA374" i="85"/>
  <c r="AG374" i="85"/>
  <c r="X433" i="85"/>
  <c r="AD433" i="85"/>
  <c r="AF433" i="85"/>
  <c r="Z433" i="85"/>
  <c r="X522" i="85"/>
  <c r="AD522" i="85"/>
  <c r="Z522" i="85"/>
  <c r="AF522" i="85"/>
  <c r="AF601" i="85"/>
  <c r="Z601" i="85"/>
  <c r="AE601" i="85"/>
  <c r="Y601" i="85"/>
  <c r="AE517" i="85"/>
  <c r="Y517" i="85"/>
  <c r="AG517" i="85"/>
  <c r="AA517" i="85"/>
  <c r="AG317" i="85"/>
  <c r="AA317" i="85"/>
  <c r="V382" i="85"/>
  <c r="AB382" i="85"/>
  <c r="AD439" i="85"/>
  <c r="X439" i="85"/>
  <c r="AB593" i="85"/>
  <c r="V593" i="85"/>
  <c r="AE593" i="85"/>
  <c r="Y593" i="85"/>
  <c r="AB71" i="85"/>
  <c r="H76" i="85"/>
  <c r="H88" i="85"/>
  <c r="H40" i="85"/>
  <c r="AA71" i="85"/>
  <c r="AD71" i="85"/>
  <c r="H148" i="85"/>
  <c r="H64" i="85"/>
  <c r="H160" i="85"/>
  <c r="M35" i="85"/>
  <c r="N81" i="85"/>
  <c r="AD127" i="85"/>
  <c r="AC107" i="85"/>
  <c r="H100" i="85"/>
  <c r="H171" i="85"/>
  <c r="I35" i="85"/>
  <c r="E35" i="85"/>
  <c r="AA95" i="85"/>
  <c r="F35" i="85"/>
  <c r="AD131" i="85"/>
  <c r="AB81" i="85"/>
  <c r="AB59" i="85"/>
  <c r="AD81" i="85"/>
  <c r="E32" i="85"/>
  <c r="AA107" i="85"/>
  <c r="Y81" i="85"/>
  <c r="H282" i="85"/>
  <c r="H347" i="85"/>
  <c r="G295" i="85"/>
  <c r="H246" i="85"/>
  <c r="H365" i="85"/>
  <c r="G347" i="85"/>
  <c r="G533" i="85"/>
  <c r="H286" i="85"/>
  <c r="W59" i="85"/>
  <c r="H245" i="85"/>
  <c r="H35" i="85"/>
  <c r="N107" i="85"/>
  <c r="AA59" i="85"/>
  <c r="K35" i="85"/>
  <c r="H508" i="85"/>
  <c r="Y59" i="85"/>
  <c r="X59" i="85"/>
  <c r="AD107" i="85"/>
  <c r="N59" i="85"/>
  <c r="AC95" i="85"/>
  <c r="G35" i="85"/>
  <c r="AD59" i="85"/>
  <c r="AB95" i="85"/>
  <c r="V47" i="85"/>
  <c r="X47" i="85"/>
  <c r="Z59" i="85"/>
  <c r="G246" i="85"/>
  <c r="Y68" i="85"/>
  <c r="N47" i="85"/>
  <c r="Y47" i="85"/>
  <c r="G577" i="85"/>
  <c r="AC59" i="85"/>
  <c r="F36" i="85"/>
  <c r="AD142" i="85"/>
  <c r="G31" i="85"/>
  <c r="AB43" i="85"/>
  <c r="X69" i="85"/>
  <c r="AC83" i="85"/>
  <c r="N117" i="85"/>
  <c r="AC47" i="85"/>
  <c r="N95" i="85"/>
  <c r="G365" i="85"/>
  <c r="J35" i="85"/>
  <c r="AA47" i="85"/>
  <c r="H577" i="85"/>
  <c r="N83" i="85"/>
  <c r="W47" i="85"/>
  <c r="AD83" i="85"/>
  <c r="G286" i="85"/>
  <c r="H33" i="85"/>
  <c r="AD117" i="85"/>
  <c r="AD47" i="85"/>
  <c r="Z47" i="85"/>
  <c r="H296" i="85"/>
  <c r="H283" i="85"/>
  <c r="AB47" i="85"/>
  <c r="G284" i="85"/>
  <c r="G245" i="85"/>
  <c r="G239" i="85"/>
  <c r="H371" i="85"/>
  <c r="G432" i="85"/>
  <c r="AD92" i="85"/>
  <c r="Z83" i="85"/>
  <c r="Z96" i="85"/>
  <c r="AA91" i="85"/>
  <c r="AD45" i="85"/>
  <c r="F31" i="85"/>
  <c r="N91" i="85"/>
  <c r="F33" i="85"/>
  <c r="I32" i="85"/>
  <c r="AA45" i="85"/>
  <c r="AC91" i="85"/>
  <c r="AA93" i="85"/>
  <c r="N127" i="85"/>
  <c r="Y67" i="85"/>
  <c r="N44" i="85"/>
  <c r="AB117" i="85"/>
  <c r="W69" i="85"/>
  <c r="W55" i="85"/>
  <c r="AB91" i="85"/>
  <c r="AC103" i="85"/>
  <c r="Z57" i="85"/>
  <c r="H160" i="78"/>
  <c r="H136" i="78"/>
  <c r="H112" i="78"/>
  <c r="H88" i="78"/>
  <c r="H64" i="78"/>
  <c r="H171" i="78"/>
  <c r="H148" i="78"/>
  <c r="H124" i="78"/>
  <c r="H100" i="78"/>
  <c r="H76" i="78"/>
  <c r="H52" i="78"/>
  <c r="I28" i="78"/>
  <c r="H40" i="78"/>
  <c r="AC56" i="85"/>
  <c r="AB116" i="85"/>
  <c r="N120" i="85"/>
  <c r="AB103" i="85"/>
  <c r="H32" i="85"/>
  <c r="N55" i="85"/>
  <c r="AD69" i="85"/>
  <c r="AA48" i="85"/>
  <c r="N67" i="85"/>
  <c r="G33" i="85"/>
  <c r="AA68" i="85"/>
  <c r="M31" i="85"/>
  <c r="N68" i="85"/>
  <c r="AB45" i="85"/>
  <c r="AC117" i="85"/>
  <c r="AB55" i="85"/>
  <c r="AC45" i="85"/>
  <c r="W68" i="85"/>
  <c r="X68" i="85"/>
  <c r="AD68" i="85"/>
  <c r="AC129" i="85"/>
  <c r="J31" i="85"/>
  <c r="N106" i="85"/>
  <c r="N92" i="85"/>
  <c r="AA43" i="85"/>
  <c r="N69" i="85"/>
  <c r="N43" i="85"/>
  <c r="W48" i="85"/>
  <c r="Z45" i="85"/>
  <c r="AC68" i="85"/>
  <c r="N45" i="85"/>
  <c r="Y45" i="85"/>
  <c r="Y43" i="85"/>
  <c r="Z68" i="85"/>
  <c r="AC48" i="85"/>
  <c r="V48" i="85"/>
  <c r="AD129" i="85"/>
  <c r="Z43" i="85"/>
  <c r="AB68" i="85"/>
  <c r="AB83" i="85"/>
  <c r="F32" i="85"/>
  <c r="AB120" i="85"/>
  <c r="AA83" i="85"/>
  <c r="L36" i="85"/>
  <c r="L32" i="85"/>
  <c r="AD72" i="85"/>
  <c r="H36" i="85"/>
  <c r="Y83" i="85"/>
  <c r="Z44" i="85"/>
  <c r="AD91" i="85"/>
  <c r="N48" i="85"/>
  <c r="H31" i="85"/>
  <c r="X45" i="85"/>
  <c r="W45" i="85"/>
  <c r="W44" i="85"/>
  <c r="AD48" i="85"/>
  <c r="AC43" i="85"/>
  <c r="U45" i="85"/>
  <c r="AD116" i="85"/>
  <c r="X70" i="85"/>
  <c r="W58" i="85"/>
  <c r="I31" i="85"/>
  <c r="AD96" i="85"/>
  <c r="N105" i="85"/>
  <c r="AB93" i="85"/>
  <c r="AB48" i="85"/>
  <c r="Y69" i="85"/>
  <c r="V43" i="85"/>
  <c r="AA104" i="85"/>
  <c r="N116" i="85"/>
  <c r="N56" i="85"/>
  <c r="G32" i="85"/>
  <c r="U44" i="85"/>
  <c r="X56" i="85"/>
  <c r="AC67" i="85"/>
  <c r="X48" i="85"/>
  <c r="AA67" i="85"/>
  <c r="AA44" i="85"/>
  <c r="AB69" i="85"/>
  <c r="AD67" i="85"/>
  <c r="AD106" i="85"/>
  <c r="J34" i="85"/>
  <c r="X67" i="85"/>
  <c r="AA55" i="85"/>
  <c r="AA96" i="85"/>
  <c r="AD128" i="85"/>
  <c r="Z48" i="85"/>
  <c r="E36" i="85"/>
  <c r="AD55" i="85"/>
  <c r="AC55" i="85"/>
  <c r="AA56" i="85"/>
  <c r="N104" i="85"/>
  <c r="N57" i="85"/>
  <c r="L33" i="85"/>
  <c r="M32" i="85"/>
  <c r="Z72" i="85"/>
  <c r="N93" i="85"/>
  <c r="AA69" i="85"/>
  <c r="N96" i="85"/>
  <c r="AB67" i="85"/>
  <c r="AC106" i="85"/>
  <c r="G34" i="85"/>
  <c r="Z67" i="85"/>
  <c r="W43" i="85"/>
  <c r="I34" i="85"/>
  <c r="AC132" i="85"/>
  <c r="M33" i="85"/>
  <c r="AD141" i="85"/>
  <c r="AB92" i="85"/>
  <c r="N141" i="85"/>
  <c r="X43" i="85"/>
  <c r="AA116" i="85"/>
  <c r="Z69" i="85"/>
  <c r="Y48" i="85"/>
  <c r="AC92" i="85"/>
  <c r="Y58" i="85"/>
  <c r="Z55" i="85"/>
  <c r="AC69" i="85"/>
  <c r="AD43" i="85"/>
  <c r="K34" i="85"/>
  <c r="X55" i="85"/>
  <c r="Y92" i="85"/>
  <c r="Z84" i="85"/>
  <c r="AB108" i="85"/>
  <c r="Y55" i="85"/>
  <c r="J33" i="85"/>
  <c r="AB115" i="85"/>
  <c r="I33" i="85"/>
  <c r="AD105" i="85"/>
  <c r="K31" i="85"/>
  <c r="V44" i="85"/>
  <c r="Y44" i="85"/>
  <c r="N70" i="85"/>
  <c r="G36" i="85"/>
  <c r="N103" i="85"/>
  <c r="E33" i="85"/>
  <c r="AC120" i="85"/>
  <c r="AD120" i="85"/>
  <c r="AB57" i="85"/>
  <c r="X58" i="85"/>
  <c r="AD132" i="85"/>
  <c r="AD44" i="85"/>
  <c r="AB106" i="85"/>
  <c r="AB94" i="85"/>
  <c r="AB104" i="85"/>
  <c r="L31" i="85"/>
  <c r="AC128" i="85"/>
  <c r="AA92" i="85"/>
  <c r="AC44" i="85"/>
  <c r="X72" i="85"/>
  <c r="AB44" i="85"/>
  <c r="Y72" i="85"/>
  <c r="AD58" i="85"/>
  <c r="X44" i="85"/>
  <c r="AC96" i="85"/>
  <c r="AB96" i="85"/>
  <c r="N72" i="85"/>
  <c r="Z92" i="85"/>
  <c r="F34" i="85"/>
  <c r="AD103" i="85"/>
  <c r="Z70" i="85"/>
  <c r="K32" i="85"/>
  <c r="AC57" i="85"/>
  <c r="AC72" i="85"/>
  <c r="K33" i="85"/>
  <c r="AA106" i="85"/>
  <c r="Z93" i="85"/>
  <c r="Y93" i="85"/>
  <c r="AA103" i="85"/>
  <c r="Z103" i="85"/>
  <c r="AD84" i="85"/>
  <c r="AC115" i="85"/>
  <c r="Z58" i="85"/>
  <c r="AD115" i="85"/>
  <c r="N58" i="85"/>
  <c r="N94" i="85"/>
  <c r="Y84" i="85"/>
  <c r="AD56" i="85"/>
  <c r="AA120" i="85"/>
  <c r="W57" i="85"/>
  <c r="Z60" i="85"/>
  <c r="AD70" i="85"/>
  <c r="AB60" i="85"/>
  <c r="Y57" i="85"/>
  <c r="AB72" i="85"/>
  <c r="Z94" i="85"/>
  <c r="Y60" i="85"/>
  <c r="K36" i="85"/>
  <c r="J36" i="85"/>
  <c r="L34" i="85"/>
  <c r="AB56" i="85"/>
  <c r="AC104" i="85"/>
  <c r="AB105" i="85"/>
  <c r="AA57" i="85"/>
  <c r="AA72" i="85"/>
  <c r="AA108" i="85"/>
  <c r="AC105" i="85"/>
  <c r="AA58" i="85"/>
  <c r="AA105" i="85"/>
  <c r="AC58" i="85"/>
  <c r="AA94" i="85"/>
  <c r="AD139" i="85"/>
  <c r="X57" i="85"/>
  <c r="Z56" i="85"/>
  <c r="AC108" i="85"/>
  <c r="AD57" i="85"/>
  <c r="AD93" i="85"/>
  <c r="W56" i="85"/>
  <c r="AD94" i="85"/>
  <c r="M36" i="85"/>
  <c r="AC93" i="85"/>
  <c r="J40" i="85"/>
  <c r="J171" i="85"/>
  <c r="J148" i="85"/>
  <c r="J124" i="85"/>
  <c r="J100" i="85"/>
  <c r="J76" i="85"/>
  <c r="J52" i="85"/>
  <c r="J136" i="85"/>
  <c r="J112" i="85"/>
  <c r="J64" i="85"/>
  <c r="J160" i="85"/>
  <c r="J88" i="85"/>
  <c r="I40" i="85"/>
  <c r="I171" i="85"/>
  <c r="I160" i="85"/>
  <c r="I136" i="85"/>
  <c r="I112" i="85"/>
  <c r="I88" i="85"/>
  <c r="I64" i="85"/>
  <c r="I148" i="85"/>
  <c r="I124" i="85"/>
  <c r="I100" i="85"/>
  <c r="I76" i="85"/>
  <c r="I52" i="85"/>
  <c r="N115" i="85"/>
  <c r="N84" i="85"/>
  <c r="AD104" i="85"/>
  <c r="J32" i="85"/>
  <c r="AA70" i="85"/>
  <c r="Y56" i="85"/>
  <c r="AB84" i="85"/>
  <c r="W60" i="85"/>
  <c r="AA84" i="85"/>
  <c r="AC94" i="85"/>
  <c r="AB58" i="85"/>
  <c r="W70" i="85"/>
  <c r="AB70" i="85"/>
  <c r="AC70" i="85"/>
  <c r="AC116" i="85"/>
  <c r="G328" i="85"/>
  <c r="G282" i="85"/>
  <c r="N46" i="85"/>
  <c r="N82" i="85"/>
  <c r="Y70" i="85"/>
  <c r="H284" i="85"/>
  <c r="AA82" i="85"/>
  <c r="H34" i="85"/>
  <c r="N108" i="85"/>
  <c r="AA60" i="85"/>
  <c r="N132" i="85"/>
  <c r="I36" i="85"/>
  <c r="AD108" i="85"/>
  <c r="G371" i="85"/>
  <c r="G287" i="85"/>
  <c r="G289" i="85"/>
  <c r="K28" i="85"/>
  <c r="Y46" i="85"/>
  <c r="X60" i="85"/>
  <c r="AB82" i="85"/>
  <c r="G266" i="85"/>
  <c r="AB46" i="85"/>
  <c r="N60" i="85"/>
  <c r="AC84" i="85"/>
  <c r="AA46" i="85"/>
  <c r="AC60" i="85"/>
  <c r="N118" i="85"/>
  <c r="H345" i="85"/>
  <c r="H391" i="85"/>
  <c r="G247" i="85"/>
  <c r="H533" i="85"/>
  <c r="G434" i="85"/>
  <c r="G244" i="85"/>
  <c r="H281" i="85"/>
  <c r="G281" i="85"/>
  <c r="M34" i="85"/>
  <c r="AD60" i="85"/>
  <c r="Z46" i="85"/>
  <c r="X46" i="85"/>
  <c r="AC46" i="85"/>
  <c r="V46" i="85"/>
  <c r="G553" i="85"/>
  <c r="Z82" i="85"/>
  <c r="W46" i="85"/>
  <c r="D34" i="85"/>
  <c r="AD82" i="85"/>
  <c r="AD118" i="85"/>
  <c r="AC118" i="85"/>
  <c r="G296" i="85"/>
  <c r="H287" i="85"/>
  <c r="AC82" i="85"/>
  <c r="AD46" i="85"/>
  <c r="G508" i="85"/>
  <c r="G391" i="85"/>
  <c r="G299" i="85"/>
  <c r="G278" i="85"/>
  <c r="K43" i="77"/>
  <c r="K43" i="84"/>
  <c r="H299" i="85"/>
  <c r="G345" i="85"/>
  <c r="G482" i="85"/>
  <c r="G373" i="85"/>
  <c r="G242" i="85"/>
  <c r="G260" i="85"/>
  <c r="G250" i="85"/>
  <c r="H247" i="85"/>
  <c r="H250" i="85"/>
  <c r="H341" i="85"/>
  <c r="G277" i="85"/>
  <c r="H581" i="85"/>
  <c r="G444" i="85"/>
  <c r="H336" i="85"/>
  <c r="H344" i="85"/>
  <c r="H434" i="85"/>
  <c r="G436" i="85"/>
  <c r="H275" i="85"/>
  <c r="H312" i="85"/>
  <c r="H482" i="85"/>
  <c r="G291" i="85"/>
  <c r="G350" i="85"/>
  <c r="G262" i="85"/>
  <c r="H261" i="85"/>
  <c r="G288" i="85"/>
  <c r="G428" i="85"/>
  <c r="H254" i="85"/>
  <c r="G348" i="85"/>
  <c r="G581" i="85"/>
  <c r="H444" i="85"/>
  <c r="G298" i="85"/>
  <c r="G388" i="85"/>
  <c r="G261" i="85"/>
  <c r="H373" i="85"/>
  <c r="H291" i="85"/>
  <c r="H288" i="85"/>
  <c r="H278" i="85"/>
  <c r="G449" i="85"/>
  <c r="G441" i="85"/>
  <c r="G375" i="85"/>
  <c r="G418" i="85"/>
  <c r="G457" i="85"/>
  <c r="H267" i="85"/>
  <c r="H350" i="85"/>
  <c r="G340" i="85"/>
  <c r="H436" i="85"/>
  <c r="H413" i="85"/>
  <c r="G343" i="85"/>
  <c r="G326" i="85"/>
  <c r="G319" i="85"/>
  <c r="H405" i="85"/>
  <c r="H285" i="85"/>
  <c r="H292" i="85"/>
  <c r="H242" i="85"/>
  <c r="G356" i="85"/>
  <c r="H265" i="85"/>
  <c r="H262" i="85"/>
  <c r="H260" i="85"/>
  <c r="H239" i="85"/>
  <c r="H643" i="85"/>
  <c r="G384" i="85"/>
  <c r="H435" i="85"/>
  <c r="G408" i="85"/>
  <c r="G259" i="85"/>
  <c r="G264" i="85"/>
  <c r="G320" i="85"/>
  <c r="H320" i="85"/>
  <c r="H340" i="85"/>
  <c r="G265" i="85"/>
  <c r="H266" i="85"/>
  <c r="G344" i="85"/>
  <c r="G275" i="85"/>
  <c r="G336" i="85"/>
  <c r="G308" i="85"/>
  <c r="G352" i="85"/>
  <c r="H412" i="85"/>
  <c r="G267" i="85"/>
  <c r="H356" i="85"/>
  <c r="H540" i="85"/>
  <c r="H447" i="85"/>
  <c r="H443" i="85"/>
  <c r="H385" i="85"/>
  <c r="H380" i="85"/>
  <c r="G526" i="85"/>
  <c r="G234" i="85"/>
  <c r="H332" i="85"/>
  <c r="G559" i="85"/>
  <c r="G504" i="85"/>
  <c r="H668" i="85"/>
  <c r="G551" i="85"/>
  <c r="H441" i="85"/>
  <c r="G412" i="85"/>
  <c r="H388" i="85"/>
  <c r="H264" i="85"/>
  <c r="H438" i="85"/>
  <c r="G357" i="85"/>
  <c r="G540" i="85"/>
  <c r="G446" i="85"/>
  <c r="G478" i="85"/>
  <c r="G636" i="85"/>
  <c r="G338" i="85"/>
  <c r="H404" i="85"/>
  <c r="H387" i="85"/>
  <c r="G354" i="85"/>
  <c r="H411" i="85"/>
  <c r="H359" i="85"/>
  <c r="H448" i="85"/>
  <c r="H270" i="85"/>
  <c r="H298" i="85"/>
  <c r="H308" i="85"/>
  <c r="G627" i="85"/>
  <c r="G673" i="85"/>
  <c r="G484" i="85"/>
  <c r="G622" i="85"/>
  <c r="G606" i="85"/>
  <c r="G300" i="85"/>
  <c r="W236" i="85"/>
  <c r="H355" i="85"/>
  <c r="G642" i="85"/>
  <c r="G327" i="85"/>
  <c r="H490" i="85"/>
  <c r="H461" i="85"/>
  <c r="H310" i="85"/>
  <c r="H311" i="85"/>
  <c r="G402" i="85"/>
  <c r="G582" i="85"/>
  <c r="H382" i="85"/>
  <c r="AD236" i="85"/>
  <c r="G625" i="85"/>
  <c r="G535" i="85"/>
  <c r="G611" i="85"/>
  <c r="G451" i="85"/>
  <c r="H329" i="85"/>
  <c r="H241" i="85"/>
  <c r="G303" i="85"/>
  <c r="G425" i="85"/>
  <c r="H536" i="85"/>
  <c r="H383" i="85"/>
  <c r="G339" i="85"/>
  <c r="H322" i="85"/>
  <c r="H293" i="85"/>
  <c r="H272" i="85"/>
  <c r="H263" i="85"/>
  <c r="G537" i="85"/>
  <c r="H635" i="85"/>
  <c r="G498" i="85"/>
  <c r="G506" i="85"/>
  <c r="G456" i="85"/>
  <c r="G331" i="85"/>
  <c r="G321" i="85"/>
  <c r="G453" i="85"/>
  <c r="G280" i="85"/>
  <c r="H279" i="85"/>
  <c r="G667" i="85"/>
  <c r="G306" i="85"/>
  <c r="G461" i="85"/>
  <c r="I209" i="85"/>
  <c r="G516" i="85"/>
  <c r="G659" i="85"/>
  <c r="H579" i="85"/>
  <c r="G662" i="85"/>
  <c r="G593" i="85"/>
  <c r="H269" i="85"/>
  <c r="H276" i="85"/>
  <c r="G271" i="85"/>
  <c r="G251" i="85"/>
  <c r="G590" i="85"/>
  <c r="G400" i="85"/>
  <c r="G323" i="85"/>
  <c r="G644" i="85"/>
  <c r="H658" i="85"/>
  <c r="H377" i="85"/>
  <c r="G374" i="85"/>
  <c r="G465" i="85"/>
  <c r="H503" i="85"/>
  <c r="Y236" i="85"/>
  <c r="AG236" i="85"/>
  <c r="H633" i="85"/>
  <c r="H593" i="85"/>
  <c r="H451" i="85"/>
  <c r="G460" i="85"/>
  <c r="H354" i="85"/>
  <c r="H301" i="85"/>
  <c r="G536" i="85"/>
  <c r="G447" i="85"/>
  <c r="G322" i="85"/>
  <c r="G293" i="85"/>
  <c r="G380" i="85"/>
  <c r="G272" i="85"/>
  <c r="H556" i="85"/>
  <c r="H553" i="85"/>
  <c r="H358" i="85"/>
  <c r="H364" i="85"/>
  <c r="G273" i="85"/>
  <c r="H360" i="85"/>
  <c r="H646" i="85"/>
  <c r="G643" i="85"/>
  <c r="G578" i="85"/>
  <c r="G629" i="85"/>
  <c r="G628" i="85"/>
  <c r="H519" i="85"/>
  <c r="H367" i="85"/>
  <c r="H618" i="85"/>
  <c r="H366" i="85"/>
  <c r="H568" i="85"/>
  <c r="H478" i="85"/>
  <c r="G445" i="85"/>
  <c r="G381" i="85"/>
  <c r="H619" i="85"/>
  <c r="G363" i="85"/>
  <c r="H319" i="85"/>
  <c r="G393" i="85"/>
  <c r="H597" i="85"/>
  <c r="F234" i="85"/>
  <c r="H673" i="85"/>
  <c r="H670" i="85"/>
  <c r="H580" i="85"/>
  <c r="H636" i="85"/>
  <c r="H552" i="85"/>
  <c r="H496" i="85"/>
  <c r="H543" i="85"/>
  <c r="H499" i="85"/>
  <c r="H484" i="85"/>
  <c r="H513" i="85"/>
  <c r="H605" i="85"/>
  <c r="H458" i="85"/>
  <c r="H379" i="85"/>
  <c r="H335" i="85"/>
  <c r="G452" i="85"/>
  <c r="H378" i="85"/>
  <c r="H338" i="85"/>
  <c r="G494" i="85"/>
  <c r="G368" i="85"/>
  <c r="G285" i="85"/>
  <c r="G369" i="85"/>
  <c r="H268" i="85"/>
  <c r="H396" i="85"/>
  <c r="G404" i="85"/>
  <c r="G254" i="85"/>
  <c r="G332" i="85"/>
  <c r="H662" i="85"/>
  <c r="H487" i="85"/>
  <c r="G389" i="85"/>
  <c r="H454" i="85"/>
  <c r="Z236" i="85"/>
  <c r="J209" i="85"/>
  <c r="H575" i="85"/>
  <c r="H569" i="85"/>
  <c r="H649" i="85"/>
  <c r="G653" i="85"/>
  <c r="G658" i="85"/>
  <c r="X236" i="85"/>
  <c r="G503" i="85"/>
  <c r="G489" i="85"/>
  <c r="G524" i="85"/>
  <c r="G623" i="85"/>
  <c r="G501" i="85"/>
  <c r="G414" i="85"/>
  <c r="G486" i="85"/>
  <c r="G641" i="85"/>
  <c r="G510" i="85"/>
  <c r="G390" i="85"/>
  <c r="G314" i="85"/>
  <c r="AF236" i="85"/>
  <c r="H588" i="85"/>
  <c r="H352" i="85"/>
  <c r="G309" i="85"/>
  <c r="G512" i="85"/>
  <c r="G596" i="85"/>
  <c r="H209" i="85"/>
  <c r="G666" i="85"/>
  <c r="G610" i="85"/>
  <c r="G650" i="85"/>
  <c r="H234" i="85"/>
  <c r="I234" i="85"/>
  <c r="G602" i="85"/>
  <c r="G598" i="85"/>
  <c r="H624" i="85"/>
  <c r="G415" i="85"/>
  <c r="H317" i="85"/>
  <c r="H589" i="85"/>
  <c r="H479" i="85"/>
  <c r="G209" i="85"/>
  <c r="G550" i="85"/>
  <c r="H661" i="85"/>
  <c r="H507" i="85"/>
  <c r="H450" i="85"/>
  <c r="H330" i="85"/>
  <c r="H617" i="85"/>
  <c r="H526" i="85"/>
  <c r="G394" i="85"/>
  <c r="G635" i="85"/>
  <c r="G435" i="85"/>
  <c r="G517" i="85"/>
  <c r="AC236" i="85"/>
  <c r="H644" i="85"/>
  <c r="H445" i="85"/>
  <c r="G619" i="85"/>
  <c r="H401" i="85"/>
  <c r="H476" i="85"/>
  <c r="H305" i="85"/>
  <c r="G615" i="85"/>
  <c r="G580" i="85"/>
  <c r="G496" i="85"/>
  <c r="G499" i="85"/>
  <c r="G605" i="85"/>
  <c r="G423" i="85"/>
  <c r="G379" i="85"/>
  <c r="H452" i="85"/>
  <c r="G378" i="85"/>
  <c r="H494" i="85"/>
  <c r="H421" i="85"/>
  <c r="H570" i="85"/>
  <c r="H259" i="85"/>
  <c r="H372" i="85"/>
  <c r="H309" i="85"/>
  <c r="G392" i="85"/>
  <c r="G454" i="85"/>
  <c r="G671" i="85"/>
  <c r="G575" i="85"/>
  <c r="G569" i="85"/>
  <c r="H657" i="85"/>
  <c r="H459" i="85"/>
  <c r="H403" i="85"/>
  <c r="H545" i="85"/>
  <c r="G301" i="85"/>
  <c r="G313" i="85"/>
  <c r="H679" i="85"/>
  <c r="G587" i="85"/>
  <c r="H601" i="85"/>
  <c r="H522" i="85"/>
  <c r="H433" i="85"/>
  <c r="H495" i="85"/>
  <c r="H603" i="85"/>
  <c r="G648" i="85"/>
  <c r="H652" i="85"/>
  <c r="G661" i="85"/>
  <c r="G507" i="85"/>
  <c r="G450" i="85"/>
  <c r="G330" i="85"/>
  <c r="G617" i="85"/>
  <c r="H530" i="85"/>
  <c r="G333" i="85"/>
  <c r="G608" i="85"/>
  <c r="H525" i="85"/>
  <c r="H517" i="85"/>
  <c r="G294" i="85"/>
  <c r="H592" i="85"/>
  <c r="G424" i="85"/>
  <c r="H469" i="85"/>
  <c r="G395" i="85"/>
  <c r="H351" i="85"/>
  <c r="G358" i="85"/>
  <c r="G364" i="85"/>
  <c r="H273" i="85"/>
  <c r="G360" i="85"/>
  <c r="H252" i="85"/>
  <c r="H300" i="85"/>
  <c r="H290" i="85"/>
  <c r="H251" i="85"/>
  <c r="G646" i="85"/>
  <c r="G437" i="85"/>
  <c r="G554" i="85"/>
  <c r="H468" i="85"/>
  <c r="G534" i="85"/>
  <c r="G316" i="85"/>
  <c r="H627" i="85"/>
  <c r="H651" i="85"/>
  <c r="H630" i="85"/>
  <c r="H612" i="85"/>
  <c r="H574" i="85"/>
  <c r="G532" i="85"/>
  <c r="H515" i="85"/>
  <c r="G399" i="85"/>
  <c r="H671" i="85"/>
  <c r="H480" i="85"/>
  <c r="H419" i="85"/>
  <c r="G567" i="85"/>
  <c r="F209" i="85"/>
  <c r="G599" i="85"/>
  <c r="G462" i="85"/>
  <c r="H514" i="85"/>
  <c r="G370" i="85"/>
  <c r="H327" i="85"/>
  <c r="H645" i="85"/>
  <c r="G459" i="85"/>
  <c r="H477" i="85"/>
  <c r="G403" i="85"/>
  <c r="H625" i="85"/>
  <c r="H535" i="85"/>
  <c r="H611" i="85"/>
  <c r="G545" i="85"/>
  <c r="H343" i="85"/>
  <c r="G438" i="85"/>
  <c r="H326" i="85"/>
  <c r="H357" i="85"/>
  <c r="G269" i="85"/>
  <c r="G276" i="85"/>
  <c r="H271" i="85"/>
  <c r="G329" i="85"/>
  <c r="G495" i="85"/>
  <c r="G603" i="85"/>
  <c r="H464" i="85"/>
  <c r="G411" i="85"/>
  <c r="G359" i="85"/>
  <c r="G315" i="85"/>
  <c r="G410" i="85"/>
  <c r="G420" i="85"/>
  <c r="G353" i="85"/>
  <c r="G448" i="85"/>
  <c r="H297" i="85"/>
  <c r="G270" i="85"/>
  <c r="G416" i="85"/>
  <c r="G376" i="85"/>
  <c r="G576" i="85"/>
  <c r="H500" i="85"/>
  <c r="H571" i="85"/>
  <c r="H648" i="85"/>
  <c r="G652" i="85"/>
  <c r="H537" i="85"/>
  <c r="G530" i="85"/>
  <c r="H333" i="85"/>
  <c r="H608" i="85"/>
  <c r="G525" i="85"/>
  <c r="H294" i="85"/>
  <c r="G592" i="85"/>
  <c r="H424" i="85"/>
  <c r="H498" i="85"/>
  <c r="H506" i="85"/>
  <c r="H456" i="85"/>
  <c r="H375" i="85"/>
  <c r="H331" i="85"/>
  <c r="H418" i="85"/>
  <c r="H457" i="85"/>
  <c r="H321" i="85"/>
  <c r="H453" i="85"/>
  <c r="H280" i="85"/>
  <c r="G290" i="85"/>
  <c r="G407" i="85"/>
  <c r="H590" i="85"/>
  <c r="H400" i="85"/>
  <c r="H656" i="85"/>
  <c r="H578" i="85"/>
  <c r="H629" i="85"/>
  <c r="H628" i="85"/>
  <c r="G468" i="85"/>
  <c r="H534" i="85"/>
  <c r="G521" i="85"/>
  <c r="H397" i="85"/>
  <c r="H325" i="85"/>
  <c r="H491" i="85"/>
  <c r="H393" i="85"/>
  <c r="G597" i="85"/>
  <c r="G243" i="85"/>
  <c r="G651" i="85"/>
  <c r="G630" i="85"/>
  <c r="G614" i="85"/>
  <c r="G612" i="85"/>
  <c r="H595" i="85"/>
  <c r="G574" i="85"/>
  <c r="H532" i="85"/>
  <c r="G616" i="85"/>
  <c r="G515" i="85"/>
  <c r="G505" i="85"/>
  <c r="G565" i="85"/>
  <c r="G463" i="85"/>
  <c r="G481" i="85"/>
  <c r="G439" i="85"/>
  <c r="H399" i="85"/>
  <c r="G355" i="85"/>
  <c r="G473" i="85"/>
  <c r="G406" i="85"/>
  <c r="H362" i="85"/>
  <c r="H318" i="85"/>
  <c r="G470" i="85"/>
  <c r="H368" i="85"/>
  <c r="H253" i="85"/>
  <c r="H369" i="85"/>
  <c r="G268" i="85"/>
  <c r="G396" i="85"/>
  <c r="G258" i="85"/>
  <c r="H324" i="85"/>
  <c r="H389" i="85"/>
  <c r="H512" i="85"/>
  <c r="G660" i="85"/>
  <c r="G480" i="85"/>
  <c r="G649" i="85"/>
  <c r="H653" i="85"/>
  <c r="H596" i="85"/>
  <c r="G422" i="85"/>
  <c r="G544" i="85"/>
  <c r="G413" i="85"/>
  <c r="G334" i="85"/>
  <c r="G419" i="85"/>
  <c r="H560" i="85"/>
  <c r="H306" i="85"/>
  <c r="H640" i="85"/>
  <c r="G655" i="85"/>
  <c r="G639" i="85"/>
  <c r="G386" i="85"/>
  <c r="H642" i="85"/>
  <c r="H666" i="85"/>
  <c r="G349" i="85"/>
  <c r="G377" i="85"/>
  <c r="H610" i="85"/>
  <c r="H548" i="85"/>
  <c r="H374" i="85"/>
  <c r="H465" i="85"/>
  <c r="H650" i="85"/>
  <c r="AE236" i="85"/>
  <c r="G633" i="85"/>
  <c r="G645" i="85"/>
  <c r="H559" i="85"/>
  <c r="H409" i="85"/>
  <c r="H504" i="85"/>
  <c r="H475" i="85"/>
  <c r="H307" i="85"/>
  <c r="H551" i="85"/>
  <c r="H474" i="85"/>
  <c r="G361" i="85"/>
  <c r="H622" i="85"/>
  <c r="H442" i="85"/>
  <c r="H606" i="85"/>
  <c r="H489" i="85"/>
  <c r="H602" i="85"/>
  <c r="H524" i="85"/>
  <c r="H623" i="85"/>
  <c r="H598" i="85"/>
  <c r="G624" i="85"/>
  <c r="H501" i="85"/>
  <c r="H415" i="85"/>
  <c r="H414" i="85"/>
  <c r="H486" i="85"/>
  <c r="G317" i="85"/>
  <c r="H674" i="85"/>
  <c r="H542" i="85"/>
  <c r="G566" i="85"/>
  <c r="H664" i="85"/>
  <c r="G527" i="85"/>
  <c r="G572" i="85"/>
  <c r="G302" i="85"/>
  <c r="G647" i="85"/>
  <c r="H613" i="85"/>
  <c r="G558" i="85"/>
  <c r="G675" i="85"/>
  <c r="G529" i="85"/>
  <c r="G426" i="85"/>
  <c r="G539" i="85"/>
  <c r="H549" i="85"/>
  <c r="H641" i="85"/>
  <c r="H584" i="85"/>
  <c r="H510" i="85"/>
  <c r="H427" i="85"/>
  <c r="H390" i="85"/>
  <c r="H257" i="85"/>
  <c r="H240" i="85"/>
  <c r="G654" i="85"/>
  <c r="H678" i="85"/>
  <c r="H637" i="85"/>
  <c r="G531" i="85"/>
  <c r="H466" i="85"/>
  <c r="H402" i="85"/>
  <c r="G600" i="85"/>
  <c r="G591" i="85"/>
  <c r="H555" i="85"/>
  <c r="H582" i="85"/>
  <c r="G255" i="85"/>
  <c r="G594" i="85"/>
  <c r="H585" i="85"/>
  <c r="H638" i="85"/>
  <c r="G677" i="85"/>
  <c r="H509" i="85"/>
  <c r="H604" i="85"/>
  <c r="H516" i="85"/>
  <c r="H659" i="85"/>
  <c r="G479" i="85"/>
  <c r="H550" i="85"/>
  <c r="G571" i="85"/>
  <c r="H394" i="85"/>
  <c r="H615" i="85"/>
  <c r="G665" i="85"/>
  <c r="H423" i="85"/>
  <c r="H672" i="85"/>
  <c r="G560" i="85"/>
  <c r="H647" i="85"/>
  <c r="G613" i="85"/>
  <c r="H663" i="85"/>
  <c r="G382" i="85"/>
  <c r="G601" i="85"/>
  <c r="G522" i="85"/>
  <c r="G433" i="85"/>
  <c r="G241" i="85"/>
  <c r="H303" i="85"/>
  <c r="H346" i="85"/>
  <c r="H425" i="85"/>
  <c r="G443" i="85"/>
  <c r="G383" i="85"/>
  <c r="H339" i="85"/>
  <c r="G385" i="85"/>
  <c r="H408" i="85"/>
  <c r="G263" i="85"/>
  <c r="H437" i="85"/>
  <c r="H631" i="85"/>
  <c r="H455" i="85"/>
  <c r="G487" i="85"/>
  <c r="G672" i="85"/>
  <c r="H567" i="85"/>
  <c r="G248" i="85"/>
  <c r="H386" i="85"/>
  <c r="H547" i="85"/>
  <c r="G564" i="85"/>
  <c r="H599" i="85"/>
  <c r="H462" i="85"/>
  <c r="G514" i="85"/>
  <c r="G497" i="85"/>
  <c r="H370" i="85"/>
  <c r="G586" i="85"/>
  <c r="G668" i="85"/>
  <c r="G493" i="85"/>
  <c r="H342" i="85"/>
  <c r="H607" i="85"/>
  <c r="H583" i="85"/>
  <c r="H472" i="85"/>
  <c r="H471" i="85"/>
  <c r="H562" i="85"/>
  <c r="H398" i="85"/>
  <c r="G429" i="85"/>
  <c r="G417" i="85"/>
  <c r="H256" i="85"/>
  <c r="G620" i="85"/>
  <c r="H431" i="85"/>
  <c r="H632" i="85"/>
  <c r="H502" i="85"/>
  <c r="G490" i="85"/>
  <c r="H302" i="85"/>
  <c r="H669" i="85"/>
  <c r="G609" i="85"/>
  <c r="H546" i="85"/>
  <c r="G310" i="85"/>
  <c r="G311" i="85"/>
  <c r="G634" i="85"/>
  <c r="H511" i="85"/>
  <c r="H676" i="85"/>
  <c r="H626" i="85"/>
  <c r="H520" i="85"/>
  <c r="H467" i="85"/>
  <c r="G561" i="85"/>
  <c r="H485" i="85"/>
  <c r="H541" i="85"/>
  <c r="G557" i="85"/>
  <c r="G518" i="85"/>
  <c r="H573" i="85"/>
  <c r="H538" i="85"/>
  <c r="H430" i="85"/>
  <c r="H528" i="85"/>
  <c r="H492" i="85"/>
  <c r="H249" i="85"/>
  <c r="G663" i="85"/>
  <c r="K234" i="85"/>
  <c r="H314" i="85"/>
  <c r="G638" i="85"/>
  <c r="G588" i="85"/>
  <c r="H563" i="85"/>
  <c r="G589" i="85"/>
  <c r="G579" i="85"/>
  <c r="H488" i="85"/>
  <c r="H483" i="85"/>
  <c r="H621" i="85"/>
  <c r="H660" i="85"/>
  <c r="K209" i="85"/>
  <c r="H349" i="85"/>
  <c r="G548" i="85"/>
  <c r="G475" i="85"/>
  <c r="G307" i="85"/>
  <c r="H586" i="85"/>
  <c r="G474" i="85"/>
  <c r="H361" i="85"/>
  <c r="G442" i="85"/>
  <c r="H620" i="85"/>
  <c r="H566" i="85"/>
  <c r="G664" i="85"/>
  <c r="G502" i="85"/>
  <c r="H634" i="85"/>
  <c r="G549" i="85"/>
  <c r="G584" i="85"/>
  <c r="G427" i="85"/>
  <c r="G257" i="85"/>
  <c r="G240" i="85"/>
  <c r="V236" i="85"/>
  <c r="G678" i="85"/>
  <c r="G637" i="85"/>
  <c r="G466" i="85"/>
  <c r="G555" i="85"/>
  <c r="G509" i="85"/>
  <c r="G604" i="85"/>
  <c r="G387" i="85"/>
  <c r="H440" i="85"/>
  <c r="H313" i="85"/>
  <c r="H274" i="85"/>
  <c r="G679" i="85"/>
  <c r="H587" i="85"/>
  <c r="G469" i="85"/>
  <c r="H395" i="85"/>
  <c r="G351" i="85"/>
  <c r="H446" i="85"/>
  <c r="G252" i="85"/>
  <c r="H384" i="85"/>
  <c r="G279" i="85"/>
  <c r="H667" i="85"/>
  <c r="H407" i="85"/>
  <c r="H554" i="85"/>
  <c r="G519" i="85"/>
  <c r="G367" i="85"/>
  <c r="G618" i="85"/>
  <c r="G366" i="85"/>
  <c r="H316" i="85"/>
  <c r="H523" i="85"/>
  <c r="G568" i="85"/>
  <c r="H381" i="85"/>
  <c r="H363" i="85"/>
  <c r="G491" i="85"/>
  <c r="H243" i="85"/>
  <c r="G670" i="85"/>
  <c r="H665" i="85"/>
  <c r="G552" i="85"/>
  <c r="G543" i="85"/>
  <c r="G513" i="85"/>
  <c r="G458" i="85"/>
  <c r="G335" i="85"/>
  <c r="H337" i="85"/>
  <c r="G477" i="85"/>
  <c r="H449" i="85"/>
  <c r="H460" i="85"/>
  <c r="G440" i="85"/>
  <c r="G274" i="85"/>
  <c r="G346" i="85"/>
  <c r="G464" i="85"/>
  <c r="H315" i="85"/>
  <c r="H410" i="85"/>
  <c r="H420" i="85"/>
  <c r="H353" i="85"/>
  <c r="G297" i="85"/>
  <c r="H416" i="85"/>
  <c r="H376" i="85"/>
  <c r="H576" i="85"/>
  <c r="G500" i="85"/>
  <c r="G556" i="85"/>
  <c r="G631" i="85"/>
  <c r="G455" i="85"/>
  <c r="H323" i="85"/>
  <c r="G656" i="85"/>
  <c r="G523" i="85"/>
  <c r="H521" i="85"/>
  <c r="G397" i="85"/>
  <c r="G325" i="85"/>
  <c r="G401" i="85"/>
  <c r="G476" i="85"/>
  <c r="G305" i="85"/>
  <c r="H614" i="85"/>
  <c r="G595" i="85"/>
  <c r="H616" i="85"/>
  <c r="H505" i="85"/>
  <c r="H565" i="85"/>
  <c r="H463" i="85"/>
  <c r="H481" i="85"/>
  <c r="H439" i="85"/>
  <c r="H473" i="85"/>
  <c r="H406" i="85"/>
  <c r="G362" i="85"/>
  <c r="G318" i="85"/>
  <c r="H470" i="85"/>
  <c r="G405" i="85"/>
  <c r="G337" i="85"/>
  <c r="G253" i="85"/>
  <c r="G421" i="85"/>
  <c r="G292" i="85"/>
  <c r="G570" i="85"/>
  <c r="H258" i="85"/>
  <c r="G372" i="85"/>
  <c r="G324" i="85"/>
  <c r="H392" i="85"/>
  <c r="G657" i="85"/>
  <c r="H422" i="85"/>
  <c r="H544" i="85"/>
  <c r="H334" i="85"/>
  <c r="H248" i="85"/>
  <c r="G640" i="85"/>
  <c r="H655" i="85"/>
  <c r="H639" i="85"/>
  <c r="G547" i="85"/>
  <c r="H564" i="85"/>
  <c r="H497" i="85"/>
  <c r="AA236" i="85"/>
  <c r="G409" i="85"/>
  <c r="H493" i="85"/>
  <c r="J234" i="85"/>
  <c r="G342" i="85"/>
  <c r="G607" i="85"/>
  <c r="G583" i="85"/>
  <c r="G472" i="85"/>
  <c r="G471" i="85"/>
  <c r="G562" i="85"/>
  <c r="G398" i="85"/>
  <c r="H429" i="85"/>
  <c r="H417" i="85"/>
  <c r="G256" i="85"/>
  <c r="G674" i="85"/>
  <c r="G542" i="85"/>
  <c r="G431" i="85"/>
  <c r="G632" i="85"/>
  <c r="H527" i="85"/>
  <c r="H572" i="85"/>
  <c r="G669" i="85"/>
  <c r="H609" i="85"/>
  <c r="G546" i="85"/>
  <c r="H558" i="85"/>
  <c r="AB236" i="85"/>
  <c r="H675" i="85"/>
  <c r="H529" i="85"/>
  <c r="H426" i="85"/>
  <c r="H539" i="85"/>
  <c r="G511" i="85"/>
  <c r="G676" i="85"/>
  <c r="G626" i="85"/>
  <c r="G520" i="85"/>
  <c r="G467" i="85"/>
  <c r="H561" i="85"/>
  <c r="G485" i="85"/>
  <c r="H654" i="85"/>
  <c r="H531" i="85"/>
  <c r="G541" i="85"/>
  <c r="H600" i="85"/>
  <c r="H591" i="85"/>
  <c r="H557" i="85"/>
  <c r="H518" i="85"/>
  <c r="G573" i="85"/>
  <c r="G538" i="85"/>
  <c r="G430" i="85"/>
  <c r="G528" i="85"/>
  <c r="G492" i="85"/>
  <c r="H255" i="85"/>
  <c r="G249" i="85"/>
  <c r="H594" i="85"/>
  <c r="G585" i="85"/>
  <c r="H677" i="85"/>
  <c r="G563" i="85"/>
  <c r="G488" i="85"/>
  <c r="G483" i="85"/>
  <c r="G621" i="85"/>
  <c r="N35" i="85"/>
  <c r="N33" i="85"/>
  <c r="N31" i="85"/>
  <c r="I148" i="78"/>
  <c r="I124" i="78"/>
  <c r="I76" i="78"/>
  <c r="I52" i="78"/>
  <c r="I160" i="78"/>
  <c r="I136" i="78"/>
  <c r="I112" i="78"/>
  <c r="I88" i="78"/>
  <c r="I64" i="78"/>
  <c r="I100" i="78"/>
  <c r="I171" i="78"/>
  <c r="I40" i="78"/>
  <c r="J28" i="78"/>
  <c r="N32" i="85"/>
  <c r="N36" i="85"/>
  <c r="K40" i="85"/>
  <c r="K171" i="85"/>
  <c r="K148" i="85"/>
  <c r="K124" i="85"/>
  <c r="K100" i="85"/>
  <c r="K76" i="85"/>
  <c r="K52" i="85"/>
  <c r="K160" i="85"/>
  <c r="K136" i="85"/>
  <c r="K112" i="85"/>
  <c r="K88" i="85"/>
  <c r="K64" i="85"/>
  <c r="L28" i="85"/>
  <c r="N34" i="85"/>
  <c r="L43" i="77"/>
  <c r="L43" i="84"/>
  <c r="L193" i="85"/>
  <c r="M190" i="85"/>
  <c r="L233" i="85"/>
  <c r="L218" i="85"/>
  <c r="M198" i="85"/>
  <c r="M202" i="85"/>
  <c r="L208" i="85"/>
  <c r="L228" i="85"/>
  <c r="L192" i="85"/>
  <c r="M219" i="85"/>
  <c r="L227" i="85"/>
  <c r="M191" i="85"/>
  <c r="L197" i="85"/>
  <c r="M194" i="85"/>
  <c r="L188" i="85"/>
  <c r="M215" i="85"/>
  <c r="L190" i="85"/>
  <c r="M220" i="85"/>
  <c r="L220" i="85"/>
  <c r="M193" i="85"/>
  <c r="M221" i="85"/>
  <c r="L225" i="85"/>
  <c r="L219" i="85"/>
  <c r="M216" i="85"/>
  <c r="L194" i="85"/>
  <c r="M228" i="85"/>
  <c r="M189" i="85"/>
  <c r="L223" i="85"/>
  <c r="M197" i="85"/>
  <c r="L198" i="85"/>
  <c r="M204" i="85"/>
  <c r="M218" i="85"/>
  <c r="L224" i="85"/>
  <c r="M203" i="85"/>
  <c r="M214" i="85"/>
  <c r="L191" i="85"/>
  <c r="L206" i="85"/>
  <c r="L207" i="85"/>
  <c r="M201" i="85"/>
  <c r="M227" i="85"/>
  <c r="L201" i="85"/>
  <c r="M213" i="85"/>
  <c r="L217" i="85"/>
  <c r="L202" i="85"/>
  <c r="M226" i="85"/>
  <c r="M206" i="85"/>
  <c r="L213" i="85"/>
  <c r="M229" i="85"/>
  <c r="M192" i="85"/>
  <c r="M217" i="85"/>
  <c r="M196" i="85"/>
  <c r="L226" i="85"/>
  <c r="M224" i="85"/>
  <c r="M188" i="85"/>
  <c r="L216" i="85"/>
  <c r="M208" i="85"/>
  <c r="L229" i="85"/>
  <c r="M231" i="85"/>
  <c r="L232" i="85"/>
  <c r="M225" i="85"/>
  <c r="L204" i="85"/>
  <c r="L230" i="85"/>
  <c r="L200" i="85"/>
  <c r="L214" i="85"/>
  <c r="H237" i="85"/>
  <c r="H236" i="85"/>
  <c r="M230" i="85"/>
  <c r="L222" i="85"/>
  <c r="L215" i="85"/>
  <c r="M207" i="85"/>
  <c r="L195" i="85"/>
  <c r="L203" i="85"/>
  <c r="G237" i="85"/>
  <c r="G236" i="85"/>
  <c r="L189" i="85"/>
  <c r="M222" i="85"/>
  <c r="M232" i="85"/>
  <c r="M199" i="85"/>
  <c r="L231" i="85"/>
  <c r="M223" i="85"/>
  <c r="M195" i="85"/>
  <c r="M205" i="85"/>
  <c r="L221" i="85"/>
  <c r="L199" i="85"/>
  <c r="M200" i="85"/>
  <c r="L196" i="85"/>
  <c r="M233" i="85"/>
  <c r="L205" i="85"/>
  <c r="J171" i="78"/>
  <c r="J148" i="78"/>
  <c r="J124" i="78"/>
  <c r="J100" i="78"/>
  <c r="J76" i="78"/>
  <c r="J52" i="78"/>
  <c r="J160" i="78"/>
  <c r="J136" i="78"/>
  <c r="J112" i="78"/>
  <c r="J88" i="78"/>
  <c r="J64" i="78"/>
  <c r="K28" i="78"/>
  <c r="J40" i="78"/>
  <c r="L40" i="85"/>
  <c r="L160" i="85"/>
  <c r="L136" i="85"/>
  <c r="L112" i="85"/>
  <c r="L88" i="85"/>
  <c r="L64" i="85"/>
  <c r="L100" i="85"/>
  <c r="L52" i="85"/>
  <c r="L171" i="85"/>
  <c r="L148" i="85"/>
  <c r="L124" i="85"/>
  <c r="L76" i="85"/>
  <c r="M28" i="85"/>
  <c r="M43" i="77"/>
  <c r="M43" i="84"/>
  <c r="L209" i="85"/>
  <c r="L234" i="85"/>
  <c r="M234" i="85"/>
  <c r="M209" i="85"/>
  <c r="K160" i="78"/>
  <c r="K88" i="78"/>
  <c r="K171" i="78"/>
  <c r="K148" i="78"/>
  <c r="K124" i="78"/>
  <c r="K100" i="78"/>
  <c r="K76" i="78"/>
  <c r="K52" i="78"/>
  <c r="K136" i="78"/>
  <c r="K112" i="78"/>
  <c r="K64" i="78"/>
  <c r="L28" i="78"/>
  <c r="K40" i="78"/>
  <c r="N43" i="77"/>
  <c r="M160" i="85"/>
  <c r="M136" i="85"/>
  <c r="M112" i="85"/>
  <c r="M88" i="85"/>
  <c r="M64" i="85"/>
  <c r="M171" i="85"/>
  <c r="M148" i="85"/>
  <c r="M124" i="85"/>
  <c r="M100" i="85"/>
  <c r="M76" i="85"/>
  <c r="M52" i="85"/>
  <c r="M40" i="85"/>
  <c r="N43" i="84"/>
  <c r="L160" i="78"/>
  <c r="L136" i="78"/>
  <c r="L112" i="78"/>
  <c r="L88" i="78"/>
  <c r="L64" i="78"/>
  <c r="L171" i="78"/>
  <c r="L148" i="78"/>
  <c r="L124" i="78"/>
  <c r="L100" i="78"/>
  <c r="L76" i="78"/>
  <c r="L52" i="78"/>
  <c r="L40" i="78"/>
  <c r="M28" i="78"/>
  <c r="O28" i="84"/>
  <c r="O27" i="84"/>
  <c r="M40" i="78"/>
  <c r="M160" i="78"/>
  <c r="M136" i="78"/>
  <c r="M112" i="78"/>
  <c r="M88" i="78"/>
  <c r="M64" i="78"/>
  <c r="M171" i="78"/>
  <c r="M148" i="78"/>
  <c r="M124" i="78"/>
  <c r="M100" i="78"/>
  <c r="M76" i="78"/>
  <c r="M52" i="78"/>
  <c r="O37" i="77"/>
  <c r="E26" i="77"/>
  <c r="O22" i="77"/>
  <c r="O21" i="77"/>
  <c r="O20" i="77"/>
  <c r="O19" i="77"/>
  <c r="K26" i="77"/>
  <c r="G26" i="77"/>
  <c r="N26" i="77"/>
  <c r="L26" i="77"/>
  <c r="H26" i="77"/>
  <c r="M26" i="77"/>
  <c r="I26" i="77"/>
  <c r="J26" i="77"/>
  <c r="F26" i="77"/>
  <c r="N67" i="79"/>
  <c r="N70" i="79"/>
  <c r="O66" i="79"/>
  <c r="O67" i="79"/>
  <c r="O70" i="79"/>
  <c r="P67" i="79"/>
  <c r="P68" i="79"/>
  <c r="Q67" i="79"/>
  <c r="Q68" i="79"/>
  <c r="R66" i="79"/>
  <c r="R68" i="79"/>
  <c r="S66" i="79"/>
  <c r="S68" i="79"/>
  <c r="D62" i="77"/>
  <c r="K13" i="78"/>
  <c r="W13" i="78"/>
  <c r="X13" i="78"/>
  <c r="K12" i="78"/>
  <c r="W12" i="78"/>
  <c r="X12" i="78"/>
  <c r="K11" i="78"/>
  <c r="W11" i="78"/>
  <c r="X11" i="78"/>
  <c r="K10" i="78"/>
  <c r="K9" i="78"/>
  <c r="K8" i="78"/>
  <c r="W8" i="78"/>
  <c r="X8" i="78"/>
  <c r="AP115" i="78"/>
  <c r="AR115" i="78"/>
  <c r="M13" i="78"/>
  <c r="M12" i="78"/>
  <c r="M11" i="78"/>
  <c r="M10" i="78"/>
  <c r="M9" i="78"/>
  <c r="M8" i="78"/>
  <c r="W9" i="78"/>
  <c r="X9" i="78"/>
  <c r="N6" i="81"/>
  <c r="N5" i="81"/>
  <c r="N4" i="81"/>
  <c r="N3" i="81"/>
  <c r="F27" i="81"/>
  <c r="F26" i="81"/>
  <c r="F25" i="81"/>
  <c r="F24" i="81"/>
  <c r="F23" i="81"/>
  <c r="F22" i="81"/>
  <c r="F21" i="81"/>
  <c r="F20" i="81"/>
  <c r="F19" i="81"/>
  <c r="F18" i="81"/>
  <c r="F17" i="81"/>
  <c r="F16" i="81"/>
  <c r="F15" i="81"/>
  <c r="F14" i="81"/>
  <c r="F13" i="81"/>
  <c r="F12" i="81"/>
  <c r="F11" i="81"/>
  <c r="F10" i="81"/>
  <c r="F9" i="81"/>
  <c r="F8" i="81"/>
  <c r="F7" i="81"/>
  <c r="F6" i="81"/>
  <c r="F5" i="81"/>
  <c r="F4" i="81"/>
  <c r="F3" i="81"/>
  <c r="C18" i="81"/>
  <c r="C17" i="81"/>
  <c r="C16" i="81"/>
  <c r="C15" i="81"/>
  <c r="C14" i="81"/>
  <c r="C13" i="81"/>
  <c r="C12" i="81"/>
  <c r="C11" i="81"/>
  <c r="C10" i="81"/>
  <c r="C9" i="81"/>
  <c r="C8" i="81"/>
  <c r="C7" i="81"/>
  <c r="C6" i="81"/>
  <c r="C5" i="81"/>
  <c r="C4" i="81"/>
  <c r="C3" i="81"/>
  <c r="B18" i="78"/>
  <c r="B19" i="78"/>
  <c r="B20" i="78"/>
  <c r="B21" i="78"/>
  <c r="B22" i="78"/>
  <c r="B23" i="78"/>
  <c r="B24" i="78"/>
  <c r="B17" i="78"/>
  <c r="AN157" i="78"/>
  <c r="AM157" i="78"/>
  <c r="AL157" i="78"/>
  <c r="AK157" i="78"/>
  <c r="AJ157" i="78"/>
  <c r="AI157" i="78"/>
  <c r="AH157" i="78"/>
  <c r="AG157" i="78"/>
  <c r="AF157" i="78"/>
  <c r="AM145" i="78"/>
  <c r="AL145" i="78"/>
  <c r="AK145" i="78"/>
  <c r="AJ145" i="78"/>
  <c r="AI145" i="78"/>
  <c r="AH145" i="78"/>
  <c r="AG145" i="78"/>
  <c r="AF145" i="78"/>
  <c r="AL133" i="78"/>
  <c r="AK133" i="78"/>
  <c r="AJ133" i="78"/>
  <c r="AI133" i="78"/>
  <c r="AH133" i="78"/>
  <c r="AG133" i="78"/>
  <c r="AF133" i="78"/>
  <c r="AK121" i="78"/>
  <c r="AJ121" i="78"/>
  <c r="AI121" i="78"/>
  <c r="AH121" i="78"/>
  <c r="AG121" i="78"/>
  <c r="AF121" i="78"/>
  <c r="AJ109" i="78"/>
  <c r="AI109" i="78"/>
  <c r="AH109" i="78"/>
  <c r="AG109" i="78"/>
  <c r="AF109" i="78"/>
  <c r="AI97" i="78"/>
  <c r="AH97" i="78"/>
  <c r="AG97" i="78"/>
  <c r="AF97" i="78"/>
  <c r="AH85" i="78"/>
  <c r="AG85" i="78"/>
  <c r="AF85" i="78"/>
  <c r="AC157" i="78"/>
  <c r="AB157" i="78"/>
  <c r="AA157" i="78"/>
  <c r="Z157" i="78"/>
  <c r="Y157" i="78"/>
  <c r="X157" i="78"/>
  <c r="W157" i="78"/>
  <c r="V157" i="78"/>
  <c r="U157" i="78"/>
  <c r="AB145" i="78"/>
  <c r="AA145" i="78"/>
  <c r="Z145" i="78"/>
  <c r="Y145" i="78"/>
  <c r="X145" i="78"/>
  <c r="W145" i="78"/>
  <c r="V145" i="78"/>
  <c r="U145" i="78"/>
  <c r="AA133" i="78"/>
  <c r="Z133" i="78"/>
  <c r="Y133" i="78"/>
  <c r="X133" i="78"/>
  <c r="W133" i="78"/>
  <c r="V133" i="78"/>
  <c r="U133" i="78"/>
  <c r="Z121" i="78"/>
  <c r="Y121" i="78"/>
  <c r="X121" i="78"/>
  <c r="W121" i="78"/>
  <c r="V121" i="78"/>
  <c r="U121" i="78"/>
  <c r="Y109" i="78"/>
  <c r="X109" i="78"/>
  <c r="W109" i="78"/>
  <c r="V109" i="78"/>
  <c r="U109" i="78"/>
  <c r="X97" i="78"/>
  <c r="W97" i="78"/>
  <c r="V97" i="78"/>
  <c r="U97" i="78"/>
  <c r="W85" i="78"/>
  <c r="V85" i="78"/>
  <c r="U85" i="78"/>
  <c r="AG73" i="78"/>
  <c r="V73" i="78"/>
  <c r="AF73" i="78"/>
  <c r="U73" i="78"/>
  <c r="AF61" i="78"/>
  <c r="U61" i="78"/>
  <c r="B81" i="78"/>
  <c r="B68" i="78"/>
  <c r="B67" i="78"/>
  <c r="B78" i="78"/>
  <c r="B89" i="78"/>
  <c r="B94" i="78"/>
  <c r="B69" i="78"/>
  <c r="O38" i="77"/>
  <c r="O18" i="77"/>
  <c r="O17" i="77"/>
  <c r="I43" i="80"/>
  <c r="AD114" i="79"/>
  <c r="AC113" i="79"/>
  <c r="AB113" i="79"/>
  <c r="AA113" i="79"/>
  <c r="Z113" i="79"/>
  <c r="Y113" i="79"/>
  <c r="X113" i="79"/>
  <c r="AD110" i="79"/>
  <c r="F65" i="80"/>
  <c r="F67" i="80"/>
  <c r="B67" i="80"/>
  <c r="F68" i="80"/>
  <c r="F42" i="80"/>
  <c r="E65" i="80"/>
  <c r="E62" i="80"/>
  <c r="G62" i="80"/>
  <c r="I24" i="80"/>
  <c r="F25" i="80"/>
  <c r="I33" i="80"/>
  <c r="I31" i="80"/>
  <c r="I8" i="80"/>
  <c r="G12" i="80"/>
  <c r="I6" i="80"/>
  <c r="C66" i="80"/>
  <c r="I66" i="80"/>
  <c r="D64" i="80"/>
  <c r="D67" i="80"/>
  <c r="C64" i="80"/>
  <c r="E64" i="80"/>
  <c r="H63" i="80"/>
  <c r="D59" i="80"/>
  <c r="S113" i="79"/>
  <c r="G29" i="80"/>
  <c r="H20" i="80"/>
  <c r="G20" i="80"/>
  <c r="E20" i="80"/>
  <c r="F7" i="80"/>
  <c r="F20" i="80"/>
  <c r="C20" i="80"/>
  <c r="H38" i="80"/>
  <c r="H19" i="80"/>
  <c r="G19" i="80"/>
  <c r="D68" i="80"/>
  <c r="D42" i="80"/>
  <c r="C67" i="80"/>
  <c r="C68" i="80"/>
  <c r="C42" i="80"/>
  <c r="I62" i="80"/>
  <c r="G67" i="80"/>
  <c r="G68" i="80"/>
  <c r="G42" i="80"/>
  <c r="E67" i="80"/>
  <c r="E68" i="80"/>
  <c r="E42" i="80"/>
  <c r="I65" i="80"/>
  <c r="I64" i="80"/>
  <c r="R51" i="80"/>
  <c r="Q51" i="80"/>
  <c r="P51" i="80"/>
  <c r="O51" i="80"/>
  <c r="N51" i="80"/>
  <c r="M51" i="80"/>
  <c r="J51" i="80"/>
  <c r="I51" i="80"/>
  <c r="G47" i="80"/>
  <c r="G51" i="80"/>
  <c r="H51" i="80"/>
  <c r="J55" i="80"/>
  <c r="O15" i="80"/>
  <c r="D51" i="80"/>
  <c r="C51" i="80"/>
  <c r="F51" i="80"/>
  <c r="E51" i="80"/>
  <c r="K49" i="80"/>
  <c r="K51" i="80"/>
  <c r="O16" i="80"/>
  <c r="K37" i="80"/>
  <c r="C7" i="80"/>
  <c r="E7" i="80"/>
  <c r="C37" i="80"/>
  <c r="N66" i="79"/>
  <c r="D26" i="80"/>
  <c r="C26" i="80"/>
  <c r="E26" i="80"/>
  <c r="F26" i="80"/>
  <c r="I26" i="80"/>
  <c r="N21" i="80"/>
  <c r="D22" i="80"/>
  <c r="D20" i="80"/>
  <c r="D36" i="80"/>
  <c r="E39" i="80"/>
  <c r="F39" i="80"/>
  <c r="Q69" i="79"/>
  <c r="R19" i="80"/>
  <c r="D19" i="80"/>
  <c r="R28" i="80"/>
  <c r="C19" i="80"/>
  <c r="Q28" i="80"/>
  <c r="F19" i="80"/>
  <c r="E19" i="80"/>
  <c r="G52" i="80"/>
  <c r="H52" i="80"/>
  <c r="F53" i="80"/>
  <c r="D12" i="80"/>
  <c r="D7" i="80"/>
  <c r="H7" i="80"/>
  <c r="G7" i="80"/>
  <c r="J115" i="79"/>
  <c r="I115" i="79"/>
  <c r="H115" i="79"/>
  <c r="G115" i="79"/>
  <c r="K115" i="79"/>
  <c r="T114" i="79"/>
  <c r="J114" i="79"/>
  <c r="I114" i="79"/>
  <c r="G114" i="79"/>
  <c r="H114" i="79"/>
  <c r="K114" i="79"/>
  <c r="O113" i="79"/>
  <c r="N113" i="79"/>
  <c r="Q113" i="79"/>
  <c r="P113" i="79"/>
  <c r="R113" i="79"/>
  <c r="J113" i="79"/>
  <c r="I113" i="79"/>
  <c r="H113" i="79"/>
  <c r="G113" i="79"/>
  <c r="J112" i="79"/>
  <c r="G112" i="79"/>
  <c r="H112" i="79"/>
  <c r="I112" i="79"/>
  <c r="K112" i="79"/>
  <c r="J111" i="79"/>
  <c r="G111" i="79"/>
  <c r="H111" i="79"/>
  <c r="I111" i="79"/>
  <c r="K111" i="79"/>
  <c r="T110" i="79"/>
  <c r="J109" i="79"/>
  <c r="I109" i="79"/>
  <c r="H109" i="79"/>
  <c r="G109" i="79"/>
  <c r="K109" i="79"/>
  <c r="J108" i="79"/>
  <c r="I108" i="79"/>
  <c r="H108" i="79"/>
  <c r="G108" i="79"/>
  <c r="K108" i="79"/>
  <c r="J106" i="79"/>
  <c r="I106" i="79"/>
  <c r="H106" i="79"/>
  <c r="G106" i="79"/>
  <c r="K106" i="79"/>
  <c r="J105" i="79"/>
  <c r="I105" i="79"/>
  <c r="H105" i="79"/>
  <c r="G105" i="79"/>
  <c r="K105" i="79"/>
  <c r="M87" i="79"/>
  <c r="K87" i="79"/>
  <c r="M86" i="79"/>
  <c r="K86" i="79"/>
  <c r="M85" i="79"/>
  <c r="K85" i="79"/>
  <c r="M84" i="79"/>
  <c r="K84" i="79"/>
  <c r="M83" i="79"/>
  <c r="K83" i="79"/>
  <c r="M82" i="79"/>
  <c r="K82" i="79"/>
  <c r="M81" i="79"/>
  <c r="K81" i="79"/>
  <c r="M80" i="79"/>
  <c r="K80" i="79"/>
  <c r="M79" i="79"/>
  <c r="K79" i="79"/>
  <c r="M78" i="79"/>
  <c r="K78" i="79"/>
  <c r="M77" i="79"/>
  <c r="K77" i="79"/>
  <c r="M76" i="79"/>
  <c r="K76" i="79"/>
  <c r="M75" i="79"/>
  <c r="K75" i="79"/>
  <c r="M74" i="79"/>
  <c r="M73" i="79"/>
  <c r="K73" i="79"/>
  <c r="M72" i="79"/>
  <c r="K72" i="79"/>
  <c r="M71" i="79"/>
  <c r="K71" i="79"/>
  <c r="M70" i="79"/>
  <c r="M69" i="79"/>
  <c r="M68" i="79"/>
  <c r="M67" i="79"/>
  <c r="M66" i="79"/>
  <c r="M65" i="79"/>
  <c r="M64" i="79"/>
  <c r="M63" i="79"/>
  <c r="K63" i="79"/>
  <c r="M62" i="79"/>
  <c r="K62" i="79"/>
  <c r="K61" i="79"/>
  <c r="M61" i="79"/>
  <c r="M60" i="79"/>
  <c r="K60" i="79"/>
  <c r="M59" i="79"/>
  <c r="K59" i="79"/>
  <c r="M58" i="79"/>
  <c r="K58" i="79"/>
  <c r="M57" i="79"/>
  <c r="K57" i="79"/>
  <c r="M56" i="79"/>
  <c r="K56" i="79"/>
  <c r="M55" i="79"/>
  <c r="K55" i="79"/>
  <c r="M54" i="79"/>
  <c r="K54" i="79"/>
  <c r="M53" i="79"/>
  <c r="K53" i="79"/>
  <c r="M52" i="79"/>
  <c r="K52" i="79"/>
  <c r="M51" i="79"/>
  <c r="K51" i="79"/>
  <c r="M50" i="79"/>
  <c r="K50" i="79"/>
  <c r="M49" i="79"/>
  <c r="K49" i="79"/>
  <c r="M48" i="79"/>
  <c r="K48" i="79"/>
  <c r="M47" i="79"/>
  <c r="K47" i="79"/>
  <c r="M46" i="79"/>
  <c r="K46" i="79"/>
  <c r="M45" i="79"/>
  <c r="K45" i="79"/>
  <c r="M44" i="79"/>
  <c r="K44" i="79"/>
  <c r="M43" i="79"/>
  <c r="K43" i="79"/>
  <c r="M42" i="79"/>
  <c r="K42" i="79"/>
  <c r="M41" i="79"/>
  <c r="K41" i="79"/>
  <c r="M40" i="79"/>
  <c r="K40" i="79"/>
  <c r="M39" i="79"/>
  <c r="K39" i="79"/>
  <c r="M38" i="79"/>
  <c r="K38" i="79"/>
  <c r="M37" i="79"/>
  <c r="K37" i="79"/>
  <c r="M35" i="79"/>
  <c r="K35" i="79"/>
  <c r="M34" i="79"/>
  <c r="K34" i="79"/>
  <c r="M33" i="79"/>
  <c r="K33" i="79"/>
  <c r="M32" i="79"/>
  <c r="K32" i="79"/>
  <c r="M31" i="79"/>
  <c r="K31" i="79"/>
  <c r="M30" i="79"/>
  <c r="K30" i="79"/>
  <c r="M29" i="79"/>
  <c r="K29" i="79"/>
  <c r="M28" i="79"/>
  <c r="K28" i="79"/>
  <c r="M27" i="79"/>
  <c r="K27" i="79"/>
  <c r="M26" i="79"/>
  <c r="K26" i="79"/>
  <c r="M25" i="79"/>
  <c r="K25" i="79"/>
  <c r="M24" i="79"/>
  <c r="K24" i="79"/>
  <c r="M23" i="79"/>
  <c r="K23" i="79"/>
  <c r="M22" i="79"/>
  <c r="K22" i="79"/>
  <c r="M21" i="79"/>
  <c r="K21" i="79"/>
  <c r="M20" i="79"/>
  <c r="K20" i="79"/>
  <c r="M19" i="79"/>
  <c r="K19" i="79"/>
  <c r="M18" i="79"/>
  <c r="K18" i="79"/>
  <c r="M17" i="79"/>
  <c r="K17" i="79"/>
  <c r="M14" i="79"/>
  <c r="K14" i="79"/>
  <c r="M13" i="79"/>
  <c r="K13" i="79"/>
  <c r="M12" i="79"/>
  <c r="K12" i="79"/>
  <c r="M11" i="79"/>
  <c r="K11" i="79"/>
  <c r="K15" i="79"/>
  <c r="M9" i="79"/>
  <c r="K9" i="79"/>
  <c r="M8" i="79"/>
  <c r="K8" i="79"/>
  <c r="R8" i="79"/>
  <c r="M7" i="79"/>
  <c r="K7" i="79"/>
  <c r="M6" i="79"/>
  <c r="K6" i="79"/>
  <c r="M5" i="79"/>
  <c r="K5" i="79"/>
  <c r="I19" i="80"/>
  <c r="I7" i="80"/>
  <c r="E11" i="80"/>
  <c r="F10" i="80"/>
  <c r="F37" i="80"/>
  <c r="C39" i="80"/>
  <c r="C25" i="80"/>
  <c r="H25" i="80"/>
  <c r="E34" i="80"/>
  <c r="P70" i="79"/>
  <c r="H41" i="80"/>
  <c r="G34" i="80"/>
  <c r="R70" i="79"/>
  <c r="E41" i="80"/>
  <c r="H34" i="80"/>
  <c r="S70" i="79"/>
  <c r="F41" i="80"/>
  <c r="F34" i="80"/>
  <c r="Q70" i="79"/>
  <c r="H39" i="80"/>
  <c r="S69" i="79"/>
  <c r="G38" i="80"/>
  <c r="G39" i="80"/>
  <c r="R69" i="79"/>
  <c r="P28" i="80"/>
  <c r="Q22" i="80"/>
  <c r="C41" i="80"/>
  <c r="F38" i="80"/>
  <c r="P22" i="80"/>
  <c r="H10" i="80"/>
  <c r="D10" i="80"/>
  <c r="N28" i="80"/>
  <c r="D25" i="80"/>
  <c r="E25" i="80"/>
  <c r="G25" i="80"/>
  <c r="I25" i="80"/>
  <c r="C32" i="80"/>
  <c r="D32" i="80"/>
  <c r="I32" i="80"/>
  <c r="E10" i="80"/>
  <c r="C35" i="80"/>
  <c r="O22" i="80"/>
  <c r="F30" i="80"/>
  <c r="D35" i="80"/>
  <c r="O68" i="79"/>
  <c r="F52" i="80"/>
  <c r="G10" i="80"/>
  <c r="O28" i="80"/>
  <c r="E37" i="80"/>
  <c r="P66" i="79"/>
  <c r="K91" i="79"/>
  <c r="I12" i="80"/>
  <c r="E12" i="80"/>
  <c r="H12" i="80"/>
  <c r="C12" i="80"/>
  <c r="C36" i="80"/>
  <c r="N22" i="80"/>
  <c r="N23" i="80"/>
  <c r="R22" i="80"/>
  <c r="D157" i="78"/>
  <c r="E157" i="78"/>
  <c r="F157" i="78"/>
  <c r="G157" i="78"/>
  <c r="H157" i="78"/>
  <c r="I157" i="78"/>
  <c r="J157" i="78"/>
  <c r="K157" i="78"/>
  <c r="L157" i="78"/>
  <c r="D145" i="78"/>
  <c r="E145" i="78"/>
  <c r="F145" i="78"/>
  <c r="G145" i="78"/>
  <c r="H145" i="78"/>
  <c r="I145" i="78"/>
  <c r="J145" i="78"/>
  <c r="K145" i="78"/>
  <c r="D133" i="78"/>
  <c r="E133" i="78"/>
  <c r="F133" i="78"/>
  <c r="G133" i="78"/>
  <c r="H133" i="78"/>
  <c r="I133" i="78"/>
  <c r="J133" i="78"/>
  <c r="I34" i="80"/>
  <c r="C21" i="80"/>
  <c r="F54" i="80"/>
  <c r="F55" i="80"/>
  <c r="F56" i="80"/>
  <c r="D11" i="80"/>
  <c r="H11" i="80"/>
  <c r="G11" i="80"/>
  <c r="G54" i="80"/>
  <c r="G55" i="80"/>
  <c r="G56" i="80"/>
  <c r="G22" i="80"/>
  <c r="H22" i="80"/>
  <c r="N19" i="80"/>
  <c r="M25" i="78"/>
  <c r="M11" i="77"/>
  <c r="L25" i="78"/>
  <c r="L11" i="77"/>
  <c r="K25" i="78"/>
  <c r="K11" i="77"/>
  <c r="J25" i="78"/>
  <c r="J11" i="77"/>
  <c r="I25" i="78"/>
  <c r="I11" i="77"/>
  <c r="H11" i="77"/>
  <c r="G11" i="77"/>
  <c r="F11" i="77"/>
  <c r="E11" i="77"/>
  <c r="D60" i="77"/>
  <c r="N18" i="78"/>
  <c r="N19" i="78"/>
  <c r="N20" i="78"/>
  <c r="N21" i="78"/>
  <c r="N22" i="78"/>
  <c r="N23" i="78"/>
  <c r="N24" i="78"/>
  <c r="N17" i="78"/>
  <c r="D73" i="78"/>
  <c r="D97" i="78"/>
  <c r="E73" i="78"/>
  <c r="D61" i="78"/>
  <c r="D121" i="78"/>
  <c r="E97" i="78"/>
  <c r="D85" i="78"/>
  <c r="E121" i="78"/>
  <c r="D109" i="78"/>
  <c r="F97" i="78"/>
  <c r="E85" i="78"/>
  <c r="F121" i="78"/>
  <c r="E109" i="78"/>
  <c r="F85" i="78"/>
  <c r="G97" i="78"/>
  <c r="G121" i="78"/>
  <c r="F109" i="78"/>
  <c r="H121" i="78"/>
  <c r="I121" i="78"/>
  <c r="G109" i="78"/>
  <c r="H109" i="78"/>
  <c r="C209" i="78"/>
  <c r="C210" i="78"/>
  <c r="D213" i="78"/>
  <c r="D214" i="78"/>
  <c r="D215" i="78"/>
  <c r="D216" i="78"/>
  <c r="D217" i="78"/>
  <c r="D218" i="78"/>
  <c r="D219" i="78"/>
  <c r="D220" i="78"/>
  <c r="D221" i="78"/>
  <c r="D222" i="78"/>
  <c r="D223" i="78"/>
  <c r="D224" i="78"/>
  <c r="D225" i="78"/>
  <c r="D226" i="78"/>
  <c r="D227" i="78"/>
  <c r="D228" i="78"/>
  <c r="D229" i="78"/>
  <c r="D230" i="78"/>
  <c r="D231" i="78"/>
  <c r="D232" i="78"/>
  <c r="D233" i="78"/>
  <c r="C234" i="78"/>
  <c r="C235" i="78"/>
  <c r="AH236" i="78"/>
  <c r="AI236" i="78"/>
  <c r="AJ236" i="78"/>
  <c r="AK236" i="78"/>
  <c r="AL236" i="78"/>
  <c r="AM236" i="78"/>
  <c r="AN236" i="78"/>
  <c r="N5" i="79"/>
  <c r="AO236" i="78"/>
  <c r="AP236" i="78"/>
  <c r="P5" i="79"/>
  <c r="AQ236" i="78"/>
  <c r="AR236" i="78"/>
  <c r="R5" i="79"/>
  <c r="AS236" i="78"/>
  <c r="AT236" i="78"/>
  <c r="N11" i="79"/>
  <c r="AU236" i="78"/>
  <c r="O11" i="79"/>
  <c r="AV236" i="78"/>
  <c r="P11" i="79"/>
  <c r="AW236" i="78"/>
  <c r="AX236" i="78"/>
  <c r="AY236" i="78"/>
  <c r="D239" i="78"/>
  <c r="J239" i="78"/>
  <c r="K239" i="78"/>
  <c r="L239" i="78"/>
  <c r="M239" i="78"/>
  <c r="N239" i="78"/>
  <c r="O239" i="78"/>
  <c r="AZ239" i="78"/>
  <c r="BA239" i="78"/>
  <c r="BB239" i="78"/>
  <c r="BC239" i="78"/>
  <c r="BD239" i="78"/>
  <c r="BE239" i="78"/>
  <c r="BF239" i="78"/>
  <c r="BG239" i="78"/>
  <c r="BH239" i="78"/>
  <c r="BI239" i="78"/>
  <c r="BJ239" i="78"/>
  <c r="BK239" i="78"/>
  <c r="D240" i="78"/>
  <c r="J240" i="78"/>
  <c r="K240" i="78"/>
  <c r="L240" i="78"/>
  <c r="M240" i="78"/>
  <c r="N240" i="78"/>
  <c r="O240" i="78"/>
  <c r="AZ240" i="78"/>
  <c r="BA240" i="78"/>
  <c r="BB240" i="78"/>
  <c r="BC240" i="78"/>
  <c r="BD240" i="78"/>
  <c r="BE240" i="78"/>
  <c r="BF240" i="78"/>
  <c r="BG240" i="78"/>
  <c r="BH240" i="78"/>
  <c r="BI240" i="78"/>
  <c r="BJ240" i="78"/>
  <c r="BK240" i="78"/>
  <c r="D241" i="78"/>
  <c r="J241" i="78"/>
  <c r="K241" i="78"/>
  <c r="L241" i="78"/>
  <c r="M241" i="78"/>
  <c r="N241" i="78"/>
  <c r="O241" i="78"/>
  <c r="AZ241" i="78"/>
  <c r="BA241" i="78"/>
  <c r="BB241" i="78"/>
  <c r="BC241" i="78"/>
  <c r="BD241" i="78"/>
  <c r="BE241" i="78"/>
  <c r="BF241" i="78"/>
  <c r="BG241" i="78"/>
  <c r="BH241" i="78"/>
  <c r="BI241" i="78"/>
  <c r="BJ241" i="78"/>
  <c r="BK241" i="78"/>
  <c r="D242" i="78"/>
  <c r="J242" i="78"/>
  <c r="K242" i="78"/>
  <c r="L242" i="78"/>
  <c r="M242" i="78"/>
  <c r="N242" i="78"/>
  <c r="O242" i="78"/>
  <c r="AZ242" i="78"/>
  <c r="BA242" i="78"/>
  <c r="BB242" i="78"/>
  <c r="BC242" i="78"/>
  <c r="BD242" i="78"/>
  <c r="BE242" i="78"/>
  <c r="BF242" i="78"/>
  <c r="BG242" i="78"/>
  <c r="BH242" i="78"/>
  <c r="BI242" i="78"/>
  <c r="BJ242" i="78"/>
  <c r="BK242" i="78"/>
  <c r="D243" i="78"/>
  <c r="J243" i="78"/>
  <c r="K243" i="78"/>
  <c r="L243" i="78"/>
  <c r="M243" i="78"/>
  <c r="N243" i="78"/>
  <c r="O243" i="78"/>
  <c r="AZ243" i="78"/>
  <c r="BA243" i="78"/>
  <c r="BB243" i="78"/>
  <c r="BC243" i="78"/>
  <c r="BD243" i="78"/>
  <c r="BE243" i="78"/>
  <c r="BF243" i="78"/>
  <c r="BG243" i="78"/>
  <c r="BH243" i="78"/>
  <c r="BI243" i="78"/>
  <c r="BJ243" i="78"/>
  <c r="BK243" i="78"/>
  <c r="D244" i="78"/>
  <c r="J244" i="78"/>
  <c r="K244" i="78"/>
  <c r="L244" i="78"/>
  <c r="M244" i="78"/>
  <c r="N244" i="78"/>
  <c r="O244" i="78"/>
  <c r="AZ244" i="78"/>
  <c r="BA244" i="78"/>
  <c r="BB244" i="78"/>
  <c r="BC244" i="78"/>
  <c r="BD244" i="78"/>
  <c r="BE244" i="78"/>
  <c r="BF244" i="78"/>
  <c r="BG244" i="78"/>
  <c r="BH244" i="78"/>
  <c r="BI244" i="78"/>
  <c r="BJ244" i="78"/>
  <c r="BK244" i="78"/>
  <c r="D245" i="78"/>
  <c r="J245" i="78"/>
  <c r="K245" i="78"/>
  <c r="L245" i="78"/>
  <c r="M245" i="78"/>
  <c r="N245" i="78"/>
  <c r="O245" i="78"/>
  <c r="AZ245" i="78"/>
  <c r="BA245" i="78"/>
  <c r="BB245" i="78"/>
  <c r="BC245" i="78"/>
  <c r="BD245" i="78"/>
  <c r="BE245" i="78"/>
  <c r="BF245" i="78"/>
  <c r="BG245" i="78"/>
  <c r="BH245" i="78"/>
  <c r="BI245" i="78"/>
  <c r="BJ245" i="78"/>
  <c r="BK245" i="78"/>
  <c r="D246" i="78"/>
  <c r="J246" i="78"/>
  <c r="K246" i="78"/>
  <c r="L246" i="78"/>
  <c r="M246" i="78"/>
  <c r="N246" i="78"/>
  <c r="O246" i="78"/>
  <c r="AZ246" i="78"/>
  <c r="BA246" i="78"/>
  <c r="BB246" i="78"/>
  <c r="BC246" i="78"/>
  <c r="BD246" i="78"/>
  <c r="BE246" i="78"/>
  <c r="BF246" i="78"/>
  <c r="BG246" i="78"/>
  <c r="BH246" i="78"/>
  <c r="BI246" i="78"/>
  <c r="BJ246" i="78"/>
  <c r="BK246" i="78"/>
  <c r="D247" i="78"/>
  <c r="J247" i="78"/>
  <c r="K247" i="78"/>
  <c r="L247" i="78"/>
  <c r="M247" i="78"/>
  <c r="N247" i="78"/>
  <c r="O247" i="78"/>
  <c r="AZ247" i="78"/>
  <c r="BA247" i="78"/>
  <c r="BB247" i="78"/>
  <c r="BC247" i="78"/>
  <c r="BD247" i="78"/>
  <c r="BE247" i="78"/>
  <c r="BF247" i="78"/>
  <c r="BG247" i="78"/>
  <c r="BH247" i="78"/>
  <c r="BI247" i="78"/>
  <c r="BJ247" i="78"/>
  <c r="BK247" i="78"/>
  <c r="D248" i="78"/>
  <c r="AZ248" i="78"/>
  <c r="BA248" i="78"/>
  <c r="BB248" i="78"/>
  <c r="BC248" i="78"/>
  <c r="BD248" i="78"/>
  <c r="BE248" i="78"/>
  <c r="BF248" i="78"/>
  <c r="BG248" i="78"/>
  <c r="BH248" i="78"/>
  <c r="BI248" i="78"/>
  <c r="BJ248" i="78"/>
  <c r="BK248" i="78"/>
  <c r="D249" i="78"/>
  <c r="J249" i="78"/>
  <c r="K249" i="78"/>
  <c r="L249" i="78"/>
  <c r="M249" i="78"/>
  <c r="N249" i="78"/>
  <c r="O249" i="78"/>
  <c r="AZ249" i="78"/>
  <c r="BA249" i="78"/>
  <c r="BB249" i="78"/>
  <c r="BC249" i="78"/>
  <c r="BD249" i="78"/>
  <c r="BE249" i="78"/>
  <c r="BF249" i="78"/>
  <c r="BG249" i="78"/>
  <c r="BH249" i="78"/>
  <c r="BI249" i="78"/>
  <c r="BJ249" i="78"/>
  <c r="BK249" i="78"/>
  <c r="D250" i="78"/>
  <c r="J250" i="78"/>
  <c r="K250" i="78"/>
  <c r="L250" i="78"/>
  <c r="M250" i="78"/>
  <c r="N250" i="78"/>
  <c r="O250" i="78"/>
  <c r="AZ250" i="78"/>
  <c r="BA250" i="78"/>
  <c r="BB250" i="78"/>
  <c r="BC250" i="78"/>
  <c r="BD250" i="78"/>
  <c r="BE250" i="78"/>
  <c r="BF250" i="78"/>
  <c r="BG250" i="78"/>
  <c r="BH250" i="78"/>
  <c r="BI250" i="78"/>
  <c r="BJ250" i="78"/>
  <c r="BK250" i="78"/>
  <c r="D251" i="78"/>
  <c r="J251" i="78"/>
  <c r="K251" i="78"/>
  <c r="L251" i="78"/>
  <c r="M251" i="78"/>
  <c r="N251" i="78"/>
  <c r="O251" i="78"/>
  <c r="AZ251" i="78"/>
  <c r="BA251" i="78"/>
  <c r="BB251" i="78"/>
  <c r="BC251" i="78"/>
  <c r="BD251" i="78"/>
  <c r="BE251" i="78"/>
  <c r="BF251" i="78"/>
  <c r="BG251" i="78"/>
  <c r="BH251" i="78"/>
  <c r="BI251" i="78"/>
  <c r="BJ251" i="78"/>
  <c r="BK251" i="78"/>
  <c r="D252" i="78"/>
  <c r="AZ252" i="78"/>
  <c r="BA252" i="78"/>
  <c r="BB252" i="78"/>
  <c r="BC252" i="78"/>
  <c r="BD252" i="78"/>
  <c r="BE252" i="78"/>
  <c r="BF252" i="78"/>
  <c r="BG252" i="78"/>
  <c r="BH252" i="78"/>
  <c r="BI252" i="78"/>
  <c r="BJ252" i="78"/>
  <c r="BK252" i="78"/>
  <c r="D253" i="78"/>
  <c r="AZ253" i="78"/>
  <c r="BA253" i="78"/>
  <c r="BB253" i="78"/>
  <c r="BC253" i="78"/>
  <c r="BD253" i="78"/>
  <c r="BE253" i="78"/>
  <c r="BF253" i="78"/>
  <c r="BG253" i="78"/>
  <c r="BH253" i="78"/>
  <c r="BI253" i="78"/>
  <c r="BJ253" i="78"/>
  <c r="BK253" i="78"/>
  <c r="D254" i="78"/>
  <c r="AZ254" i="78"/>
  <c r="BA254" i="78"/>
  <c r="BB254" i="78"/>
  <c r="BC254" i="78"/>
  <c r="BD254" i="78"/>
  <c r="BE254" i="78"/>
  <c r="BF254" i="78"/>
  <c r="BG254" i="78"/>
  <c r="BH254" i="78"/>
  <c r="BI254" i="78"/>
  <c r="BJ254" i="78"/>
  <c r="BK254" i="78"/>
  <c r="D255" i="78"/>
  <c r="AZ255" i="78"/>
  <c r="BA255" i="78"/>
  <c r="BB255" i="78"/>
  <c r="BC255" i="78"/>
  <c r="BD255" i="78"/>
  <c r="BE255" i="78"/>
  <c r="BF255" i="78"/>
  <c r="BG255" i="78"/>
  <c r="BH255" i="78"/>
  <c r="BI255" i="78"/>
  <c r="BJ255" i="78"/>
  <c r="BK255" i="78"/>
  <c r="D256" i="78"/>
  <c r="J256" i="78"/>
  <c r="K256" i="78"/>
  <c r="L256" i="78"/>
  <c r="M256" i="78"/>
  <c r="N256" i="78"/>
  <c r="O256" i="78"/>
  <c r="AZ256" i="78"/>
  <c r="BA256" i="78"/>
  <c r="BB256" i="78"/>
  <c r="BC256" i="78"/>
  <c r="BD256" i="78"/>
  <c r="BE256" i="78"/>
  <c r="BF256" i="78"/>
  <c r="BG256" i="78"/>
  <c r="BH256" i="78"/>
  <c r="BI256" i="78"/>
  <c r="BJ256" i="78"/>
  <c r="BK256" i="78"/>
  <c r="D257" i="78"/>
  <c r="AZ257" i="78"/>
  <c r="BA257" i="78"/>
  <c r="BB257" i="78"/>
  <c r="BC257" i="78"/>
  <c r="BD257" i="78"/>
  <c r="BE257" i="78"/>
  <c r="BF257" i="78"/>
  <c r="BG257" i="78"/>
  <c r="BH257" i="78"/>
  <c r="BI257" i="78"/>
  <c r="BJ257" i="78"/>
  <c r="BK257" i="78"/>
  <c r="D258" i="78"/>
  <c r="AZ258" i="78"/>
  <c r="BA258" i="78"/>
  <c r="BB258" i="78"/>
  <c r="BC258" i="78"/>
  <c r="BD258" i="78"/>
  <c r="BE258" i="78"/>
  <c r="BF258" i="78"/>
  <c r="BG258" i="78"/>
  <c r="BH258" i="78"/>
  <c r="BI258" i="78"/>
  <c r="BJ258" i="78"/>
  <c r="BK258" i="78"/>
  <c r="D259" i="78"/>
  <c r="AZ259" i="78"/>
  <c r="BA259" i="78"/>
  <c r="BB259" i="78"/>
  <c r="BC259" i="78"/>
  <c r="BD259" i="78"/>
  <c r="BE259" i="78"/>
  <c r="BF259" i="78"/>
  <c r="BG259" i="78"/>
  <c r="BH259" i="78"/>
  <c r="BI259" i="78"/>
  <c r="BJ259" i="78"/>
  <c r="BK259" i="78"/>
  <c r="D260" i="78"/>
  <c r="J260" i="78"/>
  <c r="K260" i="78"/>
  <c r="L260" i="78"/>
  <c r="M260" i="78"/>
  <c r="N260" i="78"/>
  <c r="O260" i="78"/>
  <c r="AZ260" i="78"/>
  <c r="BA260" i="78"/>
  <c r="BB260" i="78"/>
  <c r="BC260" i="78"/>
  <c r="BD260" i="78"/>
  <c r="BE260" i="78"/>
  <c r="BF260" i="78"/>
  <c r="BG260" i="78"/>
  <c r="BH260" i="78"/>
  <c r="BI260" i="78"/>
  <c r="BJ260" i="78"/>
  <c r="BK260" i="78"/>
  <c r="D261" i="78"/>
  <c r="J261" i="78"/>
  <c r="K261" i="78"/>
  <c r="L261" i="78"/>
  <c r="M261" i="78"/>
  <c r="N261" i="78"/>
  <c r="O261" i="78"/>
  <c r="AZ261" i="78"/>
  <c r="BA261" i="78"/>
  <c r="BB261" i="78"/>
  <c r="BC261" i="78"/>
  <c r="BD261" i="78"/>
  <c r="BE261" i="78"/>
  <c r="BF261" i="78"/>
  <c r="BG261" i="78"/>
  <c r="BH261" i="78"/>
  <c r="BI261" i="78"/>
  <c r="BJ261" i="78"/>
  <c r="BK261" i="78"/>
  <c r="D262" i="78"/>
  <c r="J262" i="78"/>
  <c r="K262" i="78"/>
  <c r="L262" i="78"/>
  <c r="M262" i="78"/>
  <c r="N262" i="78"/>
  <c r="O262" i="78"/>
  <c r="AZ262" i="78"/>
  <c r="BA262" i="78"/>
  <c r="BB262" i="78"/>
  <c r="BC262" i="78"/>
  <c r="BD262" i="78"/>
  <c r="BE262" i="78"/>
  <c r="BF262" i="78"/>
  <c r="BG262" i="78"/>
  <c r="BH262" i="78"/>
  <c r="BI262" i="78"/>
  <c r="BJ262" i="78"/>
  <c r="BK262" i="78"/>
  <c r="D263" i="78"/>
  <c r="AZ263" i="78"/>
  <c r="BA263" i="78"/>
  <c r="BB263" i="78"/>
  <c r="BC263" i="78"/>
  <c r="BD263" i="78"/>
  <c r="BE263" i="78"/>
  <c r="BF263" i="78"/>
  <c r="BG263" i="78"/>
  <c r="BH263" i="78"/>
  <c r="BI263" i="78"/>
  <c r="BJ263" i="78"/>
  <c r="BK263" i="78"/>
  <c r="D264" i="78"/>
  <c r="J264" i="78"/>
  <c r="K264" i="78"/>
  <c r="L264" i="78"/>
  <c r="M264" i="78"/>
  <c r="N264" i="78"/>
  <c r="O264" i="78"/>
  <c r="AZ264" i="78"/>
  <c r="BA264" i="78"/>
  <c r="BB264" i="78"/>
  <c r="BC264" i="78"/>
  <c r="BD264" i="78"/>
  <c r="BE264" i="78"/>
  <c r="BF264" i="78"/>
  <c r="BG264" i="78"/>
  <c r="BH264" i="78"/>
  <c r="BI264" i="78"/>
  <c r="BJ264" i="78"/>
  <c r="BK264" i="78"/>
  <c r="D265" i="78"/>
  <c r="J265" i="78"/>
  <c r="K265" i="78"/>
  <c r="L265" i="78"/>
  <c r="M265" i="78"/>
  <c r="N265" i="78"/>
  <c r="O265" i="78"/>
  <c r="AZ265" i="78"/>
  <c r="BA265" i="78"/>
  <c r="BB265" i="78"/>
  <c r="BC265" i="78"/>
  <c r="BD265" i="78"/>
  <c r="BE265" i="78"/>
  <c r="BF265" i="78"/>
  <c r="BG265" i="78"/>
  <c r="BH265" i="78"/>
  <c r="BI265" i="78"/>
  <c r="BJ265" i="78"/>
  <c r="BK265" i="78"/>
  <c r="D266" i="78"/>
  <c r="J266" i="78"/>
  <c r="K266" i="78"/>
  <c r="L266" i="78"/>
  <c r="M266" i="78"/>
  <c r="N266" i="78"/>
  <c r="O266" i="78"/>
  <c r="AZ266" i="78"/>
  <c r="BA266" i="78"/>
  <c r="BB266" i="78"/>
  <c r="BC266" i="78"/>
  <c r="BD266" i="78"/>
  <c r="BE266" i="78"/>
  <c r="BF266" i="78"/>
  <c r="BG266" i="78"/>
  <c r="BH266" i="78"/>
  <c r="BI266" i="78"/>
  <c r="BJ266" i="78"/>
  <c r="BK266" i="78"/>
  <c r="D267" i="78"/>
  <c r="J267" i="78"/>
  <c r="K267" i="78"/>
  <c r="L267" i="78"/>
  <c r="M267" i="78"/>
  <c r="N267" i="78"/>
  <c r="O267" i="78"/>
  <c r="AZ267" i="78"/>
  <c r="BA267" i="78"/>
  <c r="BB267" i="78"/>
  <c r="BC267" i="78"/>
  <c r="BD267" i="78"/>
  <c r="BE267" i="78"/>
  <c r="BF267" i="78"/>
  <c r="BG267" i="78"/>
  <c r="BH267" i="78"/>
  <c r="BI267" i="78"/>
  <c r="BJ267" i="78"/>
  <c r="BK267" i="78"/>
  <c r="D268" i="78"/>
  <c r="AZ268" i="78"/>
  <c r="BA268" i="78"/>
  <c r="BB268" i="78"/>
  <c r="BC268" i="78"/>
  <c r="BD268" i="78"/>
  <c r="BE268" i="78"/>
  <c r="BF268" i="78"/>
  <c r="BG268" i="78"/>
  <c r="BH268" i="78"/>
  <c r="BI268" i="78"/>
  <c r="BJ268" i="78"/>
  <c r="BK268" i="78"/>
  <c r="D269" i="78"/>
  <c r="AZ269" i="78"/>
  <c r="BA269" i="78"/>
  <c r="BB269" i="78"/>
  <c r="BC269" i="78"/>
  <c r="BD269" i="78"/>
  <c r="BE269" i="78"/>
  <c r="BF269" i="78"/>
  <c r="BG269" i="78"/>
  <c r="BH269" i="78"/>
  <c r="BI269" i="78"/>
  <c r="BJ269" i="78"/>
  <c r="BK269" i="78"/>
  <c r="D270" i="78"/>
  <c r="AZ270" i="78"/>
  <c r="BA270" i="78"/>
  <c r="BB270" i="78"/>
  <c r="BC270" i="78"/>
  <c r="BD270" i="78"/>
  <c r="BE270" i="78"/>
  <c r="BF270" i="78"/>
  <c r="BG270" i="78"/>
  <c r="BH270" i="78"/>
  <c r="BI270" i="78"/>
  <c r="BJ270" i="78"/>
  <c r="BK270" i="78"/>
  <c r="D271" i="78"/>
  <c r="AZ271" i="78"/>
  <c r="BA271" i="78"/>
  <c r="BB271" i="78"/>
  <c r="BC271" i="78"/>
  <c r="BD271" i="78"/>
  <c r="BE271" i="78"/>
  <c r="BF271" i="78"/>
  <c r="BG271" i="78"/>
  <c r="BH271" i="78"/>
  <c r="BI271" i="78"/>
  <c r="BJ271" i="78"/>
  <c r="BK271" i="78"/>
  <c r="D272" i="78"/>
  <c r="AZ272" i="78"/>
  <c r="BA272" i="78"/>
  <c r="BB272" i="78"/>
  <c r="BC272" i="78"/>
  <c r="BD272" i="78"/>
  <c r="BE272" i="78"/>
  <c r="BF272" i="78"/>
  <c r="BG272" i="78"/>
  <c r="BH272" i="78"/>
  <c r="BI272" i="78"/>
  <c r="BJ272" i="78"/>
  <c r="BK272" i="78"/>
  <c r="D273" i="78"/>
  <c r="AZ273" i="78"/>
  <c r="BA273" i="78"/>
  <c r="BB273" i="78"/>
  <c r="BC273" i="78"/>
  <c r="BD273" i="78"/>
  <c r="BE273" i="78"/>
  <c r="BF273" i="78"/>
  <c r="BG273" i="78"/>
  <c r="BH273" i="78"/>
  <c r="BI273" i="78"/>
  <c r="BJ273" i="78"/>
  <c r="BK273" i="78"/>
  <c r="D274" i="78"/>
  <c r="AZ274" i="78"/>
  <c r="BA274" i="78"/>
  <c r="BB274" i="78"/>
  <c r="BC274" i="78"/>
  <c r="BD274" i="78"/>
  <c r="BE274" i="78"/>
  <c r="BF274" i="78"/>
  <c r="BG274" i="78"/>
  <c r="BH274" i="78"/>
  <c r="BI274" i="78"/>
  <c r="BJ274" i="78"/>
  <c r="BK274" i="78"/>
  <c r="D275" i="78"/>
  <c r="J275" i="78"/>
  <c r="K275" i="78"/>
  <c r="L275" i="78"/>
  <c r="M275" i="78"/>
  <c r="N275" i="78"/>
  <c r="O275" i="78"/>
  <c r="AZ275" i="78"/>
  <c r="BA275" i="78"/>
  <c r="BB275" i="78"/>
  <c r="BC275" i="78"/>
  <c r="BD275" i="78"/>
  <c r="BE275" i="78"/>
  <c r="BF275" i="78"/>
  <c r="BG275" i="78"/>
  <c r="BH275" i="78"/>
  <c r="BI275" i="78"/>
  <c r="BJ275" i="78"/>
  <c r="BK275" i="78"/>
  <c r="D276" i="78"/>
  <c r="AZ276" i="78"/>
  <c r="BA276" i="78"/>
  <c r="BB276" i="78"/>
  <c r="BC276" i="78"/>
  <c r="BD276" i="78"/>
  <c r="BE276" i="78"/>
  <c r="BF276" i="78"/>
  <c r="BG276" i="78"/>
  <c r="BH276" i="78"/>
  <c r="BI276" i="78"/>
  <c r="BJ276" i="78"/>
  <c r="BK276" i="78"/>
  <c r="D277" i="78"/>
  <c r="J277" i="78"/>
  <c r="K277" i="78"/>
  <c r="L277" i="78"/>
  <c r="M277" i="78"/>
  <c r="N277" i="78"/>
  <c r="O277" i="78"/>
  <c r="AZ277" i="78"/>
  <c r="BA277" i="78"/>
  <c r="BB277" i="78"/>
  <c r="BC277" i="78"/>
  <c r="BD277" i="78"/>
  <c r="BE277" i="78"/>
  <c r="BF277" i="78"/>
  <c r="BG277" i="78"/>
  <c r="BH277" i="78"/>
  <c r="BI277" i="78"/>
  <c r="BJ277" i="78"/>
  <c r="BK277" i="78"/>
  <c r="D278" i="78"/>
  <c r="J278" i="78"/>
  <c r="K278" i="78"/>
  <c r="L278" i="78"/>
  <c r="M278" i="78"/>
  <c r="N278" i="78"/>
  <c r="O278" i="78"/>
  <c r="AZ278" i="78"/>
  <c r="BA278" i="78"/>
  <c r="BB278" i="78"/>
  <c r="BC278" i="78"/>
  <c r="BD278" i="78"/>
  <c r="BE278" i="78"/>
  <c r="BF278" i="78"/>
  <c r="BG278" i="78"/>
  <c r="BH278" i="78"/>
  <c r="BI278" i="78"/>
  <c r="BJ278" i="78"/>
  <c r="BK278" i="78"/>
  <c r="D279" i="78"/>
  <c r="AZ279" i="78"/>
  <c r="BA279" i="78"/>
  <c r="BB279" i="78"/>
  <c r="BC279" i="78"/>
  <c r="BD279" i="78"/>
  <c r="BE279" i="78"/>
  <c r="BF279" i="78"/>
  <c r="BG279" i="78"/>
  <c r="BH279" i="78"/>
  <c r="BI279" i="78"/>
  <c r="BJ279" i="78"/>
  <c r="BK279" i="78"/>
  <c r="D280" i="78"/>
  <c r="AZ280" i="78"/>
  <c r="BA280" i="78"/>
  <c r="BB280" i="78"/>
  <c r="BC280" i="78"/>
  <c r="BD280" i="78"/>
  <c r="BE280" i="78"/>
  <c r="BF280" i="78"/>
  <c r="BG280" i="78"/>
  <c r="BH280" i="78"/>
  <c r="BI280" i="78"/>
  <c r="BJ280" i="78"/>
  <c r="BK280" i="78"/>
  <c r="D281" i="78"/>
  <c r="J281" i="78"/>
  <c r="K281" i="78"/>
  <c r="L281" i="78"/>
  <c r="M281" i="78"/>
  <c r="N281" i="78"/>
  <c r="O281" i="78"/>
  <c r="AZ281" i="78"/>
  <c r="BA281" i="78"/>
  <c r="BB281" i="78"/>
  <c r="BC281" i="78"/>
  <c r="BD281" i="78"/>
  <c r="BE281" i="78"/>
  <c r="BF281" i="78"/>
  <c r="BG281" i="78"/>
  <c r="BH281" i="78"/>
  <c r="BI281" i="78"/>
  <c r="BJ281" i="78"/>
  <c r="BK281" i="78"/>
  <c r="D282" i="78"/>
  <c r="J282" i="78"/>
  <c r="K282" i="78"/>
  <c r="L282" i="78"/>
  <c r="M282" i="78"/>
  <c r="N282" i="78"/>
  <c r="O282" i="78"/>
  <c r="AZ282" i="78"/>
  <c r="BA282" i="78"/>
  <c r="BB282" i="78"/>
  <c r="BC282" i="78"/>
  <c r="BD282" i="78"/>
  <c r="BE282" i="78"/>
  <c r="BF282" i="78"/>
  <c r="BG282" i="78"/>
  <c r="BH282" i="78"/>
  <c r="BI282" i="78"/>
  <c r="BJ282" i="78"/>
  <c r="BK282" i="78"/>
  <c r="D283" i="78"/>
  <c r="J283" i="78"/>
  <c r="K283" i="78"/>
  <c r="L283" i="78"/>
  <c r="M283" i="78"/>
  <c r="N283" i="78"/>
  <c r="O283" i="78"/>
  <c r="AZ283" i="78"/>
  <c r="BA283" i="78"/>
  <c r="BB283" i="78"/>
  <c r="BC283" i="78"/>
  <c r="BD283" i="78"/>
  <c r="BE283" i="78"/>
  <c r="BF283" i="78"/>
  <c r="BG283" i="78"/>
  <c r="BH283" i="78"/>
  <c r="BI283" i="78"/>
  <c r="BJ283" i="78"/>
  <c r="BK283" i="78"/>
  <c r="D284" i="78"/>
  <c r="J284" i="78"/>
  <c r="K284" i="78"/>
  <c r="L284" i="78"/>
  <c r="M284" i="78"/>
  <c r="N284" i="78"/>
  <c r="O284" i="78"/>
  <c r="AZ284" i="78"/>
  <c r="BA284" i="78"/>
  <c r="BB284" i="78"/>
  <c r="BC284" i="78"/>
  <c r="BD284" i="78"/>
  <c r="BE284" i="78"/>
  <c r="BF284" i="78"/>
  <c r="BG284" i="78"/>
  <c r="BH284" i="78"/>
  <c r="BI284" i="78"/>
  <c r="BJ284" i="78"/>
  <c r="BK284" i="78"/>
  <c r="D285" i="78"/>
  <c r="AZ285" i="78"/>
  <c r="BA285" i="78"/>
  <c r="BB285" i="78"/>
  <c r="BC285" i="78"/>
  <c r="BD285" i="78"/>
  <c r="BE285" i="78"/>
  <c r="BF285" i="78"/>
  <c r="BG285" i="78"/>
  <c r="BH285" i="78"/>
  <c r="BI285" i="78"/>
  <c r="BJ285" i="78"/>
  <c r="BK285" i="78"/>
  <c r="D286" i="78"/>
  <c r="J286" i="78"/>
  <c r="K286" i="78"/>
  <c r="L286" i="78"/>
  <c r="M286" i="78"/>
  <c r="N286" i="78"/>
  <c r="O286" i="78"/>
  <c r="AZ286" i="78"/>
  <c r="BA286" i="78"/>
  <c r="BB286" i="78"/>
  <c r="BC286" i="78"/>
  <c r="BD286" i="78"/>
  <c r="BE286" i="78"/>
  <c r="BF286" i="78"/>
  <c r="BG286" i="78"/>
  <c r="BH286" i="78"/>
  <c r="BI286" i="78"/>
  <c r="BJ286" i="78"/>
  <c r="BK286" i="78"/>
  <c r="D287" i="78"/>
  <c r="J287" i="78"/>
  <c r="K287" i="78"/>
  <c r="L287" i="78"/>
  <c r="M287" i="78"/>
  <c r="N287" i="78"/>
  <c r="O287" i="78"/>
  <c r="AZ287" i="78"/>
  <c r="BA287" i="78"/>
  <c r="BB287" i="78"/>
  <c r="BC287" i="78"/>
  <c r="BD287" i="78"/>
  <c r="BE287" i="78"/>
  <c r="BF287" i="78"/>
  <c r="BG287" i="78"/>
  <c r="BH287" i="78"/>
  <c r="BI287" i="78"/>
  <c r="BJ287" i="78"/>
  <c r="BK287" i="78"/>
  <c r="D288" i="78"/>
  <c r="J288" i="78"/>
  <c r="K288" i="78"/>
  <c r="L288" i="78"/>
  <c r="M288" i="78"/>
  <c r="N288" i="78"/>
  <c r="O288" i="78"/>
  <c r="AZ288" i="78"/>
  <c r="BA288" i="78"/>
  <c r="BB288" i="78"/>
  <c r="BC288" i="78"/>
  <c r="BD288" i="78"/>
  <c r="BE288" i="78"/>
  <c r="BF288" i="78"/>
  <c r="BG288" i="78"/>
  <c r="BH288" i="78"/>
  <c r="BI288" i="78"/>
  <c r="BJ288" i="78"/>
  <c r="BK288" i="78"/>
  <c r="D289" i="78"/>
  <c r="J289" i="78"/>
  <c r="K289" i="78"/>
  <c r="L289" i="78"/>
  <c r="M289" i="78"/>
  <c r="N289" i="78"/>
  <c r="O289" i="78"/>
  <c r="AZ289" i="78"/>
  <c r="BA289" i="78"/>
  <c r="BB289" i="78"/>
  <c r="BC289" i="78"/>
  <c r="BD289" i="78"/>
  <c r="BE289" i="78"/>
  <c r="BF289" i="78"/>
  <c r="BG289" i="78"/>
  <c r="BH289" i="78"/>
  <c r="BI289" i="78"/>
  <c r="BJ289" i="78"/>
  <c r="BK289" i="78"/>
  <c r="D290" i="78"/>
  <c r="AZ290" i="78"/>
  <c r="BA290" i="78"/>
  <c r="BB290" i="78"/>
  <c r="BC290" i="78"/>
  <c r="BD290" i="78"/>
  <c r="BE290" i="78"/>
  <c r="BF290" i="78"/>
  <c r="BG290" i="78"/>
  <c r="BH290" i="78"/>
  <c r="BI290" i="78"/>
  <c r="BJ290" i="78"/>
  <c r="BK290" i="78"/>
  <c r="D291" i="78"/>
  <c r="N291" i="78"/>
  <c r="J291" i="78"/>
  <c r="K291" i="78"/>
  <c r="L291" i="78"/>
  <c r="M291" i="78"/>
  <c r="O291" i="78"/>
  <c r="AZ291" i="78"/>
  <c r="BA291" i="78"/>
  <c r="BB291" i="78"/>
  <c r="BC291" i="78"/>
  <c r="BD291" i="78"/>
  <c r="BE291" i="78"/>
  <c r="BF291" i="78"/>
  <c r="BG291" i="78"/>
  <c r="BH291" i="78"/>
  <c r="BI291" i="78"/>
  <c r="BJ291" i="78"/>
  <c r="BK291" i="78"/>
  <c r="D292" i="78"/>
  <c r="AZ292" i="78"/>
  <c r="BA292" i="78"/>
  <c r="BB292" i="78"/>
  <c r="BC292" i="78"/>
  <c r="BD292" i="78"/>
  <c r="BE292" i="78"/>
  <c r="BF292" i="78"/>
  <c r="BG292" i="78"/>
  <c r="BH292" i="78"/>
  <c r="BI292" i="78"/>
  <c r="BJ292" i="78"/>
  <c r="BK292" i="78"/>
  <c r="D293" i="78"/>
  <c r="AZ293" i="78"/>
  <c r="BA293" i="78"/>
  <c r="BB293" i="78"/>
  <c r="BC293" i="78"/>
  <c r="BD293" i="78"/>
  <c r="BE293" i="78"/>
  <c r="BF293" i="78"/>
  <c r="BG293" i="78"/>
  <c r="BH293" i="78"/>
  <c r="BI293" i="78"/>
  <c r="BJ293" i="78"/>
  <c r="BK293" i="78"/>
  <c r="D294" i="78"/>
  <c r="J294" i="78"/>
  <c r="K294" i="78"/>
  <c r="L294" i="78"/>
  <c r="M294" i="78"/>
  <c r="N294" i="78"/>
  <c r="O294" i="78"/>
  <c r="AZ294" i="78"/>
  <c r="BA294" i="78"/>
  <c r="BB294" i="78"/>
  <c r="BC294" i="78"/>
  <c r="BD294" i="78"/>
  <c r="BE294" i="78"/>
  <c r="BF294" i="78"/>
  <c r="BG294" i="78"/>
  <c r="BH294" i="78"/>
  <c r="BI294" i="78"/>
  <c r="BJ294" i="78"/>
  <c r="BK294" i="78"/>
  <c r="D295" i="78"/>
  <c r="J295" i="78"/>
  <c r="K295" i="78"/>
  <c r="L295" i="78"/>
  <c r="M295" i="78"/>
  <c r="N295" i="78"/>
  <c r="O295" i="78"/>
  <c r="AZ295" i="78"/>
  <c r="BA295" i="78"/>
  <c r="BB295" i="78"/>
  <c r="BC295" i="78"/>
  <c r="BD295" i="78"/>
  <c r="BE295" i="78"/>
  <c r="BF295" i="78"/>
  <c r="BG295" i="78"/>
  <c r="BH295" i="78"/>
  <c r="BI295" i="78"/>
  <c r="BJ295" i="78"/>
  <c r="BK295" i="78"/>
  <c r="D296" i="78"/>
  <c r="J296" i="78"/>
  <c r="K296" i="78"/>
  <c r="L296" i="78"/>
  <c r="M296" i="78"/>
  <c r="N296" i="78"/>
  <c r="O296" i="78"/>
  <c r="AZ296" i="78"/>
  <c r="BA296" i="78"/>
  <c r="BB296" i="78"/>
  <c r="BC296" i="78"/>
  <c r="BD296" i="78"/>
  <c r="BE296" i="78"/>
  <c r="BF296" i="78"/>
  <c r="BG296" i="78"/>
  <c r="BH296" i="78"/>
  <c r="BI296" i="78"/>
  <c r="BJ296" i="78"/>
  <c r="BK296" i="78"/>
  <c r="D297" i="78"/>
  <c r="AZ297" i="78"/>
  <c r="BA297" i="78"/>
  <c r="BB297" i="78"/>
  <c r="BC297" i="78"/>
  <c r="BD297" i="78"/>
  <c r="BE297" i="78"/>
  <c r="BF297" i="78"/>
  <c r="BG297" i="78"/>
  <c r="BH297" i="78"/>
  <c r="BI297" i="78"/>
  <c r="BJ297" i="78"/>
  <c r="BK297" i="78"/>
  <c r="D298" i="78"/>
  <c r="J298" i="78"/>
  <c r="K298" i="78"/>
  <c r="L298" i="78"/>
  <c r="M298" i="78"/>
  <c r="N298" i="78"/>
  <c r="O298" i="78"/>
  <c r="AZ298" i="78"/>
  <c r="BA298" i="78"/>
  <c r="BB298" i="78"/>
  <c r="BC298" i="78"/>
  <c r="BD298" i="78"/>
  <c r="BE298" i="78"/>
  <c r="BF298" i="78"/>
  <c r="BG298" i="78"/>
  <c r="BH298" i="78"/>
  <c r="BI298" i="78"/>
  <c r="BJ298" i="78"/>
  <c r="BK298" i="78"/>
  <c r="D299" i="78"/>
  <c r="J299" i="78"/>
  <c r="K299" i="78"/>
  <c r="L299" i="78"/>
  <c r="M299" i="78"/>
  <c r="N299" i="78"/>
  <c r="O299" i="78"/>
  <c r="AZ299" i="78"/>
  <c r="BA299" i="78"/>
  <c r="BB299" i="78"/>
  <c r="BC299" i="78"/>
  <c r="BD299" i="78"/>
  <c r="BE299" i="78"/>
  <c r="BF299" i="78"/>
  <c r="BG299" i="78"/>
  <c r="BH299" i="78"/>
  <c r="BI299" i="78"/>
  <c r="BJ299" i="78"/>
  <c r="BK299" i="78"/>
  <c r="D300" i="78"/>
  <c r="AZ300" i="78"/>
  <c r="BA300" i="78"/>
  <c r="BB300" i="78"/>
  <c r="BC300" i="78"/>
  <c r="BD300" i="78"/>
  <c r="BE300" i="78"/>
  <c r="BF300" i="78"/>
  <c r="BG300" i="78"/>
  <c r="BH300" i="78"/>
  <c r="BI300" i="78"/>
  <c r="BJ300" i="78"/>
  <c r="BK300" i="78"/>
  <c r="D301" i="78"/>
  <c r="AZ301" i="78"/>
  <c r="BA301" i="78"/>
  <c r="BB301" i="78"/>
  <c r="BC301" i="78"/>
  <c r="BD301" i="78"/>
  <c r="BE301" i="78"/>
  <c r="BF301" i="78"/>
  <c r="BG301" i="78"/>
  <c r="BH301" i="78"/>
  <c r="BI301" i="78"/>
  <c r="BJ301" i="78"/>
  <c r="BK301" i="78"/>
  <c r="D302" i="78"/>
  <c r="J302" i="78"/>
  <c r="K302" i="78"/>
  <c r="L302" i="78"/>
  <c r="M302" i="78"/>
  <c r="N302" i="78"/>
  <c r="O302" i="78"/>
  <c r="AZ302" i="78"/>
  <c r="BA302" i="78"/>
  <c r="BB302" i="78"/>
  <c r="BC302" i="78"/>
  <c r="BD302" i="78"/>
  <c r="BE302" i="78"/>
  <c r="BF302" i="78"/>
  <c r="BG302" i="78"/>
  <c r="BH302" i="78"/>
  <c r="BI302" i="78"/>
  <c r="BJ302" i="78"/>
  <c r="BK302" i="78"/>
  <c r="D303" i="78"/>
  <c r="J303" i="78"/>
  <c r="K303" i="78"/>
  <c r="L303" i="78"/>
  <c r="M303" i="78"/>
  <c r="N303" i="78"/>
  <c r="O303" i="78"/>
  <c r="AZ303" i="78"/>
  <c r="BA303" i="78"/>
  <c r="BB303" i="78"/>
  <c r="BC303" i="78"/>
  <c r="BD303" i="78"/>
  <c r="BE303" i="78"/>
  <c r="BF303" i="78"/>
  <c r="BG303" i="78"/>
  <c r="BH303" i="78"/>
  <c r="BI303" i="78"/>
  <c r="BJ303" i="78"/>
  <c r="BK303" i="78"/>
  <c r="D304" i="78"/>
  <c r="J304" i="78"/>
  <c r="K304" i="78"/>
  <c r="L304" i="78"/>
  <c r="M304" i="78"/>
  <c r="N304" i="78"/>
  <c r="O304" i="78"/>
  <c r="AZ304" i="78"/>
  <c r="BA304" i="78"/>
  <c r="BB304" i="78"/>
  <c r="BC304" i="78"/>
  <c r="BD304" i="78"/>
  <c r="BE304" i="78"/>
  <c r="BF304" i="78"/>
  <c r="BG304" i="78"/>
  <c r="BH304" i="78"/>
  <c r="BI304" i="78"/>
  <c r="BJ304" i="78"/>
  <c r="BK304" i="78"/>
  <c r="D305" i="78"/>
  <c r="AZ305" i="78"/>
  <c r="BA305" i="78"/>
  <c r="BB305" i="78"/>
  <c r="BC305" i="78"/>
  <c r="BD305" i="78"/>
  <c r="BE305" i="78"/>
  <c r="BF305" i="78"/>
  <c r="BG305" i="78"/>
  <c r="BH305" i="78"/>
  <c r="BI305" i="78"/>
  <c r="BJ305" i="78"/>
  <c r="BK305" i="78"/>
  <c r="D306" i="78"/>
  <c r="AZ306" i="78"/>
  <c r="BA306" i="78"/>
  <c r="BB306" i="78"/>
  <c r="BC306" i="78"/>
  <c r="BD306" i="78"/>
  <c r="BE306" i="78"/>
  <c r="BF306" i="78"/>
  <c r="BG306" i="78"/>
  <c r="BH306" i="78"/>
  <c r="BI306" i="78"/>
  <c r="BJ306" i="78"/>
  <c r="BK306" i="78"/>
  <c r="D307" i="78"/>
  <c r="J307" i="78"/>
  <c r="K307" i="78"/>
  <c r="L307" i="78"/>
  <c r="M307" i="78"/>
  <c r="N307" i="78"/>
  <c r="O307" i="78"/>
  <c r="AZ307" i="78"/>
  <c r="BA307" i="78"/>
  <c r="BB307" i="78"/>
  <c r="BC307" i="78"/>
  <c r="BD307" i="78"/>
  <c r="BE307" i="78"/>
  <c r="BF307" i="78"/>
  <c r="BG307" i="78"/>
  <c r="BH307" i="78"/>
  <c r="BI307" i="78"/>
  <c r="BJ307" i="78"/>
  <c r="BK307" i="78"/>
  <c r="D308" i="78"/>
  <c r="J308" i="78"/>
  <c r="K308" i="78"/>
  <c r="L308" i="78"/>
  <c r="M308" i="78"/>
  <c r="N308" i="78"/>
  <c r="O308" i="78"/>
  <c r="AZ308" i="78"/>
  <c r="BA308" i="78"/>
  <c r="BB308" i="78"/>
  <c r="BC308" i="78"/>
  <c r="BD308" i="78"/>
  <c r="BE308" i="78"/>
  <c r="BF308" i="78"/>
  <c r="BG308" i="78"/>
  <c r="BH308" i="78"/>
  <c r="BI308" i="78"/>
  <c r="BJ308" i="78"/>
  <c r="BK308" i="78"/>
  <c r="D309" i="78"/>
  <c r="J309" i="78"/>
  <c r="K309" i="78"/>
  <c r="L309" i="78"/>
  <c r="M309" i="78"/>
  <c r="N309" i="78"/>
  <c r="O309" i="78"/>
  <c r="AZ309" i="78"/>
  <c r="BA309" i="78"/>
  <c r="BB309" i="78"/>
  <c r="BC309" i="78"/>
  <c r="BD309" i="78"/>
  <c r="BE309" i="78"/>
  <c r="BF309" i="78"/>
  <c r="BG309" i="78"/>
  <c r="BH309" i="78"/>
  <c r="BI309" i="78"/>
  <c r="BJ309" i="78"/>
  <c r="BK309" i="78"/>
  <c r="D310" i="78"/>
  <c r="AZ310" i="78"/>
  <c r="BA310" i="78"/>
  <c r="BB310" i="78"/>
  <c r="BC310" i="78"/>
  <c r="BD310" i="78"/>
  <c r="BE310" i="78"/>
  <c r="BF310" i="78"/>
  <c r="BG310" i="78"/>
  <c r="BH310" i="78"/>
  <c r="BI310" i="78"/>
  <c r="BJ310" i="78"/>
  <c r="BK310" i="78"/>
  <c r="D311" i="78"/>
  <c r="AZ311" i="78"/>
  <c r="BA311" i="78"/>
  <c r="BB311" i="78"/>
  <c r="BC311" i="78"/>
  <c r="BD311" i="78"/>
  <c r="BE311" i="78"/>
  <c r="BF311" i="78"/>
  <c r="BG311" i="78"/>
  <c r="BH311" i="78"/>
  <c r="BI311" i="78"/>
  <c r="BJ311" i="78"/>
  <c r="BK311" i="78"/>
  <c r="D312" i="78"/>
  <c r="J312" i="78"/>
  <c r="K312" i="78"/>
  <c r="L312" i="78"/>
  <c r="M312" i="78"/>
  <c r="N312" i="78"/>
  <c r="O312" i="78"/>
  <c r="AZ312" i="78"/>
  <c r="BA312" i="78"/>
  <c r="BB312" i="78"/>
  <c r="BC312" i="78"/>
  <c r="BD312" i="78"/>
  <c r="BE312" i="78"/>
  <c r="BF312" i="78"/>
  <c r="BG312" i="78"/>
  <c r="BH312" i="78"/>
  <c r="BI312" i="78"/>
  <c r="BJ312" i="78"/>
  <c r="BK312" i="78"/>
  <c r="D313" i="78"/>
  <c r="AZ313" i="78"/>
  <c r="BA313" i="78"/>
  <c r="BB313" i="78"/>
  <c r="BC313" i="78"/>
  <c r="BD313" i="78"/>
  <c r="BE313" i="78"/>
  <c r="BF313" i="78"/>
  <c r="BG313" i="78"/>
  <c r="BH313" i="78"/>
  <c r="BI313" i="78"/>
  <c r="BJ313" i="78"/>
  <c r="BK313" i="78"/>
  <c r="D314" i="78"/>
  <c r="AZ314" i="78"/>
  <c r="BA314" i="78"/>
  <c r="BB314" i="78"/>
  <c r="BC314" i="78"/>
  <c r="BD314" i="78"/>
  <c r="BE314" i="78"/>
  <c r="BF314" i="78"/>
  <c r="BG314" i="78"/>
  <c r="BH314" i="78"/>
  <c r="BI314" i="78"/>
  <c r="BJ314" i="78"/>
  <c r="BK314" i="78"/>
  <c r="D315" i="78"/>
  <c r="AZ315" i="78"/>
  <c r="BA315" i="78"/>
  <c r="BB315" i="78"/>
  <c r="BC315" i="78"/>
  <c r="BD315" i="78"/>
  <c r="BE315" i="78"/>
  <c r="BF315" i="78"/>
  <c r="BG315" i="78"/>
  <c r="BH315" i="78"/>
  <c r="BI315" i="78"/>
  <c r="BJ315" i="78"/>
  <c r="BK315" i="78"/>
  <c r="D316" i="78"/>
  <c r="AZ316" i="78"/>
  <c r="BA316" i="78"/>
  <c r="BB316" i="78"/>
  <c r="BC316" i="78"/>
  <c r="BD316" i="78"/>
  <c r="BE316" i="78"/>
  <c r="BF316" i="78"/>
  <c r="BG316" i="78"/>
  <c r="BH316" i="78"/>
  <c r="BI316" i="78"/>
  <c r="BJ316" i="78"/>
  <c r="BK316" i="78"/>
  <c r="D317" i="78"/>
  <c r="AZ317" i="78"/>
  <c r="BA317" i="78"/>
  <c r="BB317" i="78"/>
  <c r="BC317" i="78"/>
  <c r="BD317" i="78"/>
  <c r="BE317" i="78"/>
  <c r="BF317" i="78"/>
  <c r="BG317" i="78"/>
  <c r="BH317" i="78"/>
  <c r="BI317" i="78"/>
  <c r="BJ317" i="78"/>
  <c r="BK317" i="78"/>
  <c r="D318" i="78"/>
  <c r="AZ318" i="78"/>
  <c r="BA318" i="78"/>
  <c r="BB318" i="78"/>
  <c r="BC318" i="78"/>
  <c r="BD318" i="78"/>
  <c r="BE318" i="78"/>
  <c r="BF318" i="78"/>
  <c r="BG318" i="78"/>
  <c r="BH318" i="78"/>
  <c r="BI318" i="78"/>
  <c r="BJ318" i="78"/>
  <c r="BK318" i="78"/>
  <c r="D319" i="78"/>
  <c r="J319" i="78"/>
  <c r="K319" i="78"/>
  <c r="L319" i="78"/>
  <c r="M319" i="78"/>
  <c r="N319" i="78"/>
  <c r="O319" i="78"/>
  <c r="AZ319" i="78"/>
  <c r="BA319" i="78"/>
  <c r="BB319" i="78"/>
  <c r="BC319" i="78"/>
  <c r="BD319" i="78"/>
  <c r="BE319" i="78"/>
  <c r="BF319" i="78"/>
  <c r="BG319" i="78"/>
  <c r="BH319" i="78"/>
  <c r="BI319" i="78"/>
  <c r="BJ319" i="78"/>
  <c r="BK319" i="78"/>
  <c r="D320" i="78"/>
  <c r="J320" i="78"/>
  <c r="K320" i="78"/>
  <c r="L320" i="78"/>
  <c r="M320" i="78"/>
  <c r="N320" i="78"/>
  <c r="O320" i="78"/>
  <c r="AZ320" i="78"/>
  <c r="BA320" i="78"/>
  <c r="BB320" i="78"/>
  <c r="BC320" i="78"/>
  <c r="BD320" i="78"/>
  <c r="BE320" i="78"/>
  <c r="BF320" i="78"/>
  <c r="BG320" i="78"/>
  <c r="BH320" i="78"/>
  <c r="BI320" i="78"/>
  <c r="BJ320" i="78"/>
  <c r="BK320" i="78"/>
  <c r="D321" i="78"/>
  <c r="AZ321" i="78"/>
  <c r="BA321" i="78"/>
  <c r="BB321" i="78"/>
  <c r="BC321" i="78"/>
  <c r="BD321" i="78"/>
  <c r="BE321" i="78"/>
  <c r="BF321" i="78"/>
  <c r="BG321" i="78"/>
  <c r="BH321" i="78"/>
  <c r="BI321" i="78"/>
  <c r="BJ321" i="78"/>
  <c r="BK321" i="78"/>
  <c r="D322" i="78"/>
  <c r="AZ322" i="78"/>
  <c r="BA322" i="78"/>
  <c r="BB322" i="78"/>
  <c r="BC322" i="78"/>
  <c r="BD322" i="78"/>
  <c r="BE322" i="78"/>
  <c r="BF322" i="78"/>
  <c r="BG322" i="78"/>
  <c r="BH322" i="78"/>
  <c r="BI322" i="78"/>
  <c r="BJ322" i="78"/>
  <c r="BK322" i="78"/>
  <c r="D323" i="78"/>
  <c r="J323" i="78"/>
  <c r="K323" i="78"/>
  <c r="L323" i="78"/>
  <c r="M323" i="78"/>
  <c r="N323" i="78"/>
  <c r="O323" i="78"/>
  <c r="AZ323" i="78"/>
  <c r="BA323" i="78"/>
  <c r="BB323" i="78"/>
  <c r="BC323" i="78"/>
  <c r="BD323" i="78"/>
  <c r="BE323" i="78"/>
  <c r="BF323" i="78"/>
  <c r="BG323" i="78"/>
  <c r="BH323" i="78"/>
  <c r="BI323" i="78"/>
  <c r="BJ323" i="78"/>
  <c r="BK323" i="78"/>
  <c r="D324" i="78"/>
  <c r="AZ324" i="78"/>
  <c r="BA324" i="78"/>
  <c r="BB324" i="78"/>
  <c r="BC324" i="78"/>
  <c r="BD324" i="78"/>
  <c r="BE324" i="78"/>
  <c r="BF324" i="78"/>
  <c r="BG324" i="78"/>
  <c r="BH324" i="78"/>
  <c r="BI324" i="78"/>
  <c r="BJ324" i="78"/>
  <c r="BK324" i="78"/>
  <c r="D325" i="78"/>
  <c r="J325" i="78"/>
  <c r="K325" i="78"/>
  <c r="L325" i="78"/>
  <c r="M325" i="78"/>
  <c r="N325" i="78"/>
  <c r="O325" i="78"/>
  <c r="AZ325" i="78"/>
  <c r="BA325" i="78"/>
  <c r="BB325" i="78"/>
  <c r="BC325" i="78"/>
  <c r="BD325" i="78"/>
  <c r="BE325" i="78"/>
  <c r="BF325" i="78"/>
  <c r="BG325" i="78"/>
  <c r="BH325" i="78"/>
  <c r="BI325" i="78"/>
  <c r="BJ325" i="78"/>
  <c r="BK325" i="78"/>
  <c r="D326" i="78"/>
  <c r="AZ326" i="78"/>
  <c r="BA326" i="78"/>
  <c r="BB326" i="78"/>
  <c r="BC326" i="78"/>
  <c r="BD326" i="78"/>
  <c r="BE326" i="78"/>
  <c r="BF326" i="78"/>
  <c r="BG326" i="78"/>
  <c r="BH326" i="78"/>
  <c r="BI326" i="78"/>
  <c r="BJ326" i="78"/>
  <c r="BK326" i="78"/>
  <c r="D327" i="78"/>
  <c r="AZ327" i="78"/>
  <c r="BA327" i="78"/>
  <c r="BB327" i="78"/>
  <c r="BC327" i="78"/>
  <c r="BD327" i="78"/>
  <c r="BE327" i="78"/>
  <c r="BF327" i="78"/>
  <c r="BG327" i="78"/>
  <c r="BH327" i="78"/>
  <c r="BI327" i="78"/>
  <c r="BJ327" i="78"/>
  <c r="BK327" i="78"/>
  <c r="D328" i="78"/>
  <c r="J328" i="78"/>
  <c r="K328" i="78"/>
  <c r="L328" i="78"/>
  <c r="M328" i="78"/>
  <c r="N328" i="78"/>
  <c r="O328" i="78"/>
  <c r="AZ328" i="78"/>
  <c r="BA328" i="78"/>
  <c r="BB328" i="78"/>
  <c r="BC328" i="78"/>
  <c r="BD328" i="78"/>
  <c r="BE328" i="78"/>
  <c r="BF328" i="78"/>
  <c r="BG328" i="78"/>
  <c r="BH328" i="78"/>
  <c r="BI328" i="78"/>
  <c r="BJ328" i="78"/>
  <c r="BK328" i="78"/>
  <c r="D329" i="78"/>
  <c r="J329" i="78"/>
  <c r="K329" i="78"/>
  <c r="L329" i="78"/>
  <c r="M329" i="78"/>
  <c r="N329" i="78"/>
  <c r="O329" i="78"/>
  <c r="AZ329" i="78"/>
  <c r="BA329" i="78"/>
  <c r="BB329" i="78"/>
  <c r="BC329" i="78"/>
  <c r="BD329" i="78"/>
  <c r="BE329" i="78"/>
  <c r="BF329" i="78"/>
  <c r="BG329" i="78"/>
  <c r="BH329" i="78"/>
  <c r="BI329" i="78"/>
  <c r="BJ329" i="78"/>
  <c r="BK329" i="78"/>
  <c r="D330" i="78"/>
  <c r="J330" i="78"/>
  <c r="K330" i="78"/>
  <c r="L330" i="78"/>
  <c r="M330" i="78"/>
  <c r="N330" i="78"/>
  <c r="O330" i="78"/>
  <c r="AZ330" i="78"/>
  <c r="BA330" i="78"/>
  <c r="BB330" i="78"/>
  <c r="BC330" i="78"/>
  <c r="BD330" i="78"/>
  <c r="BE330" i="78"/>
  <c r="BF330" i="78"/>
  <c r="BG330" i="78"/>
  <c r="BH330" i="78"/>
  <c r="BI330" i="78"/>
  <c r="BJ330" i="78"/>
  <c r="BK330" i="78"/>
  <c r="D331" i="78"/>
  <c r="AZ331" i="78"/>
  <c r="BA331" i="78"/>
  <c r="BB331" i="78"/>
  <c r="BC331" i="78"/>
  <c r="BD331" i="78"/>
  <c r="BE331" i="78"/>
  <c r="BF331" i="78"/>
  <c r="BG331" i="78"/>
  <c r="BH331" i="78"/>
  <c r="BI331" i="78"/>
  <c r="BJ331" i="78"/>
  <c r="BK331" i="78"/>
  <c r="D332" i="78"/>
  <c r="AZ332" i="78"/>
  <c r="BA332" i="78"/>
  <c r="BB332" i="78"/>
  <c r="BC332" i="78"/>
  <c r="BD332" i="78"/>
  <c r="BE332" i="78"/>
  <c r="BF332" i="78"/>
  <c r="BG332" i="78"/>
  <c r="BH332" i="78"/>
  <c r="BI332" i="78"/>
  <c r="BJ332" i="78"/>
  <c r="BK332" i="78"/>
  <c r="D333" i="78"/>
  <c r="J333" i="78"/>
  <c r="K333" i="78"/>
  <c r="L333" i="78"/>
  <c r="M333" i="78"/>
  <c r="N333" i="78"/>
  <c r="O333" i="78"/>
  <c r="AZ333" i="78"/>
  <c r="BA333" i="78"/>
  <c r="BB333" i="78"/>
  <c r="BC333" i="78"/>
  <c r="BD333" i="78"/>
  <c r="BE333" i="78"/>
  <c r="BF333" i="78"/>
  <c r="BG333" i="78"/>
  <c r="BH333" i="78"/>
  <c r="BI333" i="78"/>
  <c r="BJ333" i="78"/>
  <c r="BK333" i="78"/>
  <c r="D334" i="78"/>
  <c r="AZ334" i="78"/>
  <c r="BA334" i="78"/>
  <c r="BB334" i="78"/>
  <c r="BC334" i="78"/>
  <c r="BD334" i="78"/>
  <c r="BE334" i="78"/>
  <c r="BF334" i="78"/>
  <c r="BG334" i="78"/>
  <c r="BH334" i="78"/>
  <c r="BI334" i="78"/>
  <c r="BJ334" i="78"/>
  <c r="BK334" i="78"/>
  <c r="D335" i="78"/>
  <c r="AZ335" i="78"/>
  <c r="BA335" i="78"/>
  <c r="BB335" i="78"/>
  <c r="BC335" i="78"/>
  <c r="BD335" i="78"/>
  <c r="BE335" i="78"/>
  <c r="BF335" i="78"/>
  <c r="BG335" i="78"/>
  <c r="BH335" i="78"/>
  <c r="BI335" i="78"/>
  <c r="BJ335" i="78"/>
  <c r="BK335" i="78"/>
  <c r="D336" i="78"/>
  <c r="J336" i="78"/>
  <c r="K336" i="78"/>
  <c r="L336" i="78"/>
  <c r="M336" i="78"/>
  <c r="N336" i="78"/>
  <c r="O336" i="78"/>
  <c r="AZ336" i="78"/>
  <c r="BA336" i="78"/>
  <c r="BB336" i="78"/>
  <c r="BC336" i="78"/>
  <c r="BD336" i="78"/>
  <c r="BE336" i="78"/>
  <c r="BF336" i="78"/>
  <c r="BG336" i="78"/>
  <c r="BH336" i="78"/>
  <c r="BI336" i="78"/>
  <c r="BJ336" i="78"/>
  <c r="BK336" i="78"/>
  <c r="D337" i="78"/>
  <c r="AZ337" i="78"/>
  <c r="BA337" i="78"/>
  <c r="BB337" i="78"/>
  <c r="BC337" i="78"/>
  <c r="BD337" i="78"/>
  <c r="BE337" i="78"/>
  <c r="BF337" i="78"/>
  <c r="BG337" i="78"/>
  <c r="BH337" i="78"/>
  <c r="BI337" i="78"/>
  <c r="BJ337" i="78"/>
  <c r="BK337" i="78"/>
  <c r="D338" i="78"/>
  <c r="AZ338" i="78"/>
  <c r="BA338" i="78"/>
  <c r="BB338" i="78"/>
  <c r="BC338" i="78"/>
  <c r="BD338" i="78"/>
  <c r="BE338" i="78"/>
  <c r="BF338" i="78"/>
  <c r="BG338" i="78"/>
  <c r="BH338" i="78"/>
  <c r="BI338" i="78"/>
  <c r="BJ338" i="78"/>
  <c r="BK338" i="78"/>
  <c r="D339" i="78"/>
  <c r="AZ339" i="78"/>
  <c r="BA339" i="78"/>
  <c r="BB339" i="78"/>
  <c r="BC339" i="78"/>
  <c r="BD339" i="78"/>
  <c r="BE339" i="78"/>
  <c r="BF339" i="78"/>
  <c r="BG339" i="78"/>
  <c r="BH339" i="78"/>
  <c r="BI339" i="78"/>
  <c r="BJ339" i="78"/>
  <c r="BK339" i="78"/>
  <c r="D340" i="78"/>
  <c r="J340" i="78"/>
  <c r="K340" i="78"/>
  <c r="L340" i="78"/>
  <c r="M340" i="78"/>
  <c r="N340" i="78"/>
  <c r="O340" i="78"/>
  <c r="AZ340" i="78"/>
  <c r="BA340" i="78"/>
  <c r="BB340" i="78"/>
  <c r="BC340" i="78"/>
  <c r="BD340" i="78"/>
  <c r="BE340" i="78"/>
  <c r="BF340" i="78"/>
  <c r="BG340" i="78"/>
  <c r="BH340" i="78"/>
  <c r="BI340" i="78"/>
  <c r="BJ340" i="78"/>
  <c r="BK340" i="78"/>
  <c r="D341" i="78"/>
  <c r="J341" i="78"/>
  <c r="K341" i="78"/>
  <c r="L341" i="78"/>
  <c r="M341" i="78"/>
  <c r="N341" i="78"/>
  <c r="O341" i="78"/>
  <c r="AZ341" i="78"/>
  <c r="BA341" i="78"/>
  <c r="BB341" i="78"/>
  <c r="BC341" i="78"/>
  <c r="BD341" i="78"/>
  <c r="BE341" i="78"/>
  <c r="BF341" i="78"/>
  <c r="BG341" i="78"/>
  <c r="BH341" i="78"/>
  <c r="BI341" i="78"/>
  <c r="BJ341" i="78"/>
  <c r="BK341" i="78"/>
  <c r="D342" i="78"/>
  <c r="AZ342" i="78"/>
  <c r="BA342" i="78"/>
  <c r="BB342" i="78"/>
  <c r="BC342" i="78"/>
  <c r="BD342" i="78"/>
  <c r="BE342" i="78"/>
  <c r="BF342" i="78"/>
  <c r="BG342" i="78"/>
  <c r="BH342" i="78"/>
  <c r="BI342" i="78"/>
  <c r="BJ342" i="78"/>
  <c r="BK342" i="78"/>
  <c r="D343" i="78"/>
  <c r="AZ343" i="78"/>
  <c r="BA343" i="78"/>
  <c r="BB343" i="78"/>
  <c r="BC343" i="78"/>
  <c r="BD343" i="78"/>
  <c r="BE343" i="78"/>
  <c r="BF343" i="78"/>
  <c r="BG343" i="78"/>
  <c r="BH343" i="78"/>
  <c r="BI343" i="78"/>
  <c r="BJ343" i="78"/>
  <c r="BK343" i="78"/>
  <c r="D344" i="78"/>
  <c r="J344" i="78"/>
  <c r="K344" i="78"/>
  <c r="L344" i="78"/>
  <c r="M344" i="78"/>
  <c r="N344" i="78"/>
  <c r="O344" i="78"/>
  <c r="AZ344" i="78"/>
  <c r="BA344" i="78"/>
  <c r="BB344" i="78"/>
  <c r="BC344" i="78"/>
  <c r="BD344" i="78"/>
  <c r="BE344" i="78"/>
  <c r="BF344" i="78"/>
  <c r="BG344" i="78"/>
  <c r="BH344" i="78"/>
  <c r="BI344" i="78"/>
  <c r="BJ344" i="78"/>
  <c r="BK344" i="78"/>
  <c r="D345" i="78"/>
  <c r="J345" i="78"/>
  <c r="K345" i="78"/>
  <c r="L345" i="78"/>
  <c r="M345" i="78"/>
  <c r="N345" i="78"/>
  <c r="O345" i="78"/>
  <c r="AZ345" i="78"/>
  <c r="BA345" i="78"/>
  <c r="BB345" i="78"/>
  <c r="BC345" i="78"/>
  <c r="BD345" i="78"/>
  <c r="BE345" i="78"/>
  <c r="BF345" i="78"/>
  <c r="BG345" i="78"/>
  <c r="BH345" i="78"/>
  <c r="BI345" i="78"/>
  <c r="BJ345" i="78"/>
  <c r="BK345" i="78"/>
  <c r="D346" i="78"/>
  <c r="J346" i="78"/>
  <c r="K346" i="78"/>
  <c r="L346" i="78"/>
  <c r="M346" i="78"/>
  <c r="N346" i="78"/>
  <c r="O346" i="78"/>
  <c r="AZ346" i="78"/>
  <c r="BA346" i="78"/>
  <c r="BB346" i="78"/>
  <c r="BC346" i="78"/>
  <c r="BD346" i="78"/>
  <c r="BE346" i="78"/>
  <c r="BF346" i="78"/>
  <c r="BG346" i="78"/>
  <c r="BH346" i="78"/>
  <c r="BI346" i="78"/>
  <c r="BJ346" i="78"/>
  <c r="BK346" i="78"/>
  <c r="D347" i="78"/>
  <c r="J347" i="78"/>
  <c r="K347" i="78"/>
  <c r="L347" i="78"/>
  <c r="M347" i="78"/>
  <c r="N347" i="78"/>
  <c r="O347" i="78"/>
  <c r="AZ347" i="78"/>
  <c r="BA347" i="78"/>
  <c r="BB347" i="78"/>
  <c r="BC347" i="78"/>
  <c r="BD347" i="78"/>
  <c r="BE347" i="78"/>
  <c r="BF347" i="78"/>
  <c r="BG347" i="78"/>
  <c r="BH347" i="78"/>
  <c r="BI347" i="78"/>
  <c r="BJ347" i="78"/>
  <c r="BK347" i="78"/>
  <c r="D348" i="78"/>
  <c r="J348" i="78"/>
  <c r="K348" i="78"/>
  <c r="L348" i="78"/>
  <c r="M348" i="78"/>
  <c r="N348" i="78"/>
  <c r="O348" i="78"/>
  <c r="AZ348" i="78"/>
  <c r="BA348" i="78"/>
  <c r="BB348" i="78"/>
  <c r="BC348" i="78"/>
  <c r="BD348" i="78"/>
  <c r="BE348" i="78"/>
  <c r="BF348" i="78"/>
  <c r="BG348" i="78"/>
  <c r="BH348" i="78"/>
  <c r="BI348" i="78"/>
  <c r="BJ348" i="78"/>
  <c r="BK348" i="78"/>
  <c r="D349" i="78"/>
  <c r="J349" i="78"/>
  <c r="K349" i="78"/>
  <c r="L349" i="78"/>
  <c r="M349" i="78"/>
  <c r="N349" i="78"/>
  <c r="O349" i="78"/>
  <c r="AZ349" i="78"/>
  <c r="BA349" i="78"/>
  <c r="BB349" i="78"/>
  <c r="BC349" i="78"/>
  <c r="BD349" i="78"/>
  <c r="BE349" i="78"/>
  <c r="BF349" i="78"/>
  <c r="BG349" i="78"/>
  <c r="BH349" i="78"/>
  <c r="BI349" i="78"/>
  <c r="BJ349" i="78"/>
  <c r="BK349" i="78"/>
  <c r="D350" i="78"/>
  <c r="J350" i="78"/>
  <c r="K350" i="78"/>
  <c r="L350" i="78"/>
  <c r="M350" i="78"/>
  <c r="N350" i="78"/>
  <c r="O350" i="78"/>
  <c r="AZ350" i="78"/>
  <c r="BA350" i="78"/>
  <c r="BB350" i="78"/>
  <c r="BC350" i="78"/>
  <c r="BD350" i="78"/>
  <c r="BE350" i="78"/>
  <c r="BF350" i="78"/>
  <c r="BG350" i="78"/>
  <c r="BH350" i="78"/>
  <c r="BI350" i="78"/>
  <c r="BJ350" i="78"/>
  <c r="BK350" i="78"/>
  <c r="D351" i="78"/>
  <c r="AZ351" i="78"/>
  <c r="BA351" i="78"/>
  <c r="BB351" i="78"/>
  <c r="BC351" i="78"/>
  <c r="BD351" i="78"/>
  <c r="BE351" i="78"/>
  <c r="BF351" i="78"/>
  <c r="BG351" i="78"/>
  <c r="BH351" i="78"/>
  <c r="BI351" i="78"/>
  <c r="BJ351" i="78"/>
  <c r="BK351" i="78"/>
  <c r="D352" i="78"/>
  <c r="J352" i="78"/>
  <c r="K352" i="78"/>
  <c r="L352" i="78"/>
  <c r="M352" i="78"/>
  <c r="N352" i="78"/>
  <c r="O352" i="78"/>
  <c r="AZ352" i="78"/>
  <c r="BA352" i="78"/>
  <c r="BB352" i="78"/>
  <c r="BC352" i="78"/>
  <c r="BD352" i="78"/>
  <c r="BE352" i="78"/>
  <c r="BF352" i="78"/>
  <c r="BG352" i="78"/>
  <c r="BH352" i="78"/>
  <c r="BI352" i="78"/>
  <c r="BJ352" i="78"/>
  <c r="BK352" i="78"/>
  <c r="D353" i="78"/>
  <c r="AZ353" i="78"/>
  <c r="BA353" i="78"/>
  <c r="BB353" i="78"/>
  <c r="BC353" i="78"/>
  <c r="BD353" i="78"/>
  <c r="BE353" i="78"/>
  <c r="BF353" i="78"/>
  <c r="BG353" i="78"/>
  <c r="BH353" i="78"/>
  <c r="BI353" i="78"/>
  <c r="BJ353" i="78"/>
  <c r="BK353" i="78"/>
  <c r="D354" i="78"/>
  <c r="AZ354" i="78"/>
  <c r="BA354" i="78"/>
  <c r="BB354" i="78"/>
  <c r="BC354" i="78"/>
  <c r="BD354" i="78"/>
  <c r="BE354" i="78"/>
  <c r="BF354" i="78"/>
  <c r="BG354" i="78"/>
  <c r="BH354" i="78"/>
  <c r="BI354" i="78"/>
  <c r="BJ354" i="78"/>
  <c r="BK354" i="78"/>
  <c r="D355" i="78"/>
  <c r="AZ355" i="78"/>
  <c r="BA355" i="78"/>
  <c r="BB355" i="78"/>
  <c r="BC355" i="78"/>
  <c r="BD355" i="78"/>
  <c r="BE355" i="78"/>
  <c r="BF355" i="78"/>
  <c r="BG355" i="78"/>
  <c r="BH355" i="78"/>
  <c r="BI355" i="78"/>
  <c r="BJ355" i="78"/>
  <c r="BK355" i="78"/>
  <c r="D356" i="78"/>
  <c r="J356" i="78"/>
  <c r="K356" i="78"/>
  <c r="L356" i="78"/>
  <c r="M356" i="78"/>
  <c r="N356" i="78"/>
  <c r="O356" i="78"/>
  <c r="AZ356" i="78"/>
  <c r="BA356" i="78"/>
  <c r="BB356" i="78"/>
  <c r="BC356" i="78"/>
  <c r="BD356" i="78"/>
  <c r="BE356" i="78"/>
  <c r="BF356" i="78"/>
  <c r="BG356" i="78"/>
  <c r="BH356" i="78"/>
  <c r="BI356" i="78"/>
  <c r="BJ356" i="78"/>
  <c r="BK356" i="78"/>
  <c r="D357" i="78"/>
  <c r="AZ357" i="78"/>
  <c r="BA357" i="78"/>
  <c r="BB357" i="78"/>
  <c r="BC357" i="78"/>
  <c r="BD357" i="78"/>
  <c r="BE357" i="78"/>
  <c r="BF357" i="78"/>
  <c r="BG357" i="78"/>
  <c r="BH357" i="78"/>
  <c r="BI357" i="78"/>
  <c r="BJ357" i="78"/>
  <c r="BK357" i="78"/>
  <c r="D358" i="78"/>
  <c r="AZ358" i="78"/>
  <c r="BA358" i="78"/>
  <c r="BB358" i="78"/>
  <c r="BC358" i="78"/>
  <c r="BD358" i="78"/>
  <c r="BE358" i="78"/>
  <c r="BF358" i="78"/>
  <c r="BG358" i="78"/>
  <c r="BH358" i="78"/>
  <c r="BI358" i="78"/>
  <c r="BJ358" i="78"/>
  <c r="BK358" i="78"/>
  <c r="D359" i="78"/>
  <c r="AZ359" i="78"/>
  <c r="BA359" i="78"/>
  <c r="BB359" i="78"/>
  <c r="BC359" i="78"/>
  <c r="BD359" i="78"/>
  <c r="BE359" i="78"/>
  <c r="BF359" i="78"/>
  <c r="BG359" i="78"/>
  <c r="BH359" i="78"/>
  <c r="BI359" i="78"/>
  <c r="BJ359" i="78"/>
  <c r="BK359" i="78"/>
  <c r="D360" i="78"/>
  <c r="AZ360" i="78"/>
  <c r="BA360" i="78"/>
  <c r="BB360" i="78"/>
  <c r="BC360" i="78"/>
  <c r="BD360" i="78"/>
  <c r="BE360" i="78"/>
  <c r="BF360" i="78"/>
  <c r="BG360" i="78"/>
  <c r="BH360" i="78"/>
  <c r="BI360" i="78"/>
  <c r="BJ360" i="78"/>
  <c r="BK360" i="78"/>
  <c r="D361" i="78"/>
  <c r="J361" i="78"/>
  <c r="K361" i="78"/>
  <c r="L361" i="78"/>
  <c r="M361" i="78"/>
  <c r="N361" i="78"/>
  <c r="O361" i="78"/>
  <c r="AZ361" i="78"/>
  <c r="BA361" i="78"/>
  <c r="BB361" i="78"/>
  <c r="BC361" i="78"/>
  <c r="BD361" i="78"/>
  <c r="BE361" i="78"/>
  <c r="BF361" i="78"/>
  <c r="BG361" i="78"/>
  <c r="BH361" i="78"/>
  <c r="BI361" i="78"/>
  <c r="BJ361" i="78"/>
  <c r="BK361" i="78"/>
  <c r="D362" i="78"/>
  <c r="AZ362" i="78"/>
  <c r="BA362" i="78"/>
  <c r="BB362" i="78"/>
  <c r="BC362" i="78"/>
  <c r="BD362" i="78"/>
  <c r="BE362" i="78"/>
  <c r="BF362" i="78"/>
  <c r="BG362" i="78"/>
  <c r="BH362" i="78"/>
  <c r="BI362" i="78"/>
  <c r="BJ362" i="78"/>
  <c r="BK362" i="78"/>
  <c r="D363" i="78"/>
  <c r="AZ363" i="78"/>
  <c r="BA363" i="78"/>
  <c r="BB363" i="78"/>
  <c r="BC363" i="78"/>
  <c r="BD363" i="78"/>
  <c r="BE363" i="78"/>
  <c r="BF363" i="78"/>
  <c r="BG363" i="78"/>
  <c r="BH363" i="78"/>
  <c r="BI363" i="78"/>
  <c r="BJ363" i="78"/>
  <c r="BK363" i="78"/>
  <c r="D364" i="78"/>
  <c r="AZ364" i="78"/>
  <c r="BA364" i="78"/>
  <c r="BB364" i="78"/>
  <c r="BC364" i="78"/>
  <c r="BD364" i="78"/>
  <c r="BE364" i="78"/>
  <c r="BF364" i="78"/>
  <c r="BG364" i="78"/>
  <c r="BH364" i="78"/>
  <c r="BI364" i="78"/>
  <c r="BJ364" i="78"/>
  <c r="BK364" i="78"/>
  <c r="D365" i="78"/>
  <c r="J365" i="78"/>
  <c r="K365" i="78"/>
  <c r="L365" i="78"/>
  <c r="M365" i="78"/>
  <c r="N365" i="78"/>
  <c r="O365" i="78"/>
  <c r="AZ365" i="78"/>
  <c r="BA365" i="78"/>
  <c r="BB365" i="78"/>
  <c r="BC365" i="78"/>
  <c r="BD365" i="78"/>
  <c r="BE365" i="78"/>
  <c r="BF365" i="78"/>
  <c r="BG365" i="78"/>
  <c r="BH365" i="78"/>
  <c r="BI365" i="78"/>
  <c r="BJ365" i="78"/>
  <c r="BK365" i="78"/>
  <c r="D366" i="78"/>
  <c r="AZ366" i="78"/>
  <c r="BA366" i="78"/>
  <c r="BB366" i="78"/>
  <c r="BC366" i="78"/>
  <c r="BD366" i="78"/>
  <c r="BE366" i="78"/>
  <c r="BF366" i="78"/>
  <c r="BG366" i="78"/>
  <c r="BH366" i="78"/>
  <c r="BI366" i="78"/>
  <c r="BJ366" i="78"/>
  <c r="BK366" i="78"/>
  <c r="D367" i="78"/>
  <c r="J367" i="78"/>
  <c r="K367" i="78"/>
  <c r="L367" i="78"/>
  <c r="M367" i="78"/>
  <c r="N367" i="78"/>
  <c r="O367" i="78"/>
  <c r="AZ367" i="78"/>
  <c r="BA367" i="78"/>
  <c r="BB367" i="78"/>
  <c r="BC367" i="78"/>
  <c r="BD367" i="78"/>
  <c r="BE367" i="78"/>
  <c r="BF367" i="78"/>
  <c r="BG367" i="78"/>
  <c r="BH367" i="78"/>
  <c r="BI367" i="78"/>
  <c r="BJ367" i="78"/>
  <c r="BK367" i="78"/>
  <c r="D368" i="78"/>
  <c r="AZ368" i="78"/>
  <c r="BA368" i="78"/>
  <c r="BB368" i="78"/>
  <c r="BC368" i="78"/>
  <c r="BD368" i="78"/>
  <c r="BE368" i="78"/>
  <c r="BF368" i="78"/>
  <c r="BG368" i="78"/>
  <c r="BH368" i="78"/>
  <c r="BI368" i="78"/>
  <c r="BJ368" i="78"/>
  <c r="BK368" i="78"/>
  <c r="D369" i="78"/>
  <c r="AZ369" i="78"/>
  <c r="BA369" i="78"/>
  <c r="BB369" i="78"/>
  <c r="BC369" i="78"/>
  <c r="BD369" i="78"/>
  <c r="BE369" i="78"/>
  <c r="BF369" i="78"/>
  <c r="BG369" i="78"/>
  <c r="BH369" i="78"/>
  <c r="BI369" i="78"/>
  <c r="BJ369" i="78"/>
  <c r="BK369" i="78"/>
  <c r="D370" i="78"/>
  <c r="AZ370" i="78"/>
  <c r="BA370" i="78"/>
  <c r="BB370" i="78"/>
  <c r="BC370" i="78"/>
  <c r="BD370" i="78"/>
  <c r="BE370" i="78"/>
  <c r="BF370" i="78"/>
  <c r="BG370" i="78"/>
  <c r="BH370" i="78"/>
  <c r="BI370" i="78"/>
  <c r="BJ370" i="78"/>
  <c r="BK370" i="78"/>
  <c r="D371" i="78"/>
  <c r="J371" i="78"/>
  <c r="K371" i="78"/>
  <c r="L371" i="78"/>
  <c r="M371" i="78"/>
  <c r="N371" i="78"/>
  <c r="O371" i="78"/>
  <c r="AZ371" i="78"/>
  <c r="BA371" i="78"/>
  <c r="BB371" i="78"/>
  <c r="BC371" i="78"/>
  <c r="BD371" i="78"/>
  <c r="BE371" i="78"/>
  <c r="BF371" i="78"/>
  <c r="BG371" i="78"/>
  <c r="BH371" i="78"/>
  <c r="BI371" i="78"/>
  <c r="BJ371" i="78"/>
  <c r="BK371" i="78"/>
  <c r="D372" i="78"/>
  <c r="AZ372" i="78"/>
  <c r="BA372" i="78"/>
  <c r="BB372" i="78"/>
  <c r="BC372" i="78"/>
  <c r="BD372" i="78"/>
  <c r="BE372" i="78"/>
  <c r="BF372" i="78"/>
  <c r="BG372" i="78"/>
  <c r="BH372" i="78"/>
  <c r="BI372" i="78"/>
  <c r="BJ372" i="78"/>
  <c r="BK372" i="78"/>
  <c r="D373" i="78"/>
  <c r="J373" i="78"/>
  <c r="K373" i="78"/>
  <c r="L373" i="78"/>
  <c r="M373" i="78"/>
  <c r="N373" i="78"/>
  <c r="O373" i="78"/>
  <c r="AZ373" i="78"/>
  <c r="BA373" i="78"/>
  <c r="BB373" i="78"/>
  <c r="BC373" i="78"/>
  <c r="BD373" i="78"/>
  <c r="BE373" i="78"/>
  <c r="BF373" i="78"/>
  <c r="BG373" i="78"/>
  <c r="BH373" i="78"/>
  <c r="BI373" i="78"/>
  <c r="BJ373" i="78"/>
  <c r="BK373" i="78"/>
  <c r="D374" i="78"/>
  <c r="AZ374" i="78"/>
  <c r="BA374" i="78"/>
  <c r="BB374" i="78"/>
  <c r="BC374" i="78"/>
  <c r="BD374" i="78"/>
  <c r="BE374" i="78"/>
  <c r="BF374" i="78"/>
  <c r="BG374" i="78"/>
  <c r="BH374" i="78"/>
  <c r="BI374" i="78"/>
  <c r="BJ374" i="78"/>
  <c r="BK374" i="78"/>
  <c r="D375" i="78"/>
  <c r="AZ375" i="78"/>
  <c r="BA375" i="78"/>
  <c r="BB375" i="78"/>
  <c r="BC375" i="78"/>
  <c r="BD375" i="78"/>
  <c r="BE375" i="78"/>
  <c r="BF375" i="78"/>
  <c r="BG375" i="78"/>
  <c r="BH375" i="78"/>
  <c r="BI375" i="78"/>
  <c r="BJ375" i="78"/>
  <c r="BK375" i="78"/>
  <c r="D376" i="78"/>
  <c r="AZ376" i="78"/>
  <c r="BA376" i="78"/>
  <c r="BB376" i="78"/>
  <c r="BC376" i="78"/>
  <c r="BD376" i="78"/>
  <c r="BE376" i="78"/>
  <c r="BF376" i="78"/>
  <c r="BG376" i="78"/>
  <c r="BH376" i="78"/>
  <c r="BI376" i="78"/>
  <c r="BJ376" i="78"/>
  <c r="BK376" i="78"/>
  <c r="D377" i="78"/>
  <c r="J377" i="78"/>
  <c r="K377" i="78"/>
  <c r="L377" i="78"/>
  <c r="M377" i="78"/>
  <c r="N377" i="78"/>
  <c r="O377" i="78"/>
  <c r="AZ377" i="78"/>
  <c r="BA377" i="78"/>
  <c r="BB377" i="78"/>
  <c r="BC377" i="78"/>
  <c r="BD377" i="78"/>
  <c r="BE377" i="78"/>
  <c r="BF377" i="78"/>
  <c r="BG377" i="78"/>
  <c r="BH377" i="78"/>
  <c r="BI377" i="78"/>
  <c r="BJ377" i="78"/>
  <c r="BK377" i="78"/>
  <c r="D378" i="78"/>
  <c r="AZ378" i="78"/>
  <c r="BA378" i="78"/>
  <c r="BB378" i="78"/>
  <c r="BC378" i="78"/>
  <c r="BD378" i="78"/>
  <c r="BE378" i="78"/>
  <c r="BF378" i="78"/>
  <c r="BG378" i="78"/>
  <c r="BH378" i="78"/>
  <c r="BI378" i="78"/>
  <c r="BJ378" i="78"/>
  <c r="BK378" i="78"/>
  <c r="D379" i="78"/>
  <c r="AZ379" i="78"/>
  <c r="BA379" i="78"/>
  <c r="BB379" i="78"/>
  <c r="BC379" i="78"/>
  <c r="BD379" i="78"/>
  <c r="BE379" i="78"/>
  <c r="BF379" i="78"/>
  <c r="BG379" i="78"/>
  <c r="BH379" i="78"/>
  <c r="BI379" i="78"/>
  <c r="BJ379" i="78"/>
  <c r="BK379" i="78"/>
  <c r="D380" i="78"/>
  <c r="AZ380" i="78"/>
  <c r="BA380" i="78"/>
  <c r="BB380" i="78"/>
  <c r="BC380" i="78"/>
  <c r="BD380" i="78"/>
  <c r="BE380" i="78"/>
  <c r="BF380" i="78"/>
  <c r="BG380" i="78"/>
  <c r="BH380" i="78"/>
  <c r="BI380" i="78"/>
  <c r="BJ380" i="78"/>
  <c r="BK380" i="78"/>
  <c r="D381" i="78"/>
  <c r="AZ381" i="78"/>
  <c r="BA381" i="78"/>
  <c r="BB381" i="78"/>
  <c r="BC381" i="78"/>
  <c r="BD381" i="78"/>
  <c r="BE381" i="78"/>
  <c r="BF381" i="78"/>
  <c r="BG381" i="78"/>
  <c r="BH381" i="78"/>
  <c r="BI381" i="78"/>
  <c r="BJ381" i="78"/>
  <c r="BK381" i="78"/>
  <c r="D382" i="78"/>
  <c r="J382" i="78"/>
  <c r="K382" i="78"/>
  <c r="L382" i="78"/>
  <c r="M382" i="78"/>
  <c r="N382" i="78"/>
  <c r="O382" i="78"/>
  <c r="AZ382" i="78"/>
  <c r="BA382" i="78"/>
  <c r="BB382" i="78"/>
  <c r="BC382" i="78"/>
  <c r="BD382" i="78"/>
  <c r="BE382" i="78"/>
  <c r="BF382" i="78"/>
  <c r="BG382" i="78"/>
  <c r="BH382" i="78"/>
  <c r="BI382" i="78"/>
  <c r="BJ382" i="78"/>
  <c r="BK382" i="78"/>
  <c r="D383" i="78"/>
  <c r="AZ383" i="78"/>
  <c r="BA383" i="78"/>
  <c r="BB383" i="78"/>
  <c r="BC383" i="78"/>
  <c r="BD383" i="78"/>
  <c r="BE383" i="78"/>
  <c r="BF383" i="78"/>
  <c r="BG383" i="78"/>
  <c r="BH383" i="78"/>
  <c r="BI383" i="78"/>
  <c r="BJ383" i="78"/>
  <c r="BK383" i="78"/>
  <c r="D384" i="78"/>
  <c r="AZ384" i="78"/>
  <c r="BA384" i="78"/>
  <c r="BB384" i="78"/>
  <c r="BC384" i="78"/>
  <c r="BD384" i="78"/>
  <c r="BE384" i="78"/>
  <c r="BF384" i="78"/>
  <c r="BG384" i="78"/>
  <c r="BH384" i="78"/>
  <c r="BI384" i="78"/>
  <c r="BJ384" i="78"/>
  <c r="BK384" i="78"/>
  <c r="D385" i="78"/>
  <c r="AZ385" i="78"/>
  <c r="BA385" i="78"/>
  <c r="BB385" i="78"/>
  <c r="BC385" i="78"/>
  <c r="BD385" i="78"/>
  <c r="BE385" i="78"/>
  <c r="BF385" i="78"/>
  <c r="BG385" i="78"/>
  <c r="BH385" i="78"/>
  <c r="BI385" i="78"/>
  <c r="BJ385" i="78"/>
  <c r="BK385" i="78"/>
  <c r="D386" i="78"/>
  <c r="J386" i="78"/>
  <c r="K386" i="78"/>
  <c r="L386" i="78"/>
  <c r="M386" i="78"/>
  <c r="N386" i="78"/>
  <c r="O386" i="78"/>
  <c r="AZ386" i="78"/>
  <c r="BA386" i="78"/>
  <c r="BB386" i="78"/>
  <c r="BC386" i="78"/>
  <c r="BD386" i="78"/>
  <c r="BE386" i="78"/>
  <c r="BF386" i="78"/>
  <c r="BG386" i="78"/>
  <c r="BH386" i="78"/>
  <c r="BI386" i="78"/>
  <c r="BJ386" i="78"/>
  <c r="BK386" i="78"/>
  <c r="D387" i="78"/>
  <c r="AZ387" i="78"/>
  <c r="BA387" i="78"/>
  <c r="BB387" i="78"/>
  <c r="BC387" i="78"/>
  <c r="BD387" i="78"/>
  <c r="BE387" i="78"/>
  <c r="BF387" i="78"/>
  <c r="BG387" i="78"/>
  <c r="BH387" i="78"/>
  <c r="BI387" i="78"/>
  <c r="BJ387" i="78"/>
  <c r="BK387" i="78"/>
  <c r="D388" i="78"/>
  <c r="J388" i="78"/>
  <c r="K388" i="78"/>
  <c r="L388" i="78"/>
  <c r="M388" i="78"/>
  <c r="N388" i="78"/>
  <c r="O388" i="78"/>
  <c r="AZ388" i="78"/>
  <c r="BA388" i="78"/>
  <c r="BB388" i="78"/>
  <c r="BC388" i="78"/>
  <c r="BD388" i="78"/>
  <c r="BE388" i="78"/>
  <c r="BF388" i="78"/>
  <c r="BG388" i="78"/>
  <c r="BH388" i="78"/>
  <c r="BI388" i="78"/>
  <c r="BJ388" i="78"/>
  <c r="BK388" i="78"/>
  <c r="D389" i="78"/>
  <c r="AZ389" i="78"/>
  <c r="BA389" i="78"/>
  <c r="BB389" i="78"/>
  <c r="BC389" i="78"/>
  <c r="BD389" i="78"/>
  <c r="BE389" i="78"/>
  <c r="BF389" i="78"/>
  <c r="BG389" i="78"/>
  <c r="BH389" i="78"/>
  <c r="BI389" i="78"/>
  <c r="BJ389" i="78"/>
  <c r="BK389" i="78"/>
  <c r="D390" i="78"/>
  <c r="AZ390" i="78"/>
  <c r="BA390" i="78"/>
  <c r="BB390" i="78"/>
  <c r="BC390" i="78"/>
  <c r="BD390" i="78"/>
  <c r="BE390" i="78"/>
  <c r="BF390" i="78"/>
  <c r="BG390" i="78"/>
  <c r="BH390" i="78"/>
  <c r="BI390" i="78"/>
  <c r="BJ390" i="78"/>
  <c r="BK390" i="78"/>
  <c r="D391" i="78"/>
  <c r="J391" i="78"/>
  <c r="K391" i="78"/>
  <c r="L391" i="78"/>
  <c r="M391" i="78"/>
  <c r="N391" i="78"/>
  <c r="O391" i="78"/>
  <c r="AZ391" i="78"/>
  <c r="BA391" i="78"/>
  <c r="BB391" i="78"/>
  <c r="BC391" i="78"/>
  <c r="BD391" i="78"/>
  <c r="BE391" i="78"/>
  <c r="BF391" i="78"/>
  <c r="BG391" i="78"/>
  <c r="BH391" i="78"/>
  <c r="BI391" i="78"/>
  <c r="BJ391" i="78"/>
  <c r="BK391" i="78"/>
  <c r="D392" i="78"/>
  <c r="J392" i="78"/>
  <c r="K392" i="78"/>
  <c r="L392" i="78"/>
  <c r="M392" i="78"/>
  <c r="N392" i="78"/>
  <c r="O392" i="78"/>
  <c r="AZ392" i="78"/>
  <c r="BA392" i="78"/>
  <c r="BB392" i="78"/>
  <c r="BC392" i="78"/>
  <c r="BD392" i="78"/>
  <c r="BE392" i="78"/>
  <c r="BF392" i="78"/>
  <c r="BG392" i="78"/>
  <c r="BH392" i="78"/>
  <c r="BI392" i="78"/>
  <c r="BJ392" i="78"/>
  <c r="BK392" i="78"/>
  <c r="D393" i="78"/>
  <c r="AZ393" i="78"/>
  <c r="BA393" i="78"/>
  <c r="BB393" i="78"/>
  <c r="BC393" i="78"/>
  <c r="BD393" i="78"/>
  <c r="BE393" i="78"/>
  <c r="BF393" i="78"/>
  <c r="BG393" i="78"/>
  <c r="BH393" i="78"/>
  <c r="BI393" i="78"/>
  <c r="BJ393" i="78"/>
  <c r="BK393" i="78"/>
  <c r="D394" i="78"/>
  <c r="J394" i="78"/>
  <c r="K394" i="78"/>
  <c r="L394" i="78"/>
  <c r="M394" i="78"/>
  <c r="N394" i="78"/>
  <c r="O394" i="78"/>
  <c r="AZ394" i="78"/>
  <c r="BA394" i="78"/>
  <c r="BB394" i="78"/>
  <c r="BC394" i="78"/>
  <c r="BD394" i="78"/>
  <c r="BE394" i="78"/>
  <c r="BF394" i="78"/>
  <c r="BG394" i="78"/>
  <c r="BH394" i="78"/>
  <c r="BI394" i="78"/>
  <c r="BJ394" i="78"/>
  <c r="BK394" i="78"/>
  <c r="D395" i="78"/>
  <c r="AZ395" i="78"/>
  <c r="BA395" i="78"/>
  <c r="BB395" i="78"/>
  <c r="BC395" i="78"/>
  <c r="BD395" i="78"/>
  <c r="BE395" i="78"/>
  <c r="BF395" i="78"/>
  <c r="BG395" i="78"/>
  <c r="BH395" i="78"/>
  <c r="BI395" i="78"/>
  <c r="BJ395" i="78"/>
  <c r="BK395" i="78"/>
  <c r="D396" i="78"/>
  <c r="AZ396" i="78"/>
  <c r="BA396" i="78"/>
  <c r="BB396" i="78"/>
  <c r="BC396" i="78"/>
  <c r="BD396" i="78"/>
  <c r="BE396" i="78"/>
  <c r="BF396" i="78"/>
  <c r="BG396" i="78"/>
  <c r="BH396" i="78"/>
  <c r="BI396" i="78"/>
  <c r="BJ396" i="78"/>
  <c r="BK396" i="78"/>
  <c r="D397" i="78"/>
  <c r="AZ397" i="78"/>
  <c r="BA397" i="78"/>
  <c r="BB397" i="78"/>
  <c r="BC397" i="78"/>
  <c r="BD397" i="78"/>
  <c r="BE397" i="78"/>
  <c r="BF397" i="78"/>
  <c r="BG397" i="78"/>
  <c r="BH397" i="78"/>
  <c r="BI397" i="78"/>
  <c r="BJ397" i="78"/>
  <c r="BK397" i="78"/>
  <c r="D398" i="78"/>
  <c r="AZ398" i="78"/>
  <c r="BA398" i="78"/>
  <c r="BB398" i="78"/>
  <c r="BC398" i="78"/>
  <c r="BD398" i="78"/>
  <c r="BE398" i="78"/>
  <c r="BF398" i="78"/>
  <c r="BG398" i="78"/>
  <c r="BH398" i="78"/>
  <c r="BI398" i="78"/>
  <c r="BJ398" i="78"/>
  <c r="BK398" i="78"/>
  <c r="D399" i="78"/>
  <c r="AZ399" i="78"/>
  <c r="BA399" i="78"/>
  <c r="BB399" i="78"/>
  <c r="BC399" i="78"/>
  <c r="BD399" i="78"/>
  <c r="BE399" i="78"/>
  <c r="BF399" i="78"/>
  <c r="BG399" i="78"/>
  <c r="BH399" i="78"/>
  <c r="BI399" i="78"/>
  <c r="BJ399" i="78"/>
  <c r="BK399" i="78"/>
  <c r="D400" i="78"/>
  <c r="AZ400" i="78"/>
  <c r="BA400" i="78"/>
  <c r="BB400" i="78"/>
  <c r="BC400" i="78"/>
  <c r="BD400" i="78"/>
  <c r="BE400" i="78"/>
  <c r="BF400" i="78"/>
  <c r="BG400" i="78"/>
  <c r="BH400" i="78"/>
  <c r="BI400" i="78"/>
  <c r="BJ400" i="78"/>
  <c r="BK400" i="78"/>
  <c r="D401" i="78"/>
  <c r="AZ401" i="78"/>
  <c r="BA401" i="78"/>
  <c r="BB401" i="78"/>
  <c r="BC401" i="78"/>
  <c r="BD401" i="78"/>
  <c r="BE401" i="78"/>
  <c r="BF401" i="78"/>
  <c r="BG401" i="78"/>
  <c r="BH401" i="78"/>
  <c r="BI401" i="78"/>
  <c r="BJ401" i="78"/>
  <c r="BK401" i="78"/>
  <c r="D402" i="78"/>
  <c r="AZ402" i="78"/>
  <c r="BA402" i="78"/>
  <c r="BB402" i="78"/>
  <c r="BC402" i="78"/>
  <c r="BD402" i="78"/>
  <c r="BE402" i="78"/>
  <c r="BF402" i="78"/>
  <c r="BG402" i="78"/>
  <c r="BH402" i="78"/>
  <c r="BI402" i="78"/>
  <c r="BJ402" i="78"/>
  <c r="BK402" i="78"/>
  <c r="D403" i="78"/>
  <c r="J403" i="78"/>
  <c r="K403" i="78"/>
  <c r="L403" i="78"/>
  <c r="M403" i="78"/>
  <c r="N403" i="78"/>
  <c r="O403" i="78"/>
  <c r="AZ403" i="78"/>
  <c r="BA403" i="78"/>
  <c r="BB403" i="78"/>
  <c r="BC403" i="78"/>
  <c r="BD403" i="78"/>
  <c r="BE403" i="78"/>
  <c r="BF403" i="78"/>
  <c r="BG403" i="78"/>
  <c r="BH403" i="78"/>
  <c r="BI403" i="78"/>
  <c r="BJ403" i="78"/>
  <c r="BK403" i="78"/>
  <c r="D404" i="78"/>
  <c r="AZ404" i="78"/>
  <c r="BA404" i="78"/>
  <c r="BB404" i="78"/>
  <c r="BC404" i="78"/>
  <c r="BD404" i="78"/>
  <c r="BE404" i="78"/>
  <c r="BF404" i="78"/>
  <c r="BG404" i="78"/>
  <c r="BH404" i="78"/>
  <c r="BI404" i="78"/>
  <c r="BJ404" i="78"/>
  <c r="BK404" i="78"/>
  <c r="D405" i="78"/>
  <c r="AZ405" i="78"/>
  <c r="BA405" i="78"/>
  <c r="BB405" i="78"/>
  <c r="BC405" i="78"/>
  <c r="BD405" i="78"/>
  <c r="BE405" i="78"/>
  <c r="BF405" i="78"/>
  <c r="BG405" i="78"/>
  <c r="BH405" i="78"/>
  <c r="BI405" i="78"/>
  <c r="BJ405" i="78"/>
  <c r="BK405" i="78"/>
  <c r="D406" i="78"/>
  <c r="AZ406" i="78"/>
  <c r="BA406" i="78"/>
  <c r="BB406" i="78"/>
  <c r="BC406" i="78"/>
  <c r="BD406" i="78"/>
  <c r="BE406" i="78"/>
  <c r="BF406" i="78"/>
  <c r="BG406" i="78"/>
  <c r="BH406" i="78"/>
  <c r="BI406" i="78"/>
  <c r="BJ406" i="78"/>
  <c r="BK406" i="78"/>
  <c r="D407" i="78"/>
  <c r="J407" i="78"/>
  <c r="K407" i="78"/>
  <c r="L407" i="78"/>
  <c r="M407" i="78"/>
  <c r="N407" i="78"/>
  <c r="O407" i="78"/>
  <c r="AZ407" i="78"/>
  <c r="BA407" i="78"/>
  <c r="BB407" i="78"/>
  <c r="BC407" i="78"/>
  <c r="BD407" i="78"/>
  <c r="BE407" i="78"/>
  <c r="BF407" i="78"/>
  <c r="BG407" i="78"/>
  <c r="BH407" i="78"/>
  <c r="BI407" i="78"/>
  <c r="BJ407" i="78"/>
  <c r="BK407" i="78"/>
  <c r="D408" i="78"/>
  <c r="AZ408" i="78"/>
  <c r="BA408" i="78"/>
  <c r="BB408" i="78"/>
  <c r="BC408" i="78"/>
  <c r="BD408" i="78"/>
  <c r="BE408" i="78"/>
  <c r="BF408" i="78"/>
  <c r="BG408" i="78"/>
  <c r="BH408" i="78"/>
  <c r="BI408" i="78"/>
  <c r="BJ408" i="78"/>
  <c r="BK408" i="78"/>
  <c r="D409" i="78"/>
  <c r="J409" i="78"/>
  <c r="K409" i="78"/>
  <c r="L409" i="78"/>
  <c r="M409" i="78"/>
  <c r="N409" i="78"/>
  <c r="O409" i="78"/>
  <c r="AZ409" i="78"/>
  <c r="BA409" i="78"/>
  <c r="BB409" i="78"/>
  <c r="BC409" i="78"/>
  <c r="BD409" i="78"/>
  <c r="BE409" i="78"/>
  <c r="BF409" i="78"/>
  <c r="BG409" i="78"/>
  <c r="BH409" i="78"/>
  <c r="BI409" i="78"/>
  <c r="BJ409" i="78"/>
  <c r="BK409" i="78"/>
  <c r="D410" i="78"/>
  <c r="AZ410" i="78"/>
  <c r="BA410" i="78"/>
  <c r="BB410" i="78"/>
  <c r="BC410" i="78"/>
  <c r="BD410" i="78"/>
  <c r="BE410" i="78"/>
  <c r="BF410" i="78"/>
  <c r="BG410" i="78"/>
  <c r="BH410" i="78"/>
  <c r="BI410" i="78"/>
  <c r="BJ410" i="78"/>
  <c r="BK410" i="78"/>
  <c r="D411" i="78"/>
  <c r="AZ411" i="78"/>
  <c r="BA411" i="78"/>
  <c r="BB411" i="78"/>
  <c r="BC411" i="78"/>
  <c r="BD411" i="78"/>
  <c r="BE411" i="78"/>
  <c r="BF411" i="78"/>
  <c r="BG411" i="78"/>
  <c r="BH411" i="78"/>
  <c r="BI411" i="78"/>
  <c r="BJ411" i="78"/>
  <c r="BK411" i="78"/>
  <c r="D412" i="78"/>
  <c r="J412" i="78"/>
  <c r="K412" i="78"/>
  <c r="L412" i="78"/>
  <c r="M412" i="78"/>
  <c r="N412" i="78"/>
  <c r="O412" i="78"/>
  <c r="AZ412" i="78"/>
  <c r="BA412" i="78"/>
  <c r="BB412" i="78"/>
  <c r="BC412" i="78"/>
  <c r="BD412" i="78"/>
  <c r="BE412" i="78"/>
  <c r="BF412" i="78"/>
  <c r="BG412" i="78"/>
  <c r="BH412" i="78"/>
  <c r="BI412" i="78"/>
  <c r="BJ412" i="78"/>
  <c r="BK412" i="78"/>
  <c r="D413" i="78"/>
  <c r="J413" i="78"/>
  <c r="K413" i="78"/>
  <c r="L413" i="78"/>
  <c r="M413" i="78"/>
  <c r="N413" i="78"/>
  <c r="O413" i="78"/>
  <c r="AZ413" i="78"/>
  <c r="BA413" i="78"/>
  <c r="BB413" i="78"/>
  <c r="BC413" i="78"/>
  <c r="BD413" i="78"/>
  <c r="BE413" i="78"/>
  <c r="BF413" i="78"/>
  <c r="BG413" i="78"/>
  <c r="BH413" i="78"/>
  <c r="BI413" i="78"/>
  <c r="BJ413" i="78"/>
  <c r="BK413" i="78"/>
  <c r="D414" i="78"/>
  <c r="AZ414" i="78"/>
  <c r="BA414" i="78"/>
  <c r="BB414" i="78"/>
  <c r="BC414" i="78"/>
  <c r="BD414" i="78"/>
  <c r="BE414" i="78"/>
  <c r="BF414" i="78"/>
  <c r="BG414" i="78"/>
  <c r="BH414" i="78"/>
  <c r="BI414" i="78"/>
  <c r="BJ414" i="78"/>
  <c r="BK414" i="78"/>
  <c r="D415" i="78"/>
  <c r="AZ415" i="78"/>
  <c r="BA415" i="78"/>
  <c r="BB415" i="78"/>
  <c r="BC415" i="78"/>
  <c r="BD415" i="78"/>
  <c r="BE415" i="78"/>
  <c r="BF415" i="78"/>
  <c r="BG415" i="78"/>
  <c r="BH415" i="78"/>
  <c r="BI415" i="78"/>
  <c r="BJ415" i="78"/>
  <c r="BK415" i="78"/>
  <c r="D416" i="78"/>
  <c r="AZ416" i="78"/>
  <c r="BA416" i="78"/>
  <c r="BB416" i="78"/>
  <c r="BC416" i="78"/>
  <c r="BD416" i="78"/>
  <c r="BE416" i="78"/>
  <c r="BF416" i="78"/>
  <c r="BG416" i="78"/>
  <c r="BH416" i="78"/>
  <c r="BI416" i="78"/>
  <c r="BJ416" i="78"/>
  <c r="BK416" i="78"/>
  <c r="D417" i="78"/>
  <c r="AZ417" i="78"/>
  <c r="BA417" i="78"/>
  <c r="BB417" i="78"/>
  <c r="BC417" i="78"/>
  <c r="BD417" i="78"/>
  <c r="BE417" i="78"/>
  <c r="BF417" i="78"/>
  <c r="BG417" i="78"/>
  <c r="BH417" i="78"/>
  <c r="BI417" i="78"/>
  <c r="BJ417" i="78"/>
  <c r="BK417" i="78"/>
  <c r="D418" i="78"/>
  <c r="AZ418" i="78"/>
  <c r="BA418" i="78"/>
  <c r="BB418" i="78"/>
  <c r="BC418" i="78"/>
  <c r="BD418" i="78"/>
  <c r="BE418" i="78"/>
  <c r="BF418" i="78"/>
  <c r="BG418" i="78"/>
  <c r="BH418" i="78"/>
  <c r="BI418" i="78"/>
  <c r="BJ418" i="78"/>
  <c r="BK418" i="78"/>
  <c r="D419" i="78"/>
  <c r="AZ419" i="78"/>
  <c r="BA419" i="78"/>
  <c r="BB419" i="78"/>
  <c r="BC419" i="78"/>
  <c r="BD419" i="78"/>
  <c r="BE419" i="78"/>
  <c r="BF419" i="78"/>
  <c r="BG419" i="78"/>
  <c r="BH419" i="78"/>
  <c r="BI419" i="78"/>
  <c r="BJ419" i="78"/>
  <c r="BK419" i="78"/>
  <c r="D420" i="78"/>
  <c r="AZ420" i="78"/>
  <c r="BA420" i="78"/>
  <c r="BB420" i="78"/>
  <c r="BC420" i="78"/>
  <c r="BD420" i="78"/>
  <c r="BE420" i="78"/>
  <c r="BF420" i="78"/>
  <c r="BG420" i="78"/>
  <c r="BH420" i="78"/>
  <c r="BI420" i="78"/>
  <c r="BJ420" i="78"/>
  <c r="BK420" i="78"/>
  <c r="D421" i="78"/>
  <c r="AZ421" i="78"/>
  <c r="BA421" i="78"/>
  <c r="BB421" i="78"/>
  <c r="BC421" i="78"/>
  <c r="BD421" i="78"/>
  <c r="BE421" i="78"/>
  <c r="BF421" i="78"/>
  <c r="BG421" i="78"/>
  <c r="BH421" i="78"/>
  <c r="BI421" i="78"/>
  <c r="BJ421" i="78"/>
  <c r="BK421" i="78"/>
  <c r="D422" i="78"/>
  <c r="AZ422" i="78"/>
  <c r="BA422" i="78"/>
  <c r="BB422" i="78"/>
  <c r="BC422" i="78"/>
  <c r="BD422" i="78"/>
  <c r="BE422" i="78"/>
  <c r="BF422" i="78"/>
  <c r="BG422" i="78"/>
  <c r="BH422" i="78"/>
  <c r="BI422" i="78"/>
  <c r="BJ422" i="78"/>
  <c r="BK422" i="78"/>
  <c r="D423" i="78"/>
  <c r="AZ423" i="78"/>
  <c r="BA423" i="78"/>
  <c r="BB423" i="78"/>
  <c r="BC423" i="78"/>
  <c r="BD423" i="78"/>
  <c r="BE423" i="78"/>
  <c r="BF423" i="78"/>
  <c r="BG423" i="78"/>
  <c r="BH423" i="78"/>
  <c r="BI423" i="78"/>
  <c r="BJ423" i="78"/>
  <c r="BK423" i="78"/>
  <c r="D424" i="78"/>
  <c r="J424" i="78"/>
  <c r="K424" i="78"/>
  <c r="L424" i="78"/>
  <c r="M424" i="78"/>
  <c r="N424" i="78"/>
  <c r="O424" i="78"/>
  <c r="AZ424" i="78"/>
  <c r="BA424" i="78"/>
  <c r="BB424" i="78"/>
  <c r="BC424" i="78"/>
  <c r="BD424" i="78"/>
  <c r="BE424" i="78"/>
  <c r="BF424" i="78"/>
  <c r="BG424" i="78"/>
  <c r="BH424" i="78"/>
  <c r="BI424" i="78"/>
  <c r="BJ424" i="78"/>
  <c r="BK424" i="78"/>
  <c r="D425" i="78"/>
  <c r="J425" i="78"/>
  <c r="K425" i="78"/>
  <c r="L425" i="78"/>
  <c r="M425" i="78"/>
  <c r="N425" i="78"/>
  <c r="O425" i="78"/>
  <c r="AZ425" i="78"/>
  <c r="BA425" i="78"/>
  <c r="BB425" i="78"/>
  <c r="BC425" i="78"/>
  <c r="BD425" i="78"/>
  <c r="BE425" i="78"/>
  <c r="BF425" i="78"/>
  <c r="BG425" i="78"/>
  <c r="BH425" i="78"/>
  <c r="BI425" i="78"/>
  <c r="BJ425" i="78"/>
  <c r="BK425" i="78"/>
  <c r="D426" i="78"/>
  <c r="AZ426" i="78"/>
  <c r="BA426" i="78"/>
  <c r="BB426" i="78"/>
  <c r="BC426" i="78"/>
  <c r="BD426" i="78"/>
  <c r="BE426" i="78"/>
  <c r="BF426" i="78"/>
  <c r="BG426" i="78"/>
  <c r="BH426" i="78"/>
  <c r="BI426" i="78"/>
  <c r="BJ426" i="78"/>
  <c r="BK426" i="78"/>
  <c r="D427" i="78"/>
  <c r="AZ427" i="78"/>
  <c r="BA427" i="78"/>
  <c r="BB427" i="78"/>
  <c r="BC427" i="78"/>
  <c r="BD427" i="78"/>
  <c r="BE427" i="78"/>
  <c r="BF427" i="78"/>
  <c r="BG427" i="78"/>
  <c r="BH427" i="78"/>
  <c r="BI427" i="78"/>
  <c r="BJ427" i="78"/>
  <c r="BK427" i="78"/>
  <c r="D428" i="78"/>
  <c r="J428" i="78"/>
  <c r="K428" i="78"/>
  <c r="L428" i="78"/>
  <c r="M428" i="78"/>
  <c r="N428" i="78"/>
  <c r="O428" i="78"/>
  <c r="AZ428" i="78"/>
  <c r="BA428" i="78"/>
  <c r="BB428" i="78"/>
  <c r="BC428" i="78"/>
  <c r="BD428" i="78"/>
  <c r="BE428" i="78"/>
  <c r="BF428" i="78"/>
  <c r="BG428" i="78"/>
  <c r="BH428" i="78"/>
  <c r="BI428" i="78"/>
  <c r="BJ428" i="78"/>
  <c r="BK428" i="78"/>
  <c r="D429" i="78"/>
  <c r="AZ429" i="78"/>
  <c r="BA429" i="78"/>
  <c r="BB429" i="78"/>
  <c r="BC429" i="78"/>
  <c r="BD429" i="78"/>
  <c r="BE429" i="78"/>
  <c r="BF429" i="78"/>
  <c r="BG429" i="78"/>
  <c r="BH429" i="78"/>
  <c r="BI429" i="78"/>
  <c r="BJ429" i="78"/>
  <c r="BK429" i="78"/>
  <c r="D430" i="78"/>
  <c r="J430" i="78"/>
  <c r="K430" i="78"/>
  <c r="L430" i="78"/>
  <c r="M430" i="78"/>
  <c r="N430" i="78"/>
  <c r="O430" i="78"/>
  <c r="AZ430" i="78"/>
  <c r="BA430" i="78"/>
  <c r="BB430" i="78"/>
  <c r="BC430" i="78"/>
  <c r="BD430" i="78"/>
  <c r="BE430" i="78"/>
  <c r="BF430" i="78"/>
  <c r="BG430" i="78"/>
  <c r="BH430" i="78"/>
  <c r="BI430" i="78"/>
  <c r="BJ430" i="78"/>
  <c r="BK430" i="78"/>
  <c r="D431" i="78"/>
  <c r="AZ431" i="78"/>
  <c r="BA431" i="78"/>
  <c r="BB431" i="78"/>
  <c r="BC431" i="78"/>
  <c r="BD431" i="78"/>
  <c r="BE431" i="78"/>
  <c r="BF431" i="78"/>
  <c r="BG431" i="78"/>
  <c r="BH431" i="78"/>
  <c r="BI431" i="78"/>
  <c r="BJ431" i="78"/>
  <c r="BK431" i="78"/>
  <c r="D432" i="78"/>
  <c r="J432" i="78"/>
  <c r="K432" i="78"/>
  <c r="L432" i="78"/>
  <c r="M432" i="78"/>
  <c r="N432" i="78"/>
  <c r="O432" i="78"/>
  <c r="AZ432" i="78"/>
  <c r="BA432" i="78"/>
  <c r="BB432" i="78"/>
  <c r="BC432" i="78"/>
  <c r="BD432" i="78"/>
  <c r="BE432" i="78"/>
  <c r="BF432" i="78"/>
  <c r="BG432" i="78"/>
  <c r="BH432" i="78"/>
  <c r="BI432" i="78"/>
  <c r="BJ432" i="78"/>
  <c r="BK432" i="78"/>
  <c r="D433" i="78"/>
  <c r="J433" i="78"/>
  <c r="K433" i="78"/>
  <c r="L433" i="78"/>
  <c r="M433" i="78"/>
  <c r="N433" i="78"/>
  <c r="O433" i="78"/>
  <c r="AZ433" i="78"/>
  <c r="BA433" i="78"/>
  <c r="BB433" i="78"/>
  <c r="BC433" i="78"/>
  <c r="BD433" i="78"/>
  <c r="BE433" i="78"/>
  <c r="BF433" i="78"/>
  <c r="BG433" i="78"/>
  <c r="BH433" i="78"/>
  <c r="BI433" i="78"/>
  <c r="BJ433" i="78"/>
  <c r="BK433" i="78"/>
  <c r="D434" i="78"/>
  <c r="J434" i="78"/>
  <c r="K434" i="78"/>
  <c r="L434" i="78"/>
  <c r="M434" i="78"/>
  <c r="N434" i="78"/>
  <c r="O434" i="78"/>
  <c r="AZ434" i="78"/>
  <c r="BA434" i="78"/>
  <c r="BB434" i="78"/>
  <c r="BC434" i="78"/>
  <c r="BD434" i="78"/>
  <c r="BE434" i="78"/>
  <c r="BF434" i="78"/>
  <c r="BG434" i="78"/>
  <c r="BH434" i="78"/>
  <c r="BI434" i="78"/>
  <c r="BJ434" i="78"/>
  <c r="BK434" i="78"/>
  <c r="D435" i="78"/>
  <c r="AZ435" i="78"/>
  <c r="BA435" i="78"/>
  <c r="BB435" i="78"/>
  <c r="BC435" i="78"/>
  <c r="BD435" i="78"/>
  <c r="BE435" i="78"/>
  <c r="BF435" i="78"/>
  <c r="BG435" i="78"/>
  <c r="BH435" i="78"/>
  <c r="BI435" i="78"/>
  <c r="BJ435" i="78"/>
  <c r="BK435" i="78"/>
  <c r="D436" i="78"/>
  <c r="J436" i="78"/>
  <c r="K436" i="78"/>
  <c r="L436" i="78"/>
  <c r="M436" i="78"/>
  <c r="N436" i="78"/>
  <c r="O436" i="78"/>
  <c r="AZ436" i="78"/>
  <c r="BA436" i="78"/>
  <c r="BB436" i="78"/>
  <c r="BC436" i="78"/>
  <c r="BD436" i="78"/>
  <c r="BE436" i="78"/>
  <c r="BF436" i="78"/>
  <c r="BG436" i="78"/>
  <c r="BH436" i="78"/>
  <c r="BI436" i="78"/>
  <c r="BJ436" i="78"/>
  <c r="BK436" i="78"/>
  <c r="D437" i="78"/>
  <c r="AZ437" i="78"/>
  <c r="BA437" i="78"/>
  <c r="BB437" i="78"/>
  <c r="BC437" i="78"/>
  <c r="BD437" i="78"/>
  <c r="BE437" i="78"/>
  <c r="BF437" i="78"/>
  <c r="BG437" i="78"/>
  <c r="BH437" i="78"/>
  <c r="BI437" i="78"/>
  <c r="BJ437" i="78"/>
  <c r="BK437" i="78"/>
  <c r="D438" i="78"/>
  <c r="AZ438" i="78"/>
  <c r="BA438" i="78"/>
  <c r="BB438" i="78"/>
  <c r="BC438" i="78"/>
  <c r="BD438" i="78"/>
  <c r="BE438" i="78"/>
  <c r="BF438" i="78"/>
  <c r="BG438" i="78"/>
  <c r="BH438" i="78"/>
  <c r="BI438" i="78"/>
  <c r="BJ438" i="78"/>
  <c r="BK438" i="78"/>
  <c r="D439" i="78"/>
  <c r="AZ439" i="78"/>
  <c r="BA439" i="78"/>
  <c r="BB439" i="78"/>
  <c r="BC439" i="78"/>
  <c r="BD439" i="78"/>
  <c r="BE439" i="78"/>
  <c r="BF439" i="78"/>
  <c r="BG439" i="78"/>
  <c r="BH439" i="78"/>
  <c r="BI439" i="78"/>
  <c r="BJ439" i="78"/>
  <c r="BK439" i="78"/>
  <c r="D440" i="78"/>
  <c r="AZ440" i="78"/>
  <c r="BA440" i="78"/>
  <c r="BB440" i="78"/>
  <c r="BC440" i="78"/>
  <c r="BD440" i="78"/>
  <c r="BE440" i="78"/>
  <c r="BF440" i="78"/>
  <c r="BG440" i="78"/>
  <c r="BH440" i="78"/>
  <c r="BI440" i="78"/>
  <c r="BJ440" i="78"/>
  <c r="BK440" i="78"/>
  <c r="D441" i="78"/>
  <c r="J441" i="78"/>
  <c r="K441" i="78"/>
  <c r="L441" i="78"/>
  <c r="M441" i="78"/>
  <c r="N441" i="78"/>
  <c r="O441" i="78"/>
  <c r="AZ441" i="78"/>
  <c r="BA441" i="78"/>
  <c r="BB441" i="78"/>
  <c r="BC441" i="78"/>
  <c r="BD441" i="78"/>
  <c r="BE441" i="78"/>
  <c r="BF441" i="78"/>
  <c r="BG441" i="78"/>
  <c r="BH441" i="78"/>
  <c r="BI441" i="78"/>
  <c r="BJ441" i="78"/>
  <c r="BK441" i="78"/>
  <c r="D442" i="78"/>
  <c r="N442" i="78"/>
  <c r="J442" i="78"/>
  <c r="K442" i="78"/>
  <c r="L442" i="78"/>
  <c r="M442" i="78"/>
  <c r="O442" i="78"/>
  <c r="AZ442" i="78"/>
  <c r="BA442" i="78"/>
  <c r="BB442" i="78"/>
  <c r="BC442" i="78"/>
  <c r="BD442" i="78"/>
  <c r="BE442" i="78"/>
  <c r="BF442" i="78"/>
  <c r="BG442" i="78"/>
  <c r="BH442" i="78"/>
  <c r="BI442" i="78"/>
  <c r="BJ442" i="78"/>
  <c r="BK442" i="78"/>
  <c r="D443" i="78"/>
  <c r="AZ443" i="78"/>
  <c r="BA443" i="78"/>
  <c r="BB443" i="78"/>
  <c r="BC443" i="78"/>
  <c r="BD443" i="78"/>
  <c r="BE443" i="78"/>
  <c r="BF443" i="78"/>
  <c r="BG443" i="78"/>
  <c r="BH443" i="78"/>
  <c r="BI443" i="78"/>
  <c r="BJ443" i="78"/>
  <c r="BK443" i="78"/>
  <c r="D444" i="78"/>
  <c r="J444" i="78"/>
  <c r="K444" i="78"/>
  <c r="L444" i="78"/>
  <c r="M444" i="78"/>
  <c r="N444" i="78"/>
  <c r="O444" i="78"/>
  <c r="AZ444" i="78"/>
  <c r="BA444" i="78"/>
  <c r="BB444" i="78"/>
  <c r="BC444" i="78"/>
  <c r="BD444" i="78"/>
  <c r="BE444" i="78"/>
  <c r="BF444" i="78"/>
  <c r="BG444" i="78"/>
  <c r="BH444" i="78"/>
  <c r="BI444" i="78"/>
  <c r="BJ444" i="78"/>
  <c r="BK444" i="78"/>
  <c r="D445" i="78"/>
  <c r="J445" i="78"/>
  <c r="K445" i="78"/>
  <c r="L445" i="78"/>
  <c r="M445" i="78"/>
  <c r="N445" i="78"/>
  <c r="O445" i="78"/>
  <c r="AZ445" i="78"/>
  <c r="BA445" i="78"/>
  <c r="BB445" i="78"/>
  <c r="BC445" i="78"/>
  <c r="BD445" i="78"/>
  <c r="BE445" i="78"/>
  <c r="BF445" i="78"/>
  <c r="BG445" i="78"/>
  <c r="BH445" i="78"/>
  <c r="BI445" i="78"/>
  <c r="BJ445" i="78"/>
  <c r="BK445" i="78"/>
  <c r="D446" i="78"/>
  <c r="AZ446" i="78"/>
  <c r="BA446" i="78"/>
  <c r="BB446" i="78"/>
  <c r="BC446" i="78"/>
  <c r="BD446" i="78"/>
  <c r="BE446" i="78"/>
  <c r="BF446" i="78"/>
  <c r="BG446" i="78"/>
  <c r="BH446" i="78"/>
  <c r="BI446" i="78"/>
  <c r="BJ446" i="78"/>
  <c r="BK446" i="78"/>
  <c r="D447" i="78"/>
  <c r="AZ447" i="78"/>
  <c r="BA447" i="78"/>
  <c r="BB447" i="78"/>
  <c r="BC447" i="78"/>
  <c r="BD447" i="78"/>
  <c r="BE447" i="78"/>
  <c r="BF447" i="78"/>
  <c r="BG447" i="78"/>
  <c r="BH447" i="78"/>
  <c r="BI447" i="78"/>
  <c r="BJ447" i="78"/>
  <c r="BK447" i="78"/>
  <c r="D448" i="78"/>
  <c r="AZ448" i="78"/>
  <c r="BA448" i="78"/>
  <c r="BB448" i="78"/>
  <c r="BC448" i="78"/>
  <c r="BD448" i="78"/>
  <c r="BE448" i="78"/>
  <c r="BF448" i="78"/>
  <c r="BG448" i="78"/>
  <c r="BH448" i="78"/>
  <c r="BI448" i="78"/>
  <c r="BJ448" i="78"/>
  <c r="BK448" i="78"/>
  <c r="D449" i="78"/>
  <c r="AZ449" i="78"/>
  <c r="BA449" i="78"/>
  <c r="BB449" i="78"/>
  <c r="BC449" i="78"/>
  <c r="BD449" i="78"/>
  <c r="BE449" i="78"/>
  <c r="BF449" i="78"/>
  <c r="BG449" i="78"/>
  <c r="BH449" i="78"/>
  <c r="BI449" i="78"/>
  <c r="BJ449" i="78"/>
  <c r="BK449" i="78"/>
  <c r="D450" i="78"/>
  <c r="AZ450" i="78"/>
  <c r="BA450" i="78"/>
  <c r="BB450" i="78"/>
  <c r="BC450" i="78"/>
  <c r="BD450" i="78"/>
  <c r="BE450" i="78"/>
  <c r="BF450" i="78"/>
  <c r="BG450" i="78"/>
  <c r="BH450" i="78"/>
  <c r="BI450" i="78"/>
  <c r="BJ450" i="78"/>
  <c r="BK450" i="78"/>
  <c r="D451" i="78"/>
  <c r="AZ451" i="78"/>
  <c r="BA451" i="78"/>
  <c r="BB451" i="78"/>
  <c r="BC451" i="78"/>
  <c r="BD451" i="78"/>
  <c r="BE451" i="78"/>
  <c r="BF451" i="78"/>
  <c r="BG451" i="78"/>
  <c r="BH451" i="78"/>
  <c r="BI451" i="78"/>
  <c r="BJ451" i="78"/>
  <c r="BK451" i="78"/>
  <c r="D452" i="78"/>
  <c r="AZ452" i="78"/>
  <c r="BA452" i="78"/>
  <c r="BB452" i="78"/>
  <c r="BC452" i="78"/>
  <c r="BD452" i="78"/>
  <c r="BE452" i="78"/>
  <c r="BF452" i="78"/>
  <c r="BG452" i="78"/>
  <c r="BH452" i="78"/>
  <c r="BI452" i="78"/>
  <c r="BJ452" i="78"/>
  <c r="BK452" i="78"/>
  <c r="D453" i="78"/>
  <c r="AZ453" i="78"/>
  <c r="BA453" i="78"/>
  <c r="BB453" i="78"/>
  <c r="BC453" i="78"/>
  <c r="BD453" i="78"/>
  <c r="BE453" i="78"/>
  <c r="BF453" i="78"/>
  <c r="BG453" i="78"/>
  <c r="BH453" i="78"/>
  <c r="BI453" i="78"/>
  <c r="BJ453" i="78"/>
  <c r="BK453" i="78"/>
  <c r="D454" i="78"/>
  <c r="AZ454" i="78"/>
  <c r="BA454" i="78"/>
  <c r="BB454" i="78"/>
  <c r="BC454" i="78"/>
  <c r="BD454" i="78"/>
  <c r="BE454" i="78"/>
  <c r="BF454" i="78"/>
  <c r="BG454" i="78"/>
  <c r="BH454" i="78"/>
  <c r="BI454" i="78"/>
  <c r="BJ454" i="78"/>
  <c r="BK454" i="78"/>
  <c r="D455" i="78"/>
  <c r="AZ455" i="78"/>
  <c r="BA455" i="78"/>
  <c r="BB455" i="78"/>
  <c r="BC455" i="78"/>
  <c r="BD455" i="78"/>
  <c r="BE455" i="78"/>
  <c r="BF455" i="78"/>
  <c r="BG455" i="78"/>
  <c r="BH455" i="78"/>
  <c r="BI455" i="78"/>
  <c r="BJ455" i="78"/>
  <c r="BK455" i="78"/>
  <c r="D456" i="78"/>
  <c r="AZ456" i="78"/>
  <c r="BA456" i="78"/>
  <c r="BB456" i="78"/>
  <c r="BC456" i="78"/>
  <c r="BD456" i="78"/>
  <c r="BE456" i="78"/>
  <c r="BF456" i="78"/>
  <c r="BG456" i="78"/>
  <c r="BH456" i="78"/>
  <c r="BI456" i="78"/>
  <c r="BJ456" i="78"/>
  <c r="BK456" i="78"/>
  <c r="D457" i="78"/>
  <c r="AZ457" i="78"/>
  <c r="BA457" i="78"/>
  <c r="BB457" i="78"/>
  <c r="BC457" i="78"/>
  <c r="BD457" i="78"/>
  <c r="BE457" i="78"/>
  <c r="BF457" i="78"/>
  <c r="BG457" i="78"/>
  <c r="BH457" i="78"/>
  <c r="BI457" i="78"/>
  <c r="BJ457" i="78"/>
  <c r="BK457" i="78"/>
  <c r="D458" i="78"/>
  <c r="AZ458" i="78"/>
  <c r="BA458" i="78"/>
  <c r="BB458" i="78"/>
  <c r="BC458" i="78"/>
  <c r="BD458" i="78"/>
  <c r="BE458" i="78"/>
  <c r="BF458" i="78"/>
  <c r="BG458" i="78"/>
  <c r="BH458" i="78"/>
  <c r="BI458" i="78"/>
  <c r="BJ458" i="78"/>
  <c r="BK458" i="78"/>
  <c r="D459" i="78"/>
  <c r="J459" i="78"/>
  <c r="K459" i="78"/>
  <c r="L459" i="78"/>
  <c r="M459" i="78"/>
  <c r="N459" i="78"/>
  <c r="O459" i="78"/>
  <c r="AZ459" i="78"/>
  <c r="BA459" i="78"/>
  <c r="BB459" i="78"/>
  <c r="BC459" i="78"/>
  <c r="BD459" i="78"/>
  <c r="BE459" i="78"/>
  <c r="BF459" i="78"/>
  <c r="BG459" i="78"/>
  <c r="BH459" i="78"/>
  <c r="BI459" i="78"/>
  <c r="BJ459" i="78"/>
  <c r="BK459" i="78"/>
  <c r="D460" i="78"/>
  <c r="AZ460" i="78"/>
  <c r="BA460" i="78"/>
  <c r="BB460" i="78"/>
  <c r="BC460" i="78"/>
  <c r="BD460" i="78"/>
  <c r="BE460" i="78"/>
  <c r="BF460" i="78"/>
  <c r="BG460" i="78"/>
  <c r="BH460" i="78"/>
  <c r="BI460" i="78"/>
  <c r="BJ460" i="78"/>
  <c r="BK460" i="78"/>
  <c r="D461" i="78"/>
  <c r="AZ461" i="78"/>
  <c r="BA461" i="78"/>
  <c r="BB461" i="78"/>
  <c r="BC461" i="78"/>
  <c r="BD461" i="78"/>
  <c r="BE461" i="78"/>
  <c r="BF461" i="78"/>
  <c r="BG461" i="78"/>
  <c r="BH461" i="78"/>
  <c r="BI461" i="78"/>
  <c r="BJ461" i="78"/>
  <c r="BK461" i="78"/>
  <c r="D462" i="78"/>
  <c r="AZ462" i="78"/>
  <c r="BA462" i="78"/>
  <c r="BB462" i="78"/>
  <c r="BC462" i="78"/>
  <c r="BD462" i="78"/>
  <c r="BE462" i="78"/>
  <c r="BF462" i="78"/>
  <c r="BG462" i="78"/>
  <c r="BH462" i="78"/>
  <c r="BI462" i="78"/>
  <c r="BJ462" i="78"/>
  <c r="BK462" i="78"/>
  <c r="D463" i="78"/>
  <c r="AZ463" i="78"/>
  <c r="BA463" i="78"/>
  <c r="BB463" i="78"/>
  <c r="BC463" i="78"/>
  <c r="BD463" i="78"/>
  <c r="BE463" i="78"/>
  <c r="BF463" i="78"/>
  <c r="BG463" i="78"/>
  <c r="BH463" i="78"/>
  <c r="BI463" i="78"/>
  <c r="BJ463" i="78"/>
  <c r="BK463" i="78"/>
  <c r="D464" i="78"/>
  <c r="AZ464" i="78"/>
  <c r="BA464" i="78"/>
  <c r="BB464" i="78"/>
  <c r="BC464" i="78"/>
  <c r="BD464" i="78"/>
  <c r="BE464" i="78"/>
  <c r="BF464" i="78"/>
  <c r="BG464" i="78"/>
  <c r="BH464" i="78"/>
  <c r="BI464" i="78"/>
  <c r="BJ464" i="78"/>
  <c r="BK464" i="78"/>
  <c r="D465" i="78"/>
  <c r="AZ465" i="78"/>
  <c r="BA465" i="78"/>
  <c r="BB465" i="78"/>
  <c r="BC465" i="78"/>
  <c r="BD465" i="78"/>
  <c r="BE465" i="78"/>
  <c r="BF465" i="78"/>
  <c r="BG465" i="78"/>
  <c r="BH465" i="78"/>
  <c r="BI465" i="78"/>
  <c r="BJ465" i="78"/>
  <c r="BK465" i="78"/>
  <c r="D466" i="78"/>
  <c r="AZ466" i="78"/>
  <c r="BA466" i="78"/>
  <c r="BB466" i="78"/>
  <c r="BC466" i="78"/>
  <c r="BD466" i="78"/>
  <c r="BE466" i="78"/>
  <c r="BF466" i="78"/>
  <c r="BG466" i="78"/>
  <c r="BH466" i="78"/>
  <c r="BI466" i="78"/>
  <c r="BJ466" i="78"/>
  <c r="BK466" i="78"/>
  <c r="D467" i="78"/>
  <c r="AZ467" i="78"/>
  <c r="BA467" i="78"/>
  <c r="BB467" i="78"/>
  <c r="BC467" i="78"/>
  <c r="BD467" i="78"/>
  <c r="BE467" i="78"/>
  <c r="BF467" i="78"/>
  <c r="BG467" i="78"/>
  <c r="BH467" i="78"/>
  <c r="BI467" i="78"/>
  <c r="BJ467" i="78"/>
  <c r="BK467" i="78"/>
  <c r="D468" i="78"/>
  <c r="J468" i="78"/>
  <c r="K468" i="78"/>
  <c r="L468" i="78"/>
  <c r="M468" i="78"/>
  <c r="N468" i="78"/>
  <c r="O468" i="78"/>
  <c r="AZ468" i="78"/>
  <c r="BA468" i="78"/>
  <c r="BB468" i="78"/>
  <c r="BC468" i="78"/>
  <c r="BD468" i="78"/>
  <c r="BE468" i="78"/>
  <c r="BF468" i="78"/>
  <c r="BG468" i="78"/>
  <c r="BH468" i="78"/>
  <c r="BI468" i="78"/>
  <c r="BJ468" i="78"/>
  <c r="BK468" i="78"/>
  <c r="D469" i="78"/>
  <c r="AZ469" i="78"/>
  <c r="BA469" i="78"/>
  <c r="BB469" i="78"/>
  <c r="BC469" i="78"/>
  <c r="BD469" i="78"/>
  <c r="BE469" i="78"/>
  <c r="BF469" i="78"/>
  <c r="BG469" i="78"/>
  <c r="BH469" i="78"/>
  <c r="BI469" i="78"/>
  <c r="BJ469" i="78"/>
  <c r="BK469" i="78"/>
  <c r="D470" i="78"/>
  <c r="AZ470" i="78"/>
  <c r="BA470" i="78"/>
  <c r="BB470" i="78"/>
  <c r="BC470" i="78"/>
  <c r="BD470" i="78"/>
  <c r="BE470" i="78"/>
  <c r="BF470" i="78"/>
  <c r="BG470" i="78"/>
  <c r="BH470" i="78"/>
  <c r="BI470" i="78"/>
  <c r="BJ470" i="78"/>
  <c r="BK470" i="78"/>
  <c r="D471" i="78"/>
  <c r="AZ471" i="78"/>
  <c r="BA471" i="78"/>
  <c r="BB471" i="78"/>
  <c r="BC471" i="78"/>
  <c r="BD471" i="78"/>
  <c r="BE471" i="78"/>
  <c r="BF471" i="78"/>
  <c r="BG471" i="78"/>
  <c r="BH471" i="78"/>
  <c r="BI471" i="78"/>
  <c r="BJ471" i="78"/>
  <c r="BK471" i="78"/>
  <c r="D472" i="78"/>
  <c r="AZ472" i="78"/>
  <c r="BA472" i="78"/>
  <c r="BB472" i="78"/>
  <c r="BC472" i="78"/>
  <c r="BD472" i="78"/>
  <c r="BE472" i="78"/>
  <c r="BF472" i="78"/>
  <c r="BG472" i="78"/>
  <c r="BH472" i="78"/>
  <c r="BI472" i="78"/>
  <c r="BJ472" i="78"/>
  <c r="BK472" i="78"/>
  <c r="D473" i="78"/>
  <c r="AZ473" i="78"/>
  <c r="BA473" i="78"/>
  <c r="BB473" i="78"/>
  <c r="BC473" i="78"/>
  <c r="BD473" i="78"/>
  <c r="BE473" i="78"/>
  <c r="BF473" i="78"/>
  <c r="BG473" i="78"/>
  <c r="BH473" i="78"/>
  <c r="BI473" i="78"/>
  <c r="BJ473" i="78"/>
  <c r="BK473" i="78"/>
  <c r="D474" i="78"/>
  <c r="AZ474" i="78"/>
  <c r="BA474" i="78"/>
  <c r="BB474" i="78"/>
  <c r="BC474" i="78"/>
  <c r="BD474" i="78"/>
  <c r="BE474" i="78"/>
  <c r="BF474" i="78"/>
  <c r="BG474" i="78"/>
  <c r="BH474" i="78"/>
  <c r="BI474" i="78"/>
  <c r="BJ474" i="78"/>
  <c r="BK474" i="78"/>
  <c r="D475" i="78"/>
  <c r="J475" i="78"/>
  <c r="K475" i="78"/>
  <c r="L475" i="78"/>
  <c r="M475" i="78"/>
  <c r="N475" i="78"/>
  <c r="O475" i="78"/>
  <c r="AZ475" i="78"/>
  <c r="BA475" i="78"/>
  <c r="BB475" i="78"/>
  <c r="BC475" i="78"/>
  <c r="BD475" i="78"/>
  <c r="BE475" i="78"/>
  <c r="BF475" i="78"/>
  <c r="BG475" i="78"/>
  <c r="BH475" i="78"/>
  <c r="BI475" i="78"/>
  <c r="BJ475" i="78"/>
  <c r="BK475" i="78"/>
  <c r="D476" i="78"/>
  <c r="J476" i="78"/>
  <c r="K476" i="78"/>
  <c r="L476" i="78"/>
  <c r="M476" i="78"/>
  <c r="N476" i="78"/>
  <c r="O476" i="78"/>
  <c r="AZ476" i="78"/>
  <c r="BA476" i="78"/>
  <c r="BB476" i="78"/>
  <c r="BC476" i="78"/>
  <c r="BD476" i="78"/>
  <c r="BE476" i="78"/>
  <c r="BF476" i="78"/>
  <c r="BG476" i="78"/>
  <c r="BH476" i="78"/>
  <c r="BI476" i="78"/>
  <c r="BJ476" i="78"/>
  <c r="BK476" i="78"/>
  <c r="D477" i="78"/>
  <c r="J477" i="78"/>
  <c r="K477" i="78"/>
  <c r="L477" i="78"/>
  <c r="M477" i="78"/>
  <c r="N477" i="78"/>
  <c r="O477" i="78"/>
  <c r="AZ477" i="78"/>
  <c r="BA477" i="78"/>
  <c r="BB477" i="78"/>
  <c r="BC477" i="78"/>
  <c r="BD477" i="78"/>
  <c r="BE477" i="78"/>
  <c r="BF477" i="78"/>
  <c r="BG477" i="78"/>
  <c r="BH477" i="78"/>
  <c r="BI477" i="78"/>
  <c r="BJ477" i="78"/>
  <c r="BK477" i="78"/>
  <c r="D478" i="78"/>
  <c r="AZ478" i="78"/>
  <c r="BA478" i="78"/>
  <c r="BB478" i="78"/>
  <c r="BC478" i="78"/>
  <c r="BD478" i="78"/>
  <c r="BE478" i="78"/>
  <c r="BF478" i="78"/>
  <c r="BG478" i="78"/>
  <c r="BH478" i="78"/>
  <c r="BI478" i="78"/>
  <c r="BJ478" i="78"/>
  <c r="BK478" i="78"/>
  <c r="D479" i="78"/>
  <c r="AZ479" i="78"/>
  <c r="BA479" i="78"/>
  <c r="BB479" i="78"/>
  <c r="BC479" i="78"/>
  <c r="BD479" i="78"/>
  <c r="BE479" i="78"/>
  <c r="BF479" i="78"/>
  <c r="BG479" i="78"/>
  <c r="BH479" i="78"/>
  <c r="BI479" i="78"/>
  <c r="BJ479" i="78"/>
  <c r="BK479" i="78"/>
  <c r="D480" i="78"/>
  <c r="AZ480" i="78"/>
  <c r="BA480" i="78"/>
  <c r="BB480" i="78"/>
  <c r="BC480" i="78"/>
  <c r="BD480" i="78"/>
  <c r="BE480" i="78"/>
  <c r="BF480" i="78"/>
  <c r="BG480" i="78"/>
  <c r="BH480" i="78"/>
  <c r="BI480" i="78"/>
  <c r="BJ480" i="78"/>
  <c r="BK480" i="78"/>
  <c r="D481" i="78"/>
  <c r="AZ481" i="78"/>
  <c r="BA481" i="78"/>
  <c r="BB481" i="78"/>
  <c r="BC481" i="78"/>
  <c r="BD481" i="78"/>
  <c r="BE481" i="78"/>
  <c r="BF481" i="78"/>
  <c r="BG481" i="78"/>
  <c r="BH481" i="78"/>
  <c r="BI481" i="78"/>
  <c r="BJ481" i="78"/>
  <c r="BK481" i="78"/>
  <c r="D482" i="78"/>
  <c r="AZ482" i="78"/>
  <c r="BA482" i="78"/>
  <c r="BB482" i="78"/>
  <c r="BC482" i="78"/>
  <c r="BD482" i="78"/>
  <c r="BE482" i="78"/>
  <c r="BF482" i="78"/>
  <c r="BG482" i="78"/>
  <c r="BH482" i="78"/>
  <c r="BI482" i="78"/>
  <c r="BJ482" i="78"/>
  <c r="BK482" i="78"/>
  <c r="D483" i="78"/>
  <c r="AZ483" i="78"/>
  <c r="BA483" i="78"/>
  <c r="BB483" i="78"/>
  <c r="BC483" i="78"/>
  <c r="BD483" i="78"/>
  <c r="BE483" i="78"/>
  <c r="BF483" i="78"/>
  <c r="BG483" i="78"/>
  <c r="BH483" i="78"/>
  <c r="BI483" i="78"/>
  <c r="BJ483" i="78"/>
  <c r="BK483" i="78"/>
  <c r="D484" i="78"/>
  <c r="AZ484" i="78"/>
  <c r="BA484" i="78"/>
  <c r="BB484" i="78"/>
  <c r="BC484" i="78"/>
  <c r="BD484" i="78"/>
  <c r="BE484" i="78"/>
  <c r="BF484" i="78"/>
  <c r="BG484" i="78"/>
  <c r="BH484" i="78"/>
  <c r="BI484" i="78"/>
  <c r="BJ484" i="78"/>
  <c r="BK484" i="78"/>
  <c r="D485" i="78"/>
  <c r="AZ485" i="78"/>
  <c r="BA485" i="78"/>
  <c r="BB485" i="78"/>
  <c r="BC485" i="78"/>
  <c r="BD485" i="78"/>
  <c r="BE485" i="78"/>
  <c r="BF485" i="78"/>
  <c r="BG485" i="78"/>
  <c r="BH485" i="78"/>
  <c r="BI485" i="78"/>
  <c r="BJ485" i="78"/>
  <c r="BK485" i="78"/>
  <c r="D486" i="78"/>
  <c r="AZ486" i="78"/>
  <c r="BA486" i="78"/>
  <c r="BB486" i="78"/>
  <c r="BC486" i="78"/>
  <c r="BD486" i="78"/>
  <c r="BE486" i="78"/>
  <c r="BF486" i="78"/>
  <c r="BG486" i="78"/>
  <c r="BH486" i="78"/>
  <c r="BI486" i="78"/>
  <c r="BJ486" i="78"/>
  <c r="BK486" i="78"/>
  <c r="D487" i="78"/>
  <c r="AZ487" i="78"/>
  <c r="BA487" i="78"/>
  <c r="BB487" i="78"/>
  <c r="BC487" i="78"/>
  <c r="BD487" i="78"/>
  <c r="BE487" i="78"/>
  <c r="BF487" i="78"/>
  <c r="BG487" i="78"/>
  <c r="BH487" i="78"/>
  <c r="BI487" i="78"/>
  <c r="BJ487" i="78"/>
  <c r="BK487" i="78"/>
  <c r="D488" i="78"/>
  <c r="AZ488" i="78"/>
  <c r="BA488" i="78"/>
  <c r="BB488" i="78"/>
  <c r="BC488" i="78"/>
  <c r="BD488" i="78"/>
  <c r="BE488" i="78"/>
  <c r="BF488" i="78"/>
  <c r="BG488" i="78"/>
  <c r="BH488" i="78"/>
  <c r="BI488" i="78"/>
  <c r="BJ488" i="78"/>
  <c r="BK488" i="78"/>
  <c r="D489" i="78"/>
  <c r="AZ489" i="78"/>
  <c r="BA489" i="78"/>
  <c r="BB489" i="78"/>
  <c r="BC489" i="78"/>
  <c r="BD489" i="78"/>
  <c r="BE489" i="78"/>
  <c r="BF489" i="78"/>
  <c r="BG489" i="78"/>
  <c r="BH489" i="78"/>
  <c r="BI489" i="78"/>
  <c r="BJ489" i="78"/>
  <c r="BK489" i="78"/>
  <c r="D490" i="78"/>
  <c r="AZ490" i="78"/>
  <c r="BA490" i="78"/>
  <c r="BB490" i="78"/>
  <c r="BC490" i="78"/>
  <c r="BD490" i="78"/>
  <c r="BE490" i="78"/>
  <c r="BF490" i="78"/>
  <c r="BG490" i="78"/>
  <c r="BH490" i="78"/>
  <c r="BI490" i="78"/>
  <c r="BJ490" i="78"/>
  <c r="BK490" i="78"/>
  <c r="D491" i="78"/>
  <c r="J491" i="78"/>
  <c r="K491" i="78"/>
  <c r="L491" i="78"/>
  <c r="M491" i="78"/>
  <c r="N491" i="78"/>
  <c r="O491" i="78"/>
  <c r="AZ491" i="78"/>
  <c r="BA491" i="78"/>
  <c r="BB491" i="78"/>
  <c r="BC491" i="78"/>
  <c r="BD491" i="78"/>
  <c r="BE491" i="78"/>
  <c r="BF491" i="78"/>
  <c r="BG491" i="78"/>
  <c r="BH491" i="78"/>
  <c r="BI491" i="78"/>
  <c r="BJ491" i="78"/>
  <c r="BK491" i="78"/>
  <c r="D492" i="78"/>
  <c r="AZ492" i="78"/>
  <c r="BA492" i="78"/>
  <c r="BB492" i="78"/>
  <c r="BC492" i="78"/>
  <c r="BD492" i="78"/>
  <c r="BE492" i="78"/>
  <c r="BF492" i="78"/>
  <c r="BG492" i="78"/>
  <c r="BH492" i="78"/>
  <c r="BI492" i="78"/>
  <c r="BJ492" i="78"/>
  <c r="BK492" i="78"/>
  <c r="D493" i="78"/>
  <c r="AZ493" i="78"/>
  <c r="BA493" i="78"/>
  <c r="BB493" i="78"/>
  <c r="BC493" i="78"/>
  <c r="BD493" i="78"/>
  <c r="BE493" i="78"/>
  <c r="BF493" i="78"/>
  <c r="BG493" i="78"/>
  <c r="BH493" i="78"/>
  <c r="BI493" i="78"/>
  <c r="BJ493" i="78"/>
  <c r="BK493" i="78"/>
  <c r="D494" i="78"/>
  <c r="AZ494" i="78"/>
  <c r="BA494" i="78"/>
  <c r="BB494" i="78"/>
  <c r="BC494" i="78"/>
  <c r="BD494" i="78"/>
  <c r="BE494" i="78"/>
  <c r="BF494" i="78"/>
  <c r="BG494" i="78"/>
  <c r="BH494" i="78"/>
  <c r="BI494" i="78"/>
  <c r="BJ494" i="78"/>
  <c r="BK494" i="78"/>
  <c r="D495" i="78"/>
  <c r="J495" i="78"/>
  <c r="K495" i="78"/>
  <c r="L495" i="78"/>
  <c r="M495" i="78"/>
  <c r="N495" i="78"/>
  <c r="O495" i="78"/>
  <c r="AZ495" i="78"/>
  <c r="BA495" i="78"/>
  <c r="BB495" i="78"/>
  <c r="BC495" i="78"/>
  <c r="BD495" i="78"/>
  <c r="BE495" i="78"/>
  <c r="BF495" i="78"/>
  <c r="BG495" i="78"/>
  <c r="BH495" i="78"/>
  <c r="BI495" i="78"/>
  <c r="BJ495" i="78"/>
  <c r="BK495" i="78"/>
  <c r="D496" i="78"/>
  <c r="AZ496" i="78"/>
  <c r="BA496" i="78"/>
  <c r="BB496" i="78"/>
  <c r="BC496" i="78"/>
  <c r="BD496" i="78"/>
  <c r="BE496" i="78"/>
  <c r="BF496" i="78"/>
  <c r="BG496" i="78"/>
  <c r="BH496" i="78"/>
  <c r="BI496" i="78"/>
  <c r="BJ496" i="78"/>
  <c r="BK496" i="78"/>
  <c r="D497" i="78"/>
  <c r="J497" i="78"/>
  <c r="K497" i="78"/>
  <c r="L497" i="78"/>
  <c r="M497" i="78"/>
  <c r="N497" i="78"/>
  <c r="O497" i="78"/>
  <c r="AZ497" i="78"/>
  <c r="BA497" i="78"/>
  <c r="BB497" i="78"/>
  <c r="BC497" i="78"/>
  <c r="BD497" i="78"/>
  <c r="BE497" i="78"/>
  <c r="BF497" i="78"/>
  <c r="BG497" i="78"/>
  <c r="BH497" i="78"/>
  <c r="BI497" i="78"/>
  <c r="BJ497" i="78"/>
  <c r="BK497" i="78"/>
  <c r="D498" i="78"/>
  <c r="AZ498" i="78"/>
  <c r="BA498" i="78"/>
  <c r="BB498" i="78"/>
  <c r="BC498" i="78"/>
  <c r="BD498" i="78"/>
  <c r="BE498" i="78"/>
  <c r="BF498" i="78"/>
  <c r="BG498" i="78"/>
  <c r="BH498" i="78"/>
  <c r="BI498" i="78"/>
  <c r="BJ498" i="78"/>
  <c r="BK498" i="78"/>
  <c r="D499" i="78"/>
  <c r="AZ499" i="78"/>
  <c r="BA499" i="78"/>
  <c r="BB499" i="78"/>
  <c r="BC499" i="78"/>
  <c r="BD499" i="78"/>
  <c r="BE499" i="78"/>
  <c r="BF499" i="78"/>
  <c r="BG499" i="78"/>
  <c r="BH499" i="78"/>
  <c r="BI499" i="78"/>
  <c r="BJ499" i="78"/>
  <c r="BK499" i="78"/>
  <c r="D500" i="78"/>
  <c r="AZ500" i="78"/>
  <c r="BA500" i="78"/>
  <c r="BB500" i="78"/>
  <c r="BC500" i="78"/>
  <c r="BD500" i="78"/>
  <c r="BE500" i="78"/>
  <c r="BF500" i="78"/>
  <c r="BG500" i="78"/>
  <c r="BH500" i="78"/>
  <c r="BI500" i="78"/>
  <c r="BJ500" i="78"/>
  <c r="BK500" i="78"/>
  <c r="D501" i="78"/>
  <c r="AZ501" i="78"/>
  <c r="BA501" i="78"/>
  <c r="BB501" i="78"/>
  <c r="BC501" i="78"/>
  <c r="BD501" i="78"/>
  <c r="BE501" i="78"/>
  <c r="BF501" i="78"/>
  <c r="BG501" i="78"/>
  <c r="BH501" i="78"/>
  <c r="BI501" i="78"/>
  <c r="BJ501" i="78"/>
  <c r="BK501" i="78"/>
  <c r="D502" i="78"/>
  <c r="J502" i="78"/>
  <c r="K502" i="78"/>
  <c r="L502" i="78"/>
  <c r="M502" i="78"/>
  <c r="N502" i="78"/>
  <c r="O502" i="78"/>
  <c r="AZ502" i="78"/>
  <c r="BA502" i="78"/>
  <c r="BB502" i="78"/>
  <c r="BC502" i="78"/>
  <c r="BD502" i="78"/>
  <c r="BE502" i="78"/>
  <c r="BF502" i="78"/>
  <c r="BG502" i="78"/>
  <c r="BH502" i="78"/>
  <c r="BI502" i="78"/>
  <c r="BJ502" i="78"/>
  <c r="BK502" i="78"/>
  <c r="D503" i="78"/>
  <c r="AZ503" i="78"/>
  <c r="BA503" i="78"/>
  <c r="BB503" i="78"/>
  <c r="BC503" i="78"/>
  <c r="BD503" i="78"/>
  <c r="BE503" i="78"/>
  <c r="BF503" i="78"/>
  <c r="BG503" i="78"/>
  <c r="BH503" i="78"/>
  <c r="BI503" i="78"/>
  <c r="BJ503" i="78"/>
  <c r="BK503" i="78"/>
  <c r="D504" i="78"/>
  <c r="AZ504" i="78"/>
  <c r="BA504" i="78"/>
  <c r="BB504" i="78"/>
  <c r="BC504" i="78"/>
  <c r="BD504" i="78"/>
  <c r="BE504" i="78"/>
  <c r="BF504" i="78"/>
  <c r="BG504" i="78"/>
  <c r="BH504" i="78"/>
  <c r="BI504" i="78"/>
  <c r="BJ504" i="78"/>
  <c r="BK504" i="78"/>
  <c r="D505" i="78"/>
  <c r="AZ505" i="78"/>
  <c r="BA505" i="78"/>
  <c r="BB505" i="78"/>
  <c r="BC505" i="78"/>
  <c r="BD505" i="78"/>
  <c r="BE505" i="78"/>
  <c r="BF505" i="78"/>
  <c r="BG505" i="78"/>
  <c r="BH505" i="78"/>
  <c r="BI505" i="78"/>
  <c r="BJ505" i="78"/>
  <c r="BK505" i="78"/>
  <c r="D506" i="78"/>
  <c r="AZ506" i="78"/>
  <c r="BA506" i="78"/>
  <c r="BB506" i="78"/>
  <c r="BC506" i="78"/>
  <c r="BD506" i="78"/>
  <c r="BE506" i="78"/>
  <c r="BF506" i="78"/>
  <c r="BG506" i="78"/>
  <c r="BH506" i="78"/>
  <c r="BI506" i="78"/>
  <c r="BJ506" i="78"/>
  <c r="BK506" i="78"/>
  <c r="D507" i="78"/>
  <c r="AZ507" i="78"/>
  <c r="BA507" i="78"/>
  <c r="BB507" i="78"/>
  <c r="BC507" i="78"/>
  <c r="BD507" i="78"/>
  <c r="BE507" i="78"/>
  <c r="BF507" i="78"/>
  <c r="BG507" i="78"/>
  <c r="BH507" i="78"/>
  <c r="BI507" i="78"/>
  <c r="BJ507" i="78"/>
  <c r="BK507" i="78"/>
  <c r="D508" i="78"/>
  <c r="J508" i="78"/>
  <c r="K508" i="78"/>
  <c r="L508" i="78"/>
  <c r="M508" i="78"/>
  <c r="N508" i="78"/>
  <c r="O508" i="78"/>
  <c r="AZ508" i="78"/>
  <c r="BA508" i="78"/>
  <c r="BB508" i="78"/>
  <c r="BC508" i="78"/>
  <c r="BD508" i="78"/>
  <c r="BE508" i="78"/>
  <c r="BF508" i="78"/>
  <c r="BG508" i="78"/>
  <c r="BH508" i="78"/>
  <c r="BI508" i="78"/>
  <c r="BJ508" i="78"/>
  <c r="BK508" i="78"/>
  <c r="D509" i="78"/>
  <c r="AZ509" i="78"/>
  <c r="BA509" i="78"/>
  <c r="BB509" i="78"/>
  <c r="BC509" i="78"/>
  <c r="BD509" i="78"/>
  <c r="BE509" i="78"/>
  <c r="BF509" i="78"/>
  <c r="BG509" i="78"/>
  <c r="BH509" i="78"/>
  <c r="BI509" i="78"/>
  <c r="BJ509" i="78"/>
  <c r="BK509" i="78"/>
  <c r="D510" i="78"/>
  <c r="AZ510" i="78"/>
  <c r="BA510" i="78"/>
  <c r="BB510" i="78"/>
  <c r="BC510" i="78"/>
  <c r="BD510" i="78"/>
  <c r="BE510" i="78"/>
  <c r="BF510" i="78"/>
  <c r="BG510" i="78"/>
  <c r="BH510" i="78"/>
  <c r="BI510" i="78"/>
  <c r="BJ510" i="78"/>
  <c r="BK510" i="78"/>
  <c r="D511" i="78"/>
  <c r="AZ511" i="78"/>
  <c r="BA511" i="78"/>
  <c r="BB511" i="78"/>
  <c r="BC511" i="78"/>
  <c r="BD511" i="78"/>
  <c r="BE511" i="78"/>
  <c r="BF511" i="78"/>
  <c r="BG511" i="78"/>
  <c r="BH511" i="78"/>
  <c r="BI511" i="78"/>
  <c r="BJ511" i="78"/>
  <c r="BK511" i="78"/>
  <c r="D512" i="78"/>
  <c r="AZ512" i="78"/>
  <c r="BA512" i="78"/>
  <c r="BB512" i="78"/>
  <c r="BC512" i="78"/>
  <c r="BD512" i="78"/>
  <c r="BE512" i="78"/>
  <c r="BF512" i="78"/>
  <c r="BG512" i="78"/>
  <c r="BH512" i="78"/>
  <c r="BI512" i="78"/>
  <c r="BJ512" i="78"/>
  <c r="BK512" i="78"/>
  <c r="D513" i="78"/>
  <c r="AZ513" i="78"/>
  <c r="BA513" i="78"/>
  <c r="BB513" i="78"/>
  <c r="BC513" i="78"/>
  <c r="BD513" i="78"/>
  <c r="BE513" i="78"/>
  <c r="BF513" i="78"/>
  <c r="BG513" i="78"/>
  <c r="BH513" i="78"/>
  <c r="BI513" i="78"/>
  <c r="BJ513" i="78"/>
  <c r="BK513" i="78"/>
  <c r="D514" i="78"/>
  <c r="AZ514" i="78"/>
  <c r="BA514" i="78"/>
  <c r="BB514" i="78"/>
  <c r="BC514" i="78"/>
  <c r="BD514" i="78"/>
  <c r="BE514" i="78"/>
  <c r="BF514" i="78"/>
  <c r="BG514" i="78"/>
  <c r="BH514" i="78"/>
  <c r="BI514" i="78"/>
  <c r="BJ514" i="78"/>
  <c r="BK514" i="78"/>
  <c r="D515" i="78"/>
  <c r="AZ515" i="78"/>
  <c r="BA515" i="78"/>
  <c r="BB515" i="78"/>
  <c r="BC515" i="78"/>
  <c r="BD515" i="78"/>
  <c r="BE515" i="78"/>
  <c r="BF515" i="78"/>
  <c r="BG515" i="78"/>
  <c r="BH515" i="78"/>
  <c r="BI515" i="78"/>
  <c r="BJ515" i="78"/>
  <c r="BK515" i="78"/>
  <c r="D516" i="78"/>
  <c r="AZ516" i="78"/>
  <c r="BA516" i="78"/>
  <c r="BB516" i="78"/>
  <c r="BC516" i="78"/>
  <c r="BD516" i="78"/>
  <c r="BE516" i="78"/>
  <c r="BF516" i="78"/>
  <c r="BG516" i="78"/>
  <c r="BH516" i="78"/>
  <c r="BI516" i="78"/>
  <c r="BJ516" i="78"/>
  <c r="BK516" i="78"/>
  <c r="D517" i="78"/>
  <c r="J517" i="78"/>
  <c r="K517" i="78"/>
  <c r="L517" i="78"/>
  <c r="M517" i="78"/>
  <c r="N517" i="78"/>
  <c r="O517" i="78"/>
  <c r="AZ517" i="78"/>
  <c r="BA517" i="78"/>
  <c r="BB517" i="78"/>
  <c r="BC517" i="78"/>
  <c r="BD517" i="78"/>
  <c r="BE517" i="78"/>
  <c r="BF517" i="78"/>
  <c r="BG517" i="78"/>
  <c r="BH517" i="78"/>
  <c r="BI517" i="78"/>
  <c r="BJ517" i="78"/>
  <c r="BK517" i="78"/>
  <c r="D518" i="78"/>
  <c r="J518" i="78"/>
  <c r="K518" i="78"/>
  <c r="L518" i="78"/>
  <c r="M518" i="78"/>
  <c r="N518" i="78"/>
  <c r="O518" i="78"/>
  <c r="AZ518" i="78"/>
  <c r="BA518" i="78"/>
  <c r="BB518" i="78"/>
  <c r="BC518" i="78"/>
  <c r="BD518" i="78"/>
  <c r="BE518" i="78"/>
  <c r="BF518" i="78"/>
  <c r="BG518" i="78"/>
  <c r="BH518" i="78"/>
  <c r="BI518" i="78"/>
  <c r="BJ518" i="78"/>
  <c r="BK518" i="78"/>
  <c r="D519" i="78"/>
  <c r="J519" i="78"/>
  <c r="K519" i="78"/>
  <c r="L519" i="78"/>
  <c r="M519" i="78"/>
  <c r="N519" i="78"/>
  <c r="O519" i="78"/>
  <c r="AZ519" i="78"/>
  <c r="BA519" i="78"/>
  <c r="BB519" i="78"/>
  <c r="BC519" i="78"/>
  <c r="BD519" i="78"/>
  <c r="BE519" i="78"/>
  <c r="BF519" i="78"/>
  <c r="BG519" i="78"/>
  <c r="BH519" i="78"/>
  <c r="BI519" i="78"/>
  <c r="BJ519" i="78"/>
  <c r="BK519" i="78"/>
  <c r="D520" i="78"/>
  <c r="AZ520" i="78"/>
  <c r="BA520" i="78"/>
  <c r="BB520" i="78"/>
  <c r="BC520" i="78"/>
  <c r="BD520" i="78"/>
  <c r="BE520" i="78"/>
  <c r="BF520" i="78"/>
  <c r="BG520" i="78"/>
  <c r="BH520" i="78"/>
  <c r="BI520" i="78"/>
  <c r="BJ520" i="78"/>
  <c r="BK520" i="78"/>
  <c r="D521" i="78"/>
  <c r="AZ521" i="78"/>
  <c r="BA521" i="78"/>
  <c r="BB521" i="78"/>
  <c r="BC521" i="78"/>
  <c r="BD521" i="78"/>
  <c r="BE521" i="78"/>
  <c r="BF521" i="78"/>
  <c r="BG521" i="78"/>
  <c r="BH521" i="78"/>
  <c r="BI521" i="78"/>
  <c r="BJ521" i="78"/>
  <c r="BK521" i="78"/>
  <c r="D522" i="78"/>
  <c r="J522" i="78"/>
  <c r="K522" i="78"/>
  <c r="L522" i="78"/>
  <c r="M522" i="78"/>
  <c r="N522" i="78"/>
  <c r="O522" i="78"/>
  <c r="AZ522" i="78"/>
  <c r="BA522" i="78"/>
  <c r="BB522" i="78"/>
  <c r="BC522" i="78"/>
  <c r="BD522" i="78"/>
  <c r="BE522" i="78"/>
  <c r="BF522" i="78"/>
  <c r="BG522" i="78"/>
  <c r="BH522" i="78"/>
  <c r="BI522" i="78"/>
  <c r="BJ522" i="78"/>
  <c r="BK522" i="78"/>
  <c r="D523" i="78"/>
  <c r="AZ523" i="78"/>
  <c r="BA523" i="78"/>
  <c r="BB523" i="78"/>
  <c r="BC523" i="78"/>
  <c r="BD523" i="78"/>
  <c r="BE523" i="78"/>
  <c r="BF523" i="78"/>
  <c r="BG523" i="78"/>
  <c r="BH523" i="78"/>
  <c r="BI523" i="78"/>
  <c r="BJ523" i="78"/>
  <c r="BK523" i="78"/>
  <c r="D524" i="78"/>
  <c r="AZ524" i="78"/>
  <c r="BA524" i="78"/>
  <c r="BB524" i="78"/>
  <c r="BC524" i="78"/>
  <c r="BD524" i="78"/>
  <c r="BE524" i="78"/>
  <c r="BF524" i="78"/>
  <c r="BG524" i="78"/>
  <c r="BH524" i="78"/>
  <c r="BI524" i="78"/>
  <c r="BJ524" i="78"/>
  <c r="BK524" i="78"/>
  <c r="D525" i="78"/>
  <c r="J525" i="78"/>
  <c r="K525" i="78"/>
  <c r="L525" i="78"/>
  <c r="M525" i="78"/>
  <c r="N525" i="78"/>
  <c r="O525" i="78"/>
  <c r="AZ525" i="78"/>
  <c r="BA525" i="78"/>
  <c r="BB525" i="78"/>
  <c r="BC525" i="78"/>
  <c r="BD525" i="78"/>
  <c r="BE525" i="78"/>
  <c r="BF525" i="78"/>
  <c r="BG525" i="78"/>
  <c r="BH525" i="78"/>
  <c r="BI525" i="78"/>
  <c r="BJ525" i="78"/>
  <c r="BK525" i="78"/>
  <c r="D526" i="78"/>
  <c r="AZ526" i="78"/>
  <c r="BA526" i="78"/>
  <c r="BB526" i="78"/>
  <c r="BC526" i="78"/>
  <c r="BD526" i="78"/>
  <c r="BE526" i="78"/>
  <c r="BF526" i="78"/>
  <c r="BG526" i="78"/>
  <c r="BH526" i="78"/>
  <c r="BI526" i="78"/>
  <c r="BJ526" i="78"/>
  <c r="BK526" i="78"/>
  <c r="D527" i="78"/>
  <c r="J527" i="78"/>
  <c r="K527" i="78"/>
  <c r="L527" i="78"/>
  <c r="M527" i="78"/>
  <c r="N527" i="78"/>
  <c r="O527" i="78"/>
  <c r="AZ527" i="78"/>
  <c r="BA527" i="78"/>
  <c r="BB527" i="78"/>
  <c r="BC527" i="78"/>
  <c r="BD527" i="78"/>
  <c r="BE527" i="78"/>
  <c r="BF527" i="78"/>
  <c r="BG527" i="78"/>
  <c r="BH527" i="78"/>
  <c r="BI527" i="78"/>
  <c r="BJ527" i="78"/>
  <c r="BK527" i="78"/>
  <c r="D528" i="78"/>
  <c r="AZ528" i="78"/>
  <c r="BA528" i="78"/>
  <c r="BB528" i="78"/>
  <c r="BC528" i="78"/>
  <c r="BD528" i="78"/>
  <c r="BE528" i="78"/>
  <c r="BF528" i="78"/>
  <c r="BG528" i="78"/>
  <c r="BH528" i="78"/>
  <c r="BI528" i="78"/>
  <c r="BJ528" i="78"/>
  <c r="BK528" i="78"/>
  <c r="D529" i="78"/>
  <c r="AZ529" i="78"/>
  <c r="BA529" i="78"/>
  <c r="BB529" i="78"/>
  <c r="BC529" i="78"/>
  <c r="BD529" i="78"/>
  <c r="BE529" i="78"/>
  <c r="BF529" i="78"/>
  <c r="BG529" i="78"/>
  <c r="BH529" i="78"/>
  <c r="BI529" i="78"/>
  <c r="BJ529" i="78"/>
  <c r="BK529" i="78"/>
  <c r="D530" i="78"/>
  <c r="AZ530" i="78"/>
  <c r="BA530" i="78"/>
  <c r="BB530" i="78"/>
  <c r="BC530" i="78"/>
  <c r="BD530" i="78"/>
  <c r="BE530" i="78"/>
  <c r="BF530" i="78"/>
  <c r="BG530" i="78"/>
  <c r="BH530" i="78"/>
  <c r="BI530" i="78"/>
  <c r="BJ530" i="78"/>
  <c r="BK530" i="78"/>
  <c r="D531" i="78"/>
  <c r="AZ531" i="78"/>
  <c r="BA531" i="78"/>
  <c r="BB531" i="78"/>
  <c r="BC531" i="78"/>
  <c r="BD531" i="78"/>
  <c r="BE531" i="78"/>
  <c r="BF531" i="78"/>
  <c r="BG531" i="78"/>
  <c r="BH531" i="78"/>
  <c r="BI531" i="78"/>
  <c r="BJ531" i="78"/>
  <c r="BK531" i="78"/>
  <c r="D532" i="78"/>
  <c r="AZ532" i="78"/>
  <c r="BA532" i="78"/>
  <c r="BB532" i="78"/>
  <c r="BC532" i="78"/>
  <c r="BD532" i="78"/>
  <c r="BE532" i="78"/>
  <c r="BF532" i="78"/>
  <c r="BG532" i="78"/>
  <c r="BH532" i="78"/>
  <c r="BI532" i="78"/>
  <c r="BJ532" i="78"/>
  <c r="BK532" i="78"/>
  <c r="D533" i="78"/>
  <c r="J533" i="78"/>
  <c r="K533" i="78"/>
  <c r="L533" i="78"/>
  <c r="M533" i="78"/>
  <c r="N533" i="78"/>
  <c r="O533" i="78"/>
  <c r="AZ533" i="78"/>
  <c r="BA533" i="78"/>
  <c r="BB533" i="78"/>
  <c r="BC533" i="78"/>
  <c r="BD533" i="78"/>
  <c r="BE533" i="78"/>
  <c r="BF533" i="78"/>
  <c r="BG533" i="78"/>
  <c r="BH533" i="78"/>
  <c r="BI533" i="78"/>
  <c r="BJ533" i="78"/>
  <c r="BK533" i="78"/>
  <c r="D534" i="78"/>
  <c r="J534" i="78"/>
  <c r="K534" i="78"/>
  <c r="L534" i="78"/>
  <c r="M534" i="78"/>
  <c r="N534" i="78"/>
  <c r="O534" i="78"/>
  <c r="AZ534" i="78"/>
  <c r="BA534" i="78"/>
  <c r="BB534" i="78"/>
  <c r="BC534" i="78"/>
  <c r="BD534" i="78"/>
  <c r="BE534" i="78"/>
  <c r="BF534" i="78"/>
  <c r="BG534" i="78"/>
  <c r="BH534" i="78"/>
  <c r="BI534" i="78"/>
  <c r="BJ534" i="78"/>
  <c r="BK534" i="78"/>
  <c r="D535" i="78"/>
  <c r="AZ535" i="78"/>
  <c r="BA535" i="78"/>
  <c r="BB535" i="78"/>
  <c r="BC535" i="78"/>
  <c r="BD535" i="78"/>
  <c r="BE535" i="78"/>
  <c r="BF535" i="78"/>
  <c r="BG535" i="78"/>
  <c r="BH535" i="78"/>
  <c r="BI535" i="78"/>
  <c r="BJ535" i="78"/>
  <c r="BK535" i="78"/>
  <c r="D536" i="78"/>
  <c r="AZ536" i="78"/>
  <c r="BA536" i="78"/>
  <c r="BB536" i="78"/>
  <c r="BC536" i="78"/>
  <c r="BD536" i="78"/>
  <c r="BE536" i="78"/>
  <c r="BF536" i="78"/>
  <c r="BG536" i="78"/>
  <c r="BH536" i="78"/>
  <c r="BI536" i="78"/>
  <c r="BJ536" i="78"/>
  <c r="BK536" i="78"/>
  <c r="D537" i="78"/>
  <c r="J537" i="78"/>
  <c r="K537" i="78"/>
  <c r="L537" i="78"/>
  <c r="M537" i="78"/>
  <c r="N537" i="78"/>
  <c r="O537" i="78"/>
  <c r="AZ537" i="78"/>
  <c r="BA537" i="78"/>
  <c r="BB537" i="78"/>
  <c r="BC537" i="78"/>
  <c r="BD537" i="78"/>
  <c r="BE537" i="78"/>
  <c r="BF537" i="78"/>
  <c r="BG537" i="78"/>
  <c r="BH537" i="78"/>
  <c r="BI537" i="78"/>
  <c r="BJ537" i="78"/>
  <c r="BK537" i="78"/>
  <c r="D538" i="78"/>
  <c r="AZ538" i="78"/>
  <c r="BA538" i="78"/>
  <c r="BB538" i="78"/>
  <c r="BC538" i="78"/>
  <c r="BD538" i="78"/>
  <c r="BE538" i="78"/>
  <c r="BF538" i="78"/>
  <c r="BG538" i="78"/>
  <c r="BH538" i="78"/>
  <c r="BI538" i="78"/>
  <c r="BJ538" i="78"/>
  <c r="BK538" i="78"/>
  <c r="D539" i="78"/>
  <c r="J539" i="78"/>
  <c r="K539" i="78"/>
  <c r="L539" i="78"/>
  <c r="M539" i="78"/>
  <c r="N539" i="78"/>
  <c r="O539" i="78"/>
  <c r="AZ539" i="78"/>
  <c r="BA539" i="78"/>
  <c r="BB539" i="78"/>
  <c r="BC539" i="78"/>
  <c r="BD539" i="78"/>
  <c r="BE539" i="78"/>
  <c r="BF539" i="78"/>
  <c r="BG539" i="78"/>
  <c r="BH539" i="78"/>
  <c r="BI539" i="78"/>
  <c r="BJ539" i="78"/>
  <c r="BK539" i="78"/>
  <c r="D540" i="78"/>
  <c r="AZ540" i="78"/>
  <c r="BA540" i="78"/>
  <c r="BB540" i="78"/>
  <c r="BC540" i="78"/>
  <c r="BD540" i="78"/>
  <c r="BE540" i="78"/>
  <c r="BF540" i="78"/>
  <c r="BG540" i="78"/>
  <c r="BH540" i="78"/>
  <c r="BI540" i="78"/>
  <c r="BJ540" i="78"/>
  <c r="BK540" i="78"/>
  <c r="D541" i="78"/>
  <c r="AZ541" i="78"/>
  <c r="BA541" i="78"/>
  <c r="BB541" i="78"/>
  <c r="BC541" i="78"/>
  <c r="BD541" i="78"/>
  <c r="BE541" i="78"/>
  <c r="BF541" i="78"/>
  <c r="BG541" i="78"/>
  <c r="BH541" i="78"/>
  <c r="BI541" i="78"/>
  <c r="BJ541" i="78"/>
  <c r="BK541" i="78"/>
  <c r="D542" i="78"/>
  <c r="AZ542" i="78"/>
  <c r="BA542" i="78"/>
  <c r="BB542" i="78"/>
  <c r="BC542" i="78"/>
  <c r="BD542" i="78"/>
  <c r="BE542" i="78"/>
  <c r="BF542" i="78"/>
  <c r="BG542" i="78"/>
  <c r="BH542" i="78"/>
  <c r="BI542" i="78"/>
  <c r="BJ542" i="78"/>
  <c r="BK542" i="78"/>
  <c r="D543" i="78"/>
  <c r="AZ543" i="78"/>
  <c r="BA543" i="78"/>
  <c r="BB543" i="78"/>
  <c r="BC543" i="78"/>
  <c r="BD543" i="78"/>
  <c r="BE543" i="78"/>
  <c r="BF543" i="78"/>
  <c r="BG543" i="78"/>
  <c r="BH543" i="78"/>
  <c r="BI543" i="78"/>
  <c r="BJ543" i="78"/>
  <c r="BK543" i="78"/>
  <c r="D544" i="78"/>
  <c r="J544" i="78"/>
  <c r="K544" i="78"/>
  <c r="L544" i="78"/>
  <c r="M544" i="78"/>
  <c r="N544" i="78"/>
  <c r="O544" i="78"/>
  <c r="AZ544" i="78"/>
  <c r="BA544" i="78"/>
  <c r="BB544" i="78"/>
  <c r="BC544" i="78"/>
  <c r="BD544" i="78"/>
  <c r="BE544" i="78"/>
  <c r="BF544" i="78"/>
  <c r="BG544" i="78"/>
  <c r="BH544" i="78"/>
  <c r="BI544" i="78"/>
  <c r="BJ544" i="78"/>
  <c r="BK544" i="78"/>
  <c r="D545" i="78"/>
  <c r="AZ545" i="78"/>
  <c r="BA545" i="78"/>
  <c r="BB545" i="78"/>
  <c r="BC545" i="78"/>
  <c r="BD545" i="78"/>
  <c r="BE545" i="78"/>
  <c r="BF545" i="78"/>
  <c r="BG545" i="78"/>
  <c r="BH545" i="78"/>
  <c r="BI545" i="78"/>
  <c r="BJ545" i="78"/>
  <c r="BK545" i="78"/>
  <c r="D546" i="78"/>
  <c r="AZ546" i="78"/>
  <c r="BA546" i="78"/>
  <c r="BB546" i="78"/>
  <c r="BC546" i="78"/>
  <c r="BD546" i="78"/>
  <c r="BE546" i="78"/>
  <c r="BF546" i="78"/>
  <c r="BG546" i="78"/>
  <c r="BH546" i="78"/>
  <c r="BI546" i="78"/>
  <c r="BJ546" i="78"/>
  <c r="BK546" i="78"/>
  <c r="D547" i="78"/>
  <c r="AZ547" i="78"/>
  <c r="BA547" i="78"/>
  <c r="BB547" i="78"/>
  <c r="BC547" i="78"/>
  <c r="BD547" i="78"/>
  <c r="BE547" i="78"/>
  <c r="BF547" i="78"/>
  <c r="BG547" i="78"/>
  <c r="BH547" i="78"/>
  <c r="BI547" i="78"/>
  <c r="BJ547" i="78"/>
  <c r="BK547" i="78"/>
  <c r="D548" i="78"/>
  <c r="AZ548" i="78"/>
  <c r="BA548" i="78"/>
  <c r="BB548" i="78"/>
  <c r="BC548" i="78"/>
  <c r="BD548" i="78"/>
  <c r="BE548" i="78"/>
  <c r="BF548" i="78"/>
  <c r="BG548" i="78"/>
  <c r="BH548" i="78"/>
  <c r="BI548" i="78"/>
  <c r="BJ548" i="78"/>
  <c r="BK548" i="78"/>
  <c r="D549" i="78"/>
  <c r="AZ549" i="78"/>
  <c r="BA549" i="78"/>
  <c r="BB549" i="78"/>
  <c r="BC549" i="78"/>
  <c r="BD549" i="78"/>
  <c r="BE549" i="78"/>
  <c r="BF549" i="78"/>
  <c r="BG549" i="78"/>
  <c r="BH549" i="78"/>
  <c r="BI549" i="78"/>
  <c r="BJ549" i="78"/>
  <c r="BK549" i="78"/>
  <c r="D550" i="78"/>
  <c r="AZ550" i="78"/>
  <c r="BA550" i="78"/>
  <c r="BB550" i="78"/>
  <c r="BC550" i="78"/>
  <c r="BD550" i="78"/>
  <c r="BE550" i="78"/>
  <c r="BF550" i="78"/>
  <c r="BG550" i="78"/>
  <c r="BH550" i="78"/>
  <c r="BI550" i="78"/>
  <c r="BJ550" i="78"/>
  <c r="BK550" i="78"/>
  <c r="D551" i="78"/>
  <c r="AZ551" i="78"/>
  <c r="BA551" i="78"/>
  <c r="BB551" i="78"/>
  <c r="BC551" i="78"/>
  <c r="BD551" i="78"/>
  <c r="BE551" i="78"/>
  <c r="BF551" i="78"/>
  <c r="BG551" i="78"/>
  <c r="BH551" i="78"/>
  <c r="BI551" i="78"/>
  <c r="BJ551" i="78"/>
  <c r="BK551" i="78"/>
  <c r="D552" i="78"/>
  <c r="AZ552" i="78"/>
  <c r="BA552" i="78"/>
  <c r="BB552" i="78"/>
  <c r="BC552" i="78"/>
  <c r="BD552" i="78"/>
  <c r="BE552" i="78"/>
  <c r="BF552" i="78"/>
  <c r="BG552" i="78"/>
  <c r="BH552" i="78"/>
  <c r="BI552" i="78"/>
  <c r="BJ552" i="78"/>
  <c r="BK552" i="78"/>
  <c r="D553" i="78"/>
  <c r="AZ553" i="78"/>
  <c r="BA553" i="78"/>
  <c r="BB553" i="78"/>
  <c r="BC553" i="78"/>
  <c r="BD553" i="78"/>
  <c r="BE553" i="78"/>
  <c r="BF553" i="78"/>
  <c r="BG553" i="78"/>
  <c r="BH553" i="78"/>
  <c r="BI553" i="78"/>
  <c r="BJ553" i="78"/>
  <c r="BK553" i="78"/>
  <c r="D554" i="78"/>
  <c r="AZ554" i="78"/>
  <c r="BA554" i="78"/>
  <c r="BB554" i="78"/>
  <c r="BC554" i="78"/>
  <c r="BD554" i="78"/>
  <c r="BE554" i="78"/>
  <c r="BF554" i="78"/>
  <c r="BG554" i="78"/>
  <c r="BH554" i="78"/>
  <c r="BI554" i="78"/>
  <c r="BJ554" i="78"/>
  <c r="BK554" i="78"/>
  <c r="D555" i="78"/>
  <c r="AZ555" i="78"/>
  <c r="BA555" i="78"/>
  <c r="BB555" i="78"/>
  <c r="BC555" i="78"/>
  <c r="BD555" i="78"/>
  <c r="BE555" i="78"/>
  <c r="BF555" i="78"/>
  <c r="BG555" i="78"/>
  <c r="BH555" i="78"/>
  <c r="BI555" i="78"/>
  <c r="BJ555" i="78"/>
  <c r="BK555" i="78"/>
  <c r="D556" i="78"/>
  <c r="AZ556" i="78"/>
  <c r="BA556" i="78"/>
  <c r="BB556" i="78"/>
  <c r="BC556" i="78"/>
  <c r="BD556" i="78"/>
  <c r="BE556" i="78"/>
  <c r="BF556" i="78"/>
  <c r="BG556" i="78"/>
  <c r="BH556" i="78"/>
  <c r="BI556" i="78"/>
  <c r="BJ556" i="78"/>
  <c r="BK556" i="78"/>
  <c r="D557" i="78"/>
  <c r="AZ557" i="78"/>
  <c r="BA557" i="78"/>
  <c r="BB557" i="78"/>
  <c r="BC557" i="78"/>
  <c r="BD557" i="78"/>
  <c r="BE557" i="78"/>
  <c r="BF557" i="78"/>
  <c r="BG557" i="78"/>
  <c r="BH557" i="78"/>
  <c r="BI557" i="78"/>
  <c r="BJ557" i="78"/>
  <c r="BK557" i="78"/>
  <c r="D558" i="78"/>
  <c r="AZ558" i="78"/>
  <c r="BA558" i="78"/>
  <c r="BB558" i="78"/>
  <c r="BC558" i="78"/>
  <c r="BD558" i="78"/>
  <c r="BE558" i="78"/>
  <c r="BF558" i="78"/>
  <c r="BG558" i="78"/>
  <c r="BH558" i="78"/>
  <c r="BI558" i="78"/>
  <c r="BJ558" i="78"/>
  <c r="BK558" i="78"/>
  <c r="D559" i="78"/>
  <c r="AZ559" i="78"/>
  <c r="BA559" i="78"/>
  <c r="BB559" i="78"/>
  <c r="BC559" i="78"/>
  <c r="BD559" i="78"/>
  <c r="BE559" i="78"/>
  <c r="BF559" i="78"/>
  <c r="BG559" i="78"/>
  <c r="BH559" i="78"/>
  <c r="BI559" i="78"/>
  <c r="BJ559" i="78"/>
  <c r="BK559" i="78"/>
  <c r="D560" i="78"/>
  <c r="J560" i="78"/>
  <c r="K560" i="78"/>
  <c r="L560" i="78"/>
  <c r="M560" i="78"/>
  <c r="N560" i="78"/>
  <c r="O560" i="78"/>
  <c r="AZ560" i="78"/>
  <c r="BA560" i="78"/>
  <c r="BB560" i="78"/>
  <c r="BC560" i="78"/>
  <c r="BD560" i="78"/>
  <c r="BE560" i="78"/>
  <c r="BF560" i="78"/>
  <c r="BG560" i="78"/>
  <c r="BH560" i="78"/>
  <c r="BI560" i="78"/>
  <c r="BJ560" i="78"/>
  <c r="BK560" i="78"/>
  <c r="D561" i="78"/>
  <c r="AZ561" i="78"/>
  <c r="BA561" i="78"/>
  <c r="BB561" i="78"/>
  <c r="BC561" i="78"/>
  <c r="BD561" i="78"/>
  <c r="BE561" i="78"/>
  <c r="BF561" i="78"/>
  <c r="BG561" i="78"/>
  <c r="BH561" i="78"/>
  <c r="BI561" i="78"/>
  <c r="BJ561" i="78"/>
  <c r="BK561" i="78"/>
  <c r="D562" i="78"/>
  <c r="AZ562" i="78"/>
  <c r="BA562" i="78"/>
  <c r="BB562" i="78"/>
  <c r="BC562" i="78"/>
  <c r="BD562" i="78"/>
  <c r="BE562" i="78"/>
  <c r="BF562" i="78"/>
  <c r="BG562" i="78"/>
  <c r="BH562" i="78"/>
  <c r="BI562" i="78"/>
  <c r="BJ562" i="78"/>
  <c r="BK562" i="78"/>
  <c r="D563" i="78"/>
  <c r="AZ563" i="78"/>
  <c r="BA563" i="78"/>
  <c r="BB563" i="78"/>
  <c r="BC563" i="78"/>
  <c r="BD563" i="78"/>
  <c r="BE563" i="78"/>
  <c r="BF563" i="78"/>
  <c r="BG563" i="78"/>
  <c r="BH563" i="78"/>
  <c r="BI563" i="78"/>
  <c r="BJ563" i="78"/>
  <c r="BK563" i="78"/>
  <c r="D564" i="78"/>
  <c r="AZ564" i="78"/>
  <c r="BA564" i="78"/>
  <c r="BB564" i="78"/>
  <c r="BC564" i="78"/>
  <c r="BD564" i="78"/>
  <c r="BE564" i="78"/>
  <c r="BF564" i="78"/>
  <c r="BG564" i="78"/>
  <c r="BH564" i="78"/>
  <c r="BI564" i="78"/>
  <c r="BJ564" i="78"/>
  <c r="BK564" i="78"/>
  <c r="D565" i="78"/>
  <c r="AZ565" i="78"/>
  <c r="BA565" i="78"/>
  <c r="BB565" i="78"/>
  <c r="BC565" i="78"/>
  <c r="BD565" i="78"/>
  <c r="BE565" i="78"/>
  <c r="BF565" i="78"/>
  <c r="BG565" i="78"/>
  <c r="BH565" i="78"/>
  <c r="BI565" i="78"/>
  <c r="BJ565" i="78"/>
  <c r="BK565" i="78"/>
  <c r="D566" i="78"/>
  <c r="AZ566" i="78"/>
  <c r="BA566" i="78"/>
  <c r="BB566" i="78"/>
  <c r="BC566" i="78"/>
  <c r="BD566" i="78"/>
  <c r="BE566" i="78"/>
  <c r="BF566" i="78"/>
  <c r="BG566" i="78"/>
  <c r="BH566" i="78"/>
  <c r="BI566" i="78"/>
  <c r="BJ566" i="78"/>
  <c r="BK566" i="78"/>
  <c r="D567" i="78"/>
  <c r="AZ567" i="78"/>
  <c r="BA567" i="78"/>
  <c r="BB567" i="78"/>
  <c r="BC567" i="78"/>
  <c r="BD567" i="78"/>
  <c r="BE567" i="78"/>
  <c r="BF567" i="78"/>
  <c r="BG567" i="78"/>
  <c r="BH567" i="78"/>
  <c r="BI567" i="78"/>
  <c r="BJ567" i="78"/>
  <c r="BK567" i="78"/>
  <c r="D568" i="78"/>
  <c r="AZ568" i="78"/>
  <c r="BA568" i="78"/>
  <c r="BB568" i="78"/>
  <c r="BC568" i="78"/>
  <c r="BD568" i="78"/>
  <c r="BE568" i="78"/>
  <c r="BF568" i="78"/>
  <c r="BG568" i="78"/>
  <c r="BH568" i="78"/>
  <c r="BI568" i="78"/>
  <c r="BJ568" i="78"/>
  <c r="BK568" i="78"/>
  <c r="D569" i="78"/>
  <c r="AZ569" i="78"/>
  <c r="BA569" i="78"/>
  <c r="BB569" i="78"/>
  <c r="BC569" i="78"/>
  <c r="BD569" i="78"/>
  <c r="BE569" i="78"/>
  <c r="BF569" i="78"/>
  <c r="BG569" i="78"/>
  <c r="BH569" i="78"/>
  <c r="BI569" i="78"/>
  <c r="BJ569" i="78"/>
  <c r="BK569" i="78"/>
  <c r="D570" i="78"/>
  <c r="AZ570" i="78"/>
  <c r="BA570" i="78"/>
  <c r="BB570" i="78"/>
  <c r="BC570" i="78"/>
  <c r="BD570" i="78"/>
  <c r="BE570" i="78"/>
  <c r="BF570" i="78"/>
  <c r="BG570" i="78"/>
  <c r="BH570" i="78"/>
  <c r="BI570" i="78"/>
  <c r="BJ570" i="78"/>
  <c r="BK570" i="78"/>
  <c r="D571" i="78"/>
  <c r="AZ571" i="78"/>
  <c r="BA571" i="78"/>
  <c r="BB571" i="78"/>
  <c r="BC571" i="78"/>
  <c r="BD571" i="78"/>
  <c r="BE571" i="78"/>
  <c r="BF571" i="78"/>
  <c r="BG571" i="78"/>
  <c r="BH571" i="78"/>
  <c r="BI571" i="78"/>
  <c r="BJ571" i="78"/>
  <c r="BK571" i="78"/>
  <c r="D572" i="78"/>
  <c r="AZ572" i="78"/>
  <c r="BA572" i="78"/>
  <c r="BB572" i="78"/>
  <c r="BC572" i="78"/>
  <c r="BD572" i="78"/>
  <c r="BE572" i="78"/>
  <c r="BF572" i="78"/>
  <c r="BG572" i="78"/>
  <c r="BH572" i="78"/>
  <c r="BI572" i="78"/>
  <c r="BJ572" i="78"/>
  <c r="BK572" i="78"/>
  <c r="D573" i="78"/>
  <c r="AZ573" i="78"/>
  <c r="BA573" i="78"/>
  <c r="BB573" i="78"/>
  <c r="BC573" i="78"/>
  <c r="BD573" i="78"/>
  <c r="BE573" i="78"/>
  <c r="BF573" i="78"/>
  <c r="BG573" i="78"/>
  <c r="BH573" i="78"/>
  <c r="BI573" i="78"/>
  <c r="BJ573" i="78"/>
  <c r="BK573" i="78"/>
  <c r="D574" i="78"/>
  <c r="AZ574" i="78"/>
  <c r="BA574" i="78"/>
  <c r="BB574" i="78"/>
  <c r="BC574" i="78"/>
  <c r="BD574" i="78"/>
  <c r="BE574" i="78"/>
  <c r="BF574" i="78"/>
  <c r="BG574" i="78"/>
  <c r="BH574" i="78"/>
  <c r="BI574" i="78"/>
  <c r="BJ574" i="78"/>
  <c r="BK574" i="78"/>
  <c r="D575" i="78"/>
  <c r="AZ575" i="78"/>
  <c r="BA575" i="78"/>
  <c r="BB575" i="78"/>
  <c r="BC575" i="78"/>
  <c r="BD575" i="78"/>
  <c r="BE575" i="78"/>
  <c r="BF575" i="78"/>
  <c r="BG575" i="78"/>
  <c r="BH575" i="78"/>
  <c r="BI575" i="78"/>
  <c r="BJ575" i="78"/>
  <c r="BK575" i="78"/>
  <c r="D576" i="78"/>
  <c r="AZ576" i="78"/>
  <c r="BA576" i="78"/>
  <c r="BB576" i="78"/>
  <c r="BC576" i="78"/>
  <c r="BD576" i="78"/>
  <c r="BE576" i="78"/>
  <c r="BF576" i="78"/>
  <c r="BG576" i="78"/>
  <c r="BH576" i="78"/>
  <c r="BI576" i="78"/>
  <c r="BJ576" i="78"/>
  <c r="BK576" i="78"/>
  <c r="D577" i="78"/>
  <c r="J577" i="78"/>
  <c r="K577" i="78"/>
  <c r="L577" i="78"/>
  <c r="M577" i="78"/>
  <c r="N577" i="78"/>
  <c r="O577" i="78"/>
  <c r="AZ577" i="78"/>
  <c r="BA577" i="78"/>
  <c r="BB577" i="78"/>
  <c r="BC577" i="78"/>
  <c r="BD577" i="78"/>
  <c r="BE577" i="78"/>
  <c r="BF577" i="78"/>
  <c r="BG577" i="78"/>
  <c r="BH577" i="78"/>
  <c r="BI577" i="78"/>
  <c r="BJ577" i="78"/>
  <c r="BK577" i="78"/>
  <c r="D578" i="78"/>
  <c r="AZ578" i="78"/>
  <c r="BA578" i="78"/>
  <c r="BB578" i="78"/>
  <c r="BC578" i="78"/>
  <c r="BD578" i="78"/>
  <c r="BE578" i="78"/>
  <c r="BF578" i="78"/>
  <c r="BG578" i="78"/>
  <c r="BH578" i="78"/>
  <c r="BI578" i="78"/>
  <c r="BJ578" i="78"/>
  <c r="BK578" i="78"/>
  <c r="D579" i="78"/>
  <c r="AZ579" i="78"/>
  <c r="BA579" i="78"/>
  <c r="BB579" i="78"/>
  <c r="BC579" i="78"/>
  <c r="BD579" i="78"/>
  <c r="BE579" i="78"/>
  <c r="BF579" i="78"/>
  <c r="BG579" i="78"/>
  <c r="BH579" i="78"/>
  <c r="BI579" i="78"/>
  <c r="BJ579" i="78"/>
  <c r="BK579" i="78"/>
  <c r="D580" i="78"/>
  <c r="AZ580" i="78"/>
  <c r="BA580" i="78"/>
  <c r="BB580" i="78"/>
  <c r="BC580" i="78"/>
  <c r="BD580" i="78"/>
  <c r="BE580" i="78"/>
  <c r="BF580" i="78"/>
  <c r="BG580" i="78"/>
  <c r="BH580" i="78"/>
  <c r="BI580" i="78"/>
  <c r="BJ580" i="78"/>
  <c r="BK580" i="78"/>
  <c r="D581" i="78"/>
  <c r="J581" i="78"/>
  <c r="K581" i="78"/>
  <c r="L581" i="78"/>
  <c r="M581" i="78"/>
  <c r="N581" i="78"/>
  <c r="O581" i="78"/>
  <c r="AZ581" i="78"/>
  <c r="BA581" i="78"/>
  <c r="BB581" i="78"/>
  <c r="BC581" i="78"/>
  <c r="BD581" i="78"/>
  <c r="BE581" i="78"/>
  <c r="BF581" i="78"/>
  <c r="BG581" i="78"/>
  <c r="BH581" i="78"/>
  <c r="BI581" i="78"/>
  <c r="BJ581" i="78"/>
  <c r="BK581" i="78"/>
  <c r="D582" i="78"/>
  <c r="AZ582" i="78"/>
  <c r="BA582" i="78"/>
  <c r="BB582" i="78"/>
  <c r="BC582" i="78"/>
  <c r="BD582" i="78"/>
  <c r="BE582" i="78"/>
  <c r="BF582" i="78"/>
  <c r="BG582" i="78"/>
  <c r="BH582" i="78"/>
  <c r="BI582" i="78"/>
  <c r="BJ582" i="78"/>
  <c r="BK582" i="78"/>
  <c r="D583" i="78"/>
  <c r="AZ583" i="78"/>
  <c r="BA583" i="78"/>
  <c r="BB583" i="78"/>
  <c r="BC583" i="78"/>
  <c r="BD583" i="78"/>
  <c r="BE583" i="78"/>
  <c r="BF583" i="78"/>
  <c r="BG583" i="78"/>
  <c r="BH583" i="78"/>
  <c r="BI583" i="78"/>
  <c r="BJ583" i="78"/>
  <c r="BK583" i="78"/>
  <c r="D584" i="78"/>
  <c r="AZ584" i="78"/>
  <c r="BA584" i="78"/>
  <c r="BB584" i="78"/>
  <c r="BC584" i="78"/>
  <c r="BD584" i="78"/>
  <c r="BE584" i="78"/>
  <c r="BF584" i="78"/>
  <c r="BG584" i="78"/>
  <c r="BH584" i="78"/>
  <c r="BI584" i="78"/>
  <c r="BJ584" i="78"/>
  <c r="BK584" i="78"/>
  <c r="D585" i="78"/>
  <c r="J585" i="78"/>
  <c r="K585" i="78"/>
  <c r="L585" i="78"/>
  <c r="M585" i="78"/>
  <c r="N585" i="78"/>
  <c r="O585" i="78"/>
  <c r="AZ585" i="78"/>
  <c r="BA585" i="78"/>
  <c r="BB585" i="78"/>
  <c r="BC585" i="78"/>
  <c r="BD585" i="78"/>
  <c r="BE585" i="78"/>
  <c r="BF585" i="78"/>
  <c r="BG585" i="78"/>
  <c r="BH585" i="78"/>
  <c r="BI585" i="78"/>
  <c r="BJ585" i="78"/>
  <c r="BK585" i="78"/>
  <c r="D586" i="78"/>
  <c r="J586" i="78"/>
  <c r="K586" i="78"/>
  <c r="L586" i="78"/>
  <c r="M586" i="78"/>
  <c r="N586" i="78"/>
  <c r="O586" i="78"/>
  <c r="AZ586" i="78"/>
  <c r="BA586" i="78"/>
  <c r="BB586" i="78"/>
  <c r="BC586" i="78"/>
  <c r="BD586" i="78"/>
  <c r="BE586" i="78"/>
  <c r="BF586" i="78"/>
  <c r="BG586" i="78"/>
  <c r="BH586" i="78"/>
  <c r="BI586" i="78"/>
  <c r="BJ586" i="78"/>
  <c r="BK586" i="78"/>
  <c r="D587" i="78"/>
  <c r="J587" i="78"/>
  <c r="K587" i="78"/>
  <c r="L587" i="78"/>
  <c r="M587" i="78"/>
  <c r="N587" i="78"/>
  <c r="O587" i="78"/>
  <c r="AZ587" i="78"/>
  <c r="BA587" i="78"/>
  <c r="BB587" i="78"/>
  <c r="BC587" i="78"/>
  <c r="BD587" i="78"/>
  <c r="BE587" i="78"/>
  <c r="BF587" i="78"/>
  <c r="BG587" i="78"/>
  <c r="BH587" i="78"/>
  <c r="BI587" i="78"/>
  <c r="BJ587" i="78"/>
  <c r="BK587" i="78"/>
  <c r="D588" i="78"/>
  <c r="AZ588" i="78"/>
  <c r="BA588" i="78"/>
  <c r="BB588" i="78"/>
  <c r="BC588" i="78"/>
  <c r="BD588" i="78"/>
  <c r="BE588" i="78"/>
  <c r="BF588" i="78"/>
  <c r="BG588" i="78"/>
  <c r="BH588" i="78"/>
  <c r="BI588" i="78"/>
  <c r="BJ588" i="78"/>
  <c r="BK588" i="78"/>
  <c r="D589" i="78"/>
  <c r="AZ589" i="78"/>
  <c r="BA589" i="78"/>
  <c r="BB589" i="78"/>
  <c r="BC589" i="78"/>
  <c r="BD589" i="78"/>
  <c r="BE589" i="78"/>
  <c r="BF589" i="78"/>
  <c r="BG589" i="78"/>
  <c r="BH589" i="78"/>
  <c r="BI589" i="78"/>
  <c r="BJ589" i="78"/>
  <c r="BK589" i="78"/>
  <c r="D590" i="78"/>
  <c r="AZ590" i="78"/>
  <c r="BA590" i="78"/>
  <c r="BB590" i="78"/>
  <c r="BC590" i="78"/>
  <c r="BD590" i="78"/>
  <c r="BE590" i="78"/>
  <c r="BF590" i="78"/>
  <c r="BG590" i="78"/>
  <c r="BH590" i="78"/>
  <c r="BI590" i="78"/>
  <c r="BJ590" i="78"/>
  <c r="BK590" i="78"/>
  <c r="D591" i="78"/>
  <c r="AZ591" i="78"/>
  <c r="BA591" i="78"/>
  <c r="BB591" i="78"/>
  <c r="BC591" i="78"/>
  <c r="BD591" i="78"/>
  <c r="BE591" i="78"/>
  <c r="BF591" i="78"/>
  <c r="BG591" i="78"/>
  <c r="BH591" i="78"/>
  <c r="BI591" i="78"/>
  <c r="BJ591" i="78"/>
  <c r="BK591" i="78"/>
  <c r="D592" i="78"/>
  <c r="J592" i="78"/>
  <c r="K592" i="78"/>
  <c r="L592" i="78"/>
  <c r="M592" i="78"/>
  <c r="N592" i="78"/>
  <c r="O592" i="78"/>
  <c r="AZ592" i="78"/>
  <c r="BA592" i="78"/>
  <c r="BB592" i="78"/>
  <c r="BC592" i="78"/>
  <c r="BD592" i="78"/>
  <c r="BE592" i="78"/>
  <c r="BF592" i="78"/>
  <c r="BG592" i="78"/>
  <c r="BH592" i="78"/>
  <c r="BI592" i="78"/>
  <c r="BJ592" i="78"/>
  <c r="BK592" i="78"/>
  <c r="D593" i="78"/>
  <c r="J593" i="78"/>
  <c r="K593" i="78"/>
  <c r="L593" i="78"/>
  <c r="M593" i="78"/>
  <c r="N593" i="78"/>
  <c r="O593" i="78"/>
  <c r="AZ593" i="78"/>
  <c r="BA593" i="78"/>
  <c r="BB593" i="78"/>
  <c r="BC593" i="78"/>
  <c r="BD593" i="78"/>
  <c r="BE593" i="78"/>
  <c r="BF593" i="78"/>
  <c r="BG593" i="78"/>
  <c r="BH593" i="78"/>
  <c r="BI593" i="78"/>
  <c r="BJ593" i="78"/>
  <c r="BK593" i="78"/>
  <c r="D594" i="78"/>
  <c r="AZ594" i="78"/>
  <c r="BA594" i="78"/>
  <c r="BB594" i="78"/>
  <c r="BC594" i="78"/>
  <c r="BD594" i="78"/>
  <c r="BE594" i="78"/>
  <c r="BF594" i="78"/>
  <c r="BG594" i="78"/>
  <c r="BH594" i="78"/>
  <c r="BI594" i="78"/>
  <c r="BJ594" i="78"/>
  <c r="BK594" i="78"/>
  <c r="D595" i="78"/>
  <c r="AZ595" i="78"/>
  <c r="BA595" i="78"/>
  <c r="BB595" i="78"/>
  <c r="BC595" i="78"/>
  <c r="BD595" i="78"/>
  <c r="BE595" i="78"/>
  <c r="BF595" i="78"/>
  <c r="BG595" i="78"/>
  <c r="BH595" i="78"/>
  <c r="BI595" i="78"/>
  <c r="BJ595" i="78"/>
  <c r="BK595" i="78"/>
  <c r="D596" i="78"/>
  <c r="AZ596" i="78"/>
  <c r="BA596" i="78"/>
  <c r="BB596" i="78"/>
  <c r="BC596" i="78"/>
  <c r="BD596" i="78"/>
  <c r="BE596" i="78"/>
  <c r="BF596" i="78"/>
  <c r="BG596" i="78"/>
  <c r="BH596" i="78"/>
  <c r="BI596" i="78"/>
  <c r="BJ596" i="78"/>
  <c r="BK596" i="78"/>
  <c r="D597" i="78"/>
  <c r="AZ597" i="78"/>
  <c r="BA597" i="78"/>
  <c r="BB597" i="78"/>
  <c r="BC597" i="78"/>
  <c r="BD597" i="78"/>
  <c r="BE597" i="78"/>
  <c r="BF597" i="78"/>
  <c r="BG597" i="78"/>
  <c r="BH597" i="78"/>
  <c r="BI597" i="78"/>
  <c r="BJ597" i="78"/>
  <c r="BK597" i="78"/>
  <c r="D598" i="78"/>
  <c r="AZ598" i="78"/>
  <c r="BA598" i="78"/>
  <c r="BB598" i="78"/>
  <c r="BC598" i="78"/>
  <c r="BD598" i="78"/>
  <c r="BE598" i="78"/>
  <c r="BF598" i="78"/>
  <c r="BG598" i="78"/>
  <c r="BH598" i="78"/>
  <c r="BI598" i="78"/>
  <c r="BJ598" i="78"/>
  <c r="BK598" i="78"/>
  <c r="D599" i="78"/>
  <c r="AZ599" i="78"/>
  <c r="BA599" i="78"/>
  <c r="BB599" i="78"/>
  <c r="BC599" i="78"/>
  <c r="BD599" i="78"/>
  <c r="BE599" i="78"/>
  <c r="BF599" i="78"/>
  <c r="BG599" i="78"/>
  <c r="BH599" i="78"/>
  <c r="BI599" i="78"/>
  <c r="BJ599" i="78"/>
  <c r="BK599" i="78"/>
  <c r="D600" i="78"/>
  <c r="AZ600" i="78"/>
  <c r="BA600" i="78"/>
  <c r="BB600" i="78"/>
  <c r="BC600" i="78"/>
  <c r="BD600" i="78"/>
  <c r="BE600" i="78"/>
  <c r="BF600" i="78"/>
  <c r="BG600" i="78"/>
  <c r="BH600" i="78"/>
  <c r="BI600" i="78"/>
  <c r="BJ600" i="78"/>
  <c r="BK600" i="78"/>
  <c r="D601" i="78"/>
  <c r="J601" i="78"/>
  <c r="K601" i="78"/>
  <c r="L601" i="78"/>
  <c r="M601" i="78"/>
  <c r="N601" i="78"/>
  <c r="O601" i="78"/>
  <c r="AZ601" i="78"/>
  <c r="BA601" i="78"/>
  <c r="BB601" i="78"/>
  <c r="BC601" i="78"/>
  <c r="BD601" i="78"/>
  <c r="BE601" i="78"/>
  <c r="BF601" i="78"/>
  <c r="BG601" i="78"/>
  <c r="BH601" i="78"/>
  <c r="BI601" i="78"/>
  <c r="BJ601" i="78"/>
  <c r="BK601" i="78"/>
  <c r="D602" i="78"/>
  <c r="J602" i="78"/>
  <c r="K602" i="78"/>
  <c r="L602" i="78"/>
  <c r="M602" i="78"/>
  <c r="N602" i="78"/>
  <c r="O602" i="78"/>
  <c r="AZ602" i="78"/>
  <c r="BA602" i="78"/>
  <c r="BB602" i="78"/>
  <c r="BC602" i="78"/>
  <c r="BD602" i="78"/>
  <c r="BE602" i="78"/>
  <c r="BF602" i="78"/>
  <c r="BG602" i="78"/>
  <c r="BH602" i="78"/>
  <c r="BI602" i="78"/>
  <c r="BJ602" i="78"/>
  <c r="BK602" i="78"/>
  <c r="D603" i="78"/>
  <c r="AZ603" i="78"/>
  <c r="BA603" i="78"/>
  <c r="BB603" i="78"/>
  <c r="BC603" i="78"/>
  <c r="BD603" i="78"/>
  <c r="BE603" i="78"/>
  <c r="BF603" i="78"/>
  <c r="BG603" i="78"/>
  <c r="BH603" i="78"/>
  <c r="BI603" i="78"/>
  <c r="BJ603" i="78"/>
  <c r="BK603" i="78"/>
  <c r="D604" i="78"/>
  <c r="AZ604" i="78"/>
  <c r="BA604" i="78"/>
  <c r="BB604" i="78"/>
  <c r="BC604" i="78"/>
  <c r="BD604" i="78"/>
  <c r="BE604" i="78"/>
  <c r="BF604" i="78"/>
  <c r="BG604" i="78"/>
  <c r="BH604" i="78"/>
  <c r="BI604" i="78"/>
  <c r="BJ604" i="78"/>
  <c r="BK604" i="78"/>
  <c r="D605" i="78"/>
  <c r="AZ605" i="78"/>
  <c r="BA605" i="78"/>
  <c r="BB605" i="78"/>
  <c r="BC605" i="78"/>
  <c r="BD605" i="78"/>
  <c r="BE605" i="78"/>
  <c r="BF605" i="78"/>
  <c r="BG605" i="78"/>
  <c r="BH605" i="78"/>
  <c r="BI605" i="78"/>
  <c r="BJ605" i="78"/>
  <c r="BK605" i="78"/>
  <c r="D606" i="78"/>
  <c r="J606" i="78"/>
  <c r="K606" i="78"/>
  <c r="L606" i="78"/>
  <c r="M606" i="78"/>
  <c r="N606" i="78"/>
  <c r="O606" i="78"/>
  <c r="AZ606" i="78"/>
  <c r="BA606" i="78"/>
  <c r="BB606" i="78"/>
  <c r="BC606" i="78"/>
  <c r="BD606" i="78"/>
  <c r="BE606" i="78"/>
  <c r="BF606" i="78"/>
  <c r="BG606" i="78"/>
  <c r="BH606" i="78"/>
  <c r="BI606" i="78"/>
  <c r="BJ606" i="78"/>
  <c r="BK606" i="78"/>
  <c r="D607" i="78"/>
  <c r="AZ607" i="78"/>
  <c r="BA607" i="78"/>
  <c r="BB607" i="78"/>
  <c r="BC607" i="78"/>
  <c r="BD607" i="78"/>
  <c r="BE607" i="78"/>
  <c r="BF607" i="78"/>
  <c r="BG607" i="78"/>
  <c r="BH607" i="78"/>
  <c r="BI607" i="78"/>
  <c r="BJ607" i="78"/>
  <c r="BK607" i="78"/>
  <c r="D608" i="78"/>
  <c r="AZ608" i="78"/>
  <c r="BA608" i="78"/>
  <c r="BB608" i="78"/>
  <c r="BC608" i="78"/>
  <c r="BD608" i="78"/>
  <c r="BE608" i="78"/>
  <c r="BF608" i="78"/>
  <c r="BG608" i="78"/>
  <c r="BH608" i="78"/>
  <c r="BI608" i="78"/>
  <c r="BJ608" i="78"/>
  <c r="BK608" i="78"/>
  <c r="D609" i="78"/>
  <c r="AZ609" i="78"/>
  <c r="BA609" i="78"/>
  <c r="BB609" i="78"/>
  <c r="BC609" i="78"/>
  <c r="BD609" i="78"/>
  <c r="BE609" i="78"/>
  <c r="BF609" i="78"/>
  <c r="BG609" i="78"/>
  <c r="BH609" i="78"/>
  <c r="BI609" i="78"/>
  <c r="BJ609" i="78"/>
  <c r="BK609" i="78"/>
  <c r="D610" i="78"/>
  <c r="AZ610" i="78"/>
  <c r="BA610" i="78"/>
  <c r="BB610" i="78"/>
  <c r="BC610" i="78"/>
  <c r="BD610" i="78"/>
  <c r="BE610" i="78"/>
  <c r="BF610" i="78"/>
  <c r="BG610" i="78"/>
  <c r="BH610" i="78"/>
  <c r="BI610" i="78"/>
  <c r="BJ610" i="78"/>
  <c r="BK610" i="78"/>
  <c r="D611" i="78"/>
  <c r="AZ611" i="78"/>
  <c r="BA611" i="78"/>
  <c r="BB611" i="78"/>
  <c r="BC611" i="78"/>
  <c r="BD611" i="78"/>
  <c r="BE611" i="78"/>
  <c r="BF611" i="78"/>
  <c r="BG611" i="78"/>
  <c r="BH611" i="78"/>
  <c r="BI611" i="78"/>
  <c r="BJ611" i="78"/>
  <c r="BK611" i="78"/>
  <c r="D612" i="78"/>
  <c r="AZ612" i="78"/>
  <c r="BA612" i="78"/>
  <c r="BB612" i="78"/>
  <c r="BC612" i="78"/>
  <c r="BD612" i="78"/>
  <c r="BE612" i="78"/>
  <c r="BF612" i="78"/>
  <c r="BG612" i="78"/>
  <c r="BH612" i="78"/>
  <c r="BI612" i="78"/>
  <c r="BJ612" i="78"/>
  <c r="BK612" i="78"/>
  <c r="D613" i="78"/>
  <c r="AZ613" i="78"/>
  <c r="BA613" i="78"/>
  <c r="BB613" i="78"/>
  <c r="BC613" i="78"/>
  <c r="BD613" i="78"/>
  <c r="BE613" i="78"/>
  <c r="BF613" i="78"/>
  <c r="BG613" i="78"/>
  <c r="BH613" i="78"/>
  <c r="BI613" i="78"/>
  <c r="BJ613" i="78"/>
  <c r="BK613" i="78"/>
  <c r="D614" i="78"/>
  <c r="AZ614" i="78"/>
  <c r="BA614" i="78"/>
  <c r="BB614" i="78"/>
  <c r="BC614" i="78"/>
  <c r="BD614" i="78"/>
  <c r="BE614" i="78"/>
  <c r="BF614" i="78"/>
  <c r="BG614" i="78"/>
  <c r="BH614" i="78"/>
  <c r="BI614" i="78"/>
  <c r="BJ614" i="78"/>
  <c r="BK614" i="78"/>
  <c r="D615" i="78"/>
  <c r="AZ615" i="78"/>
  <c r="BA615" i="78"/>
  <c r="BB615" i="78"/>
  <c r="BC615" i="78"/>
  <c r="BD615" i="78"/>
  <c r="BE615" i="78"/>
  <c r="BF615" i="78"/>
  <c r="BG615" i="78"/>
  <c r="BH615" i="78"/>
  <c r="BI615" i="78"/>
  <c r="BJ615" i="78"/>
  <c r="BK615" i="78"/>
  <c r="D616" i="78"/>
  <c r="AZ616" i="78"/>
  <c r="BA616" i="78"/>
  <c r="BB616" i="78"/>
  <c r="BC616" i="78"/>
  <c r="BD616" i="78"/>
  <c r="BE616" i="78"/>
  <c r="BF616" i="78"/>
  <c r="BG616" i="78"/>
  <c r="BH616" i="78"/>
  <c r="BI616" i="78"/>
  <c r="BJ616" i="78"/>
  <c r="BK616" i="78"/>
  <c r="D617" i="78"/>
  <c r="AZ617" i="78"/>
  <c r="BA617" i="78"/>
  <c r="BB617" i="78"/>
  <c r="BC617" i="78"/>
  <c r="BD617" i="78"/>
  <c r="BE617" i="78"/>
  <c r="BF617" i="78"/>
  <c r="BG617" i="78"/>
  <c r="BH617" i="78"/>
  <c r="BI617" i="78"/>
  <c r="BJ617" i="78"/>
  <c r="BK617" i="78"/>
  <c r="D618" i="78"/>
  <c r="J618" i="78"/>
  <c r="K618" i="78"/>
  <c r="L618" i="78"/>
  <c r="M618" i="78"/>
  <c r="N618" i="78"/>
  <c r="O618" i="78"/>
  <c r="AZ618" i="78"/>
  <c r="BA618" i="78"/>
  <c r="BB618" i="78"/>
  <c r="BC618" i="78"/>
  <c r="BD618" i="78"/>
  <c r="BE618" i="78"/>
  <c r="BF618" i="78"/>
  <c r="BG618" i="78"/>
  <c r="BH618" i="78"/>
  <c r="BI618" i="78"/>
  <c r="BJ618" i="78"/>
  <c r="BK618" i="78"/>
  <c r="D619" i="78"/>
  <c r="AZ619" i="78"/>
  <c r="BA619" i="78"/>
  <c r="BB619" i="78"/>
  <c r="BC619" i="78"/>
  <c r="BD619" i="78"/>
  <c r="BE619" i="78"/>
  <c r="BF619" i="78"/>
  <c r="BG619" i="78"/>
  <c r="BH619" i="78"/>
  <c r="BI619" i="78"/>
  <c r="BJ619" i="78"/>
  <c r="BK619" i="78"/>
  <c r="D620" i="78"/>
  <c r="AZ620" i="78"/>
  <c r="BA620" i="78"/>
  <c r="BB620" i="78"/>
  <c r="BC620" i="78"/>
  <c r="BD620" i="78"/>
  <c r="BE620" i="78"/>
  <c r="BF620" i="78"/>
  <c r="BG620" i="78"/>
  <c r="BH620" i="78"/>
  <c r="BI620" i="78"/>
  <c r="BJ620" i="78"/>
  <c r="BK620" i="78"/>
  <c r="D621" i="78"/>
  <c r="AZ621" i="78"/>
  <c r="BA621" i="78"/>
  <c r="BB621" i="78"/>
  <c r="BC621" i="78"/>
  <c r="BD621" i="78"/>
  <c r="BE621" i="78"/>
  <c r="BF621" i="78"/>
  <c r="BG621" i="78"/>
  <c r="BH621" i="78"/>
  <c r="BI621" i="78"/>
  <c r="BJ621" i="78"/>
  <c r="BK621" i="78"/>
  <c r="D622" i="78"/>
  <c r="J622" i="78"/>
  <c r="K622" i="78"/>
  <c r="L622" i="78"/>
  <c r="M622" i="78"/>
  <c r="N622" i="78"/>
  <c r="O622" i="78"/>
  <c r="AZ622" i="78"/>
  <c r="BA622" i="78"/>
  <c r="BB622" i="78"/>
  <c r="BC622" i="78"/>
  <c r="BD622" i="78"/>
  <c r="BE622" i="78"/>
  <c r="BF622" i="78"/>
  <c r="BG622" i="78"/>
  <c r="BH622" i="78"/>
  <c r="BI622" i="78"/>
  <c r="BJ622" i="78"/>
  <c r="BK622" i="78"/>
  <c r="D623" i="78"/>
  <c r="AZ623" i="78"/>
  <c r="BA623" i="78"/>
  <c r="BB623" i="78"/>
  <c r="BC623" i="78"/>
  <c r="BD623" i="78"/>
  <c r="BE623" i="78"/>
  <c r="BF623" i="78"/>
  <c r="BG623" i="78"/>
  <c r="BH623" i="78"/>
  <c r="BI623" i="78"/>
  <c r="BJ623" i="78"/>
  <c r="BK623" i="78"/>
  <c r="D624" i="78"/>
  <c r="AZ624" i="78"/>
  <c r="BA624" i="78"/>
  <c r="BB624" i="78"/>
  <c r="BC624" i="78"/>
  <c r="BD624" i="78"/>
  <c r="BE624" i="78"/>
  <c r="BF624" i="78"/>
  <c r="BG624" i="78"/>
  <c r="BH624" i="78"/>
  <c r="BI624" i="78"/>
  <c r="BJ624" i="78"/>
  <c r="BK624" i="78"/>
  <c r="D625" i="78"/>
  <c r="AZ625" i="78"/>
  <c r="BA625" i="78"/>
  <c r="BB625" i="78"/>
  <c r="BC625" i="78"/>
  <c r="BD625" i="78"/>
  <c r="BE625" i="78"/>
  <c r="BF625" i="78"/>
  <c r="BG625" i="78"/>
  <c r="BH625" i="78"/>
  <c r="BI625" i="78"/>
  <c r="BJ625" i="78"/>
  <c r="BK625" i="78"/>
  <c r="D626" i="78"/>
  <c r="AZ626" i="78"/>
  <c r="BA626" i="78"/>
  <c r="BB626" i="78"/>
  <c r="BC626" i="78"/>
  <c r="BD626" i="78"/>
  <c r="BE626" i="78"/>
  <c r="BF626" i="78"/>
  <c r="BG626" i="78"/>
  <c r="BH626" i="78"/>
  <c r="BI626" i="78"/>
  <c r="BJ626" i="78"/>
  <c r="BK626" i="78"/>
  <c r="D627" i="78"/>
  <c r="AZ627" i="78"/>
  <c r="BA627" i="78"/>
  <c r="BB627" i="78"/>
  <c r="BC627" i="78"/>
  <c r="BD627" i="78"/>
  <c r="BE627" i="78"/>
  <c r="BF627" i="78"/>
  <c r="BG627" i="78"/>
  <c r="BH627" i="78"/>
  <c r="BI627" i="78"/>
  <c r="BJ627" i="78"/>
  <c r="BK627" i="78"/>
  <c r="D628" i="78"/>
  <c r="AZ628" i="78"/>
  <c r="BA628" i="78"/>
  <c r="BB628" i="78"/>
  <c r="BC628" i="78"/>
  <c r="BD628" i="78"/>
  <c r="BE628" i="78"/>
  <c r="BF628" i="78"/>
  <c r="BG628" i="78"/>
  <c r="BH628" i="78"/>
  <c r="BI628" i="78"/>
  <c r="BJ628" i="78"/>
  <c r="BK628" i="78"/>
  <c r="D629" i="78"/>
  <c r="AZ629" i="78"/>
  <c r="BA629" i="78"/>
  <c r="BB629" i="78"/>
  <c r="BC629" i="78"/>
  <c r="BD629" i="78"/>
  <c r="BE629" i="78"/>
  <c r="BF629" i="78"/>
  <c r="BG629" i="78"/>
  <c r="BH629" i="78"/>
  <c r="BI629" i="78"/>
  <c r="BJ629" i="78"/>
  <c r="BK629" i="78"/>
  <c r="D630" i="78"/>
  <c r="AZ630" i="78"/>
  <c r="BA630" i="78"/>
  <c r="BB630" i="78"/>
  <c r="BC630" i="78"/>
  <c r="BD630" i="78"/>
  <c r="BE630" i="78"/>
  <c r="BF630" i="78"/>
  <c r="BG630" i="78"/>
  <c r="BH630" i="78"/>
  <c r="BI630" i="78"/>
  <c r="BJ630" i="78"/>
  <c r="BK630" i="78"/>
  <c r="D631" i="78"/>
  <c r="AZ631" i="78"/>
  <c r="BA631" i="78"/>
  <c r="BB631" i="78"/>
  <c r="BC631" i="78"/>
  <c r="BD631" i="78"/>
  <c r="BE631" i="78"/>
  <c r="BF631" i="78"/>
  <c r="BG631" i="78"/>
  <c r="BH631" i="78"/>
  <c r="BI631" i="78"/>
  <c r="BJ631" i="78"/>
  <c r="BK631" i="78"/>
  <c r="D632" i="78"/>
  <c r="AZ632" i="78"/>
  <c r="BA632" i="78"/>
  <c r="BB632" i="78"/>
  <c r="BC632" i="78"/>
  <c r="BD632" i="78"/>
  <c r="BE632" i="78"/>
  <c r="BF632" i="78"/>
  <c r="BG632" i="78"/>
  <c r="BH632" i="78"/>
  <c r="BI632" i="78"/>
  <c r="BJ632" i="78"/>
  <c r="BK632" i="78"/>
  <c r="D633" i="78"/>
  <c r="AZ633" i="78"/>
  <c r="BA633" i="78"/>
  <c r="BB633" i="78"/>
  <c r="BC633" i="78"/>
  <c r="BD633" i="78"/>
  <c r="BE633" i="78"/>
  <c r="BF633" i="78"/>
  <c r="BG633" i="78"/>
  <c r="BH633" i="78"/>
  <c r="BI633" i="78"/>
  <c r="BJ633" i="78"/>
  <c r="BK633" i="78"/>
  <c r="D634" i="78"/>
  <c r="AZ634" i="78"/>
  <c r="BA634" i="78"/>
  <c r="BB634" i="78"/>
  <c r="BC634" i="78"/>
  <c r="BD634" i="78"/>
  <c r="BE634" i="78"/>
  <c r="BF634" i="78"/>
  <c r="BG634" i="78"/>
  <c r="BH634" i="78"/>
  <c r="BI634" i="78"/>
  <c r="BJ634" i="78"/>
  <c r="BK634" i="78"/>
  <c r="D635" i="78"/>
  <c r="AZ635" i="78"/>
  <c r="BA635" i="78"/>
  <c r="BB635" i="78"/>
  <c r="BC635" i="78"/>
  <c r="BD635" i="78"/>
  <c r="BE635" i="78"/>
  <c r="BF635" i="78"/>
  <c r="BG635" i="78"/>
  <c r="BH635" i="78"/>
  <c r="BI635" i="78"/>
  <c r="BJ635" i="78"/>
  <c r="BK635" i="78"/>
  <c r="D636" i="78"/>
  <c r="AZ636" i="78"/>
  <c r="BA636" i="78"/>
  <c r="BB636" i="78"/>
  <c r="BC636" i="78"/>
  <c r="BD636" i="78"/>
  <c r="BE636" i="78"/>
  <c r="BF636" i="78"/>
  <c r="BG636" i="78"/>
  <c r="BH636" i="78"/>
  <c r="BI636" i="78"/>
  <c r="BJ636" i="78"/>
  <c r="BK636" i="78"/>
  <c r="D637" i="78"/>
  <c r="AZ637" i="78"/>
  <c r="BA637" i="78"/>
  <c r="BB637" i="78"/>
  <c r="BC637" i="78"/>
  <c r="BD637" i="78"/>
  <c r="BE637" i="78"/>
  <c r="BF637" i="78"/>
  <c r="BG637" i="78"/>
  <c r="BH637" i="78"/>
  <c r="BI637" i="78"/>
  <c r="BJ637" i="78"/>
  <c r="BK637" i="78"/>
  <c r="D638" i="78"/>
  <c r="J638" i="78"/>
  <c r="K638" i="78"/>
  <c r="L638" i="78"/>
  <c r="M638" i="78"/>
  <c r="N638" i="78"/>
  <c r="O638" i="78"/>
  <c r="AZ638" i="78"/>
  <c r="BA638" i="78"/>
  <c r="BB638" i="78"/>
  <c r="BC638" i="78"/>
  <c r="BD638" i="78"/>
  <c r="BE638" i="78"/>
  <c r="BF638" i="78"/>
  <c r="BG638" i="78"/>
  <c r="BH638" i="78"/>
  <c r="BI638" i="78"/>
  <c r="BJ638" i="78"/>
  <c r="BK638" i="78"/>
  <c r="D639" i="78"/>
  <c r="AZ639" i="78"/>
  <c r="BA639" i="78"/>
  <c r="BB639" i="78"/>
  <c r="BC639" i="78"/>
  <c r="BD639" i="78"/>
  <c r="BE639" i="78"/>
  <c r="BF639" i="78"/>
  <c r="BG639" i="78"/>
  <c r="BH639" i="78"/>
  <c r="BI639" i="78"/>
  <c r="BJ639" i="78"/>
  <c r="BK639" i="78"/>
  <c r="D640" i="78"/>
  <c r="J640" i="78"/>
  <c r="K640" i="78"/>
  <c r="L640" i="78"/>
  <c r="M640" i="78"/>
  <c r="N640" i="78"/>
  <c r="O640" i="78"/>
  <c r="AZ640" i="78"/>
  <c r="BA640" i="78"/>
  <c r="BB640" i="78"/>
  <c r="BC640" i="78"/>
  <c r="BD640" i="78"/>
  <c r="BE640" i="78"/>
  <c r="BF640" i="78"/>
  <c r="BG640" i="78"/>
  <c r="BH640" i="78"/>
  <c r="BI640" i="78"/>
  <c r="BJ640" i="78"/>
  <c r="BK640" i="78"/>
  <c r="D641" i="78"/>
  <c r="AZ641" i="78"/>
  <c r="BA641" i="78"/>
  <c r="BB641" i="78"/>
  <c r="BC641" i="78"/>
  <c r="BD641" i="78"/>
  <c r="BE641" i="78"/>
  <c r="BF641" i="78"/>
  <c r="BG641" i="78"/>
  <c r="BH641" i="78"/>
  <c r="BI641" i="78"/>
  <c r="BJ641" i="78"/>
  <c r="BK641" i="78"/>
  <c r="D642" i="78"/>
  <c r="J642" i="78"/>
  <c r="K642" i="78"/>
  <c r="L642" i="78"/>
  <c r="M642" i="78"/>
  <c r="N642" i="78"/>
  <c r="O642" i="78"/>
  <c r="AZ642" i="78"/>
  <c r="BA642" i="78"/>
  <c r="BB642" i="78"/>
  <c r="BC642" i="78"/>
  <c r="BD642" i="78"/>
  <c r="BE642" i="78"/>
  <c r="BF642" i="78"/>
  <c r="BG642" i="78"/>
  <c r="BH642" i="78"/>
  <c r="BI642" i="78"/>
  <c r="BJ642" i="78"/>
  <c r="BK642" i="78"/>
  <c r="D643" i="78"/>
  <c r="J643" i="78"/>
  <c r="K643" i="78"/>
  <c r="L643" i="78"/>
  <c r="M643" i="78"/>
  <c r="N643" i="78"/>
  <c r="O643" i="78"/>
  <c r="AZ643" i="78"/>
  <c r="BA643" i="78"/>
  <c r="BB643" i="78"/>
  <c r="BC643" i="78"/>
  <c r="BD643" i="78"/>
  <c r="BE643" i="78"/>
  <c r="BF643" i="78"/>
  <c r="BG643" i="78"/>
  <c r="BH643" i="78"/>
  <c r="BI643" i="78"/>
  <c r="BJ643" i="78"/>
  <c r="BK643" i="78"/>
  <c r="D644" i="78"/>
  <c r="J644" i="78"/>
  <c r="K644" i="78"/>
  <c r="L644" i="78"/>
  <c r="M644" i="78"/>
  <c r="N644" i="78"/>
  <c r="O644" i="78"/>
  <c r="AZ644" i="78"/>
  <c r="BA644" i="78"/>
  <c r="BB644" i="78"/>
  <c r="BC644" i="78"/>
  <c r="BD644" i="78"/>
  <c r="BE644" i="78"/>
  <c r="BF644" i="78"/>
  <c r="BG644" i="78"/>
  <c r="BH644" i="78"/>
  <c r="BI644" i="78"/>
  <c r="BJ644" i="78"/>
  <c r="BK644" i="78"/>
  <c r="D645" i="78"/>
  <c r="AZ645" i="78"/>
  <c r="BA645" i="78"/>
  <c r="BB645" i="78"/>
  <c r="BC645" i="78"/>
  <c r="BD645" i="78"/>
  <c r="BE645" i="78"/>
  <c r="BF645" i="78"/>
  <c r="BG645" i="78"/>
  <c r="BH645" i="78"/>
  <c r="BI645" i="78"/>
  <c r="BJ645" i="78"/>
  <c r="BK645" i="78"/>
  <c r="D646" i="78"/>
  <c r="J646" i="78"/>
  <c r="K646" i="78"/>
  <c r="L646" i="78"/>
  <c r="M646" i="78"/>
  <c r="N646" i="78"/>
  <c r="O646" i="78"/>
  <c r="AZ646" i="78"/>
  <c r="BA646" i="78"/>
  <c r="BB646" i="78"/>
  <c r="BC646" i="78"/>
  <c r="BD646" i="78"/>
  <c r="BE646" i="78"/>
  <c r="BF646" i="78"/>
  <c r="BG646" i="78"/>
  <c r="BH646" i="78"/>
  <c r="BI646" i="78"/>
  <c r="BJ646" i="78"/>
  <c r="BK646" i="78"/>
  <c r="D647" i="78"/>
  <c r="J647" i="78"/>
  <c r="K647" i="78"/>
  <c r="L647" i="78"/>
  <c r="M647" i="78"/>
  <c r="N647" i="78"/>
  <c r="O647" i="78"/>
  <c r="AZ647" i="78"/>
  <c r="BA647" i="78"/>
  <c r="BB647" i="78"/>
  <c r="BC647" i="78"/>
  <c r="BD647" i="78"/>
  <c r="BE647" i="78"/>
  <c r="BF647" i="78"/>
  <c r="BG647" i="78"/>
  <c r="BH647" i="78"/>
  <c r="BI647" i="78"/>
  <c r="BJ647" i="78"/>
  <c r="BK647" i="78"/>
  <c r="D648" i="78"/>
  <c r="J648" i="78"/>
  <c r="K648" i="78"/>
  <c r="L648" i="78"/>
  <c r="M648" i="78"/>
  <c r="N648" i="78"/>
  <c r="O648" i="78"/>
  <c r="AZ648" i="78"/>
  <c r="BA648" i="78"/>
  <c r="BB648" i="78"/>
  <c r="BC648" i="78"/>
  <c r="BD648" i="78"/>
  <c r="BE648" i="78"/>
  <c r="BF648" i="78"/>
  <c r="BG648" i="78"/>
  <c r="BH648" i="78"/>
  <c r="BI648" i="78"/>
  <c r="BJ648" i="78"/>
  <c r="BK648" i="78"/>
  <c r="D649" i="78"/>
  <c r="AZ649" i="78"/>
  <c r="BA649" i="78"/>
  <c r="BB649" i="78"/>
  <c r="BC649" i="78"/>
  <c r="BD649" i="78"/>
  <c r="BE649" i="78"/>
  <c r="BF649" i="78"/>
  <c r="BG649" i="78"/>
  <c r="BH649" i="78"/>
  <c r="BI649" i="78"/>
  <c r="BJ649" i="78"/>
  <c r="BK649" i="78"/>
  <c r="D650" i="78"/>
  <c r="J650" i="78"/>
  <c r="K650" i="78"/>
  <c r="L650" i="78"/>
  <c r="M650" i="78"/>
  <c r="N650" i="78"/>
  <c r="O650" i="78"/>
  <c r="AZ650" i="78"/>
  <c r="BA650" i="78"/>
  <c r="BB650" i="78"/>
  <c r="BC650" i="78"/>
  <c r="BD650" i="78"/>
  <c r="BE650" i="78"/>
  <c r="BF650" i="78"/>
  <c r="BG650" i="78"/>
  <c r="BH650" i="78"/>
  <c r="BI650" i="78"/>
  <c r="BJ650" i="78"/>
  <c r="BK650" i="78"/>
  <c r="D651" i="78"/>
  <c r="AZ651" i="78"/>
  <c r="BA651" i="78"/>
  <c r="BB651" i="78"/>
  <c r="BC651" i="78"/>
  <c r="BD651" i="78"/>
  <c r="BE651" i="78"/>
  <c r="BF651" i="78"/>
  <c r="BG651" i="78"/>
  <c r="BH651" i="78"/>
  <c r="BI651" i="78"/>
  <c r="BJ651" i="78"/>
  <c r="BK651" i="78"/>
  <c r="D652" i="78"/>
  <c r="AZ652" i="78"/>
  <c r="BA652" i="78"/>
  <c r="BB652" i="78"/>
  <c r="BC652" i="78"/>
  <c r="BD652" i="78"/>
  <c r="BE652" i="78"/>
  <c r="BF652" i="78"/>
  <c r="BG652" i="78"/>
  <c r="BH652" i="78"/>
  <c r="BI652" i="78"/>
  <c r="BJ652" i="78"/>
  <c r="BK652" i="78"/>
  <c r="D653" i="78"/>
  <c r="AZ653" i="78"/>
  <c r="BA653" i="78"/>
  <c r="BB653" i="78"/>
  <c r="BC653" i="78"/>
  <c r="BD653" i="78"/>
  <c r="BE653" i="78"/>
  <c r="BF653" i="78"/>
  <c r="BG653" i="78"/>
  <c r="BH653" i="78"/>
  <c r="BI653" i="78"/>
  <c r="BJ653" i="78"/>
  <c r="BK653" i="78"/>
  <c r="D654" i="78"/>
  <c r="AZ654" i="78"/>
  <c r="BA654" i="78"/>
  <c r="BB654" i="78"/>
  <c r="BC654" i="78"/>
  <c r="BD654" i="78"/>
  <c r="BE654" i="78"/>
  <c r="BF654" i="78"/>
  <c r="BG654" i="78"/>
  <c r="BH654" i="78"/>
  <c r="BI654" i="78"/>
  <c r="BJ654" i="78"/>
  <c r="BK654" i="78"/>
  <c r="D655" i="78"/>
  <c r="J655" i="78"/>
  <c r="K655" i="78"/>
  <c r="L655" i="78"/>
  <c r="M655" i="78"/>
  <c r="N655" i="78"/>
  <c r="O655" i="78"/>
  <c r="AZ655" i="78"/>
  <c r="BA655" i="78"/>
  <c r="BB655" i="78"/>
  <c r="BC655" i="78"/>
  <c r="BD655" i="78"/>
  <c r="BE655" i="78"/>
  <c r="BF655" i="78"/>
  <c r="BG655" i="78"/>
  <c r="BH655" i="78"/>
  <c r="BI655" i="78"/>
  <c r="BJ655" i="78"/>
  <c r="BK655" i="78"/>
  <c r="D656" i="78"/>
  <c r="J656" i="78"/>
  <c r="K656" i="78"/>
  <c r="L656" i="78"/>
  <c r="M656" i="78"/>
  <c r="N656" i="78"/>
  <c r="O656" i="78"/>
  <c r="AZ656" i="78"/>
  <c r="BA656" i="78"/>
  <c r="BB656" i="78"/>
  <c r="BC656" i="78"/>
  <c r="BD656" i="78"/>
  <c r="BE656" i="78"/>
  <c r="BF656" i="78"/>
  <c r="BG656" i="78"/>
  <c r="BH656" i="78"/>
  <c r="BI656" i="78"/>
  <c r="BJ656" i="78"/>
  <c r="BK656" i="78"/>
  <c r="D657" i="78"/>
  <c r="AZ657" i="78"/>
  <c r="BA657" i="78"/>
  <c r="BB657" i="78"/>
  <c r="BC657" i="78"/>
  <c r="BD657" i="78"/>
  <c r="BE657" i="78"/>
  <c r="BF657" i="78"/>
  <c r="BG657" i="78"/>
  <c r="BH657" i="78"/>
  <c r="BI657" i="78"/>
  <c r="BJ657" i="78"/>
  <c r="BK657" i="78"/>
  <c r="D658" i="78"/>
  <c r="AZ658" i="78"/>
  <c r="BA658" i="78"/>
  <c r="BB658" i="78"/>
  <c r="BC658" i="78"/>
  <c r="BD658" i="78"/>
  <c r="BE658" i="78"/>
  <c r="BF658" i="78"/>
  <c r="BG658" i="78"/>
  <c r="BH658" i="78"/>
  <c r="BI658" i="78"/>
  <c r="BJ658" i="78"/>
  <c r="BK658" i="78"/>
  <c r="D659" i="78"/>
  <c r="AZ659" i="78"/>
  <c r="BA659" i="78"/>
  <c r="BB659" i="78"/>
  <c r="BC659" i="78"/>
  <c r="BD659" i="78"/>
  <c r="BE659" i="78"/>
  <c r="BF659" i="78"/>
  <c r="BG659" i="78"/>
  <c r="BH659" i="78"/>
  <c r="BI659" i="78"/>
  <c r="BJ659" i="78"/>
  <c r="BK659" i="78"/>
  <c r="D660" i="78"/>
  <c r="AZ660" i="78"/>
  <c r="BA660" i="78"/>
  <c r="BB660" i="78"/>
  <c r="BC660" i="78"/>
  <c r="BD660" i="78"/>
  <c r="BE660" i="78"/>
  <c r="BF660" i="78"/>
  <c r="BG660" i="78"/>
  <c r="BH660" i="78"/>
  <c r="BI660" i="78"/>
  <c r="BJ660" i="78"/>
  <c r="BK660" i="78"/>
  <c r="D661" i="78"/>
  <c r="AZ661" i="78"/>
  <c r="BA661" i="78"/>
  <c r="BB661" i="78"/>
  <c r="BC661" i="78"/>
  <c r="BD661" i="78"/>
  <c r="BE661" i="78"/>
  <c r="BF661" i="78"/>
  <c r="BG661" i="78"/>
  <c r="BH661" i="78"/>
  <c r="BI661" i="78"/>
  <c r="BJ661" i="78"/>
  <c r="BK661" i="78"/>
  <c r="D662" i="78"/>
  <c r="AZ662" i="78"/>
  <c r="BA662" i="78"/>
  <c r="BB662" i="78"/>
  <c r="BC662" i="78"/>
  <c r="BD662" i="78"/>
  <c r="BE662" i="78"/>
  <c r="BF662" i="78"/>
  <c r="BG662" i="78"/>
  <c r="BH662" i="78"/>
  <c r="BI662" i="78"/>
  <c r="BJ662" i="78"/>
  <c r="BK662" i="78"/>
  <c r="D663" i="78"/>
  <c r="AZ663" i="78"/>
  <c r="BA663" i="78"/>
  <c r="BB663" i="78"/>
  <c r="BC663" i="78"/>
  <c r="BD663" i="78"/>
  <c r="BE663" i="78"/>
  <c r="BF663" i="78"/>
  <c r="BG663" i="78"/>
  <c r="BH663" i="78"/>
  <c r="BI663" i="78"/>
  <c r="BJ663" i="78"/>
  <c r="BK663" i="78"/>
  <c r="D664" i="78"/>
  <c r="AZ664" i="78"/>
  <c r="BA664" i="78"/>
  <c r="BB664" i="78"/>
  <c r="BC664" i="78"/>
  <c r="BD664" i="78"/>
  <c r="BE664" i="78"/>
  <c r="BF664" i="78"/>
  <c r="BG664" i="78"/>
  <c r="BH664" i="78"/>
  <c r="BI664" i="78"/>
  <c r="BJ664" i="78"/>
  <c r="BK664" i="78"/>
  <c r="D665" i="78"/>
  <c r="AZ665" i="78"/>
  <c r="BA665" i="78"/>
  <c r="BB665" i="78"/>
  <c r="BC665" i="78"/>
  <c r="BD665" i="78"/>
  <c r="BE665" i="78"/>
  <c r="BF665" i="78"/>
  <c r="BG665" i="78"/>
  <c r="BH665" i="78"/>
  <c r="BI665" i="78"/>
  <c r="BJ665" i="78"/>
  <c r="BK665" i="78"/>
  <c r="D666" i="78"/>
  <c r="AZ666" i="78"/>
  <c r="BA666" i="78"/>
  <c r="BB666" i="78"/>
  <c r="BC666" i="78"/>
  <c r="BD666" i="78"/>
  <c r="BE666" i="78"/>
  <c r="BF666" i="78"/>
  <c r="BG666" i="78"/>
  <c r="BH666" i="78"/>
  <c r="BI666" i="78"/>
  <c r="BJ666" i="78"/>
  <c r="BK666" i="78"/>
  <c r="D667" i="78"/>
  <c r="AZ667" i="78"/>
  <c r="BA667" i="78"/>
  <c r="BB667" i="78"/>
  <c r="BC667" i="78"/>
  <c r="BD667" i="78"/>
  <c r="BE667" i="78"/>
  <c r="BF667" i="78"/>
  <c r="BG667" i="78"/>
  <c r="BH667" i="78"/>
  <c r="BI667" i="78"/>
  <c r="BJ667" i="78"/>
  <c r="BK667" i="78"/>
  <c r="D668" i="78"/>
  <c r="AZ668" i="78"/>
  <c r="BA668" i="78"/>
  <c r="BB668" i="78"/>
  <c r="BC668" i="78"/>
  <c r="BD668" i="78"/>
  <c r="BE668" i="78"/>
  <c r="BF668" i="78"/>
  <c r="BG668" i="78"/>
  <c r="BH668" i="78"/>
  <c r="BI668" i="78"/>
  <c r="BJ668" i="78"/>
  <c r="BK668" i="78"/>
  <c r="D669" i="78"/>
  <c r="AZ669" i="78"/>
  <c r="BA669" i="78"/>
  <c r="BB669" i="78"/>
  <c r="BC669" i="78"/>
  <c r="BD669" i="78"/>
  <c r="BE669" i="78"/>
  <c r="BF669" i="78"/>
  <c r="BG669" i="78"/>
  <c r="BH669" i="78"/>
  <c r="BI669" i="78"/>
  <c r="BJ669" i="78"/>
  <c r="BK669" i="78"/>
  <c r="D670" i="78"/>
  <c r="AZ670" i="78"/>
  <c r="BA670" i="78"/>
  <c r="BB670" i="78"/>
  <c r="BC670" i="78"/>
  <c r="BD670" i="78"/>
  <c r="BE670" i="78"/>
  <c r="BF670" i="78"/>
  <c r="BG670" i="78"/>
  <c r="BH670" i="78"/>
  <c r="BI670" i="78"/>
  <c r="BJ670" i="78"/>
  <c r="BK670" i="78"/>
  <c r="D671" i="78"/>
  <c r="AZ671" i="78"/>
  <c r="BA671" i="78"/>
  <c r="BB671" i="78"/>
  <c r="BC671" i="78"/>
  <c r="BD671" i="78"/>
  <c r="BE671" i="78"/>
  <c r="BF671" i="78"/>
  <c r="BG671" i="78"/>
  <c r="BH671" i="78"/>
  <c r="BI671" i="78"/>
  <c r="BJ671" i="78"/>
  <c r="BK671" i="78"/>
  <c r="D672" i="78"/>
  <c r="AZ672" i="78"/>
  <c r="BA672" i="78"/>
  <c r="BB672" i="78"/>
  <c r="BC672" i="78"/>
  <c r="BD672" i="78"/>
  <c r="BE672" i="78"/>
  <c r="BF672" i="78"/>
  <c r="BG672" i="78"/>
  <c r="BH672" i="78"/>
  <c r="BI672" i="78"/>
  <c r="BJ672" i="78"/>
  <c r="BK672" i="78"/>
  <c r="D673" i="78"/>
  <c r="AZ673" i="78"/>
  <c r="BA673" i="78"/>
  <c r="BB673" i="78"/>
  <c r="BC673" i="78"/>
  <c r="BD673" i="78"/>
  <c r="BE673" i="78"/>
  <c r="BF673" i="78"/>
  <c r="BG673" i="78"/>
  <c r="BH673" i="78"/>
  <c r="BI673" i="78"/>
  <c r="BJ673" i="78"/>
  <c r="BK673" i="78"/>
  <c r="D674" i="78"/>
  <c r="AZ674" i="78"/>
  <c r="BA674" i="78"/>
  <c r="BB674" i="78"/>
  <c r="BC674" i="78"/>
  <c r="BD674" i="78"/>
  <c r="BE674" i="78"/>
  <c r="BF674" i="78"/>
  <c r="BG674" i="78"/>
  <c r="BH674" i="78"/>
  <c r="BI674" i="78"/>
  <c r="BJ674" i="78"/>
  <c r="BK674" i="78"/>
  <c r="D675" i="78"/>
  <c r="AZ675" i="78"/>
  <c r="BA675" i="78"/>
  <c r="BB675" i="78"/>
  <c r="BC675" i="78"/>
  <c r="BD675" i="78"/>
  <c r="BE675" i="78"/>
  <c r="BF675" i="78"/>
  <c r="BG675" i="78"/>
  <c r="BH675" i="78"/>
  <c r="BI675" i="78"/>
  <c r="BJ675" i="78"/>
  <c r="BK675" i="78"/>
  <c r="D676" i="78"/>
  <c r="AZ676" i="78"/>
  <c r="BA676" i="78"/>
  <c r="BB676" i="78"/>
  <c r="BC676" i="78"/>
  <c r="BD676" i="78"/>
  <c r="BE676" i="78"/>
  <c r="BF676" i="78"/>
  <c r="BG676" i="78"/>
  <c r="BH676" i="78"/>
  <c r="BI676" i="78"/>
  <c r="BJ676" i="78"/>
  <c r="BK676" i="78"/>
  <c r="D677" i="78"/>
  <c r="AZ677" i="78"/>
  <c r="BA677" i="78"/>
  <c r="BB677" i="78"/>
  <c r="BC677" i="78"/>
  <c r="BD677" i="78"/>
  <c r="BE677" i="78"/>
  <c r="BF677" i="78"/>
  <c r="BG677" i="78"/>
  <c r="BH677" i="78"/>
  <c r="BI677" i="78"/>
  <c r="BJ677" i="78"/>
  <c r="BK677" i="78"/>
  <c r="D678" i="78"/>
  <c r="AZ678" i="78"/>
  <c r="BA678" i="78"/>
  <c r="BB678" i="78"/>
  <c r="BC678" i="78"/>
  <c r="BD678" i="78"/>
  <c r="BE678" i="78"/>
  <c r="BF678" i="78"/>
  <c r="BG678" i="78"/>
  <c r="BH678" i="78"/>
  <c r="BI678" i="78"/>
  <c r="BJ678" i="78"/>
  <c r="BK678" i="78"/>
  <c r="D679" i="78"/>
  <c r="J679" i="78"/>
  <c r="K679" i="78"/>
  <c r="L679" i="78"/>
  <c r="M679" i="78"/>
  <c r="N679" i="78"/>
  <c r="O679" i="78"/>
  <c r="AZ679" i="78"/>
  <c r="BA679" i="78"/>
  <c r="BB679" i="78"/>
  <c r="BC679" i="78"/>
  <c r="BD679" i="78"/>
  <c r="BE679" i="78"/>
  <c r="BF679" i="78"/>
  <c r="BG679" i="78"/>
  <c r="BH679" i="78"/>
  <c r="BI679" i="78"/>
  <c r="BJ679" i="78"/>
  <c r="BK679" i="78"/>
  <c r="O10" i="77"/>
  <c r="D11" i="77"/>
  <c r="N11" i="77"/>
  <c r="O33" i="77"/>
  <c r="T70" i="79"/>
  <c r="U70" i="79"/>
  <c r="K6" i="85"/>
  <c r="W6" i="85"/>
  <c r="X6" i="85"/>
  <c r="M6" i="85"/>
  <c r="K7" i="85"/>
  <c r="W7" i="85"/>
  <c r="X7" i="85"/>
  <c r="M7" i="85"/>
  <c r="AP59" i="78"/>
  <c r="AR59" i="78"/>
  <c r="AP83" i="78"/>
  <c r="AR83" i="78"/>
  <c r="AP72" i="78"/>
  <c r="AR72" i="78"/>
  <c r="AP144" i="78"/>
  <c r="AR144" i="78"/>
  <c r="N10" i="78"/>
  <c r="AQ129" i="78"/>
  <c r="AS129" i="78"/>
  <c r="AM129" i="78"/>
  <c r="N9" i="78"/>
  <c r="N13" i="78"/>
  <c r="AQ144" i="78"/>
  <c r="AS144" i="78"/>
  <c r="AP120" i="78"/>
  <c r="AR120" i="78"/>
  <c r="W10" i="78"/>
  <c r="X10" i="78"/>
  <c r="AP153" i="78"/>
  <c r="AR153" i="78"/>
  <c r="AP156" i="78"/>
  <c r="AR156" i="78"/>
  <c r="AP96" i="78"/>
  <c r="AR96" i="78"/>
  <c r="BF236" i="78"/>
  <c r="Z2" i="79"/>
  <c r="Z11" i="79"/>
  <c r="BB236" i="78"/>
  <c r="BG236" i="78"/>
  <c r="BH236" i="78"/>
  <c r="AZ236" i="78"/>
  <c r="B117" i="78"/>
  <c r="AA2" i="79"/>
  <c r="AA69" i="79"/>
  <c r="M236" i="78"/>
  <c r="M263" i="78"/>
  <c r="K236" i="78"/>
  <c r="K487" i="78"/>
  <c r="L236" i="78"/>
  <c r="L662" i="78"/>
  <c r="S11" i="79"/>
  <c r="BK236" i="78"/>
  <c r="Q5" i="79"/>
  <c r="BC236" i="78"/>
  <c r="Y2" i="79"/>
  <c r="N236" i="78"/>
  <c r="N661" i="78"/>
  <c r="B83" i="78"/>
  <c r="B95" i="78"/>
  <c r="B105" i="78"/>
  <c r="B126" i="78"/>
  <c r="B153" i="78"/>
  <c r="N8" i="78"/>
  <c r="N12" i="78"/>
  <c r="AQ131" i="78"/>
  <c r="AS131" i="78"/>
  <c r="T113" i="79"/>
  <c r="B57" i="78"/>
  <c r="B141" i="78"/>
  <c r="B93" i="78"/>
  <c r="B45" i="78"/>
  <c r="B71" i="78"/>
  <c r="B47" i="78"/>
  <c r="B143" i="78"/>
  <c r="B119" i="78"/>
  <c r="B42" i="78"/>
  <c r="B59" i="78"/>
  <c r="D209" i="78"/>
  <c r="S5" i="79"/>
  <c r="BE236" i="78"/>
  <c r="D234" i="78"/>
  <c r="AD113" i="79"/>
  <c r="AP130" i="78"/>
  <c r="AR130" i="78"/>
  <c r="AP82" i="78"/>
  <c r="AR82" i="78"/>
  <c r="N11" i="78"/>
  <c r="N25" i="78"/>
  <c r="B79" i="78"/>
  <c r="B55" i="78"/>
  <c r="B91" i="78"/>
  <c r="B139" i="78"/>
  <c r="B115" i="78"/>
  <c r="B43" i="78"/>
  <c r="B70" i="78"/>
  <c r="B118" i="78"/>
  <c r="B142" i="78"/>
  <c r="AQ139" i="78"/>
  <c r="AS139" i="78"/>
  <c r="B149" i="78"/>
  <c r="B53" i="78"/>
  <c r="B125" i="78"/>
  <c r="B137" i="78"/>
  <c r="B101" i="78"/>
  <c r="B77" i="78"/>
  <c r="B41" i="78"/>
  <c r="B65" i="78"/>
  <c r="B113" i="78"/>
  <c r="O26" i="77"/>
  <c r="M52" i="80"/>
  <c r="Q66" i="79"/>
  <c r="I37" i="80"/>
  <c r="P69" i="79"/>
  <c r="D39" i="80"/>
  <c r="O69" i="79"/>
  <c r="O108" i="79"/>
  <c r="P17" i="80"/>
  <c r="R16" i="80"/>
  <c r="R15" i="80"/>
  <c r="I63" i="80"/>
  <c r="I67" i="80"/>
  <c r="H67" i="80"/>
  <c r="H68" i="80"/>
  <c r="H42" i="80"/>
  <c r="O11" i="77"/>
  <c r="Q11" i="79"/>
  <c r="BI236" i="78"/>
  <c r="O5" i="79"/>
  <c r="BA236" i="78"/>
  <c r="N69" i="79"/>
  <c r="I39" i="80"/>
  <c r="D21" i="80"/>
  <c r="E21" i="80"/>
  <c r="F21" i="80"/>
  <c r="G21" i="80"/>
  <c r="H21" i="80"/>
  <c r="I21" i="80"/>
  <c r="P42" i="79"/>
  <c r="R40" i="79"/>
  <c r="AR149" i="78"/>
  <c r="AP45" i="78"/>
  <c r="AR45" i="78"/>
  <c r="AP117" i="78"/>
  <c r="AR117" i="78"/>
  <c r="AC2" i="79"/>
  <c r="O236" i="78"/>
  <c r="R11" i="79"/>
  <c r="BJ236" i="78"/>
  <c r="AB2" i="79"/>
  <c r="AB8" i="79"/>
  <c r="BD236" i="78"/>
  <c r="X2" i="79"/>
  <c r="J236" i="78"/>
  <c r="O9" i="77"/>
  <c r="C22" i="80"/>
  <c r="Q19" i="80"/>
  <c r="S28" i="80"/>
  <c r="S8" i="79"/>
  <c r="O8" i="79"/>
  <c r="Q8" i="79"/>
  <c r="N8" i="79"/>
  <c r="P8" i="79"/>
  <c r="K36" i="79"/>
  <c r="K88" i="79"/>
  <c r="K89" i="79"/>
  <c r="N21" i="79"/>
  <c r="P21" i="79"/>
  <c r="R21" i="79"/>
  <c r="O21" i="79"/>
  <c r="Q21" i="79"/>
  <c r="O23" i="79"/>
  <c r="Q23" i="79"/>
  <c r="S23" i="79"/>
  <c r="N23" i="79"/>
  <c r="P23" i="79"/>
  <c r="G41" i="80"/>
  <c r="R23" i="79"/>
  <c r="AB23" i="79"/>
  <c r="N25" i="79"/>
  <c r="P25" i="79"/>
  <c r="R25" i="79"/>
  <c r="O25" i="79"/>
  <c r="Q25" i="79"/>
  <c r="S25" i="79"/>
  <c r="O27" i="79"/>
  <c r="Q27" i="79"/>
  <c r="S27" i="79"/>
  <c r="N27" i="79"/>
  <c r="P27" i="79"/>
  <c r="R27" i="79"/>
  <c r="N29" i="79"/>
  <c r="P29" i="79"/>
  <c r="O29" i="79"/>
  <c r="Q29" i="79"/>
  <c r="S29" i="79"/>
  <c r="O31" i="79"/>
  <c r="Q31" i="79"/>
  <c r="S31" i="79"/>
  <c r="N31" i="79"/>
  <c r="P31" i="79"/>
  <c r="N33" i="79"/>
  <c r="P33" i="79"/>
  <c r="O33" i="79"/>
  <c r="Q33" i="79"/>
  <c r="S33" i="79"/>
  <c r="O35" i="79"/>
  <c r="Q35" i="79"/>
  <c r="S35" i="79"/>
  <c r="N35" i="79"/>
  <c r="P35" i="79"/>
  <c r="R35" i="79"/>
  <c r="P38" i="79"/>
  <c r="N38" i="79"/>
  <c r="R38" i="79"/>
  <c r="O38" i="79"/>
  <c r="S38" i="79"/>
  <c r="Q38" i="79"/>
  <c r="N40" i="79"/>
  <c r="P40" i="79"/>
  <c r="Q40" i="79"/>
  <c r="S40" i="79"/>
  <c r="N42" i="79"/>
  <c r="O42" i="79"/>
  <c r="Q42" i="79"/>
  <c r="N44" i="79"/>
  <c r="P44" i="79"/>
  <c r="Q44" i="79"/>
  <c r="R44" i="79"/>
  <c r="O44" i="79"/>
  <c r="S44" i="79"/>
  <c r="P46" i="79"/>
  <c r="N46" i="79"/>
  <c r="R46" i="79"/>
  <c r="AB46" i="79"/>
  <c r="O46" i="79"/>
  <c r="S46" i="79"/>
  <c r="Q46" i="79"/>
  <c r="P50" i="79"/>
  <c r="N50" i="79"/>
  <c r="O50" i="79"/>
  <c r="S50" i="79"/>
  <c r="Q50" i="79"/>
  <c r="N52" i="79"/>
  <c r="P52" i="79"/>
  <c r="Q52" i="79"/>
  <c r="O52" i="79"/>
  <c r="S52" i="79"/>
  <c r="N60" i="79"/>
  <c r="P60" i="79"/>
  <c r="Q60" i="79"/>
  <c r="R60" i="79"/>
  <c r="O60" i="79"/>
  <c r="P62" i="79"/>
  <c r="N62" i="79"/>
  <c r="R62" i="79"/>
  <c r="O62" i="79"/>
  <c r="Q62" i="79"/>
  <c r="N76" i="79"/>
  <c r="O76" i="79"/>
  <c r="Q76" i="79"/>
  <c r="S76" i="79"/>
  <c r="R76" i="79"/>
  <c r="AB76" i="79"/>
  <c r="P76" i="79"/>
  <c r="N82" i="79"/>
  <c r="P82" i="79"/>
  <c r="Q82" i="79"/>
  <c r="O82" i="79"/>
  <c r="S82" i="79"/>
  <c r="P84" i="79"/>
  <c r="N84" i="79"/>
  <c r="O84" i="79"/>
  <c r="S84" i="79"/>
  <c r="Q84" i="79"/>
  <c r="N86" i="79"/>
  <c r="P86" i="79"/>
  <c r="Q86" i="79"/>
  <c r="O86" i="79"/>
  <c r="S86" i="79"/>
  <c r="B152" i="78"/>
  <c r="B44" i="78"/>
  <c r="B80" i="78"/>
  <c r="B104" i="78"/>
  <c r="B128" i="78"/>
  <c r="B116" i="78"/>
  <c r="B140" i="78"/>
  <c r="B56" i="78"/>
  <c r="B92" i="78"/>
  <c r="C11" i="80"/>
  <c r="P108" i="79"/>
  <c r="H54" i="80"/>
  <c r="H55" i="80"/>
  <c r="H56" i="80"/>
  <c r="E52" i="80"/>
  <c r="E54" i="80"/>
  <c r="E55" i="80"/>
  <c r="E56" i="80"/>
  <c r="E30" i="80"/>
  <c r="I30" i="80"/>
  <c r="C38" i="80"/>
  <c r="T66" i="79"/>
  <c r="I41" i="80"/>
  <c r="C10" i="80"/>
  <c r="I10" i="80"/>
  <c r="B58" i="78"/>
  <c r="B82" i="78"/>
  <c r="B106" i="78"/>
  <c r="B130" i="78"/>
  <c r="B154" i="78"/>
  <c r="B46" i="78"/>
  <c r="AP131" i="78"/>
  <c r="AR131" i="78"/>
  <c r="AP56" i="78"/>
  <c r="AR56" i="78"/>
  <c r="AP80" i="78"/>
  <c r="AR80" i="78"/>
  <c r="AP104" i="78"/>
  <c r="AR104" i="78"/>
  <c r="AP128" i="78"/>
  <c r="AR128" i="78"/>
  <c r="AP44" i="78"/>
  <c r="AR44" i="78"/>
  <c r="AP152" i="78"/>
  <c r="AR152" i="78"/>
  <c r="AP68" i="78"/>
  <c r="AR68" i="78"/>
  <c r="AP92" i="78"/>
  <c r="AR92" i="78"/>
  <c r="AP116" i="78"/>
  <c r="AR116" i="78"/>
  <c r="AP140" i="78"/>
  <c r="AR140" i="78"/>
  <c r="AP48" i="78"/>
  <c r="AR48" i="78"/>
  <c r="AP60" i="78"/>
  <c r="AR60" i="78"/>
  <c r="AP84" i="78"/>
  <c r="AR84" i="78"/>
  <c r="AP108" i="78"/>
  <c r="AR108" i="78"/>
  <c r="AP132" i="78"/>
  <c r="AR132" i="78"/>
  <c r="N68" i="79"/>
  <c r="I35" i="80"/>
  <c r="K113" i="79"/>
  <c r="K116" i="79"/>
  <c r="K118" i="79"/>
  <c r="K119" i="79"/>
  <c r="R67" i="79"/>
  <c r="H29" i="80"/>
  <c r="S67" i="79"/>
  <c r="B102" i="78"/>
  <c r="B138" i="78"/>
  <c r="B114" i="78"/>
  <c r="B150" i="78"/>
  <c r="B54" i="78"/>
  <c r="B66" i="78"/>
  <c r="B90" i="78"/>
  <c r="AR150" i="78"/>
  <c r="AP94" i="78"/>
  <c r="AR94" i="78"/>
  <c r="AP46" i="78"/>
  <c r="AR46" i="78"/>
  <c r="AP142" i="78"/>
  <c r="AR142" i="78"/>
  <c r="AP58" i="78"/>
  <c r="AR58" i="78"/>
  <c r="AP106" i="78"/>
  <c r="AR106" i="78"/>
  <c r="AP154" i="78"/>
  <c r="AR154" i="78"/>
  <c r="AP70" i="78"/>
  <c r="AR70" i="78"/>
  <c r="AP118" i="78"/>
  <c r="AR118" i="78"/>
  <c r="I11" i="80"/>
  <c r="F11" i="80"/>
  <c r="K10" i="79"/>
  <c r="P7" i="79"/>
  <c r="Q7" i="79"/>
  <c r="N7" i="79"/>
  <c r="O7" i="79"/>
  <c r="S7" i="79"/>
  <c r="N12" i="79"/>
  <c r="O12" i="79"/>
  <c r="S12" i="79"/>
  <c r="Q12" i="79"/>
  <c r="O14" i="79"/>
  <c r="P14" i="79"/>
  <c r="Q14" i="79"/>
  <c r="N14" i="79"/>
  <c r="Q20" i="79"/>
  <c r="N20" i="79"/>
  <c r="R20" i="79"/>
  <c r="O20" i="79"/>
  <c r="P20" i="79"/>
  <c r="N22" i="79"/>
  <c r="R22" i="79"/>
  <c r="Q22" i="79"/>
  <c r="O22" i="79"/>
  <c r="S22" i="79"/>
  <c r="P22" i="79"/>
  <c r="S24" i="79"/>
  <c r="N24" i="79"/>
  <c r="R24" i="79"/>
  <c r="Q24" i="79"/>
  <c r="P26" i="79"/>
  <c r="O26" i="79"/>
  <c r="Q26" i="79"/>
  <c r="N26" i="79"/>
  <c r="Q28" i="79"/>
  <c r="P28" i="79"/>
  <c r="N28" i="79"/>
  <c r="S28" i="79"/>
  <c r="O28" i="79"/>
  <c r="N30" i="79"/>
  <c r="Q30" i="79"/>
  <c r="O30" i="79"/>
  <c r="S30" i="79"/>
  <c r="O32" i="79"/>
  <c r="S32" i="79"/>
  <c r="N32" i="79"/>
  <c r="P32" i="79"/>
  <c r="Q32" i="79"/>
  <c r="P34" i="79"/>
  <c r="S34" i="79"/>
  <c r="Q34" i="79"/>
  <c r="N34" i="79"/>
  <c r="O37" i="79"/>
  <c r="P37" i="79"/>
  <c r="N37" i="79"/>
  <c r="S37" i="79"/>
  <c r="R37" i="79"/>
  <c r="Q37" i="79"/>
  <c r="K97" i="79"/>
  <c r="M17" i="80"/>
  <c r="S17" i="80"/>
  <c r="O39" i="79"/>
  <c r="Q39" i="79"/>
  <c r="N39" i="79"/>
  <c r="R39" i="79"/>
  <c r="S39" i="79"/>
  <c r="P39" i="79"/>
  <c r="O41" i="79"/>
  <c r="P41" i="79"/>
  <c r="Q41" i="79"/>
  <c r="N41" i="79"/>
  <c r="R41" i="79"/>
  <c r="S41" i="79"/>
  <c r="O43" i="79"/>
  <c r="Q43" i="79"/>
  <c r="N43" i="79"/>
  <c r="P43" i="79"/>
  <c r="S43" i="79"/>
  <c r="P45" i="79"/>
  <c r="S45" i="79"/>
  <c r="Q45" i="79"/>
  <c r="N45" i="79"/>
  <c r="O49" i="79"/>
  <c r="P49" i="79"/>
  <c r="N49" i="79"/>
  <c r="R49" i="79"/>
  <c r="S49" i="79"/>
  <c r="O51" i="79"/>
  <c r="Q51" i="79"/>
  <c r="N51" i="79"/>
  <c r="S51" i="79"/>
  <c r="P51" i="79"/>
  <c r="P53" i="79"/>
  <c r="N53" i="79"/>
  <c r="R53" i="79"/>
  <c r="Q53" i="79"/>
  <c r="O57" i="79"/>
  <c r="P57" i="79"/>
  <c r="Q57" i="79"/>
  <c r="N57" i="79"/>
  <c r="S57" i="79"/>
  <c r="O59" i="79"/>
  <c r="Q59" i="79"/>
  <c r="N59" i="79"/>
  <c r="R59" i="79"/>
  <c r="P59" i="79"/>
  <c r="O63" i="79"/>
  <c r="Q63" i="79"/>
  <c r="N63" i="79"/>
  <c r="R63" i="79"/>
  <c r="P63" i="79"/>
  <c r="S63" i="79"/>
  <c r="O77" i="79"/>
  <c r="Q77" i="79"/>
  <c r="S77" i="79"/>
  <c r="N77" i="79"/>
  <c r="P77" i="79"/>
  <c r="O79" i="79"/>
  <c r="P79" i="79"/>
  <c r="N79" i="79"/>
  <c r="R79" i="79"/>
  <c r="S79" i="79"/>
  <c r="Q79" i="79"/>
  <c r="O81" i="79"/>
  <c r="Q81" i="79"/>
  <c r="N81" i="79"/>
  <c r="R81" i="79"/>
  <c r="S81" i="79"/>
  <c r="P81" i="79"/>
  <c r="O85" i="79"/>
  <c r="Q85" i="79"/>
  <c r="N85" i="79"/>
  <c r="P85" i="79"/>
  <c r="O87" i="79"/>
  <c r="P87" i="79"/>
  <c r="R87" i="79"/>
  <c r="Q87" i="79"/>
  <c r="N87" i="79"/>
  <c r="E38" i="80"/>
  <c r="I20" i="80"/>
  <c r="E40" i="80"/>
  <c r="I42" i="80"/>
  <c r="B156" i="78"/>
  <c r="B60" i="78"/>
  <c r="B72" i="78"/>
  <c r="B96" i="78"/>
  <c r="B120" i="78"/>
  <c r="B144" i="78"/>
  <c r="B48" i="78"/>
  <c r="B84" i="78"/>
  <c r="B108" i="78"/>
  <c r="B132" i="78"/>
  <c r="AP151" i="78"/>
  <c r="AR151" i="78"/>
  <c r="AP79" i="78"/>
  <c r="AR79" i="78"/>
  <c r="AP127" i="78"/>
  <c r="AR127" i="78"/>
  <c r="AP55" i="78"/>
  <c r="AR55" i="78"/>
  <c r="AP43" i="78"/>
  <c r="AR43" i="78"/>
  <c r="AP91" i="78"/>
  <c r="AR91" i="78"/>
  <c r="AP139" i="78"/>
  <c r="AR139" i="78"/>
  <c r="AP67" i="78"/>
  <c r="AR67" i="78"/>
  <c r="AP103" i="78"/>
  <c r="AR103" i="78"/>
  <c r="AP95" i="78"/>
  <c r="AR95" i="78"/>
  <c r="AP143" i="78"/>
  <c r="AR143" i="78"/>
  <c r="AP47" i="78"/>
  <c r="AR47" i="78"/>
  <c r="AP107" i="78"/>
  <c r="AR107" i="78"/>
  <c r="AP155" i="78"/>
  <c r="AR155" i="78"/>
  <c r="AP71" i="78"/>
  <c r="AR71" i="78"/>
  <c r="AP119" i="78"/>
  <c r="AR119" i="78"/>
  <c r="F40" i="80"/>
  <c r="Q72" i="79"/>
  <c r="S42" i="79"/>
  <c r="F36" i="80"/>
  <c r="I36" i="80"/>
  <c r="F12" i="80"/>
  <c r="O6" i="79"/>
  <c r="S6" i="79"/>
  <c r="P6" i="79"/>
  <c r="Q6" i="79"/>
  <c r="N6" i="79"/>
  <c r="O61" i="79"/>
  <c r="P61" i="79"/>
  <c r="R61" i="79"/>
  <c r="N61" i="79"/>
  <c r="Q61" i="79"/>
  <c r="P71" i="79"/>
  <c r="N71" i="79"/>
  <c r="O71" i="79"/>
  <c r="S71" i="79"/>
  <c r="Q71" i="79"/>
  <c r="N73" i="79"/>
  <c r="P73" i="79"/>
  <c r="Q73" i="79"/>
  <c r="O73" i="79"/>
  <c r="S73" i="79"/>
  <c r="B129" i="78"/>
  <c r="B151" i="78"/>
  <c r="B127" i="78"/>
  <c r="B103" i="78"/>
  <c r="B155" i="78"/>
  <c r="B131" i="78"/>
  <c r="B107" i="78"/>
  <c r="N150" i="78"/>
  <c r="L254" i="78"/>
  <c r="L558" i="78"/>
  <c r="L532" i="78"/>
  <c r="L399" i="78"/>
  <c r="L555" i="78"/>
  <c r="L661" i="78"/>
  <c r="L402" i="78"/>
  <c r="L574" i="78"/>
  <c r="L326" i="78"/>
  <c r="L452" i="78"/>
  <c r="N591" i="78"/>
  <c r="L613" i="78"/>
  <c r="L461" i="78"/>
  <c r="L331" i="78"/>
  <c r="L657" i="78"/>
  <c r="N327" i="78"/>
  <c r="N624" i="78"/>
  <c r="N482" i="78"/>
  <c r="N375" i="78"/>
  <c r="Z57" i="79"/>
  <c r="Z20" i="79"/>
  <c r="Z50" i="79"/>
  <c r="Z35" i="79"/>
  <c r="Z33" i="79"/>
  <c r="Z8" i="79"/>
  <c r="N480" i="78"/>
  <c r="N678" i="78"/>
  <c r="Z71" i="79"/>
  <c r="Z61" i="79"/>
  <c r="Z28" i="79"/>
  <c r="N411" i="78"/>
  <c r="N562" i="78"/>
  <c r="N372" i="78"/>
  <c r="N474" i="78"/>
  <c r="N554" i="78"/>
  <c r="N619" i="78"/>
  <c r="N285" i="78"/>
  <c r="N370" i="78"/>
  <c r="N448" i="78"/>
  <c r="N471" i="78"/>
  <c r="N457" i="78"/>
  <c r="N509" i="78"/>
  <c r="N608" i="78"/>
  <c r="N599" i="78"/>
  <c r="N623" i="78"/>
  <c r="N311" i="78"/>
  <c r="N378" i="78"/>
  <c r="N464" i="78"/>
  <c r="N579" i="78"/>
  <c r="N670" i="78"/>
  <c r="N273" i="78"/>
  <c r="N362" i="78"/>
  <c r="N420" i="78"/>
  <c r="N463" i="78"/>
  <c r="N451" i="78"/>
  <c r="N439" i="78"/>
  <c r="N600" i="78"/>
  <c r="N595" i="78"/>
  <c r="N671" i="78"/>
  <c r="N677" i="78"/>
  <c r="Z69" i="79"/>
  <c r="M652" i="78"/>
  <c r="AQ117" i="78"/>
  <c r="AS117" i="78"/>
  <c r="AM117" i="78"/>
  <c r="L654" i="78"/>
  <c r="L604" i="78"/>
  <c r="L490" i="78"/>
  <c r="L385" i="78"/>
  <c r="L324" i="78"/>
  <c r="L462" i="78"/>
  <c r="L583" i="78"/>
  <c r="N253" i="78"/>
  <c r="N314" i="78"/>
  <c r="N305" i="78"/>
  <c r="N363" i="78"/>
  <c r="N384" i="78"/>
  <c r="N401" i="78"/>
  <c r="N435" i="78"/>
  <c r="N515" i="78"/>
  <c r="N516" i="78"/>
  <c r="N353" i="78"/>
  <c r="N399" i="78"/>
  <c r="N555" i="78"/>
  <c r="N572" i="78"/>
  <c r="N529" i="78"/>
  <c r="N598" i="78"/>
  <c r="N630" i="78"/>
  <c r="N635" i="78"/>
  <c r="N652" i="78"/>
  <c r="N653" i="78"/>
  <c r="Z66" i="79"/>
  <c r="L667" i="78"/>
  <c r="L676" i="78"/>
  <c r="L460" i="78"/>
  <c r="L422" i="78"/>
  <c r="L440" i="78"/>
  <c r="L552" i="78"/>
  <c r="N276" i="78"/>
  <c r="N306" i="78"/>
  <c r="N332" i="78"/>
  <c r="N355" i="78"/>
  <c r="N376" i="78"/>
  <c r="N393" i="78"/>
  <c r="N422" i="78"/>
  <c r="N507" i="78"/>
  <c r="N504" i="78"/>
  <c r="N485" i="78"/>
  <c r="N531" i="78"/>
  <c r="N547" i="78"/>
  <c r="N564" i="78"/>
  <c r="N514" i="78"/>
  <c r="N590" i="78"/>
  <c r="N617" i="78"/>
  <c r="N627" i="78"/>
  <c r="N628" i="78"/>
  <c r="N645" i="78"/>
  <c r="M435" i="78"/>
  <c r="K600" i="78"/>
  <c r="M270" i="78"/>
  <c r="M520" i="78"/>
  <c r="Z70" i="79"/>
  <c r="Z73" i="79"/>
  <c r="Z51" i="79"/>
  <c r="Z49" i="79"/>
  <c r="Z22" i="79"/>
  <c r="Z52" i="79"/>
  <c r="Z46" i="79"/>
  <c r="Z38" i="79"/>
  <c r="Z31" i="79"/>
  <c r="Z29" i="79"/>
  <c r="Z25" i="79"/>
  <c r="M553" i="78"/>
  <c r="M572" i="78"/>
  <c r="M516" i="78"/>
  <c r="M273" i="78"/>
  <c r="Z67" i="79"/>
  <c r="Z87" i="79"/>
  <c r="Z79" i="79"/>
  <c r="Z63" i="79"/>
  <c r="Z86" i="79"/>
  <c r="Z76" i="79"/>
  <c r="Z44" i="79"/>
  <c r="M619" i="78"/>
  <c r="M479" i="78"/>
  <c r="M447" i="78"/>
  <c r="M366" i="78"/>
  <c r="Z85" i="79"/>
  <c r="Z81" i="79"/>
  <c r="Z77" i="79"/>
  <c r="Z53" i="79"/>
  <c r="Z43" i="79"/>
  <c r="Z41" i="79"/>
  <c r="Z32" i="79"/>
  <c r="Z26" i="79"/>
  <c r="Z7" i="79"/>
  <c r="Z42" i="79"/>
  <c r="M645" i="78"/>
  <c r="M631" i="78"/>
  <c r="M542" i="78"/>
  <c r="M422" i="78"/>
  <c r="Z68" i="79"/>
  <c r="L630" i="78"/>
  <c r="L559" i="78"/>
  <c r="L590" i="78"/>
  <c r="L511" i="78"/>
  <c r="L473" i="78"/>
  <c r="L446" i="78"/>
  <c r="L360" i="78"/>
  <c r="L248" i="78"/>
  <c r="L368" i="78"/>
  <c r="L408" i="78"/>
  <c r="L512" i="78"/>
  <c r="L610" i="78"/>
  <c r="L633" i="78"/>
  <c r="L631" i="78"/>
  <c r="L678" i="78"/>
  <c r="L591" i="78"/>
  <c r="L625" i="78"/>
  <c r="L575" i="78"/>
  <c r="L564" i="78"/>
  <c r="L553" i="78"/>
  <c r="L529" i="78"/>
  <c r="L467" i="78"/>
  <c r="L513" i="78"/>
  <c r="L376" i="78"/>
  <c r="L369" i="78"/>
  <c r="L390" i="78"/>
  <c r="L357" i="78"/>
  <c r="L297" i="78"/>
  <c r="L253" i="78"/>
  <c r="L273" i="78"/>
  <c r="L321" i="78"/>
  <c r="L389" i="78"/>
  <c r="L379" i="78"/>
  <c r="L481" i="78"/>
  <c r="L488" i="78"/>
  <c r="L524" i="78"/>
  <c r="L582" i="78"/>
  <c r="L616" i="78"/>
  <c r="L668" i="78"/>
  <c r="L595" i="78"/>
  <c r="N268" i="78"/>
  <c r="N269" i="78"/>
  <c r="N248" i="78"/>
  <c r="N334" i="78"/>
  <c r="N316" i="78"/>
  <c r="N354" i="78"/>
  <c r="N343" i="78"/>
  <c r="N364" i="78"/>
  <c r="N395" i="78"/>
  <c r="N408" i="78"/>
  <c r="N385" i="78"/>
  <c r="N429" i="78"/>
  <c r="N438" i="78"/>
  <c r="N453" i="78"/>
  <c r="N499" i="78"/>
  <c r="N456" i="78"/>
  <c r="N496" i="78"/>
  <c r="N446" i="78"/>
  <c r="N473" i="78"/>
  <c r="N466" i="78"/>
  <c r="N506" i="78"/>
  <c r="N524" i="78"/>
  <c r="N538" i="78"/>
  <c r="N571" i="78"/>
  <c r="N552" i="78"/>
  <c r="N588" i="78"/>
  <c r="N501" i="78"/>
  <c r="N546" i="78"/>
  <c r="N578" i="78"/>
  <c r="N565" i="78"/>
  <c r="N613" i="78"/>
  <c r="N662" i="78"/>
  <c r="N603" i="78"/>
  <c r="N663" i="78"/>
  <c r="N545" i="78"/>
  <c r="N557" i="78"/>
  <c r="N637" i="78"/>
  <c r="N669" i="78"/>
  <c r="L551" i="78"/>
  <c r="L673" i="78"/>
  <c r="L612" i="78"/>
  <c r="L535" i="78"/>
  <c r="L506" i="78"/>
  <c r="L435" i="78"/>
  <c r="L355" i="78"/>
  <c r="L271" i="78"/>
  <c r="L279" i="78"/>
  <c r="L374" i="78"/>
  <c r="L448" i="78"/>
  <c r="L540" i="78"/>
  <c r="L547" i="78"/>
  <c r="L634" i="78"/>
  <c r="L659" i="78"/>
  <c r="L567" i="78"/>
  <c r="L607" i="78"/>
  <c r="L649" i="78"/>
  <c r="L628" i="78"/>
  <c r="L596" i="78"/>
  <c r="L562" i="78"/>
  <c r="L526" i="78"/>
  <c r="L483" i="78"/>
  <c r="L470" i="78"/>
  <c r="L400" i="78"/>
  <c r="L383" i="78"/>
  <c r="L414" i="78"/>
  <c r="L342" i="78"/>
  <c r="L305" i="78"/>
  <c r="L274" i="78"/>
  <c r="L313" i="78"/>
  <c r="L370" i="78"/>
  <c r="L450" i="78"/>
  <c r="L451" i="78"/>
  <c r="L487" i="78"/>
  <c r="L499" i="78"/>
  <c r="L566" i="78"/>
  <c r="L584" i="78"/>
  <c r="L660" i="78"/>
  <c r="L665" i="78"/>
  <c r="N257" i="78"/>
  <c r="N274" i="78"/>
  <c r="N322" i="78"/>
  <c r="N335" i="78"/>
  <c r="N317" i="78"/>
  <c r="N337" i="78"/>
  <c r="N321" i="78"/>
  <c r="N383" i="78"/>
  <c r="N400" i="78"/>
  <c r="N338" i="78"/>
  <c r="N417" i="78"/>
  <c r="N419" i="78"/>
  <c r="N447" i="78"/>
  <c r="N483" i="78"/>
  <c r="N410" i="78"/>
  <c r="N488" i="78"/>
  <c r="N374" i="78"/>
  <c r="N465" i="78"/>
  <c r="N426" i="78"/>
  <c r="N490" i="78"/>
  <c r="N498" i="78"/>
  <c r="N526" i="78"/>
  <c r="N563" i="78"/>
  <c r="N540" i="78"/>
  <c r="N580" i="78"/>
  <c r="N616" i="78"/>
  <c r="N541" i="78"/>
  <c r="N570" i="78"/>
  <c r="N614" i="78"/>
  <c r="N609" i="78"/>
  <c r="N654" i="78"/>
  <c r="N549" i="78"/>
  <c r="N651" i="78"/>
  <c r="N660" i="78"/>
  <c r="N668" i="78"/>
  <c r="N629" i="78"/>
  <c r="N6" i="85"/>
  <c r="AQ65" i="85"/>
  <c r="AS65" i="85"/>
  <c r="AP102" i="85"/>
  <c r="AR102" i="85"/>
  <c r="AP78" i="85"/>
  <c r="AR78" i="85"/>
  <c r="AP114" i="85"/>
  <c r="AR114" i="85"/>
  <c r="AP54" i="85"/>
  <c r="AR54" i="85"/>
  <c r="AP42" i="85"/>
  <c r="AR42" i="85"/>
  <c r="AP150" i="85"/>
  <c r="AR150" i="85"/>
  <c r="AP126" i="85"/>
  <c r="AR126" i="85"/>
  <c r="AP66" i="85"/>
  <c r="AR66" i="85"/>
  <c r="AP138" i="85"/>
  <c r="AR138" i="85"/>
  <c r="AP90" i="85"/>
  <c r="AR90" i="85"/>
  <c r="AP89" i="85"/>
  <c r="AR89" i="85"/>
  <c r="AP41" i="85"/>
  <c r="AR41" i="85"/>
  <c r="AP77" i="85"/>
  <c r="AP53" i="85"/>
  <c r="AR53" i="85"/>
  <c r="AP101" i="85"/>
  <c r="AR101" i="85"/>
  <c r="AP113" i="85"/>
  <c r="AR113" i="85"/>
  <c r="AP137" i="85"/>
  <c r="AR137" i="85"/>
  <c r="AP149" i="85"/>
  <c r="AR149" i="85"/>
  <c r="AP125" i="85"/>
  <c r="AR125" i="85"/>
  <c r="AP65" i="85"/>
  <c r="AR65" i="85"/>
  <c r="AQ132" i="78"/>
  <c r="AS132" i="78"/>
  <c r="M132" i="78"/>
  <c r="AQ108" i="78"/>
  <c r="AS108" i="78"/>
  <c r="I108" i="78"/>
  <c r="N7" i="85"/>
  <c r="Z45" i="79"/>
  <c r="Z39" i="79"/>
  <c r="Z34" i="79"/>
  <c r="Z14" i="79"/>
  <c r="Z84" i="79"/>
  <c r="Z82" i="79"/>
  <c r="Z62" i="79"/>
  <c r="Z60" i="79"/>
  <c r="Z27" i="79"/>
  <c r="Z23" i="79"/>
  <c r="Z21" i="79"/>
  <c r="Z5" i="79"/>
  <c r="AP93" i="78"/>
  <c r="AR93" i="78"/>
  <c r="AQ156" i="78"/>
  <c r="AS156" i="78"/>
  <c r="K404" i="78"/>
  <c r="K532" i="78"/>
  <c r="K479" i="78"/>
  <c r="AQ84" i="78"/>
  <c r="AS84" i="78"/>
  <c r="AL84" i="78"/>
  <c r="K313" i="78"/>
  <c r="K550" i="78"/>
  <c r="K272" i="78"/>
  <c r="K574" i="78"/>
  <c r="K427" i="78"/>
  <c r="K635" i="78"/>
  <c r="K523" i="78"/>
  <c r="K565" i="78"/>
  <c r="K285" i="78"/>
  <c r="K301" i="78"/>
  <c r="K357" i="78"/>
  <c r="K567" i="78"/>
  <c r="K311" i="78"/>
  <c r="K595" i="78"/>
  <c r="K458" i="78"/>
  <c r="K280" i="78"/>
  <c r="K563" i="78"/>
  <c r="K558" i="78"/>
  <c r="K488" i="78"/>
  <c r="K654" i="78"/>
  <c r="K542" i="78"/>
  <c r="K470" i="78"/>
  <c r="K486" i="78"/>
  <c r="AQ43" i="78"/>
  <c r="AS43" i="78"/>
  <c r="H43" i="78"/>
  <c r="AQ127" i="78"/>
  <c r="AS127" i="78"/>
  <c r="L127" i="78"/>
  <c r="AQ79" i="78"/>
  <c r="AS79" i="78"/>
  <c r="AM79" i="78"/>
  <c r="AP69" i="78"/>
  <c r="AR69" i="78"/>
  <c r="AP129" i="78"/>
  <c r="AR129" i="78"/>
  <c r="AB129" i="78"/>
  <c r="AQ105" i="78"/>
  <c r="AS105" i="78"/>
  <c r="L105" i="78"/>
  <c r="AQ45" i="78"/>
  <c r="AS45" i="78"/>
  <c r="M45" i="78"/>
  <c r="AQ57" i="78"/>
  <c r="AS57" i="78"/>
  <c r="I57" i="78"/>
  <c r="AQ141" i="78"/>
  <c r="AS141" i="78"/>
  <c r="AN141" i="78"/>
  <c r="K516" i="78"/>
  <c r="K462" i="78"/>
  <c r="K671" i="78"/>
  <c r="K674" i="78"/>
  <c r="K447" i="78"/>
  <c r="K416" i="78"/>
  <c r="K670" i="78"/>
  <c r="K673" i="78"/>
  <c r="K379" i="78"/>
  <c r="L674" i="78"/>
  <c r="L599" i="78"/>
  <c r="L641" i="78"/>
  <c r="L636" i="78"/>
  <c r="L608" i="78"/>
  <c r="L594" i="78"/>
  <c r="L503" i="78"/>
  <c r="L492" i="78"/>
  <c r="L417" i="78"/>
  <c r="L405" i="78"/>
  <c r="L416" i="78"/>
  <c r="L410" i="78"/>
  <c r="L381" i="78"/>
  <c r="L306" i="78"/>
  <c r="L300" i="78"/>
  <c r="L259" i="78"/>
  <c r="L316" i="78"/>
  <c r="L290" i="78"/>
  <c r="L362" i="78"/>
  <c r="L406" i="78"/>
  <c r="L454" i="78"/>
  <c r="L415" i="78"/>
  <c r="L429" i="78"/>
  <c r="L420" i="78"/>
  <c r="L453" i="78"/>
  <c r="L472" i="78"/>
  <c r="L484" i="78"/>
  <c r="L554" i="78"/>
  <c r="L548" i="78"/>
  <c r="AQ116" i="78"/>
  <c r="AS116" i="78"/>
  <c r="AQ140" i="78"/>
  <c r="AS140" i="78"/>
  <c r="AQ152" i="78"/>
  <c r="AS152" i="78"/>
  <c r="AQ80" i="78"/>
  <c r="AS80" i="78"/>
  <c r="AQ68" i="78"/>
  <c r="AS68" i="78"/>
  <c r="AQ44" i="78"/>
  <c r="AS44" i="78"/>
  <c r="AQ128" i="78"/>
  <c r="AS128" i="78"/>
  <c r="AQ104" i="78"/>
  <c r="AS104" i="78"/>
  <c r="AQ92" i="78"/>
  <c r="AS92" i="78"/>
  <c r="AQ56" i="78"/>
  <c r="AS56" i="78"/>
  <c r="AQ83" i="78"/>
  <c r="AS83" i="78"/>
  <c r="AM83" i="78"/>
  <c r="AQ143" i="78"/>
  <c r="AS143" i="78"/>
  <c r="L143" i="78"/>
  <c r="AQ59" i="78"/>
  <c r="AS59" i="78"/>
  <c r="L59" i="78"/>
  <c r="AP81" i="78"/>
  <c r="AR81" i="78"/>
  <c r="AP105" i="78"/>
  <c r="AR105" i="78"/>
  <c r="T5" i="79"/>
  <c r="U5" i="79"/>
  <c r="AQ91" i="78"/>
  <c r="AS91" i="78"/>
  <c r="I91" i="78"/>
  <c r="AQ81" i="78"/>
  <c r="AS81" i="78"/>
  <c r="AM81" i="78"/>
  <c r="AQ69" i="78"/>
  <c r="AS69" i="78"/>
  <c r="J69" i="78"/>
  <c r="AP141" i="78"/>
  <c r="AR141" i="78"/>
  <c r="AP57" i="78"/>
  <c r="AR57" i="78"/>
  <c r="AQ93" i="78"/>
  <c r="AS93" i="78"/>
  <c r="AQ153" i="78"/>
  <c r="AS153" i="78"/>
  <c r="AO153" i="78"/>
  <c r="AD153" i="78"/>
  <c r="AQ120" i="78"/>
  <c r="AS120" i="78"/>
  <c r="AQ96" i="78"/>
  <c r="AS96" i="78"/>
  <c r="AQ72" i="78"/>
  <c r="AS72" i="78"/>
  <c r="AQ60" i="78"/>
  <c r="AS60" i="78"/>
  <c r="AQ48" i="78"/>
  <c r="AS48" i="78"/>
  <c r="M139" i="78"/>
  <c r="L139" i="78"/>
  <c r="K318" i="78"/>
  <c r="K374" i="78"/>
  <c r="K408" i="78"/>
  <c r="K259" i="78"/>
  <c r="K355" i="78"/>
  <c r="K466" i="78"/>
  <c r="K484" i="78"/>
  <c r="K529" i="78"/>
  <c r="K607" i="78"/>
  <c r="K661" i="78"/>
  <c r="K610" i="78"/>
  <c r="K263" i="78"/>
  <c r="K372" i="78"/>
  <c r="K402" i="78"/>
  <c r="K456" i="78"/>
  <c r="K536" i="78"/>
  <c r="K561" i="78"/>
  <c r="K658" i="78"/>
  <c r="K257" i="78"/>
  <c r="K399" i="78"/>
  <c r="K467" i="78"/>
  <c r="K528" i="78"/>
  <c r="K623" i="78"/>
  <c r="K616" i="78"/>
  <c r="K335" i="78"/>
  <c r="K384" i="78"/>
  <c r="K418" i="78"/>
  <c r="K526" i="78"/>
  <c r="K557" i="78"/>
  <c r="K626" i="78"/>
  <c r="K612" i="78"/>
  <c r="K636" i="78"/>
  <c r="K632" i="78"/>
  <c r="K510" i="78"/>
  <c r="K662" i="78"/>
  <c r="K615" i="78"/>
  <c r="K417" i="78"/>
  <c r="K678" i="78"/>
  <c r="K290" i="78"/>
  <c r="K354" i="78"/>
  <c r="K435" i="78"/>
  <c r="K248" i="78"/>
  <c r="K327" i="78"/>
  <c r="K370" i="78"/>
  <c r="K463" i="78"/>
  <c r="K501" i="78"/>
  <c r="K559" i="78"/>
  <c r="K597" i="78"/>
  <c r="K630" i="78"/>
  <c r="K604" i="78"/>
  <c r="K326" i="78"/>
  <c r="K443" i="78"/>
  <c r="K426" i="78"/>
  <c r="K513" i="78"/>
  <c r="K579" i="78"/>
  <c r="K657" i="78"/>
  <c r="K651" i="78"/>
  <c r="K369" i="78"/>
  <c r="K414" i="78"/>
  <c r="K449" i="78"/>
  <c r="K582" i="78"/>
  <c r="K637" i="78"/>
  <c r="K672" i="78"/>
  <c r="K390" i="78"/>
  <c r="K448" i="78"/>
  <c r="K472" i="78"/>
  <c r="K551" i="78"/>
  <c r="K568" i="78"/>
  <c r="K666" i="78"/>
  <c r="K596" i="78"/>
  <c r="K521" i="78"/>
  <c r="K252" i="78"/>
  <c r="K625" i="78"/>
  <c r="K493" i="78"/>
  <c r="K269" i="78"/>
  <c r="K343" i="78"/>
  <c r="K380" i="78"/>
  <c r="K677" i="78"/>
  <c r="K570" i="78"/>
  <c r="K667" i="78"/>
  <c r="K629" i="78"/>
  <c r="K397" i="78"/>
  <c r="K383" i="78"/>
  <c r="K564" i="78"/>
  <c r="K512" i="78"/>
  <c r="K342" i="78"/>
  <c r="K669" i="78"/>
  <c r="K473" i="78"/>
  <c r="K368" i="78"/>
  <c r="K660" i="78"/>
  <c r="K609" i="78"/>
  <c r="K509" i="78"/>
  <c r="K393" i="78"/>
  <c r="K279" i="78"/>
  <c r="K337" i="78"/>
  <c r="K490" i="78"/>
  <c r="K572" i="78"/>
  <c r="K627" i="78"/>
  <c r="K569" i="78"/>
  <c r="K455" i="78"/>
  <c r="K324" i="78"/>
  <c r="K535" i="78"/>
  <c r="K483" i="78"/>
  <c r="K254" i="78"/>
  <c r="K573" i="78"/>
  <c r="K480" i="78"/>
  <c r="K360" i="78"/>
  <c r="K614" i="78"/>
  <c r="K619" i="78"/>
  <c r="K437" i="78"/>
  <c r="K378" i="78"/>
  <c r="K420" i="78"/>
  <c r="K334" i="78"/>
  <c r="AQ67" i="78"/>
  <c r="AS67" i="78"/>
  <c r="AI67" i="78"/>
  <c r="AQ55" i="78"/>
  <c r="AS55" i="78"/>
  <c r="M55" i="78"/>
  <c r="AQ115" i="78"/>
  <c r="AS115" i="78"/>
  <c r="K115" i="78"/>
  <c r="AQ103" i="78"/>
  <c r="AS103" i="78"/>
  <c r="AL103" i="78"/>
  <c r="AQ151" i="78"/>
  <c r="AS151" i="78"/>
  <c r="M151" i="78"/>
  <c r="N151" i="78"/>
  <c r="Y62" i="79"/>
  <c r="AA44" i="79"/>
  <c r="AA33" i="79"/>
  <c r="Y31" i="79"/>
  <c r="AA8" i="79"/>
  <c r="AA71" i="79"/>
  <c r="AA63" i="79"/>
  <c r="AA53" i="79"/>
  <c r="AA24" i="79"/>
  <c r="AA14" i="79"/>
  <c r="AA86" i="79"/>
  <c r="AA76" i="79"/>
  <c r="Y60" i="79"/>
  <c r="Y50" i="79"/>
  <c r="Y42" i="79"/>
  <c r="AA21" i="79"/>
  <c r="Y61" i="79"/>
  <c r="Y63" i="79"/>
  <c r="Y49" i="79"/>
  <c r="M257" i="78"/>
  <c r="M389" i="78"/>
  <c r="M478" i="78"/>
  <c r="M451" i="78"/>
  <c r="M546" i="78"/>
  <c r="M487" i="78"/>
  <c r="M660" i="78"/>
  <c r="M627" i="78"/>
  <c r="M531" i="78"/>
  <c r="M252" i="78"/>
  <c r="M385" i="78"/>
  <c r="M499" i="78"/>
  <c r="M506" i="78"/>
  <c r="M374" i="78"/>
  <c r="M524" i="78"/>
  <c r="M649" i="78"/>
  <c r="M671" i="78"/>
  <c r="Y73" i="79"/>
  <c r="Y81" i="79"/>
  <c r="Y51" i="79"/>
  <c r="Y41" i="79"/>
  <c r="Y30" i="79"/>
  <c r="Y7" i="79"/>
  <c r="Y84" i="79"/>
  <c r="Y82" i="79"/>
  <c r="Y76" i="79"/>
  <c r="Y46" i="79"/>
  <c r="Y38" i="79"/>
  <c r="Y33" i="79"/>
  <c r="Y21" i="79"/>
  <c r="Y8" i="79"/>
  <c r="AQ95" i="78"/>
  <c r="AS95" i="78"/>
  <c r="K95" i="78"/>
  <c r="AQ119" i="78"/>
  <c r="AS119" i="78"/>
  <c r="AO119" i="78"/>
  <c r="AQ107" i="78"/>
  <c r="AS107" i="78"/>
  <c r="J107" i="78"/>
  <c r="AQ155" i="78"/>
  <c r="AS155" i="78"/>
  <c r="AQ47" i="78"/>
  <c r="AS47" i="78"/>
  <c r="AI47" i="78"/>
  <c r="AB63" i="79"/>
  <c r="K129" i="78"/>
  <c r="AQ71" i="78"/>
  <c r="AS71" i="78"/>
  <c r="AN71" i="78"/>
  <c r="AA73" i="79"/>
  <c r="AA61" i="79"/>
  <c r="AA79" i="79"/>
  <c r="AA57" i="79"/>
  <c r="AA26" i="79"/>
  <c r="AA35" i="79"/>
  <c r="AA25" i="79"/>
  <c r="Y67" i="79"/>
  <c r="Y11" i="79"/>
  <c r="Y68" i="79"/>
  <c r="Y71" i="79"/>
  <c r="Y6" i="79"/>
  <c r="AA72" i="79"/>
  <c r="Y87" i="79"/>
  <c r="Y85" i="79"/>
  <c r="Y79" i="79"/>
  <c r="AA77" i="79"/>
  <c r="Y43" i="79"/>
  <c r="AA41" i="79"/>
  <c r="Y39" i="79"/>
  <c r="AA32" i="79"/>
  <c r="Y32" i="79"/>
  <c r="Y26" i="79"/>
  <c r="Y22" i="79"/>
  <c r="AA20" i="79"/>
  <c r="Y70" i="79"/>
  <c r="AA5" i="79"/>
  <c r="AA85" i="79"/>
  <c r="AA43" i="79"/>
  <c r="AA39" i="79"/>
  <c r="AA30" i="79"/>
  <c r="AA87" i="79"/>
  <c r="AA81" i="79"/>
  <c r="Y77" i="79"/>
  <c r="Y57" i="79"/>
  <c r="AA51" i="79"/>
  <c r="AA45" i="79"/>
  <c r="AA34" i="79"/>
  <c r="Y28" i="79"/>
  <c r="AA28" i="79"/>
  <c r="AA22" i="79"/>
  <c r="Y20" i="79"/>
  <c r="Y66" i="79"/>
  <c r="M253" i="78"/>
  <c r="M318" i="78"/>
  <c r="M332" i="78"/>
  <c r="M402" i="78"/>
  <c r="M399" i="78"/>
  <c r="M415" i="78"/>
  <c r="M486" i="78"/>
  <c r="M259" i="78"/>
  <c r="M271" i="78"/>
  <c r="M313" i="78"/>
  <c r="M405" i="78"/>
  <c r="M370" i="78"/>
  <c r="M482" i="78"/>
  <c r="M342" i="78"/>
  <c r="M471" i="78"/>
  <c r="M535" i="78"/>
  <c r="M268" i="78"/>
  <c r="M457" i="78"/>
  <c r="M528" i="78"/>
  <c r="M588" i="78"/>
  <c r="M369" i="78"/>
  <c r="M521" i="78"/>
  <c r="M613" i="78"/>
  <c r="M604" i="78"/>
  <c r="M255" i="78"/>
  <c r="M280" i="78"/>
  <c r="M359" i="78"/>
  <c r="M419" i="78"/>
  <c r="M380" i="78"/>
  <c r="M490" i="78"/>
  <c r="M443" i="78"/>
  <c r="M492" i="78"/>
  <c r="M540" i="78"/>
  <c r="M358" i="78"/>
  <c r="M470" i="78"/>
  <c r="M460" i="78"/>
  <c r="M590" i="78"/>
  <c r="M455" i="78"/>
  <c r="M556" i="78"/>
  <c r="M557" i="78"/>
  <c r="M612" i="78"/>
  <c r="Y14" i="79"/>
  <c r="AA7" i="79"/>
  <c r="AA82" i="79"/>
  <c r="AA60" i="79"/>
  <c r="Y52" i="79"/>
  <c r="AA50" i="79"/>
  <c r="Y44" i="79"/>
  <c r="Y35" i="79"/>
  <c r="AA29" i="79"/>
  <c r="AA27" i="79"/>
  <c r="Y25" i="79"/>
  <c r="AA23" i="79"/>
  <c r="AA12" i="79"/>
  <c r="Y86" i="79"/>
  <c r="AA84" i="79"/>
  <c r="AA62" i="79"/>
  <c r="AA52" i="79"/>
  <c r="AA46" i="79"/>
  <c r="AA42" i="79"/>
  <c r="AA38" i="79"/>
  <c r="AA31" i="79"/>
  <c r="Y29" i="79"/>
  <c r="Y27" i="79"/>
  <c r="Y23" i="79"/>
  <c r="Y69" i="79"/>
  <c r="M248" i="78"/>
  <c r="M272" i="78"/>
  <c r="M279" i="78"/>
  <c r="M306" i="78"/>
  <c r="M322" i="78"/>
  <c r="M360" i="78"/>
  <c r="M404" i="78"/>
  <c r="M274" i="78"/>
  <c r="M310" i="78"/>
  <c r="M337" i="78"/>
  <c r="M364" i="78"/>
  <c r="M398" i="78"/>
  <c r="M393" i="78"/>
  <c r="M458" i="78"/>
  <c r="M485" i="78"/>
  <c r="M501" i="78"/>
  <c r="M523" i="78"/>
  <c r="M339" i="78"/>
  <c r="M383" i="78"/>
  <c r="M427" i="78"/>
  <c r="M446" i="78"/>
  <c r="M472" i="78"/>
  <c r="M532" i="78"/>
  <c r="M387" i="78"/>
  <c r="M411" i="78"/>
  <c r="M474" i="78"/>
  <c r="M293" i="78"/>
  <c r="M431" i="78"/>
  <c r="M466" i="78"/>
  <c r="M530" i="78"/>
  <c r="M549" i="78"/>
  <c r="M571" i="78"/>
  <c r="M654" i="78"/>
  <c r="M678" i="78"/>
  <c r="M507" i="78"/>
  <c r="M597" i="78"/>
  <c r="M634" i="78"/>
  <c r="M465" i="78"/>
  <c r="M564" i="78"/>
  <c r="M570" i="78"/>
  <c r="M584" i="78"/>
  <c r="M636" i="78"/>
  <c r="M641" i="78"/>
  <c r="M658" i="78"/>
  <c r="M674" i="78"/>
  <c r="M677" i="78"/>
  <c r="M464" i="78"/>
  <c r="M555" i="78"/>
  <c r="M596" i="78"/>
  <c r="M635" i="78"/>
  <c r="M510" i="78"/>
  <c r="M617" i="78"/>
  <c r="M418" i="78"/>
  <c r="M610" i="78"/>
  <c r="M426" i="78"/>
  <c r="M576" i="78"/>
  <c r="M611" i="78"/>
  <c r="M381" i="78"/>
  <c r="M574" i="78"/>
  <c r="M663" i="78"/>
  <c r="M258" i="78"/>
  <c r="M316" i="78"/>
  <c r="M343" i="78"/>
  <c r="M410" i="78"/>
  <c r="M335" i="78"/>
  <c r="M368" i="78"/>
  <c r="M305" i="78"/>
  <c r="M376" i="78"/>
  <c r="M493" i="78"/>
  <c r="M512" i="78"/>
  <c r="M390" i="78"/>
  <c r="M440" i="78"/>
  <c r="M496" i="78"/>
  <c r="M541" i="78"/>
  <c r="M372" i="78"/>
  <c r="M450" i="78"/>
  <c r="M509" i="78"/>
  <c r="M469" i="78"/>
  <c r="M417" i="78"/>
  <c r="M548" i="78"/>
  <c r="M578" i="78"/>
  <c r="M668" i="78"/>
  <c r="M498" i="78"/>
  <c r="M598" i="78"/>
  <c r="M672" i="78"/>
  <c r="M504" i="78"/>
  <c r="M565" i="78"/>
  <c r="M582" i="78"/>
  <c r="M629" i="78"/>
  <c r="M666" i="78"/>
  <c r="M676" i="78"/>
  <c r="M480" i="78"/>
  <c r="M562" i="78"/>
  <c r="M626" i="78"/>
  <c r="M579" i="78"/>
  <c r="M575" i="78"/>
  <c r="M591" i="78"/>
  <c r="M554" i="78"/>
  <c r="M552" i="78"/>
  <c r="M607" i="78"/>
  <c r="M423" i="78"/>
  <c r="M632" i="78"/>
  <c r="M297" i="78"/>
  <c r="M317" i="78"/>
  <c r="M420" i="78"/>
  <c r="M362" i="78"/>
  <c r="M375" i="78"/>
  <c r="M416" i="78"/>
  <c r="M500" i="78"/>
  <c r="M353" i="78"/>
  <c r="M448" i="78"/>
  <c r="M545" i="78"/>
  <c r="M453" i="78"/>
  <c r="M449" i="78"/>
  <c r="M488" i="78"/>
  <c r="M589" i="78"/>
  <c r="M561" i="78"/>
  <c r="M314" i="78"/>
  <c r="M566" i="78"/>
  <c r="M637" i="78"/>
  <c r="M667" i="78"/>
  <c r="M503" i="78"/>
  <c r="M657" i="78"/>
  <c r="M615" i="78"/>
  <c r="M608" i="78"/>
  <c r="M623" i="78"/>
  <c r="M633" i="78"/>
  <c r="M300" i="78"/>
  <c r="M379" i="78"/>
  <c r="M290" i="78"/>
  <c r="M311" i="78"/>
  <c r="M481" i="78"/>
  <c r="M529" i="78"/>
  <c r="M396" i="78"/>
  <c r="M515" i="78"/>
  <c r="M401" i="78"/>
  <c r="M292" i="78"/>
  <c r="M473" i="78"/>
  <c r="M550" i="78"/>
  <c r="M669" i="78"/>
  <c r="M600" i="78"/>
  <c r="M505" i="78"/>
  <c r="M583" i="78"/>
  <c r="M651" i="78"/>
  <c r="M327" i="78"/>
  <c r="M595" i="78"/>
  <c r="M580" i="78"/>
  <c r="M662" i="78"/>
  <c r="M558" i="78"/>
  <c r="M254" i="78"/>
  <c r="M301" i="78"/>
  <c r="M395" i="78"/>
  <c r="M324" i="78"/>
  <c r="M384" i="78"/>
  <c r="M429" i="78"/>
  <c r="M452" i="78"/>
  <c r="M547" i="78"/>
  <c r="M463" i="78"/>
  <c r="M456" i="78"/>
  <c r="M543" i="78"/>
  <c r="M630" i="78"/>
  <c r="M594" i="78"/>
  <c r="M484" i="78"/>
  <c r="M569" i="78"/>
  <c r="M513" i="78"/>
  <c r="M664" i="78"/>
  <c r="M461" i="78"/>
  <c r="M616" i="78"/>
  <c r="M624" i="78"/>
  <c r="M351" i="78"/>
  <c r="M321" i="78"/>
  <c r="M421" i="78"/>
  <c r="M363" i="78"/>
  <c r="M355" i="78"/>
  <c r="M536" i="78"/>
  <c r="M438" i="78"/>
  <c r="M526" i="78"/>
  <c r="M408" i="78"/>
  <c r="M378" i="78"/>
  <c r="M567" i="78"/>
  <c r="M437" i="78"/>
  <c r="M620" i="78"/>
  <c r="M514" i="78"/>
  <c r="M621" i="78"/>
  <c r="M653" i="78"/>
  <c r="M334" i="78"/>
  <c r="M599" i="78"/>
  <c r="M609" i="78"/>
  <c r="M670" i="78"/>
  <c r="M573" i="78"/>
  <c r="M269" i="78"/>
  <c r="M285" i="78"/>
  <c r="M357" i="78"/>
  <c r="M276" i="78"/>
  <c r="M538" i="78"/>
  <c r="M414" i="78"/>
  <c r="M568" i="78"/>
  <c r="M665" i="78"/>
  <c r="M628" i="78"/>
  <c r="M338" i="78"/>
  <c r="M603" i="78"/>
  <c r="M331" i="78"/>
  <c r="M406" i="78"/>
  <c r="M563" i="78"/>
  <c r="M605" i="78"/>
  <c r="M315" i="78"/>
  <c r="M326" i="78"/>
  <c r="M354" i="78"/>
  <c r="M462" i="78"/>
  <c r="M661" i="78"/>
  <c r="M494" i="78"/>
  <c r="M639" i="78"/>
  <c r="M559" i="78"/>
  <c r="M625" i="78"/>
  <c r="M489" i="78"/>
  <c r="M439" i="78"/>
  <c r="M397" i="78"/>
  <c r="M659" i="78"/>
  <c r="M454" i="78"/>
  <c r="M614" i="78"/>
  <c r="M483" i="78"/>
  <c r="M675" i="78"/>
  <c r="M400" i="78"/>
  <c r="M673" i="78"/>
  <c r="M511" i="78"/>
  <c r="M551" i="78"/>
  <c r="M467" i="78"/>
  <c r="K255" i="78"/>
  <c r="K300" i="78"/>
  <c r="K474" i="78"/>
  <c r="K450" i="78"/>
  <c r="K546" i="78"/>
  <c r="K553" i="78"/>
  <c r="K665" i="78"/>
  <c r="K639" i="78"/>
  <c r="K321" i="78"/>
  <c r="K401" i="78"/>
  <c r="K406" i="78"/>
  <c r="K583" i="78"/>
  <c r="K649" i="78"/>
  <c r="K664" i="78"/>
  <c r="K451" i="78"/>
  <c r="K507" i="78"/>
  <c r="K540" i="78"/>
  <c r="K598" i="78"/>
  <c r="K364" i="78"/>
  <c r="K613" i="78"/>
  <c r="K457" i="78"/>
  <c r="K659" i="78"/>
  <c r="K453" i="78"/>
  <c r="K548" i="78"/>
  <c r="K271" i="78"/>
  <c r="K531" i="78"/>
  <c r="K676" i="78"/>
  <c r="K331" i="78"/>
  <c r="K543" i="78"/>
  <c r="K389" i="78"/>
  <c r="K556" i="78"/>
  <c r="K576" i="78"/>
  <c r="K492" i="78"/>
  <c r="K617" i="78"/>
  <c r="K603" i="78"/>
  <c r="K590" i="78"/>
  <c r="K489" i="78"/>
  <c r="K452" i="78"/>
  <c r="K494" i="78"/>
  <c r="K438" i="78"/>
  <c r="K439" i="78"/>
  <c r="K332" i="78"/>
  <c r="K297" i="78"/>
  <c r="K628" i="78"/>
  <c r="K594" i="78"/>
  <c r="K580" i="78"/>
  <c r="K611" i="78"/>
  <c r="K566" i="78"/>
  <c r="K485" i="78"/>
  <c r="K460" i="78"/>
  <c r="K381" i="78"/>
  <c r="K440" i="78"/>
  <c r="K375" i="78"/>
  <c r="K315" i="78"/>
  <c r="K668" i="78"/>
  <c r="K608" i="78"/>
  <c r="K620" i="78"/>
  <c r="K645" i="78"/>
  <c r="K545" i="78"/>
  <c r="K555" i="78"/>
  <c r="K541" i="78"/>
  <c r="K530" i="78"/>
  <c r="K511" i="78"/>
  <c r="K498" i="78"/>
  <c r="K422" i="78"/>
  <c r="K419" i="78"/>
  <c r="K362" i="78"/>
  <c r="K306" i="78"/>
  <c r="K258" i="78"/>
  <c r="K663" i="78"/>
  <c r="K584" i="78"/>
  <c r="K624" i="78"/>
  <c r="K653" i="78"/>
  <c r="K549" i="78"/>
  <c r="K599" i="78"/>
  <c r="K547" i="78"/>
  <c r="K500" i="78"/>
  <c r="K469" i="78"/>
  <c r="K464" i="78"/>
  <c r="K429" i="78"/>
  <c r="K454" i="78"/>
  <c r="K431" i="78"/>
  <c r="K339" i="78"/>
  <c r="K274" i="78"/>
  <c r="K270" i="78"/>
  <c r="K405" i="78"/>
  <c r="K396" i="78"/>
  <c r="K423" i="78"/>
  <c r="K366" i="78"/>
  <c r="K338" i="78"/>
  <c r="K310" i="78"/>
  <c r="K276" i="78"/>
  <c r="N258" i="78"/>
  <c r="N271" i="78"/>
  <c r="N324" i="78"/>
  <c r="N358" i="78"/>
  <c r="N351" i="78"/>
  <c r="N360" i="78"/>
  <c r="N369" i="78"/>
  <c r="N387" i="78"/>
  <c r="N380" i="78"/>
  <c r="N404" i="78"/>
  <c r="N440" i="78"/>
  <c r="N381" i="78"/>
  <c r="N397" i="78"/>
  <c r="N421" i="78"/>
  <c r="N390" i="78"/>
  <c r="N427" i="78"/>
  <c r="N431" i="78"/>
  <c r="N450" i="78"/>
  <c r="N467" i="78"/>
  <c r="N487" i="78"/>
  <c r="N511" i="78"/>
  <c r="N443" i="78"/>
  <c r="N520" i="78"/>
  <c r="N449" i="78"/>
  <c r="N461" i="78"/>
  <c r="N481" i="78"/>
  <c r="N418" i="78"/>
  <c r="N470" i="78"/>
  <c r="N486" i="78"/>
  <c r="N523" i="78"/>
  <c r="N530" i="78"/>
  <c r="N620" i="78"/>
  <c r="N521" i="78"/>
  <c r="N626" i="78"/>
  <c r="N658" i="78"/>
  <c r="N674" i="78"/>
  <c r="N561" i="78"/>
  <c r="N631" i="78"/>
  <c r="N659" i="78"/>
  <c r="N675" i="78"/>
  <c r="N676" i="78"/>
  <c r="N632" i="78"/>
  <c r="N672" i="78"/>
  <c r="N625" i="78"/>
  <c r="N657" i="78"/>
  <c r="N254" i="78"/>
  <c r="N255" i="78"/>
  <c r="N290" i="78"/>
  <c r="N272" i="78"/>
  <c r="N318" i="78"/>
  <c r="N292" i="78"/>
  <c r="N280" i="78"/>
  <c r="N342" i="78"/>
  <c r="N359" i="78"/>
  <c r="N368" i="78"/>
  <c r="N416" i="78"/>
  <c r="N437" i="78"/>
  <c r="N455" i="78"/>
  <c r="N492" i="78"/>
  <c r="N454" i="78"/>
  <c r="N478" i="78"/>
  <c r="N505" i="78"/>
  <c r="N551" i="78"/>
  <c r="N575" i="78"/>
  <c r="N568" i="78"/>
  <c r="N596" i="78"/>
  <c r="N510" i="78"/>
  <c r="N542" i="78"/>
  <c r="N566" i="78"/>
  <c r="N553" i="78"/>
  <c r="N607" i="78"/>
  <c r="N634" i="78"/>
  <c r="N639" i="78"/>
  <c r="N664" i="78"/>
  <c r="N621" i="78"/>
  <c r="N665" i="78"/>
  <c r="N279" i="78"/>
  <c r="N315" i="78"/>
  <c r="N301" i="78"/>
  <c r="N313" i="78"/>
  <c r="N357" i="78"/>
  <c r="N389" i="78"/>
  <c r="N398" i="78"/>
  <c r="N503" i="78"/>
  <c r="N259" i="78"/>
  <c r="N326" i="78"/>
  <c r="N297" i="78"/>
  <c r="N452" i="78"/>
  <c r="N479" i="78"/>
  <c r="N460" i="78"/>
  <c r="N500" i="78"/>
  <c r="N469" i="78"/>
  <c r="N423" i="78"/>
  <c r="N493" i="78"/>
  <c r="N513" i="78"/>
  <c r="N462" i="78"/>
  <c r="N576" i="78"/>
  <c r="N612" i="78"/>
  <c r="N610" i="78"/>
  <c r="N597" i="78"/>
  <c r="N536" i="78"/>
  <c r="N569" i="78"/>
  <c r="N366" i="78"/>
  <c r="N472" i="78"/>
  <c r="N494" i="78"/>
  <c r="N543" i="78"/>
  <c r="N548" i="78"/>
  <c r="N574" i="78"/>
  <c r="N611" i="78"/>
  <c r="N633" i="78"/>
  <c r="N270" i="78"/>
  <c r="N396" i="78"/>
  <c r="N415" i="78"/>
  <c r="N567" i="78"/>
  <c r="N550" i="78"/>
  <c r="N636" i="78"/>
  <c r="N673" i="78"/>
  <c r="N310" i="78"/>
  <c r="N263" i="78"/>
  <c r="N406" i="78"/>
  <c r="N402" i="78"/>
  <c r="N559" i="78"/>
  <c r="N532" i="78"/>
  <c r="N594" i="78"/>
  <c r="N573" i="78"/>
  <c r="N649" i="78"/>
  <c r="N331" i="78"/>
  <c r="N379" i="78"/>
  <c r="N484" i="78"/>
  <c r="N528" i="78"/>
  <c r="N584" i="78"/>
  <c r="N589" i="78"/>
  <c r="N666" i="78"/>
  <c r="N252" i="78"/>
  <c r="N300" i="78"/>
  <c r="N405" i="78"/>
  <c r="N458" i="78"/>
  <c r="N583" i="78"/>
  <c r="N604" i="78"/>
  <c r="N558" i="78"/>
  <c r="N667" i="78"/>
  <c r="N339" i="78"/>
  <c r="N512" i="78"/>
  <c r="N535" i="78"/>
  <c r="N556" i="78"/>
  <c r="N615" i="78"/>
  <c r="N293" i="78"/>
  <c r="N414" i="78"/>
  <c r="N489" i="78"/>
  <c r="N582" i="78"/>
  <c r="N605" i="78"/>
  <c r="N641" i="78"/>
  <c r="AA68" i="79"/>
  <c r="AA67" i="79"/>
  <c r="AA70" i="79"/>
  <c r="K641" i="78"/>
  <c r="K605" i="78"/>
  <c r="K575" i="78"/>
  <c r="K562" i="78"/>
  <c r="K461" i="78"/>
  <c r="K471" i="78"/>
  <c r="K478" i="78"/>
  <c r="K385" i="78"/>
  <c r="K415" i="78"/>
  <c r="K351" i="78"/>
  <c r="K268" i="78"/>
  <c r="K675" i="78"/>
  <c r="K634" i="78"/>
  <c r="K589" i="78"/>
  <c r="K571" i="78"/>
  <c r="K554" i="78"/>
  <c r="K538" i="78"/>
  <c r="K503" i="78"/>
  <c r="K506" i="78"/>
  <c r="K376" i="78"/>
  <c r="K363" i="78"/>
  <c r="K314" i="78"/>
  <c r="K652" i="78"/>
  <c r="K465" i="78"/>
  <c r="K552" i="78"/>
  <c r="K621" i="78"/>
  <c r="K504" i="78"/>
  <c r="K524" i="78"/>
  <c r="K505" i="78"/>
  <c r="K421" i="78"/>
  <c r="K499" i="78"/>
  <c r="K482" i="78"/>
  <c r="K400" i="78"/>
  <c r="K387" i="78"/>
  <c r="K353" i="78"/>
  <c r="K305" i="78"/>
  <c r="K253" i="78"/>
  <c r="K631" i="78"/>
  <c r="K496" i="78"/>
  <c r="K588" i="78"/>
  <c r="K633" i="78"/>
  <c r="K481" i="78"/>
  <c r="K591" i="78"/>
  <c r="K578" i="78"/>
  <c r="K520" i="78"/>
  <c r="K410" i="78"/>
  <c r="K515" i="78"/>
  <c r="K514" i="78"/>
  <c r="K446" i="78"/>
  <c r="K395" i="78"/>
  <c r="K358" i="78"/>
  <c r="K322" i="78"/>
  <c r="K292" i="78"/>
  <c r="K398" i="78"/>
  <c r="K316" i="78"/>
  <c r="K411" i="78"/>
  <c r="K359" i="78"/>
  <c r="K293" i="78"/>
  <c r="K317" i="78"/>
  <c r="K273" i="78"/>
  <c r="L252" i="78"/>
  <c r="L270" i="78"/>
  <c r="L268" i="78"/>
  <c r="L276" i="78"/>
  <c r="L301" i="78"/>
  <c r="L314" i="78"/>
  <c r="L338" i="78"/>
  <c r="L364" i="78"/>
  <c r="L354" i="78"/>
  <c r="L337" i="78"/>
  <c r="L398" i="78"/>
  <c r="L438" i="78"/>
  <c r="L395" i="78"/>
  <c r="L423" i="78"/>
  <c r="L443" i="78"/>
  <c r="L404" i="78"/>
  <c r="L449" i="78"/>
  <c r="L485" i="78"/>
  <c r="L505" i="78"/>
  <c r="L482" i="78"/>
  <c r="L510" i="78"/>
  <c r="L401" i="78"/>
  <c r="L471" i="78"/>
  <c r="L456" i="78"/>
  <c r="L516" i="78"/>
  <c r="L504" i="78"/>
  <c r="L480" i="78"/>
  <c r="L549" i="78"/>
  <c r="L569" i="78"/>
  <c r="L541" i="78"/>
  <c r="L570" i="78"/>
  <c r="L538" i="78"/>
  <c r="L572" i="78"/>
  <c r="L623" i="78"/>
  <c r="L664" i="78"/>
  <c r="L571" i="78"/>
  <c r="L637" i="78"/>
  <c r="L257" i="78"/>
  <c r="L272" i="78"/>
  <c r="L285" i="78"/>
  <c r="L310" i="78"/>
  <c r="L315" i="78"/>
  <c r="L353" i="78"/>
  <c r="L375" i="78"/>
  <c r="L419" i="78"/>
  <c r="L343" i="78"/>
  <c r="L384" i="78"/>
  <c r="L469" i="78"/>
  <c r="L509" i="78"/>
  <c r="L474" i="78"/>
  <c r="L498" i="78"/>
  <c r="L447" i="78"/>
  <c r="L464" i="78"/>
  <c r="L521" i="78"/>
  <c r="L528" i="78"/>
  <c r="L565" i="78"/>
  <c r="L542" i="78"/>
  <c r="L598" i="78"/>
  <c r="L568" i="78"/>
  <c r="L600" i="78"/>
  <c r="L632" i="78"/>
  <c r="L523" i="78"/>
  <c r="L645" i="78"/>
  <c r="L677" i="78"/>
  <c r="L611" i="78"/>
  <c r="L658" i="78"/>
  <c r="L605" i="78"/>
  <c r="L651" i="78"/>
  <c r="L280" i="78"/>
  <c r="L318" i="78"/>
  <c r="L335" i="78"/>
  <c r="L393" i="78"/>
  <c r="L387" i="78"/>
  <c r="L396" i="78"/>
  <c r="L489" i="78"/>
  <c r="L478" i="78"/>
  <c r="L455" i="78"/>
  <c r="L530" i="78"/>
  <c r="L545" i="78"/>
  <c r="L546" i="78"/>
  <c r="L614" i="78"/>
  <c r="L620" i="78"/>
  <c r="L619" i="78"/>
  <c r="L615" i="78"/>
  <c r="L666" i="78"/>
  <c r="L627" i="78"/>
  <c r="L255" i="78"/>
  <c r="L332" i="78"/>
  <c r="L293" i="78"/>
  <c r="L418" i="78"/>
  <c r="L427" i="78"/>
  <c r="L437" i="78"/>
  <c r="L380" i="78"/>
  <c r="L514" i="78"/>
  <c r="L351" i="78"/>
  <c r="L536" i="78"/>
  <c r="L573" i="78"/>
  <c r="L576" i="78"/>
  <c r="L652" i="78"/>
  <c r="L507" i="78"/>
  <c r="L543" i="78"/>
  <c r="L663" i="78"/>
  <c r="L269" i="78"/>
  <c r="L322" i="78"/>
  <c r="L358" i="78"/>
  <c r="L426" i="78"/>
  <c r="L431" i="78"/>
  <c r="L457" i="78"/>
  <c r="L458" i="78"/>
  <c r="L311" i="78"/>
  <c r="L500" i="78"/>
  <c r="L589" i="78"/>
  <c r="L556" i="78"/>
  <c r="L624" i="78"/>
  <c r="L621" i="78"/>
  <c r="L597" i="78"/>
  <c r="L579" i="78"/>
  <c r="L635" i="78"/>
  <c r="L258" i="78"/>
  <c r="L317" i="78"/>
  <c r="L327" i="78"/>
  <c r="L363" i="78"/>
  <c r="L397" i="78"/>
  <c r="L493" i="78"/>
  <c r="L486" i="78"/>
  <c r="L463" i="78"/>
  <c r="L496" i="78"/>
  <c r="L557" i="78"/>
  <c r="L550" i="78"/>
  <c r="L580" i="78"/>
  <c r="L653" i="78"/>
  <c r="L617" i="78"/>
  <c r="L563" i="78"/>
  <c r="L671" i="78"/>
  <c r="L263" i="78"/>
  <c r="L372" i="78"/>
  <c r="L411" i="78"/>
  <c r="L501" i="78"/>
  <c r="L479" i="78"/>
  <c r="L561" i="78"/>
  <c r="L588" i="78"/>
  <c r="L669" i="78"/>
  <c r="L603" i="78"/>
  <c r="L531" i="78"/>
  <c r="L292" i="78"/>
  <c r="L421" i="78"/>
  <c r="L366" i="78"/>
  <c r="L439" i="78"/>
  <c r="L466" i="78"/>
  <c r="L515" i="78"/>
  <c r="L609" i="78"/>
  <c r="L639" i="78"/>
  <c r="L378" i="78"/>
  <c r="L334" i="78"/>
  <c r="L359" i="78"/>
  <c r="L626" i="78"/>
  <c r="L339" i="78"/>
  <c r="L672" i="78"/>
  <c r="L675" i="78"/>
  <c r="L465" i="78"/>
  <c r="L520" i="78"/>
  <c r="L629" i="78"/>
  <c r="L670" i="78"/>
  <c r="L494" i="78"/>
  <c r="L578" i="78"/>
  <c r="AO150" i="78"/>
  <c r="AD150" i="78"/>
  <c r="AC71" i="79"/>
  <c r="AC42" i="79"/>
  <c r="AB81" i="79"/>
  <c r="AB53" i="79"/>
  <c r="AB24" i="79"/>
  <c r="AB62" i="79"/>
  <c r="AB60" i="79"/>
  <c r="AC44" i="79"/>
  <c r="AB35" i="79"/>
  <c r="AC27" i="79"/>
  <c r="AB44" i="79"/>
  <c r="AB25" i="79"/>
  <c r="AB61" i="79"/>
  <c r="AB39" i="79"/>
  <c r="AC30" i="79"/>
  <c r="AC7" i="79"/>
  <c r="AC33" i="79"/>
  <c r="AB87" i="79"/>
  <c r="AC81" i="79"/>
  <c r="AC63" i="79"/>
  <c r="AC45" i="79"/>
  <c r="AB41" i="79"/>
  <c r="AB22" i="79"/>
  <c r="AB20" i="79"/>
  <c r="AC84" i="79"/>
  <c r="AL91" i="78"/>
  <c r="AN139" i="78"/>
  <c r="AO139" i="78"/>
  <c r="M129" i="78"/>
  <c r="AQ118" i="78"/>
  <c r="AS118" i="78"/>
  <c r="AQ58" i="78"/>
  <c r="AS58" i="78"/>
  <c r="AQ94" i="78"/>
  <c r="AS94" i="78"/>
  <c r="AQ154" i="78"/>
  <c r="AS154" i="78"/>
  <c r="AQ46" i="78"/>
  <c r="AS46" i="78"/>
  <c r="AQ82" i="78"/>
  <c r="AS82" i="78"/>
  <c r="AQ70" i="78"/>
  <c r="AS70" i="78"/>
  <c r="AQ106" i="78"/>
  <c r="AS106" i="78"/>
  <c r="AQ130" i="78"/>
  <c r="AS130" i="78"/>
  <c r="AQ142" i="78"/>
  <c r="AS142" i="78"/>
  <c r="T11" i="79"/>
  <c r="U11" i="79"/>
  <c r="L129" i="78"/>
  <c r="AO149" i="78"/>
  <c r="J117" i="78"/>
  <c r="L144" i="78"/>
  <c r="AO144" i="78"/>
  <c r="M144" i="78"/>
  <c r="AN144" i="78"/>
  <c r="AM131" i="78"/>
  <c r="AB131" i="78"/>
  <c r="AO131" i="78"/>
  <c r="M131" i="78"/>
  <c r="AN131" i="78"/>
  <c r="K131" i="78"/>
  <c r="L131" i="78"/>
  <c r="AO129" i="78"/>
  <c r="AN129" i="78"/>
  <c r="AB40" i="79"/>
  <c r="P18" i="79"/>
  <c r="Z18" i="79"/>
  <c r="P17" i="79"/>
  <c r="P19" i="79"/>
  <c r="Z19" i="79"/>
  <c r="P72" i="79"/>
  <c r="Z72" i="79"/>
  <c r="X79" i="79"/>
  <c r="T79" i="79"/>
  <c r="X49" i="79"/>
  <c r="X43" i="79"/>
  <c r="X30" i="79"/>
  <c r="Q18" i="79"/>
  <c r="AA18" i="79"/>
  <c r="AC12" i="79"/>
  <c r="AC67" i="79"/>
  <c r="S108" i="79"/>
  <c r="O19" i="80"/>
  <c r="E22" i="80"/>
  <c r="S62" i="79"/>
  <c r="AC62" i="79"/>
  <c r="X38" i="79"/>
  <c r="T38" i="79"/>
  <c r="T25" i="79"/>
  <c r="X25" i="79"/>
  <c r="X23" i="79"/>
  <c r="T23" i="79"/>
  <c r="S21" i="79"/>
  <c r="AC21" i="79"/>
  <c r="Q19" i="79"/>
  <c r="AA19" i="79"/>
  <c r="Q17" i="79"/>
  <c r="P52" i="80"/>
  <c r="P54" i="80"/>
  <c r="P55" i="80"/>
  <c r="P56" i="80"/>
  <c r="AD2" i="79"/>
  <c r="X5" i="79"/>
  <c r="X67" i="79"/>
  <c r="X70" i="79"/>
  <c r="X11" i="79"/>
  <c r="AC68" i="79"/>
  <c r="AC66" i="79"/>
  <c r="AC69" i="79"/>
  <c r="AC70" i="79"/>
  <c r="X69" i="79"/>
  <c r="T69" i="79"/>
  <c r="AC5" i="79"/>
  <c r="R73" i="79"/>
  <c r="AB73" i="79"/>
  <c r="X71" i="79"/>
  <c r="S61" i="79"/>
  <c r="AC61" i="79"/>
  <c r="R6" i="79"/>
  <c r="AC6" i="79"/>
  <c r="S87" i="79"/>
  <c r="AC87" i="79"/>
  <c r="S85" i="79"/>
  <c r="AC85" i="79"/>
  <c r="AB79" i="79"/>
  <c r="R77" i="79"/>
  <c r="AB77" i="79"/>
  <c r="T63" i="79"/>
  <c r="X63" i="79"/>
  <c r="P109" i="79"/>
  <c r="Z59" i="79"/>
  <c r="O109" i="79"/>
  <c r="Y59" i="79"/>
  <c r="X57" i="79"/>
  <c r="S53" i="79"/>
  <c r="AC53" i="79"/>
  <c r="O53" i="79"/>
  <c r="Y53" i="79"/>
  <c r="X51" i="79"/>
  <c r="AB49" i="79"/>
  <c r="O45" i="79"/>
  <c r="Y45" i="79"/>
  <c r="R43" i="79"/>
  <c r="AB43" i="79"/>
  <c r="AC41" i="79"/>
  <c r="AC39" i="79"/>
  <c r="AC37" i="79"/>
  <c r="R34" i="79"/>
  <c r="AB34" i="79"/>
  <c r="O34" i="79"/>
  <c r="Y34" i="79"/>
  <c r="R32" i="79"/>
  <c r="AB32" i="79"/>
  <c r="P30" i="79"/>
  <c r="Z30" i="79"/>
  <c r="R30" i="79"/>
  <c r="AB30" i="79"/>
  <c r="R28" i="79"/>
  <c r="AB28" i="79"/>
  <c r="S26" i="79"/>
  <c r="AC26" i="79"/>
  <c r="P24" i="79"/>
  <c r="Z24" i="79"/>
  <c r="O24" i="79"/>
  <c r="Y24" i="79"/>
  <c r="S20" i="79"/>
  <c r="AC20" i="79"/>
  <c r="R14" i="79"/>
  <c r="AB14" i="79"/>
  <c r="S14" i="79"/>
  <c r="AC14" i="79"/>
  <c r="P12" i="79"/>
  <c r="X12" i="79"/>
  <c r="X7" i="79"/>
  <c r="I29" i="80"/>
  <c r="X66" i="79"/>
  <c r="P19" i="80"/>
  <c r="F22" i="80"/>
  <c r="R86" i="79"/>
  <c r="AB86" i="79"/>
  <c r="X84" i="79"/>
  <c r="R82" i="79"/>
  <c r="AB82" i="79"/>
  <c r="X82" i="79"/>
  <c r="AC76" i="79"/>
  <c r="X62" i="79"/>
  <c r="X60" i="79"/>
  <c r="R52" i="79"/>
  <c r="AB52" i="79"/>
  <c r="R50" i="79"/>
  <c r="AB50" i="79"/>
  <c r="O40" i="79"/>
  <c r="AB38" i="79"/>
  <c r="R33" i="79"/>
  <c r="AB33" i="79"/>
  <c r="R31" i="79"/>
  <c r="AB31" i="79"/>
  <c r="X29" i="79"/>
  <c r="X27" i="79"/>
  <c r="T27" i="79"/>
  <c r="AC25" i="79"/>
  <c r="AB21" i="79"/>
  <c r="J258" i="78"/>
  <c r="J257" i="78"/>
  <c r="J263" i="78"/>
  <c r="J272" i="78"/>
  <c r="J248" i="78"/>
  <c r="J270" i="78"/>
  <c r="J293" i="78"/>
  <c r="J269" i="78"/>
  <c r="J273" i="78"/>
  <c r="J290" i="78"/>
  <c r="J306" i="78"/>
  <c r="J314" i="78"/>
  <c r="J322" i="78"/>
  <c r="J334" i="78"/>
  <c r="J311" i="78"/>
  <c r="J327" i="78"/>
  <c r="J335" i="78"/>
  <c r="J316" i="78"/>
  <c r="J332" i="78"/>
  <c r="J280" i="78"/>
  <c r="J301" i="78"/>
  <c r="J338" i="78"/>
  <c r="J354" i="78"/>
  <c r="J362" i="78"/>
  <c r="J370" i="78"/>
  <c r="J339" i="78"/>
  <c r="J351" i="78"/>
  <c r="J359" i="78"/>
  <c r="J317" i="78"/>
  <c r="J364" i="78"/>
  <c r="J372" i="78"/>
  <c r="J379" i="78"/>
  <c r="J387" i="78"/>
  <c r="J353" i="78"/>
  <c r="J376" i="78"/>
  <c r="J384" i="78"/>
  <c r="J400" i="78"/>
  <c r="J408" i="78"/>
  <c r="J420" i="78"/>
  <c r="J448" i="78"/>
  <c r="J381" i="78"/>
  <c r="J389" i="78"/>
  <c r="J397" i="78"/>
  <c r="J405" i="78"/>
  <c r="J421" i="78"/>
  <c r="J437" i="78"/>
  <c r="J402" i="78"/>
  <c r="J431" i="78"/>
  <c r="J378" i="78"/>
  <c r="J410" i="78"/>
  <c r="J418" i="78"/>
  <c r="J426" i="78"/>
  <c r="J313" i="78"/>
  <c r="J398" i="78"/>
  <c r="J438" i="78"/>
  <c r="J455" i="78"/>
  <c r="J467" i="78"/>
  <c r="J479" i="78"/>
  <c r="J487" i="78"/>
  <c r="J503" i="78"/>
  <c r="J511" i="78"/>
  <c r="J399" i="78"/>
  <c r="J423" i="78"/>
  <c r="J447" i="78"/>
  <c r="J456" i="78"/>
  <c r="J464" i="78"/>
  <c r="J480" i="78"/>
  <c r="J488" i="78"/>
  <c r="J496" i="78"/>
  <c r="J504" i="78"/>
  <c r="J516" i="78"/>
  <c r="J415" i="78"/>
  <c r="J254" i="78"/>
  <c r="J276" i="78"/>
  <c r="J271" i="78"/>
  <c r="J318" i="78"/>
  <c r="J331" i="78"/>
  <c r="J305" i="78"/>
  <c r="J366" i="78"/>
  <c r="J363" i="78"/>
  <c r="J383" i="78"/>
  <c r="J396" i="78"/>
  <c r="J452" i="78"/>
  <c r="J417" i="78"/>
  <c r="J435" i="78"/>
  <c r="J427" i="78"/>
  <c r="J463" i="78"/>
  <c r="J507" i="78"/>
  <c r="J450" i="78"/>
  <c r="J492" i="78"/>
  <c r="J449" i="78"/>
  <c r="J461" i="78"/>
  <c r="J469" i="78"/>
  <c r="J481" i="78"/>
  <c r="J489" i="78"/>
  <c r="J458" i="78"/>
  <c r="J451" i="78"/>
  <c r="J470" i="78"/>
  <c r="J509" i="78"/>
  <c r="J513" i="78"/>
  <c r="J523" i="78"/>
  <c r="J535" i="78"/>
  <c r="J482" i="78"/>
  <c r="J528" i="78"/>
  <c r="J498" i="78"/>
  <c r="J526" i="78"/>
  <c r="J538" i="78"/>
  <c r="J454" i="78"/>
  <c r="J506" i="78"/>
  <c r="J541" i="78"/>
  <c r="J547" i="78"/>
  <c r="J555" i="78"/>
  <c r="J563" i="78"/>
  <c r="J571" i="78"/>
  <c r="J579" i="78"/>
  <c r="J591" i="78"/>
  <c r="J505" i="78"/>
  <c r="J529" i="78"/>
  <c r="J552" i="78"/>
  <c r="J564" i="78"/>
  <c r="J572" i="78"/>
  <c r="J580" i="78"/>
  <c r="J588" i="78"/>
  <c r="J600" i="78"/>
  <c r="J608" i="78"/>
  <c r="J616" i="78"/>
  <c r="J494" i="78"/>
  <c r="J542" i="78"/>
  <c r="J550" i="78"/>
  <c r="J558" i="78"/>
  <c r="J566" i="78"/>
  <c r="J574" i="78"/>
  <c r="J582" i="78"/>
  <c r="J594" i="78"/>
  <c r="J610" i="78"/>
  <c r="J540" i="78"/>
  <c r="J573" i="78"/>
  <c r="J621" i="78"/>
  <c r="J626" i="78"/>
  <c r="J634" i="78"/>
  <c r="J658" i="78"/>
  <c r="J666" i="78"/>
  <c r="J674" i="78"/>
  <c r="J557" i="78"/>
  <c r="J595" i="78"/>
  <c r="J599" i="78"/>
  <c r="J609" i="78"/>
  <c r="J613" i="78"/>
  <c r="J617" i="78"/>
  <c r="J631" i="78"/>
  <c r="J639" i="78"/>
  <c r="J659" i="78"/>
  <c r="J667" i="78"/>
  <c r="J675" i="78"/>
  <c r="J603" i="78"/>
  <c r="J636" i="78"/>
  <c r="J676" i="78"/>
  <c r="J589" i="78"/>
  <c r="J632" i="78"/>
  <c r="J664" i="78"/>
  <c r="J672" i="78"/>
  <c r="J561" i="78"/>
  <c r="J625" i="78"/>
  <c r="J633" i="78"/>
  <c r="J641" i="78"/>
  <c r="J649" i="78"/>
  <c r="J657" i="78"/>
  <c r="J665" i="78"/>
  <c r="J673" i="78"/>
  <c r="J268" i="78"/>
  <c r="J253" i="78"/>
  <c r="J310" i="78"/>
  <c r="J315" i="78"/>
  <c r="J297" i="78"/>
  <c r="J358" i="78"/>
  <c r="J355" i="78"/>
  <c r="J375" i="78"/>
  <c r="J380" i="78"/>
  <c r="J440" i="78"/>
  <c r="J401" i="78"/>
  <c r="J406" i="78"/>
  <c r="J419" i="78"/>
  <c r="J453" i="78"/>
  <c r="J499" i="78"/>
  <c r="J439" i="78"/>
  <c r="J484" i="78"/>
  <c r="J520" i="78"/>
  <c r="J252" i="78"/>
  <c r="J259" i="78"/>
  <c r="J279" i="78"/>
  <c r="J326" i="78"/>
  <c r="J300" i="78"/>
  <c r="J321" i="78"/>
  <c r="J337" i="78"/>
  <c r="J360" i="78"/>
  <c r="J395" i="78"/>
  <c r="J404" i="78"/>
  <c r="J385" i="78"/>
  <c r="J429" i="78"/>
  <c r="J390" i="78"/>
  <c r="J374" i="78"/>
  <c r="J471" i="78"/>
  <c r="J515" i="78"/>
  <c r="J460" i="78"/>
  <c r="J500" i="78"/>
  <c r="J285" i="78"/>
  <c r="J342" i="78"/>
  <c r="J416" i="78"/>
  <c r="J422" i="78"/>
  <c r="J512" i="78"/>
  <c r="J473" i="78"/>
  <c r="J466" i="78"/>
  <c r="J531" i="78"/>
  <c r="J501" i="78"/>
  <c r="J532" i="78"/>
  <c r="J567" i="78"/>
  <c r="J521" i="78"/>
  <c r="J576" i="78"/>
  <c r="J612" i="78"/>
  <c r="J554" i="78"/>
  <c r="J590" i="78"/>
  <c r="J619" i="78"/>
  <c r="J662" i="78"/>
  <c r="J597" i="78"/>
  <c r="J627" i="78"/>
  <c r="J671" i="78"/>
  <c r="J553" i="78"/>
  <c r="J549" i="78"/>
  <c r="J645" i="78"/>
  <c r="J677" i="78"/>
  <c r="J292" i="78"/>
  <c r="J368" i="78"/>
  <c r="J357" i="78"/>
  <c r="J414" i="78"/>
  <c r="J443" i="78"/>
  <c r="J510" i="78"/>
  <c r="J446" i="78"/>
  <c r="J551" i="78"/>
  <c r="J556" i="78"/>
  <c r="J536" i="78"/>
  <c r="J570" i="78"/>
  <c r="J630" i="78"/>
  <c r="J611" i="78"/>
  <c r="J651" i="78"/>
  <c r="J605" i="78"/>
  <c r="J629" i="78"/>
  <c r="J255" i="78"/>
  <c r="J324" i="78"/>
  <c r="J369" i="78"/>
  <c r="J411" i="78"/>
  <c r="J472" i="78"/>
  <c r="J485" i="78"/>
  <c r="J478" i="78"/>
  <c r="J474" i="78"/>
  <c r="J530" i="78"/>
  <c r="J543" i="78"/>
  <c r="J575" i="78"/>
  <c r="J548" i="78"/>
  <c r="J584" i="78"/>
  <c r="J620" i="78"/>
  <c r="J562" i="78"/>
  <c r="J598" i="78"/>
  <c r="J624" i="78"/>
  <c r="J670" i="78"/>
  <c r="J607" i="78"/>
  <c r="J635" i="78"/>
  <c r="J565" i="78"/>
  <c r="J628" i="78"/>
  <c r="J623" i="78"/>
  <c r="J653" i="78"/>
  <c r="J457" i="78"/>
  <c r="J524" i="78"/>
  <c r="J583" i="78"/>
  <c r="J596" i="78"/>
  <c r="J614" i="78"/>
  <c r="J678" i="78"/>
  <c r="J652" i="78"/>
  <c r="J661" i="78"/>
  <c r="J274" i="78"/>
  <c r="J343" i="78"/>
  <c r="J393" i="78"/>
  <c r="J483" i="78"/>
  <c r="J465" i="78"/>
  <c r="J462" i="78"/>
  <c r="J514" i="78"/>
  <c r="J490" i="78"/>
  <c r="J493" i="78"/>
  <c r="J559" i="78"/>
  <c r="J486" i="78"/>
  <c r="J568" i="78"/>
  <c r="J604" i="78"/>
  <c r="J546" i="78"/>
  <c r="J578" i="78"/>
  <c r="J545" i="78"/>
  <c r="J654" i="78"/>
  <c r="J569" i="78"/>
  <c r="J615" i="78"/>
  <c r="J663" i="78"/>
  <c r="J660" i="78"/>
  <c r="J668" i="78"/>
  <c r="J637" i="78"/>
  <c r="J669" i="78"/>
  <c r="O253" i="78"/>
  <c r="O254" i="78"/>
  <c r="O259" i="78"/>
  <c r="O268" i="78"/>
  <c r="O292" i="78"/>
  <c r="O255" i="78"/>
  <c r="O305" i="78"/>
  <c r="O321" i="78"/>
  <c r="O318" i="78"/>
  <c r="O334" i="78"/>
  <c r="O335" i="78"/>
  <c r="O338" i="78"/>
  <c r="O342" i="78"/>
  <c r="O362" i="78"/>
  <c r="O355" i="78"/>
  <c r="O368" i="78"/>
  <c r="O364" i="78"/>
  <c r="O383" i="78"/>
  <c r="O415" i="78"/>
  <c r="O427" i="78"/>
  <c r="O447" i="78"/>
  <c r="O366" i="78"/>
  <c r="O396" i="78"/>
  <c r="O408" i="78"/>
  <c r="O406" i="78"/>
  <c r="O385" i="78"/>
  <c r="O421" i="78"/>
  <c r="O401" i="78"/>
  <c r="O474" i="78"/>
  <c r="O486" i="78"/>
  <c r="O510" i="78"/>
  <c r="O450" i="78"/>
  <c r="O467" i="78"/>
  <c r="O483" i="78"/>
  <c r="O511" i="78"/>
  <c r="O422" i="78"/>
  <c r="O472" i="78"/>
  <c r="O488" i="78"/>
  <c r="O465" i="78"/>
  <c r="O481" i="78"/>
  <c r="O461" i="78"/>
  <c r="O509" i="78"/>
  <c r="O538" i="78"/>
  <c r="O496" i="78"/>
  <c r="O516" i="78"/>
  <c r="O541" i="78"/>
  <c r="O550" i="78"/>
  <c r="O562" i="78"/>
  <c r="O582" i="78"/>
  <c r="O547" i="78"/>
  <c r="O567" i="78"/>
  <c r="O579" i="78"/>
  <c r="O603" i="78"/>
  <c r="O615" i="78"/>
  <c r="O531" i="78"/>
  <c r="O549" i="78"/>
  <c r="O569" i="78"/>
  <c r="O597" i="78"/>
  <c r="O621" i="78"/>
  <c r="O576" i="78"/>
  <c r="O600" i="78"/>
  <c r="O612" i="78"/>
  <c r="O629" i="78"/>
  <c r="O641" i="78"/>
  <c r="O661" i="78"/>
  <c r="O673" i="78"/>
  <c r="O626" i="78"/>
  <c r="O654" i="78"/>
  <c r="O674" i="78"/>
  <c r="O540" i="78"/>
  <c r="O651" i="78"/>
  <c r="O580" i="78"/>
  <c r="O675" i="78"/>
  <c r="O588" i="78"/>
  <c r="O652" i="78"/>
  <c r="O668" i="78"/>
  <c r="O257" i="78"/>
  <c r="O271" i="78"/>
  <c r="O269" i="78"/>
  <c r="O276" i="78"/>
  <c r="O258" i="78"/>
  <c r="O297" i="78"/>
  <c r="O313" i="78"/>
  <c r="O310" i="78"/>
  <c r="O322" i="78"/>
  <c r="O327" i="78"/>
  <c r="O300" i="78"/>
  <c r="O369" i="78"/>
  <c r="O354" i="78"/>
  <c r="O343" i="78"/>
  <c r="O359" i="78"/>
  <c r="O378" i="78"/>
  <c r="O375" i="78"/>
  <c r="O399" i="78"/>
  <c r="O419" i="78"/>
  <c r="O439" i="78"/>
  <c r="O451" i="78"/>
  <c r="O380" i="78"/>
  <c r="O400" i="78"/>
  <c r="O440" i="78"/>
  <c r="O437" i="78"/>
  <c r="O410" i="78"/>
  <c r="O426" i="78"/>
  <c r="O466" i="78"/>
  <c r="O478" i="78"/>
  <c r="O498" i="78"/>
  <c r="O514" i="78"/>
  <c r="O455" i="78"/>
  <c r="O471" i="78"/>
  <c r="O503" i="78"/>
  <c r="O515" i="78"/>
  <c r="O460" i="78"/>
  <c r="O480" i="78"/>
  <c r="O449" i="78"/>
  <c r="O469" i="78"/>
  <c r="O381" i="78"/>
  <c r="O405" i="78"/>
  <c r="O526" i="78"/>
  <c r="O389" i="78"/>
  <c r="O501" i="78"/>
  <c r="O521" i="78"/>
  <c r="O542" i="78"/>
  <c r="O554" i="78"/>
  <c r="O574" i="78"/>
  <c r="O590" i="78"/>
  <c r="O559" i="78"/>
  <c r="O571" i="78"/>
  <c r="O595" i="78"/>
  <c r="O607" i="78"/>
  <c r="O505" i="78"/>
  <c r="O536" i="78"/>
  <c r="O561" i="78"/>
  <c r="O573" i="78"/>
  <c r="O613" i="78"/>
  <c r="O528" i="78"/>
  <c r="O596" i="78"/>
  <c r="O608" i="78"/>
  <c r="O624" i="78"/>
  <c r="O633" i="78"/>
  <c r="O653" i="78"/>
  <c r="O665" i="78"/>
  <c r="O572" i="78"/>
  <c r="O630" i="78"/>
  <c r="O666" i="78"/>
  <c r="O678" i="78"/>
  <c r="O627" i="78"/>
  <c r="O659" i="78"/>
  <c r="O667" i="78"/>
  <c r="O552" i="78"/>
  <c r="O632" i="78"/>
  <c r="O660" i="78"/>
  <c r="O252" i="78"/>
  <c r="O263" i="78"/>
  <c r="O273" i="78"/>
  <c r="O272" i="78"/>
  <c r="O285" i="78"/>
  <c r="O290" i="78"/>
  <c r="O317" i="78"/>
  <c r="O306" i="78"/>
  <c r="O326" i="78"/>
  <c r="O315" i="78"/>
  <c r="O316" i="78"/>
  <c r="O357" i="78"/>
  <c r="O358" i="78"/>
  <c r="O339" i="78"/>
  <c r="O363" i="78"/>
  <c r="O374" i="78"/>
  <c r="O379" i="78"/>
  <c r="O395" i="78"/>
  <c r="O423" i="78"/>
  <c r="O435" i="78"/>
  <c r="O324" i="78"/>
  <c r="O376" i="78"/>
  <c r="O404" i="78"/>
  <c r="O420" i="78"/>
  <c r="O360" i="78"/>
  <c r="O397" i="78"/>
  <c r="O429" i="78"/>
  <c r="O462" i="78"/>
  <c r="O482" i="78"/>
  <c r="O494" i="78"/>
  <c r="O417" i="78"/>
  <c r="O453" i="78"/>
  <c r="O479" i="78"/>
  <c r="O499" i="78"/>
  <c r="O398" i="78"/>
  <c r="O456" i="78"/>
  <c r="O484" i="78"/>
  <c r="O448" i="78"/>
  <c r="O473" i="78"/>
  <c r="O489" i="78"/>
  <c r="O414" i="78"/>
  <c r="O520" i="78"/>
  <c r="O492" i="78"/>
  <c r="O523" i="78"/>
  <c r="O529" i="78"/>
  <c r="O532" i="78"/>
  <c r="O558" i="78"/>
  <c r="O570" i="78"/>
  <c r="O543" i="78"/>
  <c r="O555" i="78"/>
  <c r="O575" i="78"/>
  <c r="O591" i="78"/>
  <c r="O611" i="78"/>
  <c r="O623" i="78"/>
  <c r="O545" i="78"/>
  <c r="O557" i="78"/>
  <c r="O589" i="78"/>
  <c r="O609" i="78"/>
  <c r="O548" i="78"/>
  <c r="O594" i="78"/>
  <c r="O610" i="78"/>
  <c r="O616" i="78"/>
  <c r="O637" i="78"/>
  <c r="O649" i="78"/>
  <c r="O669" i="78"/>
  <c r="O535" i="78"/>
  <c r="O634" i="78"/>
  <c r="O662" i="78"/>
  <c r="O493" i="78"/>
  <c r="O568" i="78"/>
  <c r="O663" i="78"/>
  <c r="O639" i="78"/>
  <c r="O564" i="78"/>
  <c r="O628" i="78"/>
  <c r="O664" i="78"/>
  <c r="O676" i="78"/>
  <c r="O248" i="78"/>
  <c r="O280" i="78"/>
  <c r="O311" i="78"/>
  <c r="O332" i="78"/>
  <c r="O387" i="78"/>
  <c r="O443" i="78"/>
  <c r="O393" i="78"/>
  <c r="O470" i="78"/>
  <c r="O487" i="78"/>
  <c r="O464" i="78"/>
  <c r="O513" i="78"/>
  <c r="O512" i="78"/>
  <c r="O551" i="78"/>
  <c r="O599" i="78"/>
  <c r="O605" i="78"/>
  <c r="O598" i="78"/>
  <c r="O677" i="78"/>
  <c r="O670" i="78"/>
  <c r="O620" i="78"/>
  <c r="O314" i="78"/>
  <c r="O337" i="78"/>
  <c r="O372" i="78"/>
  <c r="O490" i="78"/>
  <c r="O446" i="78"/>
  <c r="O457" i="78"/>
  <c r="O500" i="78"/>
  <c r="O619" i="78"/>
  <c r="O614" i="78"/>
  <c r="O556" i="78"/>
  <c r="O279" i="78"/>
  <c r="O293" i="78"/>
  <c r="O331" i="78"/>
  <c r="O370" i="78"/>
  <c r="O411" i="78"/>
  <c r="O416" i="78"/>
  <c r="O418" i="78"/>
  <c r="O452" i="78"/>
  <c r="O507" i="78"/>
  <c r="O485" i="78"/>
  <c r="O530" i="78"/>
  <c r="O566" i="78"/>
  <c r="O563" i="78"/>
  <c r="O553" i="78"/>
  <c r="O617" i="78"/>
  <c r="O645" i="78"/>
  <c r="O604" i="78"/>
  <c r="O635" i="78"/>
  <c r="O636" i="78"/>
  <c r="O274" i="78"/>
  <c r="O390" i="78"/>
  <c r="O402" i="78"/>
  <c r="O463" i="78"/>
  <c r="O578" i="78"/>
  <c r="O565" i="78"/>
  <c r="O657" i="78"/>
  <c r="O671" i="78"/>
  <c r="O270" i="78"/>
  <c r="O301" i="78"/>
  <c r="O353" i="78"/>
  <c r="O351" i="78"/>
  <c r="O431" i="78"/>
  <c r="O384" i="78"/>
  <c r="O458" i="78"/>
  <c r="O506" i="78"/>
  <c r="O438" i="78"/>
  <c r="O454" i="78"/>
  <c r="O504" i="78"/>
  <c r="O546" i="78"/>
  <c r="O583" i="78"/>
  <c r="O524" i="78"/>
  <c r="O584" i="78"/>
  <c r="O625" i="78"/>
  <c r="O658" i="78"/>
  <c r="O631" i="78"/>
  <c r="O672" i="78"/>
  <c r="Y5" i="79"/>
  <c r="F237" i="78"/>
  <c r="Q108" i="79"/>
  <c r="AA66" i="79"/>
  <c r="R109" i="79"/>
  <c r="AB59" i="79"/>
  <c r="T37" i="79"/>
  <c r="X37" i="79"/>
  <c r="X28" i="79"/>
  <c r="M54" i="80"/>
  <c r="M55" i="80"/>
  <c r="M56" i="80"/>
  <c r="AC73" i="79"/>
  <c r="AA6" i="79"/>
  <c r="X87" i="79"/>
  <c r="R85" i="79"/>
  <c r="AB85" i="79"/>
  <c r="X77" i="79"/>
  <c r="X59" i="79"/>
  <c r="N109" i="79"/>
  <c r="AC57" i="79"/>
  <c r="X53" i="79"/>
  <c r="AC51" i="79"/>
  <c r="Q49" i="79"/>
  <c r="AA49" i="79"/>
  <c r="R45" i="79"/>
  <c r="AB45" i="79"/>
  <c r="AC43" i="79"/>
  <c r="T41" i="79"/>
  <c r="X41" i="79"/>
  <c r="T39" i="79"/>
  <c r="X39" i="79"/>
  <c r="AA37" i="79"/>
  <c r="Z37" i="79"/>
  <c r="AC32" i="79"/>
  <c r="R26" i="79"/>
  <c r="AB26" i="79"/>
  <c r="X24" i="79"/>
  <c r="AC22" i="79"/>
  <c r="T22" i="79"/>
  <c r="X22" i="79"/>
  <c r="Y12" i="79"/>
  <c r="T67" i="79"/>
  <c r="R108" i="79"/>
  <c r="AB67" i="79"/>
  <c r="I38" i="80"/>
  <c r="AC86" i="79"/>
  <c r="AC52" i="79"/>
  <c r="AC50" i="79"/>
  <c r="X46" i="79"/>
  <c r="T46" i="79"/>
  <c r="T44" i="79"/>
  <c r="X44" i="79"/>
  <c r="R42" i="79"/>
  <c r="AB42" i="79"/>
  <c r="AC40" i="79"/>
  <c r="Z40" i="79"/>
  <c r="AC38" i="79"/>
  <c r="AC35" i="79"/>
  <c r="X33" i="79"/>
  <c r="X31" i="79"/>
  <c r="R29" i="79"/>
  <c r="AB29" i="79"/>
  <c r="AB27" i="79"/>
  <c r="AC23" i="79"/>
  <c r="T21" i="79"/>
  <c r="X21" i="79"/>
  <c r="AB11" i="79"/>
  <c r="T6" i="79"/>
  <c r="X6" i="79"/>
  <c r="X34" i="79"/>
  <c r="X32" i="79"/>
  <c r="T32" i="79"/>
  <c r="X26" i="79"/>
  <c r="T14" i="79"/>
  <c r="X14" i="79"/>
  <c r="U66" i="79"/>
  <c r="X50" i="79"/>
  <c r="AA40" i="79"/>
  <c r="T35" i="79"/>
  <c r="X35" i="79"/>
  <c r="X73" i="79"/>
  <c r="R71" i="79"/>
  <c r="AB71" i="79"/>
  <c r="X61" i="79"/>
  <c r="Z6" i="79"/>
  <c r="G40" i="80"/>
  <c r="C40" i="80"/>
  <c r="H40" i="80"/>
  <c r="D40" i="80"/>
  <c r="X85" i="79"/>
  <c r="X81" i="79"/>
  <c r="T81" i="79"/>
  <c r="AC79" i="79"/>
  <c r="AC77" i="79"/>
  <c r="S59" i="79"/>
  <c r="T59" i="79"/>
  <c r="AA59" i="79"/>
  <c r="Q109" i="79"/>
  <c r="R57" i="79"/>
  <c r="AB57" i="79"/>
  <c r="R51" i="79"/>
  <c r="AB51" i="79"/>
  <c r="AC49" i="79"/>
  <c r="X45" i="79"/>
  <c r="AB37" i="79"/>
  <c r="Y37" i="79"/>
  <c r="AC34" i="79"/>
  <c r="AC28" i="79"/>
  <c r="AC24" i="79"/>
  <c r="T20" i="79"/>
  <c r="X20" i="79"/>
  <c r="R12" i="79"/>
  <c r="AB12" i="79"/>
  <c r="R7" i="79"/>
  <c r="AB7" i="79"/>
  <c r="K16" i="79"/>
  <c r="T68" i="79"/>
  <c r="N108" i="79"/>
  <c r="X68" i="79"/>
  <c r="T86" i="79"/>
  <c r="X86" i="79"/>
  <c r="R84" i="79"/>
  <c r="AB84" i="79"/>
  <c r="AC82" i="79"/>
  <c r="T76" i="79"/>
  <c r="X76" i="79"/>
  <c r="S60" i="79"/>
  <c r="AC60" i="79"/>
  <c r="X52" i="79"/>
  <c r="T52" i="79"/>
  <c r="AC46" i="79"/>
  <c r="X42" i="79"/>
  <c r="T40" i="79"/>
  <c r="X40" i="79"/>
  <c r="AC31" i="79"/>
  <c r="AC29" i="79"/>
  <c r="X8" i="79"/>
  <c r="T8" i="79"/>
  <c r="AC8" i="79"/>
  <c r="AB5" i="79"/>
  <c r="AB70" i="79"/>
  <c r="AB66" i="79"/>
  <c r="AB69" i="79"/>
  <c r="AB68" i="79"/>
  <c r="AC11" i="79"/>
  <c r="AA11" i="79"/>
  <c r="T31" i="79"/>
  <c r="T77" i="79"/>
  <c r="T61" i="79"/>
  <c r="U61" i="79"/>
  <c r="T73" i="79"/>
  <c r="T50" i="79"/>
  <c r="K108" i="78"/>
  <c r="F43" i="78"/>
  <c r="AM57" i="78"/>
  <c r="L132" i="78"/>
  <c r="K117" i="78"/>
  <c r="L45" i="78"/>
  <c r="AI83" i="78"/>
  <c r="X83" i="78"/>
  <c r="Z108" i="79"/>
  <c r="T34" i="79"/>
  <c r="U34" i="79"/>
  <c r="T62" i="79"/>
  <c r="AN117" i="78"/>
  <c r="M117" i="78"/>
  <c r="T29" i="79"/>
  <c r="U29" i="79"/>
  <c r="AO117" i="78"/>
  <c r="T45" i="79"/>
  <c r="T42" i="79"/>
  <c r="AD42" i="79"/>
  <c r="K45" i="78"/>
  <c r="AJ45" i="78"/>
  <c r="AL117" i="78"/>
  <c r="AB117" i="78"/>
  <c r="L117" i="78"/>
  <c r="N117" i="78"/>
  <c r="AJ57" i="78"/>
  <c r="E43" i="78"/>
  <c r="I107" i="78"/>
  <c r="I43" i="78"/>
  <c r="AL55" i="78"/>
  <c r="AM132" i="78"/>
  <c r="AB132" i="78"/>
  <c r="AL107" i="78"/>
  <c r="Z109" i="79"/>
  <c r="AM108" i="78"/>
  <c r="AO132" i="78"/>
  <c r="L108" i="78"/>
  <c r="M108" i="78"/>
  <c r="AM69" i="78"/>
  <c r="M59" i="78"/>
  <c r="AQ101" i="85"/>
  <c r="AS101" i="85"/>
  <c r="AK101" i="85"/>
  <c r="AL101" i="85"/>
  <c r="AQ125" i="85"/>
  <c r="AS125" i="85"/>
  <c r="K125" i="85"/>
  <c r="AO108" i="78"/>
  <c r="AL108" i="78"/>
  <c r="AK108" i="78"/>
  <c r="Z108" i="78"/>
  <c r="G79" i="78"/>
  <c r="AK84" i="78"/>
  <c r="AL69" i="78"/>
  <c r="AJ69" i="78"/>
  <c r="AQ137" i="85"/>
  <c r="AS137" i="85"/>
  <c r="L137" i="85"/>
  <c r="AQ41" i="85"/>
  <c r="AS41" i="85"/>
  <c r="D41" i="85"/>
  <c r="AQ89" i="85"/>
  <c r="AS89" i="85"/>
  <c r="AJ89" i="85"/>
  <c r="AQ149" i="85"/>
  <c r="AS149" i="85"/>
  <c r="AO149" i="85"/>
  <c r="AQ53" i="85"/>
  <c r="AS53" i="85"/>
  <c r="AG53" i="85"/>
  <c r="AO69" i="78"/>
  <c r="AQ113" i="85"/>
  <c r="AS113" i="85"/>
  <c r="AL113" i="85"/>
  <c r="AN108" i="78"/>
  <c r="J108" i="78"/>
  <c r="AF45" i="78"/>
  <c r="U45" i="78"/>
  <c r="I79" i="78"/>
  <c r="L69" i="78"/>
  <c r="AG59" i="78"/>
  <c r="V59" i="78"/>
  <c r="M69" i="78"/>
  <c r="AQ77" i="85"/>
  <c r="AS77" i="85"/>
  <c r="AL45" i="78"/>
  <c r="AG45" i="78"/>
  <c r="M57" i="78"/>
  <c r="AO45" i="78"/>
  <c r="E45" i="78"/>
  <c r="AI45" i="78"/>
  <c r="H45" i="78"/>
  <c r="G43" i="78"/>
  <c r="I45" i="78"/>
  <c r="AI57" i="78"/>
  <c r="AN45" i="78"/>
  <c r="J45" i="78"/>
  <c r="F57" i="78"/>
  <c r="AM45" i="78"/>
  <c r="G45" i="78"/>
  <c r="AK45" i="78"/>
  <c r="AJ83" i="78"/>
  <c r="M43" i="78"/>
  <c r="AH45" i="78"/>
  <c r="F45" i="78"/>
  <c r="D45" i="78"/>
  <c r="D33" i="78"/>
  <c r="H89" i="85"/>
  <c r="AH65" i="85"/>
  <c r="AI65" i="85"/>
  <c r="F65" i="85"/>
  <c r="AQ150" i="85"/>
  <c r="AS150" i="85"/>
  <c r="AQ90" i="85"/>
  <c r="AS90" i="85"/>
  <c r="AQ66" i="85"/>
  <c r="AS66" i="85"/>
  <c r="AQ54" i="85"/>
  <c r="AS54" i="85"/>
  <c r="AQ42" i="85"/>
  <c r="AS42" i="85"/>
  <c r="AQ78" i="85"/>
  <c r="AS78" i="85"/>
  <c r="AQ138" i="85"/>
  <c r="AS138" i="85"/>
  <c r="AQ114" i="85"/>
  <c r="AS114" i="85"/>
  <c r="AQ102" i="85"/>
  <c r="AS102" i="85"/>
  <c r="AQ126" i="85"/>
  <c r="AS126" i="85"/>
  <c r="I101" i="85"/>
  <c r="J113" i="85"/>
  <c r="AN57" i="78"/>
  <c r="AK57" i="78"/>
  <c r="AH43" i="78"/>
  <c r="AL83" i="78"/>
  <c r="AN83" i="78"/>
  <c r="L43" i="78"/>
  <c r="AN43" i="78"/>
  <c r="K43" i="78"/>
  <c r="AL43" i="78"/>
  <c r="AO43" i="78"/>
  <c r="H91" i="78"/>
  <c r="K57" i="78"/>
  <c r="AK91" i="78"/>
  <c r="AM91" i="78"/>
  <c r="E57" i="78"/>
  <c r="J57" i="78"/>
  <c r="AG57" i="78"/>
  <c r="V57" i="78"/>
  <c r="D43" i="78"/>
  <c r="D31" i="78"/>
  <c r="L83" i="78"/>
  <c r="G83" i="78"/>
  <c r="K132" i="78"/>
  <c r="AN132" i="78"/>
  <c r="AK43" i="78"/>
  <c r="AI43" i="78"/>
  <c r="J43" i="78"/>
  <c r="AF43" i="78"/>
  <c r="L81" i="78"/>
  <c r="AJ91" i="78"/>
  <c r="Y91" i="78"/>
  <c r="G57" i="78"/>
  <c r="AL57" i="78"/>
  <c r="M91" i="78"/>
  <c r="AN67" i="78"/>
  <c r="L57" i="78"/>
  <c r="AO57" i="78"/>
  <c r="H57" i="78"/>
  <c r="M83" i="78"/>
  <c r="K83" i="78"/>
  <c r="AJ43" i="78"/>
  <c r="AG43" i="78"/>
  <c r="AM43" i="78"/>
  <c r="AH57" i="78"/>
  <c r="I95" i="78"/>
  <c r="AK103" i="78"/>
  <c r="Z103" i="78"/>
  <c r="AO103" i="78"/>
  <c r="I103" i="78"/>
  <c r="AI84" i="78"/>
  <c r="X84" i="78"/>
  <c r="J84" i="78"/>
  <c r="H84" i="78"/>
  <c r="L84" i="78"/>
  <c r="AO84" i="78"/>
  <c r="K84" i="78"/>
  <c r="M84" i="78"/>
  <c r="G84" i="78"/>
  <c r="I84" i="78"/>
  <c r="AJ84" i="78"/>
  <c r="AN84" i="78"/>
  <c r="M156" i="78"/>
  <c r="N156" i="78"/>
  <c r="AO156" i="78"/>
  <c r="AD156" i="78"/>
  <c r="M93" i="78"/>
  <c r="K93" i="78"/>
  <c r="AN93" i="78"/>
  <c r="K81" i="78"/>
  <c r="G81" i="78"/>
  <c r="H81" i="78"/>
  <c r="AK81" i="78"/>
  <c r="J81" i="78"/>
  <c r="AN81" i="78"/>
  <c r="AO141" i="78"/>
  <c r="AD141" i="78"/>
  <c r="L141" i="78"/>
  <c r="M141" i="78"/>
  <c r="K127" i="78"/>
  <c r="AO127" i="78"/>
  <c r="AN127" i="78"/>
  <c r="AM127" i="78"/>
  <c r="AM84" i="78"/>
  <c r="AC129" i="78"/>
  <c r="M153" i="78"/>
  <c r="N153" i="78"/>
  <c r="L79" i="78"/>
  <c r="AI79" i="78"/>
  <c r="X79" i="78"/>
  <c r="H59" i="78"/>
  <c r="AL59" i="78"/>
  <c r="M79" i="78"/>
  <c r="E59" i="78"/>
  <c r="K91" i="78"/>
  <c r="AO91" i="78"/>
  <c r="L91" i="78"/>
  <c r="AN91" i="78"/>
  <c r="J91" i="78"/>
  <c r="K59" i="78"/>
  <c r="I59" i="78"/>
  <c r="AN59" i="78"/>
  <c r="F59" i="78"/>
  <c r="AJ59" i="78"/>
  <c r="AH59" i="78"/>
  <c r="AI59" i="78"/>
  <c r="AM59" i="78"/>
  <c r="AK59" i="78"/>
  <c r="G59" i="78"/>
  <c r="J59" i="78"/>
  <c r="AO105" i="78"/>
  <c r="AM105" i="78"/>
  <c r="J105" i="78"/>
  <c r="AK105" i="78"/>
  <c r="AL105" i="78"/>
  <c r="AN105" i="78"/>
  <c r="K105" i="78"/>
  <c r="I105" i="78"/>
  <c r="M105" i="78"/>
  <c r="K79" i="78"/>
  <c r="AJ79" i="78"/>
  <c r="J79" i="78"/>
  <c r="H79" i="78"/>
  <c r="AL79" i="78"/>
  <c r="AK79" i="78"/>
  <c r="AN79" i="78"/>
  <c r="AO79" i="78"/>
  <c r="AO59" i="78"/>
  <c r="AH55" i="78"/>
  <c r="G55" i="78"/>
  <c r="J200" i="78"/>
  <c r="K191" i="78"/>
  <c r="F193" i="78"/>
  <c r="G67" i="78"/>
  <c r="K119" i="78"/>
  <c r="M127" i="78"/>
  <c r="K103" i="78"/>
  <c r="AO107" i="78"/>
  <c r="J206" i="78"/>
  <c r="J93" i="78"/>
  <c r="AJ93" i="78"/>
  <c r="AM67" i="78"/>
  <c r="AK107" i="78"/>
  <c r="H69" i="78"/>
  <c r="M143" i="78"/>
  <c r="N143" i="78"/>
  <c r="L103" i="78"/>
  <c r="J103" i="78"/>
  <c r="AM103" i="78"/>
  <c r="H83" i="78"/>
  <c r="AO83" i="78"/>
  <c r="J83" i="78"/>
  <c r="AN69" i="78"/>
  <c r="AO95" i="78"/>
  <c r="AM93" i="78"/>
  <c r="G69" i="78"/>
  <c r="AI69" i="78"/>
  <c r="K69" i="78"/>
  <c r="L67" i="78"/>
  <c r="F67" i="78"/>
  <c r="Y97" i="78"/>
  <c r="I93" i="78"/>
  <c r="I67" i="78"/>
  <c r="K107" i="78"/>
  <c r="F69" i="78"/>
  <c r="AO143" i="78"/>
  <c r="M103" i="78"/>
  <c r="AN103" i="78"/>
  <c r="I83" i="78"/>
  <c r="AK83" i="78"/>
  <c r="AK69" i="78"/>
  <c r="AH69" i="78"/>
  <c r="W69" i="78"/>
  <c r="AM107" i="78"/>
  <c r="I69" i="78"/>
  <c r="AH72" i="78"/>
  <c r="AO72" i="78"/>
  <c r="AK72" i="78"/>
  <c r="M72" i="78"/>
  <c r="I72" i="78"/>
  <c r="AM72" i="78"/>
  <c r="F72" i="78"/>
  <c r="G72" i="78"/>
  <c r="AL72" i="78"/>
  <c r="AI72" i="78"/>
  <c r="L72" i="78"/>
  <c r="K72" i="78"/>
  <c r="H72" i="78"/>
  <c r="J72" i="78"/>
  <c r="AN72" i="78"/>
  <c r="AJ72" i="78"/>
  <c r="AM104" i="78"/>
  <c r="J104" i="78"/>
  <c r="K104" i="78"/>
  <c r="L104" i="78"/>
  <c r="AL104" i="78"/>
  <c r="AN104" i="78"/>
  <c r="M104" i="78"/>
  <c r="AK104" i="78"/>
  <c r="AO104" i="78"/>
  <c r="I104" i="78"/>
  <c r="AJ80" i="78"/>
  <c r="L80" i="78"/>
  <c r="J80" i="78"/>
  <c r="AM80" i="78"/>
  <c r="AN80" i="78"/>
  <c r="AK80" i="78"/>
  <c r="AL80" i="78"/>
  <c r="AO80" i="78"/>
  <c r="K80" i="78"/>
  <c r="M80" i="78"/>
  <c r="I80" i="78"/>
  <c r="AI80" i="78"/>
  <c r="G80" i="78"/>
  <c r="H80" i="78"/>
  <c r="L93" i="78"/>
  <c r="AL93" i="78"/>
  <c r="AO67" i="78"/>
  <c r="J67" i="78"/>
  <c r="AH67" i="78"/>
  <c r="W67" i="78"/>
  <c r="AN143" i="78"/>
  <c r="AD143" i="78"/>
  <c r="AO151" i="78"/>
  <c r="AD151" i="78"/>
  <c r="AI81" i="78"/>
  <c r="X81" i="78"/>
  <c r="AJ81" i="78"/>
  <c r="AN95" i="78"/>
  <c r="AO81" i="78"/>
  <c r="AM96" i="78"/>
  <c r="H96" i="78"/>
  <c r="AJ96" i="78"/>
  <c r="AO96" i="78"/>
  <c r="AL96" i="78"/>
  <c r="M96" i="78"/>
  <c r="I96" i="78"/>
  <c r="J96" i="78"/>
  <c r="K96" i="78"/>
  <c r="AK96" i="78"/>
  <c r="L96" i="78"/>
  <c r="AN96" i="78"/>
  <c r="L128" i="78"/>
  <c r="AM128" i="78"/>
  <c r="K128" i="78"/>
  <c r="AO128" i="78"/>
  <c r="M128" i="78"/>
  <c r="AN128" i="78"/>
  <c r="M152" i="78"/>
  <c r="N152" i="78"/>
  <c r="AO152" i="78"/>
  <c r="AD152" i="78"/>
  <c r="AN48" i="78"/>
  <c r="AJ48" i="78"/>
  <c r="M48" i="78"/>
  <c r="D48" i="78"/>
  <c r="AO48" i="78"/>
  <c r="I48" i="78"/>
  <c r="AH48" i="78"/>
  <c r="AL48" i="78"/>
  <c r="F48" i="78"/>
  <c r="AF48" i="78"/>
  <c r="G48" i="78"/>
  <c r="AK48" i="78"/>
  <c r="E48" i="78"/>
  <c r="L48" i="78"/>
  <c r="AG48" i="78"/>
  <c r="K48" i="78"/>
  <c r="AM48" i="78"/>
  <c r="H48" i="78"/>
  <c r="AI48" i="78"/>
  <c r="J48" i="78"/>
  <c r="AL120" i="78"/>
  <c r="AO120" i="78"/>
  <c r="J120" i="78"/>
  <c r="M120" i="78"/>
  <c r="L120" i="78"/>
  <c r="AN120" i="78"/>
  <c r="K120" i="78"/>
  <c r="AM120" i="78"/>
  <c r="AK56" i="78"/>
  <c r="H56" i="78"/>
  <c r="AJ56" i="78"/>
  <c r="AI56" i="78"/>
  <c r="AN56" i="78"/>
  <c r="AO56" i="78"/>
  <c r="I56" i="78"/>
  <c r="AM56" i="78"/>
  <c r="AL56" i="78"/>
  <c r="K56" i="78"/>
  <c r="AG56" i="78"/>
  <c r="M56" i="78"/>
  <c r="G56" i="78"/>
  <c r="L56" i="78"/>
  <c r="F56" i="78"/>
  <c r="E56" i="78"/>
  <c r="J56" i="78"/>
  <c r="AH56" i="78"/>
  <c r="AK44" i="78"/>
  <c r="D44" i="78"/>
  <c r="G44" i="78"/>
  <c r="H44" i="78"/>
  <c r="AO44" i="78"/>
  <c r="AI44" i="78"/>
  <c r="AF44" i="78"/>
  <c r="K44" i="78"/>
  <c r="AG44" i="78"/>
  <c r="E44" i="78"/>
  <c r="E32" i="78"/>
  <c r="J44" i="78"/>
  <c r="AN44" i="78"/>
  <c r="L44" i="78"/>
  <c r="M44" i="78"/>
  <c r="AH44" i="78"/>
  <c r="AM44" i="78"/>
  <c r="AL44" i="78"/>
  <c r="AJ44" i="78"/>
  <c r="I44" i="78"/>
  <c r="F44" i="78"/>
  <c r="L140" i="78"/>
  <c r="AN140" i="78"/>
  <c r="M140" i="78"/>
  <c r="AO140" i="78"/>
  <c r="H93" i="78"/>
  <c r="AK93" i="78"/>
  <c r="H67" i="78"/>
  <c r="AJ67" i="78"/>
  <c r="Y67" i="78"/>
  <c r="AC141" i="78"/>
  <c r="AM47" i="78"/>
  <c r="M81" i="78"/>
  <c r="AO93" i="78"/>
  <c r="AL81" i="78"/>
  <c r="I81" i="78"/>
  <c r="L60" i="78"/>
  <c r="AI60" i="78"/>
  <c r="AM60" i="78"/>
  <c r="AO60" i="78"/>
  <c r="K60" i="78"/>
  <c r="G60" i="78"/>
  <c r="AJ60" i="78"/>
  <c r="H60" i="78"/>
  <c r="M60" i="78"/>
  <c r="F60" i="78"/>
  <c r="E60" i="78"/>
  <c r="AK60" i="78"/>
  <c r="AL60" i="78"/>
  <c r="AH60" i="78"/>
  <c r="AG60" i="78"/>
  <c r="I60" i="78"/>
  <c r="AN60" i="78"/>
  <c r="J60" i="78"/>
  <c r="K92" i="78"/>
  <c r="H92" i="78"/>
  <c r="AM92" i="78"/>
  <c r="M92" i="78"/>
  <c r="AJ92" i="78"/>
  <c r="L92" i="78"/>
  <c r="J92" i="78"/>
  <c r="I92" i="78"/>
  <c r="AN92" i="78"/>
  <c r="AL92" i="78"/>
  <c r="AO92" i="78"/>
  <c r="AK92" i="78"/>
  <c r="L68" i="78"/>
  <c r="AI68" i="78"/>
  <c r="G68" i="78"/>
  <c r="AO68" i="78"/>
  <c r="I68" i="78"/>
  <c r="F68" i="78"/>
  <c r="AK68" i="78"/>
  <c r="M68" i="78"/>
  <c r="AM68" i="78"/>
  <c r="AN68" i="78"/>
  <c r="AL68" i="78"/>
  <c r="AH68" i="78"/>
  <c r="AJ68" i="78"/>
  <c r="H68" i="78"/>
  <c r="K68" i="78"/>
  <c r="J68" i="78"/>
  <c r="AL116" i="78"/>
  <c r="AO116" i="78"/>
  <c r="AM116" i="78"/>
  <c r="J116" i="78"/>
  <c r="AN116" i="78"/>
  <c r="K116" i="78"/>
  <c r="L116" i="78"/>
  <c r="M116" i="78"/>
  <c r="J55" i="78"/>
  <c r="AM55" i="78"/>
  <c r="F47" i="78"/>
  <c r="AO47" i="78"/>
  <c r="L115" i="78"/>
  <c r="I55" i="78"/>
  <c r="AG55" i="78"/>
  <c r="V55" i="78"/>
  <c r="AK71" i="78"/>
  <c r="D47" i="78"/>
  <c r="D35" i="78"/>
  <c r="AN47" i="78"/>
  <c r="H71" i="78"/>
  <c r="AH71" i="78"/>
  <c r="W71" i="78"/>
  <c r="G71" i="78"/>
  <c r="AL115" i="78"/>
  <c r="AA115" i="78"/>
  <c r="M115" i="78"/>
  <c r="AI55" i="78"/>
  <c r="AN55" i="78"/>
  <c r="AK55" i="78"/>
  <c r="AO71" i="78"/>
  <c r="L71" i="78"/>
  <c r="E47" i="78"/>
  <c r="AL47" i="78"/>
  <c r="AJ47" i="78"/>
  <c r="AF47" i="78"/>
  <c r="U47" i="78"/>
  <c r="K71" i="78"/>
  <c r="AM71" i="78"/>
  <c r="H47" i="78"/>
  <c r="AH47" i="78"/>
  <c r="AG47" i="78"/>
  <c r="AL71" i="78"/>
  <c r="AJ55" i="78"/>
  <c r="H55" i="78"/>
  <c r="J71" i="78"/>
  <c r="AJ71" i="78"/>
  <c r="J47" i="78"/>
  <c r="AK47" i="78"/>
  <c r="G47" i="78"/>
  <c r="AI71" i="78"/>
  <c r="AM115" i="78"/>
  <c r="J115" i="78"/>
  <c r="AN115" i="78"/>
  <c r="AO115" i="78"/>
  <c r="J119" i="78"/>
  <c r="AN119" i="78"/>
  <c r="AL119" i="78"/>
  <c r="AA119" i="78"/>
  <c r="I192" i="78"/>
  <c r="J193" i="78"/>
  <c r="M119" i="78"/>
  <c r="AM119" i="78"/>
  <c r="J203" i="78"/>
  <c r="E55" i="78"/>
  <c r="AO55" i="78"/>
  <c r="L55" i="78"/>
  <c r="F55" i="78"/>
  <c r="K55" i="78"/>
  <c r="J191" i="78"/>
  <c r="AL67" i="78"/>
  <c r="AK67" i="78"/>
  <c r="K67" i="78"/>
  <c r="M67" i="78"/>
  <c r="H196" i="78"/>
  <c r="I197" i="78"/>
  <c r="T108" i="79"/>
  <c r="L119" i="78"/>
  <c r="H197" i="78"/>
  <c r="Y108" i="79"/>
  <c r="Y109" i="79"/>
  <c r="N139" i="78"/>
  <c r="J196" i="78"/>
  <c r="AA108" i="79"/>
  <c r="G200" i="78"/>
  <c r="G198" i="78"/>
  <c r="F196" i="78"/>
  <c r="AK95" i="78"/>
  <c r="L107" i="78"/>
  <c r="AN107" i="78"/>
  <c r="AM95" i="78"/>
  <c r="J95" i="78"/>
  <c r="H95" i="78"/>
  <c r="F71" i="78"/>
  <c r="M107" i="78"/>
  <c r="M71" i="78"/>
  <c r="M47" i="78"/>
  <c r="K47" i="78"/>
  <c r="L47" i="78"/>
  <c r="I47" i="78"/>
  <c r="I71" i="78"/>
  <c r="M95" i="78"/>
  <c r="L95" i="78"/>
  <c r="AL95" i="78"/>
  <c r="AJ95" i="78"/>
  <c r="Y95" i="78"/>
  <c r="AO155" i="78"/>
  <c r="AD155" i="78"/>
  <c r="M155" i="78"/>
  <c r="N155" i="78"/>
  <c r="F191" i="78"/>
  <c r="J198" i="78"/>
  <c r="AA109" i="79"/>
  <c r="J202" i="78"/>
  <c r="J199" i="78"/>
  <c r="G196" i="78"/>
  <c r="I208" i="78"/>
  <c r="I191" i="78"/>
  <c r="I198" i="78"/>
  <c r="I199" i="78"/>
  <c r="G188" i="78"/>
  <c r="G203" i="78"/>
  <c r="I202" i="78"/>
  <c r="H203" i="78"/>
  <c r="H198" i="78"/>
  <c r="J207" i="78"/>
  <c r="G206" i="78"/>
  <c r="H206" i="78"/>
  <c r="J188" i="78"/>
  <c r="I196" i="78"/>
  <c r="H192" i="78"/>
  <c r="H199" i="78"/>
  <c r="I201" i="78"/>
  <c r="G201" i="78"/>
  <c r="G204" i="78"/>
  <c r="G191" i="78"/>
  <c r="G199" i="78"/>
  <c r="G194" i="78"/>
  <c r="G195" i="78"/>
  <c r="G208" i="78"/>
  <c r="G192" i="78"/>
  <c r="H188" i="78"/>
  <c r="G202" i="78"/>
  <c r="H193" i="78"/>
  <c r="I200" i="78"/>
  <c r="F192" i="78"/>
  <c r="H207" i="78"/>
  <c r="H194" i="78"/>
  <c r="H200" i="78"/>
  <c r="H191" i="78"/>
  <c r="H204" i="78"/>
  <c r="H202" i="78"/>
  <c r="H195" i="78"/>
  <c r="I188" i="78"/>
  <c r="J205" i="78"/>
  <c r="J194" i="78"/>
  <c r="J208" i="78"/>
  <c r="J195" i="78"/>
  <c r="J197" i="78"/>
  <c r="I207" i="78"/>
  <c r="I204" i="78"/>
  <c r="I194" i="78"/>
  <c r="I206" i="78"/>
  <c r="I203" i="78"/>
  <c r="I195" i="78"/>
  <c r="J189" i="78"/>
  <c r="J192" i="78"/>
  <c r="G207" i="78"/>
  <c r="H205" i="78"/>
  <c r="AD70" i="79"/>
  <c r="AD66" i="79"/>
  <c r="G193" i="78"/>
  <c r="H208" i="78"/>
  <c r="J204" i="78"/>
  <c r="K207" i="78"/>
  <c r="K188" i="78"/>
  <c r="N129" i="78"/>
  <c r="I205" i="78"/>
  <c r="G205" i="78"/>
  <c r="F197" i="78"/>
  <c r="R236" i="78"/>
  <c r="K200" i="78"/>
  <c r="K196" i="78"/>
  <c r="AD139" i="78"/>
  <c r="I193" i="78"/>
  <c r="AD5" i="79"/>
  <c r="AB109" i="79"/>
  <c r="K193" i="78"/>
  <c r="F202" i="78"/>
  <c r="F188" i="78"/>
  <c r="G197" i="78"/>
  <c r="H201" i="78"/>
  <c r="J201" i="78"/>
  <c r="AC139" i="78"/>
  <c r="AC131" i="78"/>
  <c r="AD129" i="78"/>
  <c r="W73" i="78"/>
  <c r="N144" i="78"/>
  <c r="AD149" i="78"/>
  <c r="AD157" i="78"/>
  <c r="AD131" i="78"/>
  <c r="AK106" i="78"/>
  <c r="M106" i="78"/>
  <c r="K106" i="78"/>
  <c r="AM106" i="78"/>
  <c r="I106" i="78"/>
  <c r="J106" i="78"/>
  <c r="AL106" i="78"/>
  <c r="AN106" i="78"/>
  <c r="L106" i="78"/>
  <c r="AO106" i="78"/>
  <c r="N149" i="78"/>
  <c r="M154" i="78"/>
  <c r="N154" i="78"/>
  <c r="AO154" i="78"/>
  <c r="AD154" i="78"/>
  <c r="AD11" i="79"/>
  <c r="N131" i="78"/>
  <c r="I70" i="78"/>
  <c r="AM70" i="78"/>
  <c r="H70" i="78"/>
  <c r="J70" i="78"/>
  <c r="AK70" i="78"/>
  <c r="AH70" i="78"/>
  <c r="F70" i="78"/>
  <c r="AN70" i="78"/>
  <c r="AI70" i="78"/>
  <c r="L70" i="78"/>
  <c r="AO70" i="78"/>
  <c r="K70" i="78"/>
  <c r="G70" i="78"/>
  <c r="AJ70" i="78"/>
  <c r="M70" i="78"/>
  <c r="AL70" i="78"/>
  <c r="H94" i="78"/>
  <c r="AJ94" i="78"/>
  <c r="AL94" i="78"/>
  <c r="AN94" i="78"/>
  <c r="J94" i="78"/>
  <c r="AO94" i="78"/>
  <c r="I94" i="78"/>
  <c r="K94" i="78"/>
  <c r="L94" i="78"/>
  <c r="M94" i="78"/>
  <c r="AK94" i="78"/>
  <c r="AM94" i="78"/>
  <c r="AC144" i="78"/>
  <c r="AD144" i="78"/>
  <c r="L142" i="78"/>
  <c r="AO142" i="78"/>
  <c r="AN142" i="78"/>
  <c r="M142" i="78"/>
  <c r="AI82" i="78"/>
  <c r="AN82" i="78"/>
  <c r="H82" i="78"/>
  <c r="M82" i="78"/>
  <c r="AJ82" i="78"/>
  <c r="J82" i="78"/>
  <c r="G82" i="78"/>
  <c r="L82" i="78"/>
  <c r="I82" i="78"/>
  <c r="AO82" i="78"/>
  <c r="AL82" i="78"/>
  <c r="AK82" i="78"/>
  <c r="K82" i="78"/>
  <c r="AM82" i="78"/>
  <c r="AG58" i="78"/>
  <c r="AI58" i="78"/>
  <c r="AH58" i="78"/>
  <c r="AJ58" i="78"/>
  <c r="AL58" i="78"/>
  <c r="H58" i="78"/>
  <c r="AM58" i="78"/>
  <c r="E58" i="78"/>
  <c r="F58" i="78"/>
  <c r="I58" i="78"/>
  <c r="AN58" i="78"/>
  <c r="J58" i="78"/>
  <c r="L58" i="78"/>
  <c r="K58" i="78"/>
  <c r="G58" i="78"/>
  <c r="AO58" i="78"/>
  <c r="M58" i="78"/>
  <c r="AK58" i="78"/>
  <c r="AC108" i="79"/>
  <c r="M130" i="78"/>
  <c r="K130" i="78"/>
  <c r="AM130" i="78"/>
  <c r="AO130" i="78"/>
  <c r="L130" i="78"/>
  <c r="AN130" i="78"/>
  <c r="AI46" i="78"/>
  <c r="AG46" i="78"/>
  <c r="K46" i="78"/>
  <c r="E46" i="78"/>
  <c r="AK46" i="78"/>
  <c r="H46" i="78"/>
  <c r="F46" i="78"/>
  <c r="AO46" i="78"/>
  <c r="L46" i="78"/>
  <c r="AH46" i="78"/>
  <c r="G46" i="78"/>
  <c r="D46" i="78"/>
  <c r="AL46" i="78"/>
  <c r="AN46" i="78"/>
  <c r="AM46" i="78"/>
  <c r="J46" i="78"/>
  <c r="I46" i="78"/>
  <c r="AJ46" i="78"/>
  <c r="AF46" i="78"/>
  <c r="M46" i="78"/>
  <c r="J118" i="78"/>
  <c r="AL118" i="78"/>
  <c r="AM118" i="78"/>
  <c r="AO118" i="78"/>
  <c r="K118" i="78"/>
  <c r="L118" i="78"/>
  <c r="M118" i="78"/>
  <c r="AN118" i="78"/>
  <c r="U236" i="78"/>
  <c r="AD59" i="79"/>
  <c r="U59" i="79"/>
  <c r="AD68" i="79"/>
  <c r="U68" i="79"/>
  <c r="AD46" i="79"/>
  <c r="U46" i="79"/>
  <c r="AD41" i="79"/>
  <c r="U41" i="79"/>
  <c r="AD40" i="79"/>
  <c r="U40" i="79"/>
  <c r="U45" i="79"/>
  <c r="AD45" i="79"/>
  <c r="T85" i="79"/>
  <c r="R18" i="79"/>
  <c r="AB18" i="79"/>
  <c r="R19" i="79"/>
  <c r="AB19" i="79"/>
  <c r="R72" i="79"/>
  <c r="AB72" i="79"/>
  <c r="R17" i="79"/>
  <c r="AD73" i="79"/>
  <c r="U73" i="79"/>
  <c r="AD35" i="79"/>
  <c r="U35" i="79"/>
  <c r="AD50" i="79"/>
  <c r="U50" i="79"/>
  <c r="T26" i="79"/>
  <c r="P236" i="78"/>
  <c r="U67" i="79"/>
  <c r="AD67" i="79"/>
  <c r="T24" i="79"/>
  <c r="AD39" i="79"/>
  <c r="U39" i="79"/>
  <c r="T28" i="79"/>
  <c r="AD37" i="79"/>
  <c r="U37" i="79"/>
  <c r="K202" i="78"/>
  <c r="K189" i="78"/>
  <c r="F198" i="78"/>
  <c r="F194" i="78"/>
  <c r="F189" i="78"/>
  <c r="Y40" i="79"/>
  <c r="T60" i="79"/>
  <c r="T84" i="79"/>
  <c r="X108" i="79"/>
  <c r="T57" i="79"/>
  <c r="AB6" i="79"/>
  <c r="H189" i="78"/>
  <c r="U69" i="79"/>
  <c r="AD69" i="79"/>
  <c r="I190" i="78"/>
  <c r="Q36" i="79"/>
  <c r="AA17" i="79"/>
  <c r="AA111" i="79"/>
  <c r="Q111" i="79"/>
  <c r="P31" i="80"/>
  <c r="P32" i="80"/>
  <c r="P33" i="80"/>
  <c r="T43" i="79"/>
  <c r="AD52" i="79"/>
  <c r="U52" i="79"/>
  <c r="AD76" i="79"/>
  <c r="U76" i="79"/>
  <c r="AD86" i="79"/>
  <c r="U86" i="79"/>
  <c r="AD81" i="79"/>
  <c r="U81" i="79"/>
  <c r="O17" i="79"/>
  <c r="O19" i="79"/>
  <c r="Y19" i="79"/>
  <c r="O72" i="79"/>
  <c r="Y72" i="79"/>
  <c r="O18" i="79"/>
  <c r="Y18" i="79"/>
  <c r="AD32" i="79"/>
  <c r="U32" i="79"/>
  <c r="AD6" i="79"/>
  <c r="U6" i="79"/>
  <c r="S236" i="78"/>
  <c r="Q236" i="78"/>
  <c r="AD21" i="79"/>
  <c r="U21" i="79"/>
  <c r="AD44" i="79"/>
  <c r="U44" i="79"/>
  <c r="U22" i="79"/>
  <c r="AD22" i="79"/>
  <c r="T87" i="79"/>
  <c r="K195" i="78"/>
  <c r="K192" i="78"/>
  <c r="K205" i="78"/>
  <c r="F205" i="78"/>
  <c r="F201" i="78"/>
  <c r="F199" i="78"/>
  <c r="F200" i="78"/>
  <c r="AD27" i="79"/>
  <c r="U27" i="79"/>
  <c r="AD62" i="79"/>
  <c r="U62" i="79"/>
  <c r="T82" i="79"/>
  <c r="H190" i="78"/>
  <c r="G190" i="78"/>
  <c r="T30" i="79"/>
  <c r="AD31" i="79"/>
  <c r="U31" i="79"/>
  <c r="AD77" i="79"/>
  <c r="U77" i="79"/>
  <c r="T236" i="78"/>
  <c r="K206" i="78"/>
  <c r="K201" i="78"/>
  <c r="K199" i="78"/>
  <c r="K208" i="78"/>
  <c r="K203" i="78"/>
  <c r="F204" i="78"/>
  <c r="F206" i="78"/>
  <c r="T12" i="79"/>
  <c r="AD63" i="79"/>
  <c r="U63" i="79"/>
  <c r="T71" i="79"/>
  <c r="K190" i="78"/>
  <c r="F190" i="78"/>
  <c r="AD25" i="79"/>
  <c r="U25" i="79"/>
  <c r="T49" i="79"/>
  <c r="P36" i="79"/>
  <c r="P111" i="79"/>
  <c r="O31" i="80"/>
  <c r="O32" i="80"/>
  <c r="O33" i="80"/>
  <c r="Z17" i="79"/>
  <c r="Z111" i="79"/>
  <c r="K90" i="79"/>
  <c r="AC59" i="79"/>
  <c r="AC109" i="79"/>
  <c r="S109" i="79"/>
  <c r="T109" i="79"/>
  <c r="S17" i="79"/>
  <c r="S19" i="79"/>
  <c r="AC19" i="79"/>
  <c r="S18" i="79"/>
  <c r="AC18" i="79"/>
  <c r="S72" i="79"/>
  <c r="AC72" i="79"/>
  <c r="AD14" i="79"/>
  <c r="U14" i="79"/>
  <c r="I189" i="78"/>
  <c r="AB108" i="79"/>
  <c r="AD8" i="79"/>
  <c r="U8" i="79"/>
  <c r="AD20" i="79"/>
  <c r="U20" i="79"/>
  <c r="I40" i="80"/>
  <c r="N17" i="79"/>
  <c r="N19" i="79"/>
  <c r="N72" i="79"/>
  <c r="N18" i="79"/>
  <c r="AD34" i="79"/>
  <c r="F195" i="78"/>
  <c r="I22" i="80"/>
  <c r="E23" i="80"/>
  <c r="T33" i="79"/>
  <c r="T53" i="79"/>
  <c r="X109" i="79"/>
  <c r="F207" i="78"/>
  <c r="G189" i="78"/>
  <c r="K204" i="78"/>
  <c r="K197" i="78"/>
  <c r="K198" i="78"/>
  <c r="K194" i="78"/>
  <c r="F203" i="78"/>
  <c r="F208" i="78"/>
  <c r="AD29" i="79"/>
  <c r="O52" i="80"/>
  <c r="O54" i="80"/>
  <c r="O55" i="80"/>
  <c r="O56" i="80"/>
  <c r="T7" i="79"/>
  <c r="Z12" i="79"/>
  <c r="T51" i="79"/>
  <c r="J190" i="78"/>
  <c r="AD23" i="79"/>
  <c r="U23" i="79"/>
  <c r="U38" i="79"/>
  <c r="AD38" i="79"/>
  <c r="N52" i="80"/>
  <c r="S19" i="80"/>
  <c r="S20" i="80"/>
  <c r="AD79" i="79"/>
  <c r="U79" i="79"/>
  <c r="AD61" i="79"/>
  <c r="U42" i="79"/>
  <c r="V61" i="78"/>
  <c r="Z109" i="78"/>
  <c r="Y85" i="78"/>
  <c r="AJ61" i="78"/>
  <c r="AC145" i="78"/>
  <c r="J109" i="78"/>
  <c r="N132" i="78"/>
  <c r="AD117" i="78"/>
  <c r="E33" i="78"/>
  <c r="AB107" i="78"/>
  <c r="AC117" i="78"/>
  <c r="AA117" i="78"/>
  <c r="Y83" i="78"/>
  <c r="E31" i="78"/>
  <c r="AD133" i="78"/>
  <c r="N141" i="78"/>
  <c r="AM125" i="85"/>
  <c r="AN125" i="85"/>
  <c r="L33" i="78"/>
  <c r="E53" i="85"/>
  <c r="AF41" i="85"/>
  <c r="U41" i="85"/>
  <c r="V43" i="78"/>
  <c r="AN137" i="85"/>
  <c r="AO137" i="85"/>
  <c r="N127" i="78"/>
  <c r="AB81" i="78"/>
  <c r="Z91" i="78"/>
  <c r="AA107" i="78"/>
  <c r="AA57" i="78"/>
  <c r="AD109" i="79"/>
  <c r="U43" i="78"/>
  <c r="Y69" i="78"/>
  <c r="AD132" i="78"/>
  <c r="W43" i="78"/>
  <c r="N108" i="78"/>
  <c r="G33" i="78"/>
  <c r="AC132" i="78"/>
  <c r="X57" i="78"/>
  <c r="N45" i="78"/>
  <c r="AC108" i="78"/>
  <c r="X69" i="78"/>
  <c r="X45" i="78"/>
  <c r="AD108" i="78"/>
  <c r="AA45" i="78"/>
  <c r="N140" i="78"/>
  <c r="N128" i="78"/>
  <c r="AC83" i="78"/>
  <c r="M149" i="85"/>
  <c r="N149" i="85"/>
  <c r="AC43" i="78"/>
  <c r="AA108" i="78"/>
  <c r="AB108" i="78"/>
  <c r="AA69" i="78"/>
  <c r="N105" i="78"/>
  <c r="W59" i="78"/>
  <c r="AB43" i="78"/>
  <c r="AB45" i="78"/>
  <c r="X43" i="78"/>
  <c r="Z93" i="78"/>
  <c r="AD43" i="78"/>
  <c r="AB57" i="78"/>
  <c r="AC45" i="78"/>
  <c r="W45" i="78"/>
  <c r="N43" i="78"/>
  <c r="Z69" i="78"/>
  <c r="W57" i="78"/>
  <c r="Z43" i="78"/>
  <c r="N57" i="78"/>
  <c r="AA91" i="78"/>
  <c r="V45" i="78"/>
  <c r="I31" i="78"/>
  <c r="X59" i="78"/>
  <c r="AD45" i="78"/>
  <c r="Z45" i="78"/>
  <c r="Y45" i="78"/>
  <c r="Y43" i="78"/>
  <c r="J31" i="78"/>
  <c r="AA101" i="85"/>
  <c r="AM101" i="85"/>
  <c r="K126" i="85"/>
  <c r="K133" i="85"/>
  <c r="AM126" i="85"/>
  <c r="AN126" i="85"/>
  <c r="AO126" i="85"/>
  <c r="AO90" i="85"/>
  <c r="AL90" i="85"/>
  <c r="AN90" i="85"/>
  <c r="H90" i="85"/>
  <c r="AM90" i="85"/>
  <c r="AJ90" i="85"/>
  <c r="AJ97" i="85"/>
  <c r="AK90" i="85"/>
  <c r="Y89" i="85"/>
  <c r="AA113" i="85"/>
  <c r="AN138" i="85"/>
  <c r="L138" i="85"/>
  <c r="L145" i="85"/>
  <c r="AO138" i="85"/>
  <c r="AH66" i="85"/>
  <c r="AO66" i="85"/>
  <c r="AN66" i="85"/>
  <c r="F66" i="85"/>
  <c r="AL66" i="85"/>
  <c r="AJ66" i="85"/>
  <c r="AI66" i="85"/>
  <c r="AI73" i="85"/>
  <c r="AK66" i="85"/>
  <c r="AM66" i="85"/>
  <c r="AJ65" i="85"/>
  <c r="AK65" i="85"/>
  <c r="AO102" i="85"/>
  <c r="I102" i="85"/>
  <c r="AM102" i="85"/>
  <c r="AL102" i="85"/>
  <c r="AL109" i="85"/>
  <c r="AN102" i="85"/>
  <c r="AK102" i="85"/>
  <c r="AL42" i="85"/>
  <c r="AF42" i="85"/>
  <c r="AJ42" i="85"/>
  <c r="AI42" i="85"/>
  <c r="AK42" i="85"/>
  <c r="AM42" i="85"/>
  <c r="AO42" i="85"/>
  <c r="AH42" i="85"/>
  <c r="D42" i="85"/>
  <c r="AN42" i="85"/>
  <c r="AG42" i="85"/>
  <c r="M150" i="85"/>
  <c r="N150" i="85"/>
  <c r="AO150" i="85"/>
  <c r="AD150" i="85"/>
  <c r="AH73" i="85"/>
  <c r="W65" i="85"/>
  <c r="X65" i="85"/>
  <c r="AA43" i="78"/>
  <c r="AC84" i="78"/>
  <c r="Y71" i="78"/>
  <c r="N84" i="78"/>
  <c r="AC57" i="78"/>
  <c r="Z84" i="78"/>
  <c r="AD103" i="78"/>
  <c r="Y79" i="78"/>
  <c r="AB91" i="78"/>
  <c r="AD57" i="78"/>
  <c r="AC91" i="78"/>
  <c r="AM113" i="85"/>
  <c r="AB113" i="85"/>
  <c r="AD149" i="85"/>
  <c r="D29" i="85"/>
  <c r="AO78" i="85"/>
  <c r="G78" i="85"/>
  <c r="G85" i="85"/>
  <c r="AM78" i="85"/>
  <c r="AN78" i="85"/>
  <c r="AK78" i="85"/>
  <c r="AJ78" i="85"/>
  <c r="AI78" i="85"/>
  <c r="AI85" i="85"/>
  <c r="AL78" i="85"/>
  <c r="AH53" i="85"/>
  <c r="W53" i="85"/>
  <c r="V53" i="85"/>
  <c r="Z101" i="85"/>
  <c r="J114" i="85"/>
  <c r="AO114" i="85"/>
  <c r="AM114" i="85"/>
  <c r="AL114" i="85"/>
  <c r="AN114" i="85"/>
  <c r="AM54" i="85"/>
  <c r="E54" i="85"/>
  <c r="AK54" i="85"/>
  <c r="AH54" i="85"/>
  <c r="AL54" i="85"/>
  <c r="AI54" i="85"/>
  <c r="AO54" i="85"/>
  <c r="AN54" i="85"/>
  <c r="AG54" i="85"/>
  <c r="AJ54" i="85"/>
  <c r="AD59" i="78"/>
  <c r="AD127" i="78"/>
  <c r="AA84" i="78"/>
  <c r="AK89" i="85"/>
  <c r="Z83" i="78"/>
  <c r="AB103" i="78"/>
  <c r="AA79" i="78"/>
  <c r="AC127" i="78"/>
  <c r="Y84" i="78"/>
  <c r="Z57" i="78"/>
  <c r="Y57" i="78"/>
  <c r="E35" i="78"/>
  <c r="J33" i="78"/>
  <c r="G31" i="78"/>
  <c r="AD79" i="78"/>
  <c r="AD91" i="78"/>
  <c r="AB127" i="78"/>
  <c r="AD69" i="78"/>
  <c r="AB84" i="78"/>
  <c r="AA103" i="78"/>
  <c r="AB79" i="78"/>
  <c r="AB69" i="78"/>
  <c r="AA47" i="78"/>
  <c r="K36" i="78"/>
  <c r="N93" i="78"/>
  <c r="G36" i="78"/>
  <c r="AB93" i="78"/>
  <c r="AD84" i="78"/>
  <c r="AC79" i="78"/>
  <c r="AC103" i="78"/>
  <c r="Z79" i="78"/>
  <c r="N81" i="78"/>
  <c r="AA81" i="78"/>
  <c r="N69" i="78"/>
  <c r="K33" i="78"/>
  <c r="N79" i="78"/>
  <c r="M33" i="78"/>
  <c r="N59" i="78"/>
  <c r="N91" i="78"/>
  <c r="AC143" i="78"/>
  <c r="AB59" i="78"/>
  <c r="Y59" i="78"/>
  <c r="F31" i="78"/>
  <c r="AC93" i="78"/>
  <c r="AB105" i="78"/>
  <c r="AA105" i="78"/>
  <c r="M36" i="78"/>
  <c r="Z67" i="78"/>
  <c r="L31" i="78"/>
  <c r="N115" i="78"/>
  <c r="AC69" i="78"/>
  <c r="Z105" i="78"/>
  <c r="AA83" i="78"/>
  <c r="AD83" i="78"/>
  <c r="X67" i="78"/>
  <c r="Y93" i="78"/>
  <c r="AA59" i="78"/>
  <c r="Z59" i="78"/>
  <c r="AC59" i="78"/>
  <c r="H31" i="78"/>
  <c r="AD105" i="78"/>
  <c r="N83" i="78"/>
  <c r="N103" i="78"/>
  <c r="AC105" i="78"/>
  <c r="J36" i="78"/>
  <c r="AA93" i="78"/>
  <c r="H36" i="78"/>
  <c r="I36" i="78"/>
  <c r="Z107" i="78"/>
  <c r="I33" i="78"/>
  <c r="Z81" i="78"/>
  <c r="AD107" i="78"/>
  <c r="M31" i="78"/>
  <c r="F33" i="78"/>
  <c r="L36" i="78"/>
  <c r="AB83" i="78"/>
  <c r="K35" i="78"/>
  <c r="N80" i="78"/>
  <c r="N72" i="78"/>
  <c r="L32" i="78"/>
  <c r="V56" i="78"/>
  <c r="AD56" i="78"/>
  <c r="X56" i="78"/>
  <c r="AA56" i="78"/>
  <c r="Z56" i="78"/>
  <c r="Y56" i="78"/>
  <c r="W56" i="78"/>
  <c r="AB56" i="78"/>
  <c r="AC56" i="78"/>
  <c r="N120" i="78"/>
  <c r="N68" i="78"/>
  <c r="N92" i="78"/>
  <c r="F32" i="78"/>
  <c r="K32" i="78"/>
  <c r="H32" i="78"/>
  <c r="Y48" i="78"/>
  <c r="X48" i="78"/>
  <c r="Z48" i="78"/>
  <c r="AC48" i="78"/>
  <c r="AB48" i="78"/>
  <c r="U48" i="78"/>
  <c r="V48" i="78"/>
  <c r="AD48" i="78"/>
  <c r="W48" i="78"/>
  <c r="AA48" i="78"/>
  <c r="AD128" i="78"/>
  <c r="AC128" i="78"/>
  <c r="AB128" i="78"/>
  <c r="N96" i="78"/>
  <c r="AC80" i="78"/>
  <c r="Z80" i="78"/>
  <c r="AB80" i="78"/>
  <c r="AD80" i="78"/>
  <c r="Y80" i="78"/>
  <c r="X80" i="78"/>
  <c r="AA80" i="78"/>
  <c r="N104" i="78"/>
  <c r="H33" i="78"/>
  <c r="AC81" i="78"/>
  <c r="AD93" i="78"/>
  <c r="AD81" i="78"/>
  <c r="AA116" i="78"/>
  <c r="AD116" i="78"/>
  <c r="AB116" i="78"/>
  <c r="AC116" i="78"/>
  <c r="AB92" i="78"/>
  <c r="AA92" i="78"/>
  <c r="AC92" i="78"/>
  <c r="Z92" i="78"/>
  <c r="AD92" i="78"/>
  <c r="Y92" i="78"/>
  <c r="V60" i="78"/>
  <c r="AB60" i="78"/>
  <c r="AA60" i="78"/>
  <c r="AC60" i="78"/>
  <c r="AD60" i="78"/>
  <c r="Z60" i="78"/>
  <c r="X60" i="78"/>
  <c r="W60" i="78"/>
  <c r="Y60" i="78"/>
  <c r="N60" i="78"/>
  <c r="I32" i="78"/>
  <c r="J32" i="78"/>
  <c r="W44" i="78"/>
  <c r="X44" i="78"/>
  <c r="V44" i="78"/>
  <c r="Z44" i="78"/>
  <c r="Y44" i="78"/>
  <c r="AC44" i="78"/>
  <c r="AB44" i="78"/>
  <c r="AA44" i="78"/>
  <c r="AD44" i="78"/>
  <c r="U44" i="78"/>
  <c r="G32" i="78"/>
  <c r="AA120" i="78"/>
  <c r="AC120" i="78"/>
  <c r="AD120" i="78"/>
  <c r="E36" i="78"/>
  <c r="F36" i="78"/>
  <c r="W72" i="78"/>
  <c r="Z72" i="78"/>
  <c r="AB72" i="78"/>
  <c r="AC72" i="78"/>
  <c r="AD72" i="78"/>
  <c r="AA72" i="78"/>
  <c r="Y72" i="78"/>
  <c r="X72" i="78"/>
  <c r="N119" i="78"/>
  <c r="AD96" i="78"/>
  <c r="Y96" i="78"/>
  <c r="Z96" i="78"/>
  <c r="AC96" i="78"/>
  <c r="AB96" i="78"/>
  <c r="AA96" i="78"/>
  <c r="Y81" i="78"/>
  <c r="V47" i="78"/>
  <c r="J35" i="78"/>
  <c r="W47" i="78"/>
  <c r="AA71" i="78"/>
  <c r="N116" i="78"/>
  <c r="X68" i="78"/>
  <c r="AD68" i="78"/>
  <c r="Y68" i="78"/>
  <c r="AA68" i="78"/>
  <c r="AB68" i="78"/>
  <c r="W68" i="78"/>
  <c r="AC68" i="78"/>
  <c r="Z68" i="78"/>
  <c r="AD140" i="78"/>
  <c r="AC140" i="78"/>
  <c r="M32" i="78"/>
  <c r="N44" i="78"/>
  <c r="D32" i="78"/>
  <c r="N56" i="78"/>
  <c r="AB120" i="78"/>
  <c r="D36" i="78"/>
  <c r="N48" i="78"/>
  <c r="Z104" i="78"/>
  <c r="AC104" i="78"/>
  <c r="AA104" i="78"/>
  <c r="AD104" i="78"/>
  <c r="AB104" i="78"/>
  <c r="Z71" i="78"/>
  <c r="AC71" i="78"/>
  <c r="Z95" i="78"/>
  <c r="N107" i="78"/>
  <c r="AA67" i="78"/>
  <c r="AD55" i="78"/>
  <c r="AC119" i="78"/>
  <c r="AC115" i="78"/>
  <c r="H35" i="78"/>
  <c r="Z47" i="78"/>
  <c r="Y55" i="78"/>
  <c r="G35" i="78"/>
  <c r="X47" i="78"/>
  <c r="AD47" i="78"/>
  <c r="X55" i="78"/>
  <c r="W55" i="78"/>
  <c r="AB115" i="78"/>
  <c r="N137" i="78"/>
  <c r="AD67" i="78"/>
  <c r="AC55" i="78"/>
  <c r="AB47" i="78"/>
  <c r="X71" i="78"/>
  <c r="AD115" i="78"/>
  <c r="Z55" i="78"/>
  <c r="K31" i="78"/>
  <c r="N55" i="78"/>
  <c r="AL73" i="78"/>
  <c r="AC47" i="78"/>
  <c r="AA55" i="78"/>
  <c r="Y47" i="78"/>
  <c r="AB71" i="78"/>
  <c r="AB55" i="78"/>
  <c r="AD71" i="78"/>
  <c r="AC107" i="78"/>
  <c r="H209" i="78"/>
  <c r="N67" i="78"/>
  <c r="AD119" i="78"/>
  <c r="AB67" i="78"/>
  <c r="AC67" i="78"/>
  <c r="AB119" i="78"/>
  <c r="N95" i="78"/>
  <c r="N47" i="78"/>
  <c r="N71" i="78"/>
  <c r="M35" i="78"/>
  <c r="AD95" i="78"/>
  <c r="I35" i="78"/>
  <c r="L35" i="78"/>
  <c r="F35" i="78"/>
  <c r="AC95" i="78"/>
  <c r="AA95" i="78"/>
  <c r="AB95" i="78"/>
  <c r="G209" i="78"/>
  <c r="J209" i="78"/>
  <c r="AE236" i="78"/>
  <c r="AO133" i="78"/>
  <c r="X236" i="78"/>
  <c r="I209" i="78"/>
  <c r="AK73" i="78"/>
  <c r="AD108" i="79"/>
  <c r="AJ73" i="78"/>
  <c r="W236" i="78"/>
  <c r="Z236" i="78"/>
  <c r="Y236" i="78"/>
  <c r="AG236" i="78"/>
  <c r="G85" i="78"/>
  <c r="H85" i="78"/>
  <c r="AN145" i="78"/>
  <c r="AD236" i="78"/>
  <c r="AC236" i="78"/>
  <c r="AF49" i="78"/>
  <c r="AO145" i="78"/>
  <c r="F209" i="78"/>
  <c r="AF236" i="78"/>
  <c r="AA236" i="78"/>
  <c r="K209" i="78"/>
  <c r="F73" i="78"/>
  <c r="AK97" i="78"/>
  <c r="AJ85" i="78"/>
  <c r="L145" i="78"/>
  <c r="AI73" i="78"/>
  <c r="AN133" i="78"/>
  <c r="AG61" i="78"/>
  <c r="AH61" i="78"/>
  <c r="M34" i="78"/>
  <c r="J34" i="78"/>
  <c r="D49" i="78"/>
  <c r="E34" i="78"/>
  <c r="N130" i="78"/>
  <c r="AI61" i="78"/>
  <c r="AK85" i="78"/>
  <c r="AO157" i="78"/>
  <c r="AI85" i="78"/>
  <c r="N118" i="78"/>
  <c r="AM121" i="78"/>
  <c r="AJ97" i="78"/>
  <c r="M157" i="78"/>
  <c r="AD70" i="78"/>
  <c r="W70" i="78"/>
  <c r="Z70" i="78"/>
  <c r="AA70" i="78"/>
  <c r="X70" i="78"/>
  <c r="AB70" i="78"/>
  <c r="Y70" i="78"/>
  <c r="AC70" i="78"/>
  <c r="I109" i="78"/>
  <c r="N157" i="78"/>
  <c r="G34" i="78"/>
  <c r="F34" i="78"/>
  <c r="N142" i="78"/>
  <c r="K133" i="78"/>
  <c r="N106" i="78"/>
  <c r="AD118" i="78"/>
  <c r="AA118" i="78"/>
  <c r="AC118" i="78"/>
  <c r="AB118" i="78"/>
  <c r="H34" i="78"/>
  <c r="X58" i="78"/>
  <c r="Y58" i="78"/>
  <c r="W58" i="78"/>
  <c r="V58" i="78"/>
  <c r="AC58" i="78"/>
  <c r="AD58" i="78"/>
  <c r="Z58" i="78"/>
  <c r="AB58" i="78"/>
  <c r="AA58" i="78"/>
  <c r="AB82" i="78"/>
  <c r="N82" i="78"/>
  <c r="AC142" i="78"/>
  <c r="AD142" i="78"/>
  <c r="AL109" i="78"/>
  <c r="J121" i="78"/>
  <c r="D34" i="78"/>
  <c r="N46" i="78"/>
  <c r="AK109" i="78"/>
  <c r="X82" i="78"/>
  <c r="Y82" i="78"/>
  <c r="Z82" i="78"/>
  <c r="AC82" i="78"/>
  <c r="AD82" i="78"/>
  <c r="AA82" i="78"/>
  <c r="AD94" i="78"/>
  <c r="Y94" i="78"/>
  <c r="Z94" i="78"/>
  <c r="AB94" i="78"/>
  <c r="AA94" i="78"/>
  <c r="AC94" i="78"/>
  <c r="AN121" i="78"/>
  <c r="AL121" i="78"/>
  <c r="W46" i="78"/>
  <c r="V46" i="78"/>
  <c r="U46" i="78"/>
  <c r="Y46" i="78"/>
  <c r="AD46" i="78"/>
  <c r="X46" i="78"/>
  <c r="Z46" i="78"/>
  <c r="AC46" i="78"/>
  <c r="AB46" i="78"/>
  <c r="AA46" i="78"/>
  <c r="K34" i="78"/>
  <c r="N94" i="78"/>
  <c r="Z106" i="78"/>
  <c r="AC106" i="78"/>
  <c r="AA106" i="78"/>
  <c r="AB106" i="78"/>
  <c r="AD106" i="78"/>
  <c r="I34" i="78"/>
  <c r="L34" i="78"/>
  <c r="AC130" i="78"/>
  <c r="AD130" i="78"/>
  <c r="AM133" i="78"/>
  <c r="AB130" i="78"/>
  <c r="H97" i="78"/>
  <c r="N58" i="78"/>
  <c r="E61" i="78"/>
  <c r="N70" i="78"/>
  <c r="AH73" i="78"/>
  <c r="P64" i="79"/>
  <c r="P74" i="79"/>
  <c r="Z74" i="79"/>
  <c r="P65" i="79"/>
  <c r="Z65" i="79"/>
  <c r="P48" i="79"/>
  <c r="Z48" i="79"/>
  <c r="P58" i="79"/>
  <c r="Z58" i="79"/>
  <c r="P80" i="79"/>
  <c r="Z80" i="79"/>
  <c r="P47" i="79"/>
  <c r="P75" i="79"/>
  <c r="Z75" i="79"/>
  <c r="P83" i="79"/>
  <c r="Z83" i="79"/>
  <c r="P54" i="79"/>
  <c r="P78" i="79"/>
  <c r="Z78" i="79"/>
  <c r="P56" i="79"/>
  <c r="Z56" i="79"/>
  <c r="P55" i="79"/>
  <c r="Z55" i="79"/>
  <c r="AD33" i="79"/>
  <c r="U33" i="79"/>
  <c r="AB236" i="78"/>
  <c r="T72" i="79"/>
  <c r="X72" i="79"/>
  <c r="Z36" i="79"/>
  <c r="AD60" i="79"/>
  <c r="U60" i="79"/>
  <c r="AD28" i="79"/>
  <c r="U28" i="79"/>
  <c r="N54" i="80"/>
  <c r="N55" i="80"/>
  <c r="N56" i="80"/>
  <c r="P53" i="80"/>
  <c r="R20" i="80"/>
  <c r="Q20" i="80"/>
  <c r="O20" i="80"/>
  <c r="AD7" i="79"/>
  <c r="U7" i="79"/>
  <c r="V9" i="79"/>
  <c r="AD53" i="79"/>
  <c r="U53" i="79"/>
  <c r="D23" i="80"/>
  <c r="G23" i="80"/>
  <c r="H23" i="80"/>
  <c r="C23" i="80"/>
  <c r="X19" i="79"/>
  <c r="T19" i="79"/>
  <c r="AD12" i="79"/>
  <c r="U12" i="79"/>
  <c r="V13" i="79"/>
  <c r="AD30" i="79"/>
  <c r="U30" i="79"/>
  <c r="AD57" i="79"/>
  <c r="U57" i="79"/>
  <c r="AD26" i="79"/>
  <c r="U26" i="79"/>
  <c r="AD51" i="79"/>
  <c r="U51" i="79"/>
  <c r="V236" i="78"/>
  <c r="N111" i="79"/>
  <c r="Q31" i="80"/>
  <c r="Q32" i="80"/>
  <c r="Q33" i="80"/>
  <c r="T17" i="79"/>
  <c r="X17" i="79"/>
  <c r="N36" i="79"/>
  <c r="U71" i="79"/>
  <c r="AD71" i="79"/>
  <c r="F23" i="80"/>
  <c r="AA36" i="79"/>
  <c r="R111" i="79"/>
  <c r="AB17" i="79"/>
  <c r="AB111" i="79"/>
  <c r="R36" i="79"/>
  <c r="AD85" i="79"/>
  <c r="U85" i="79"/>
  <c r="P20" i="80"/>
  <c r="T18" i="79"/>
  <c r="X18" i="79"/>
  <c r="S36" i="79"/>
  <c r="AC17" i="79"/>
  <c r="AC111" i="79"/>
  <c r="S111" i="79"/>
  <c r="AD49" i="79"/>
  <c r="U49" i="79"/>
  <c r="AD82" i="79"/>
  <c r="U82" i="79"/>
  <c r="AD87" i="79"/>
  <c r="U87" i="79"/>
  <c r="O36" i="79"/>
  <c r="O111" i="79"/>
  <c r="R31" i="80"/>
  <c r="R32" i="80"/>
  <c r="R33" i="80"/>
  <c r="Y17" i="79"/>
  <c r="Y111" i="79"/>
  <c r="AD43" i="79"/>
  <c r="U43" i="79"/>
  <c r="U84" i="79"/>
  <c r="AD84" i="79"/>
  <c r="U24" i="79"/>
  <c r="AD24" i="79"/>
  <c r="AO125" i="85"/>
  <c r="AD125" i="85"/>
  <c r="AC125" i="85"/>
  <c r="AM133" i="85"/>
  <c r="N126" i="78"/>
  <c r="AG49" i="78"/>
  <c r="N138" i="78"/>
  <c r="N145" i="78"/>
  <c r="M145" i="78"/>
  <c r="AC121" i="78"/>
  <c r="AB121" i="78"/>
  <c r="AA73" i="78"/>
  <c r="I97" i="78"/>
  <c r="X73" i="78"/>
  <c r="Z85" i="78"/>
  <c r="V49" i="78"/>
  <c r="Y73" i="78"/>
  <c r="AB133" i="78"/>
  <c r="X85" i="78"/>
  <c r="AM61" i="78"/>
  <c r="AK61" i="78"/>
  <c r="AO97" i="78"/>
  <c r="AL97" i="78"/>
  <c r="AN97" i="78"/>
  <c r="AL61" i="78"/>
  <c r="U49" i="78"/>
  <c r="AO121" i="78"/>
  <c r="AA109" i="78"/>
  <c r="AA121" i="78"/>
  <c r="Z73" i="78"/>
  <c r="Z97" i="78"/>
  <c r="AC133" i="78"/>
  <c r="M133" i="78"/>
  <c r="E49" i="78"/>
  <c r="N102" i="78"/>
  <c r="AM97" i="78"/>
  <c r="AD145" i="78"/>
  <c r="W61" i="78"/>
  <c r="AD137" i="85"/>
  <c r="AJ85" i="85"/>
  <c r="AC137" i="85"/>
  <c r="AN145" i="85"/>
  <c r="AO145" i="85"/>
  <c r="Y65" i="85"/>
  <c r="AN133" i="85"/>
  <c r="AB125" i="85"/>
  <c r="L125" i="85"/>
  <c r="M125" i="85"/>
  <c r="E61" i="85"/>
  <c r="AG41" i="85"/>
  <c r="V41" i="85"/>
  <c r="E41" i="85"/>
  <c r="N33" i="78"/>
  <c r="AK73" i="85"/>
  <c r="AA78" i="85"/>
  <c r="AM109" i="85"/>
  <c r="AA114" i="85"/>
  <c r="AA121" i="85"/>
  <c r="AC114" i="85"/>
  <c r="AD114" i="85"/>
  <c r="D30" i="85"/>
  <c r="J101" i="85"/>
  <c r="V42" i="85"/>
  <c r="X42" i="85"/>
  <c r="AC42" i="85"/>
  <c r="U42" i="85"/>
  <c r="W42" i="85"/>
  <c r="Z42" i="85"/>
  <c r="AA42" i="85"/>
  <c r="Y42" i="85"/>
  <c r="AD42" i="85"/>
  <c r="AB42" i="85"/>
  <c r="F73" i="85"/>
  <c r="K113" i="85"/>
  <c r="H97" i="85"/>
  <c r="AH61" i="85"/>
  <c r="AI53" i="85"/>
  <c r="AJ53" i="85"/>
  <c r="Z78" i="85"/>
  <c r="AC78" i="85"/>
  <c r="X78" i="85"/>
  <c r="Y78" i="85"/>
  <c r="AB78" i="85"/>
  <c r="AD78" i="85"/>
  <c r="AD90" i="85"/>
  <c r="Z90" i="85"/>
  <c r="AB90" i="85"/>
  <c r="AC90" i="85"/>
  <c r="Y90" i="85"/>
  <c r="AA90" i="85"/>
  <c r="J90" i="85"/>
  <c r="I109" i="85"/>
  <c r="N36" i="78"/>
  <c r="AO133" i="85"/>
  <c r="Z89" i="85"/>
  <c r="AB114" i="85"/>
  <c r="AB121" i="85"/>
  <c r="AB101" i="85"/>
  <c r="J121" i="85"/>
  <c r="AD157" i="85"/>
  <c r="AL65" i="85"/>
  <c r="AL73" i="85"/>
  <c r="AF49" i="85"/>
  <c r="AC126" i="85"/>
  <c r="AC133" i="85"/>
  <c r="X54" i="85"/>
  <c r="Z54" i="85"/>
  <c r="AD54" i="85"/>
  <c r="AC54" i="85"/>
  <c r="AB54" i="85"/>
  <c r="AA54" i="85"/>
  <c r="V54" i="85"/>
  <c r="V61" i="85"/>
  <c r="Y54" i="85"/>
  <c r="W54" i="85"/>
  <c r="G54" i="85"/>
  <c r="G65" i="85"/>
  <c r="AD102" i="85"/>
  <c r="AC102" i="85"/>
  <c r="Z102" i="85"/>
  <c r="Z109" i="85"/>
  <c r="AB102" i="85"/>
  <c r="AA102" i="85"/>
  <c r="AK97" i="85"/>
  <c r="AJ73" i="85"/>
  <c r="F53" i="85"/>
  <c r="AN113" i="85"/>
  <c r="AN121" i="85"/>
  <c r="AM121" i="85"/>
  <c r="W66" i="85"/>
  <c r="AC66" i="85"/>
  <c r="AA66" i="85"/>
  <c r="AD66" i="85"/>
  <c r="Z66" i="85"/>
  <c r="Y66" i="85"/>
  <c r="X66" i="85"/>
  <c r="X73" i="85"/>
  <c r="AB66" i="85"/>
  <c r="AC138" i="85"/>
  <c r="AD138" i="85"/>
  <c r="AB126" i="85"/>
  <c r="AD126" i="85"/>
  <c r="AG61" i="85"/>
  <c r="AL121" i="85"/>
  <c r="N31" i="78"/>
  <c r="N32" i="78"/>
  <c r="N157" i="85"/>
  <c r="D49" i="85"/>
  <c r="AL89" i="85"/>
  <c r="AK109" i="85"/>
  <c r="M157" i="85"/>
  <c r="AO157" i="85"/>
  <c r="Z65" i="85"/>
  <c r="AN101" i="85"/>
  <c r="M219" i="78"/>
  <c r="N35" i="78"/>
  <c r="L188" i="78"/>
  <c r="L203" i="78"/>
  <c r="L189" i="78"/>
  <c r="L205" i="78"/>
  <c r="L208" i="78"/>
  <c r="L197" i="78"/>
  <c r="M226" i="78"/>
  <c r="L200" i="78"/>
  <c r="M227" i="78"/>
  <c r="M218" i="78"/>
  <c r="L192" i="78"/>
  <c r="L204" i="78"/>
  <c r="AD111" i="79"/>
  <c r="M231" i="78"/>
  <c r="L196" i="78"/>
  <c r="L202" i="78"/>
  <c r="L195" i="78"/>
  <c r="M233" i="78"/>
  <c r="M225" i="78"/>
  <c r="M232" i="78"/>
  <c r="G237" i="78"/>
  <c r="G236" i="78"/>
  <c r="L207" i="78"/>
  <c r="M216" i="78"/>
  <c r="L198" i="78"/>
  <c r="M230" i="78"/>
  <c r="M221" i="78"/>
  <c r="M220" i="78"/>
  <c r="N34" i="78"/>
  <c r="M222" i="78"/>
  <c r="X111" i="79"/>
  <c r="M213" i="78"/>
  <c r="O74" i="79"/>
  <c r="Y74" i="79"/>
  <c r="O65" i="79"/>
  <c r="Y65" i="79"/>
  <c r="O64" i="79"/>
  <c r="O48" i="79"/>
  <c r="Y48" i="79"/>
  <c r="O56" i="79"/>
  <c r="Y56" i="79"/>
  <c r="O80" i="79"/>
  <c r="Y80" i="79"/>
  <c r="O83" i="79"/>
  <c r="Y83" i="79"/>
  <c r="O78" i="79"/>
  <c r="Y78" i="79"/>
  <c r="O47" i="79"/>
  <c r="O55" i="79"/>
  <c r="Y55" i="79"/>
  <c r="O58" i="79"/>
  <c r="Y58" i="79"/>
  <c r="O75" i="79"/>
  <c r="Y75" i="79"/>
  <c r="O54" i="79"/>
  <c r="M215" i="78"/>
  <c r="L206" i="78"/>
  <c r="P115" i="79"/>
  <c r="O35" i="80"/>
  <c r="O36" i="80"/>
  <c r="O37" i="80"/>
  <c r="Z64" i="79"/>
  <c r="Z115" i="79"/>
  <c r="L193" i="78"/>
  <c r="AC36" i="79"/>
  <c r="M228" i="78"/>
  <c r="U18" i="79"/>
  <c r="AD18" i="79"/>
  <c r="N31" i="80"/>
  <c r="T111" i="79"/>
  <c r="Q64" i="79"/>
  <c r="Q74" i="79"/>
  <c r="AA74" i="79"/>
  <c r="Q65" i="79"/>
  <c r="AA65" i="79"/>
  <c r="Q54" i="79"/>
  <c r="Q75" i="79"/>
  <c r="AA75" i="79"/>
  <c r="Q55" i="79"/>
  <c r="AA55" i="79"/>
  <c r="Q48" i="79"/>
  <c r="AA48" i="79"/>
  <c r="Q58" i="79"/>
  <c r="AA58" i="79"/>
  <c r="Q47" i="79"/>
  <c r="Q56" i="79"/>
  <c r="AA56" i="79"/>
  <c r="Q78" i="79"/>
  <c r="AA78" i="79"/>
  <c r="Q80" i="79"/>
  <c r="AA80" i="79"/>
  <c r="Q83" i="79"/>
  <c r="AA83" i="79"/>
  <c r="T36" i="79"/>
  <c r="AD17" i="79"/>
  <c r="U17" i="79"/>
  <c r="L201" i="78"/>
  <c r="L199" i="78"/>
  <c r="O13" i="79"/>
  <c r="R13" i="79"/>
  <c r="P13" i="79"/>
  <c r="S13" i="79"/>
  <c r="N13" i="79"/>
  <c r="Q13" i="79"/>
  <c r="N64" i="79"/>
  <c r="N74" i="79"/>
  <c r="N65" i="79"/>
  <c r="I23" i="80"/>
  <c r="N54" i="79"/>
  <c r="N75" i="79"/>
  <c r="N78" i="79"/>
  <c r="N96" i="79"/>
  <c r="N80" i="79"/>
  <c r="N56" i="79"/>
  <c r="N58" i="79"/>
  <c r="N48" i="79"/>
  <c r="N47" i="79"/>
  <c r="N55" i="79"/>
  <c r="N83" i="79"/>
  <c r="L191" i="78"/>
  <c r="L194" i="78"/>
  <c r="M223" i="78"/>
  <c r="S74" i="79"/>
  <c r="AC74" i="79"/>
  <c r="S65" i="79"/>
  <c r="AC65" i="79"/>
  <c r="S64" i="79"/>
  <c r="S58" i="79"/>
  <c r="AC58" i="79"/>
  <c r="S56" i="79"/>
  <c r="AC56" i="79"/>
  <c r="S80" i="79"/>
  <c r="AC80" i="79"/>
  <c r="S55" i="79"/>
  <c r="AC55" i="79"/>
  <c r="S75" i="79"/>
  <c r="AC75" i="79"/>
  <c r="S83" i="79"/>
  <c r="AC83" i="79"/>
  <c r="S54" i="79"/>
  <c r="S78" i="79"/>
  <c r="AC78" i="79"/>
  <c r="S48" i="79"/>
  <c r="AC48" i="79"/>
  <c r="S47" i="79"/>
  <c r="M229" i="78"/>
  <c r="AD72" i="79"/>
  <c r="U72" i="79"/>
  <c r="Z47" i="79"/>
  <c r="P88" i="79"/>
  <c r="Y36" i="79"/>
  <c r="AB36" i="79"/>
  <c r="L190" i="78"/>
  <c r="X36" i="79"/>
  <c r="M224" i="78"/>
  <c r="M217" i="78"/>
  <c r="AD19" i="79"/>
  <c r="U19" i="79"/>
  <c r="H237" i="78"/>
  <c r="H236" i="78"/>
  <c r="R74" i="79"/>
  <c r="AB74" i="79"/>
  <c r="R65" i="79"/>
  <c r="AB65" i="79"/>
  <c r="R64" i="79"/>
  <c r="R78" i="79"/>
  <c r="AB78" i="79"/>
  <c r="R47" i="79"/>
  <c r="R55" i="79"/>
  <c r="AB55" i="79"/>
  <c r="R83" i="79"/>
  <c r="AB83" i="79"/>
  <c r="R54" i="79"/>
  <c r="R56" i="79"/>
  <c r="AB56" i="79"/>
  <c r="R48" i="79"/>
  <c r="AB48" i="79"/>
  <c r="R80" i="79"/>
  <c r="AB80" i="79"/>
  <c r="R58" i="79"/>
  <c r="AB58" i="79"/>
  <c r="R75" i="79"/>
  <c r="AB75" i="79"/>
  <c r="P96" i="79"/>
  <c r="P99" i="79"/>
  <c r="Z99" i="79"/>
  <c r="N686" i="85"/>
  <c r="H686" i="85"/>
  <c r="O96" i="79"/>
  <c r="Q96" i="79"/>
  <c r="N99" i="79"/>
  <c r="O98" i="79"/>
  <c r="Y98" i="79"/>
  <c r="M685" i="85"/>
  <c r="P98" i="79"/>
  <c r="Z98" i="79"/>
  <c r="N685" i="85"/>
  <c r="H685" i="85"/>
  <c r="N98" i="79"/>
  <c r="R98" i="79"/>
  <c r="AB98" i="79"/>
  <c r="Q98" i="79"/>
  <c r="AA98" i="79"/>
  <c r="O685" i="85"/>
  <c r="I685" i="85"/>
  <c r="Q97" i="79"/>
  <c r="AA97" i="79"/>
  <c r="O684" i="85"/>
  <c r="I684" i="85"/>
  <c r="P97" i="79"/>
  <c r="Z97" i="79"/>
  <c r="N684" i="85"/>
  <c r="S98" i="79"/>
  <c r="AC98" i="79"/>
  <c r="N97" i="79"/>
  <c r="R97" i="79"/>
  <c r="AB97" i="79"/>
  <c r="S97" i="79"/>
  <c r="AC97" i="79"/>
  <c r="O97" i="79"/>
  <c r="Y97" i="79"/>
  <c r="M684" i="85"/>
  <c r="G684" i="85"/>
  <c r="P9" i="79"/>
  <c r="Q9" i="79"/>
  <c r="N9" i="79"/>
  <c r="O9" i="79"/>
  <c r="S9" i="79"/>
  <c r="R9" i="79"/>
  <c r="Z54" i="79"/>
  <c r="Z112" i="79"/>
  <c r="P112" i="79"/>
  <c r="O39" i="80"/>
  <c r="O40" i="80"/>
  <c r="O41" i="80"/>
  <c r="M214" i="78"/>
  <c r="M137" i="85"/>
  <c r="N78" i="78"/>
  <c r="R99" i="79"/>
  <c r="AB99" i="79"/>
  <c r="Q99" i="79"/>
  <c r="AA99" i="79"/>
  <c r="O686" i="85"/>
  <c r="I686" i="85"/>
  <c r="Z61" i="78"/>
  <c r="L121" i="78"/>
  <c r="N114" i="78"/>
  <c r="AB97" i="78"/>
  <c r="AM85" i="78"/>
  <c r="AN85" i="78"/>
  <c r="AH49" i="78"/>
  <c r="AI49" i="78"/>
  <c r="AA61" i="78"/>
  <c r="G73" i="78"/>
  <c r="J97" i="78"/>
  <c r="AM73" i="78"/>
  <c r="AO73" i="78"/>
  <c r="N42" i="78"/>
  <c r="AA97" i="78"/>
  <c r="K97" i="78"/>
  <c r="X61" i="78"/>
  <c r="H61" i="78"/>
  <c r="N125" i="78"/>
  <c r="N133" i="78"/>
  <c r="L133" i="78"/>
  <c r="N66" i="78"/>
  <c r="L97" i="78"/>
  <c r="I85" i="78"/>
  <c r="AM109" i="78"/>
  <c r="AN109" i="78"/>
  <c r="K121" i="78"/>
  <c r="F61" i="78"/>
  <c r="N54" i="78"/>
  <c r="Y61" i="78"/>
  <c r="AL85" i="78"/>
  <c r="AN73" i="78"/>
  <c r="N90" i="78"/>
  <c r="H73" i="78"/>
  <c r="AD97" i="78"/>
  <c r="AD145" i="85"/>
  <c r="Y85" i="85"/>
  <c r="Y73" i="85"/>
  <c r="H65" i="85"/>
  <c r="I65" i="85"/>
  <c r="I90" i="85"/>
  <c r="L78" i="85"/>
  <c r="E42" i="85"/>
  <c r="E30" i="85"/>
  <c r="M42" i="85"/>
  <c r="M114" i="85"/>
  <c r="M138" i="85"/>
  <c r="N138" i="85"/>
  <c r="AG49" i="85"/>
  <c r="AH41" i="85"/>
  <c r="AI41" i="85"/>
  <c r="O99" i="79"/>
  <c r="Y99" i="79"/>
  <c r="M686" i="85"/>
  <c r="G686" i="85"/>
  <c r="S99" i="79"/>
  <c r="AC99" i="79"/>
  <c r="Q686" i="85"/>
  <c r="K686" i="85"/>
  <c r="S96" i="79"/>
  <c r="AC96" i="79"/>
  <c r="R96" i="79"/>
  <c r="I54" i="85"/>
  <c r="H78" i="85"/>
  <c r="Q684" i="85"/>
  <c r="K684" i="85"/>
  <c r="P685" i="85"/>
  <c r="J685" i="85"/>
  <c r="P684" i="85"/>
  <c r="J684" i="85"/>
  <c r="H684" i="85"/>
  <c r="Q685" i="85"/>
  <c r="K685" i="85"/>
  <c r="G685" i="85"/>
  <c r="P686" i="85"/>
  <c r="J686" i="85"/>
  <c r="M54" i="85"/>
  <c r="AC113" i="85"/>
  <c r="L113" i="85"/>
  <c r="L126" i="85"/>
  <c r="L133" i="85"/>
  <c r="K66" i="85"/>
  <c r="K42" i="85"/>
  <c r="M66" i="85"/>
  <c r="L102" i="85"/>
  <c r="G42" i="85"/>
  <c r="M126" i="85"/>
  <c r="M133" i="85"/>
  <c r="X85" i="85"/>
  <c r="J66" i="85"/>
  <c r="G66" i="85"/>
  <c r="G73" i="85"/>
  <c r="AM65" i="85"/>
  <c r="AM73" i="85"/>
  <c r="AD133" i="85"/>
  <c r="J78" i="85"/>
  <c r="I42" i="85"/>
  <c r="AA65" i="85"/>
  <c r="AA73" i="85"/>
  <c r="AC101" i="85"/>
  <c r="AN109" i="85"/>
  <c r="Z73" i="85"/>
  <c r="N137" i="85"/>
  <c r="E29" i="85"/>
  <c r="Z97" i="85"/>
  <c r="N125" i="85"/>
  <c r="X53" i="85"/>
  <c r="AI61" i="85"/>
  <c r="Y53" i="85"/>
  <c r="Y61" i="85"/>
  <c r="AK85" i="85"/>
  <c r="AC145" i="85"/>
  <c r="K78" i="85"/>
  <c r="H54" i="85"/>
  <c r="M78" i="85"/>
  <c r="AA89" i="85"/>
  <c r="L66" i="85"/>
  <c r="AO113" i="85"/>
  <c r="AO121" i="85"/>
  <c r="AM89" i="85"/>
  <c r="J102" i="85"/>
  <c r="F54" i="85"/>
  <c r="AO101" i="85"/>
  <c r="AO109" i="85"/>
  <c r="M90" i="85"/>
  <c r="I89" i="85"/>
  <c r="I78" i="85"/>
  <c r="L42" i="85"/>
  <c r="J42" i="85"/>
  <c r="H42" i="85"/>
  <c r="W61" i="85"/>
  <c r="K114" i="85"/>
  <c r="K121" i="85"/>
  <c r="AK53" i="85"/>
  <c r="AJ61" i="85"/>
  <c r="AL97" i="85"/>
  <c r="Z85" i="85"/>
  <c r="K90" i="85"/>
  <c r="L90" i="85"/>
  <c r="W73" i="85"/>
  <c r="I66" i="85"/>
  <c r="K102" i="85"/>
  <c r="L54" i="85"/>
  <c r="L114" i="85"/>
  <c r="AA109" i="85"/>
  <c r="H66" i="85"/>
  <c r="U49" i="85"/>
  <c r="M102" i="85"/>
  <c r="K54" i="85"/>
  <c r="J54" i="85"/>
  <c r="AB109" i="85"/>
  <c r="Y97" i="85"/>
  <c r="AB133" i="85"/>
  <c r="F42" i="85"/>
  <c r="K101" i="85"/>
  <c r="V49" i="85"/>
  <c r="D37" i="85"/>
  <c r="L209" i="78"/>
  <c r="P686" i="78"/>
  <c r="X9" i="79"/>
  <c r="T9" i="79"/>
  <c r="N10" i="79"/>
  <c r="X98" i="79"/>
  <c r="L685" i="85"/>
  <c r="F685" i="85"/>
  <c r="T98" i="79"/>
  <c r="AD98" i="79"/>
  <c r="AB96" i="79"/>
  <c r="R100" i="79"/>
  <c r="AB100" i="79"/>
  <c r="AB54" i="79"/>
  <c r="AB112" i="79"/>
  <c r="R112" i="79"/>
  <c r="S115" i="79"/>
  <c r="AC64" i="79"/>
  <c r="AC115" i="79"/>
  <c r="T55" i="79"/>
  <c r="X55" i="79"/>
  <c r="T56" i="79"/>
  <c r="X56" i="79"/>
  <c r="T54" i="79"/>
  <c r="X54" i="79"/>
  <c r="N112" i="79"/>
  <c r="Q39" i="80"/>
  <c r="Q40" i="80"/>
  <c r="Q41" i="80"/>
  <c r="X64" i="79"/>
  <c r="T64" i="79"/>
  <c r="N115" i="79"/>
  <c r="Q35" i="80"/>
  <c r="Q36" i="80"/>
  <c r="Q37" i="80"/>
  <c r="AA13" i="79"/>
  <c r="Q15" i="79"/>
  <c r="AB13" i="79"/>
  <c r="R15" i="79"/>
  <c r="AA47" i="79"/>
  <c r="Q88" i="79"/>
  <c r="Q115" i="79"/>
  <c r="P35" i="80"/>
  <c r="P36" i="80"/>
  <c r="P37" i="80"/>
  <c r="AA64" i="79"/>
  <c r="AA115" i="79"/>
  <c r="M234" i="78"/>
  <c r="P684" i="78"/>
  <c r="O686" i="78"/>
  <c r="AA96" i="79"/>
  <c r="O683" i="85"/>
  <c r="Q100" i="79"/>
  <c r="AA100" i="79"/>
  <c r="Z96" i="79"/>
  <c r="N683" i="85"/>
  <c r="H683" i="85"/>
  <c r="P100" i="79"/>
  <c r="Z100" i="79"/>
  <c r="R115" i="79"/>
  <c r="AB64" i="79"/>
  <c r="AB115" i="79"/>
  <c r="AC54" i="79"/>
  <c r="AC112" i="79"/>
  <c r="S112" i="79"/>
  <c r="X47" i="79"/>
  <c r="T47" i="79"/>
  <c r="N88" i="79"/>
  <c r="T80" i="79"/>
  <c r="X80" i="79"/>
  <c r="T13" i="79"/>
  <c r="X13" i="79"/>
  <c r="N15" i="79"/>
  <c r="Y13" i="79"/>
  <c r="O15" i="79"/>
  <c r="AA54" i="79"/>
  <c r="AA112" i="79"/>
  <c r="Q112" i="79"/>
  <c r="P39" i="80"/>
  <c r="P40" i="80"/>
  <c r="P41" i="80"/>
  <c r="N32" i="80"/>
  <c r="S31" i="80"/>
  <c r="N33" i="80"/>
  <c r="O115" i="79"/>
  <c r="R35" i="80"/>
  <c r="R36" i="80"/>
  <c r="R37" i="80"/>
  <c r="Y64" i="79"/>
  <c r="Y115" i="79"/>
  <c r="Q684" i="78"/>
  <c r="AB9" i="79"/>
  <c r="R10" i="79"/>
  <c r="AA9" i="79"/>
  <c r="Q10" i="79"/>
  <c r="O684" i="78"/>
  <c r="AC9" i="79"/>
  <c r="S10" i="79"/>
  <c r="Z9" i="79"/>
  <c r="P10" i="79"/>
  <c r="X97" i="79"/>
  <c r="L684" i="85"/>
  <c r="F684" i="85"/>
  <c r="T97" i="79"/>
  <c r="AD97" i="79"/>
  <c r="O685" i="78"/>
  <c r="N685" i="78"/>
  <c r="Y96" i="79"/>
  <c r="M683" i="85"/>
  <c r="G683" i="85"/>
  <c r="X96" i="79"/>
  <c r="L683" i="85"/>
  <c r="T96" i="79"/>
  <c r="AD96" i="79"/>
  <c r="N100" i="79"/>
  <c r="AC47" i="79"/>
  <c r="S88" i="79"/>
  <c r="T48" i="79"/>
  <c r="X48" i="79"/>
  <c r="T78" i="79"/>
  <c r="X78" i="79"/>
  <c r="T65" i="79"/>
  <c r="X65" i="79"/>
  <c r="AC13" i="79"/>
  <c r="S15" i="79"/>
  <c r="N684" i="78"/>
  <c r="Y9" i="79"/>
  <c r="O10" i="79"/>
  <c r="M684" i="78"/>
  <c r="Q685" i="78"/>
  <c r="P685" i="78"/>
  <c r="M685" i="78"/>
  <c r="X99" i="79"/>
  <c r="L686" i="85"/>
  <c r="F686" i="85"/>
  <c r="N686" i="78"/>
  <c r="AB47" i="79"/>
  <c r="R88" i="79"/>
  <c r="Z88" i="79"/>
  <c r="P89" i="79"/>
  <c r="Z89" i="79"/>
  <c r="X83" i="79"/>
  <c r="T83" i="79"/>
  <c r="X58" i="79"/>
  <c r="T58" i="79"/>
  <c r="X75" i="79"/>
  <c r="T75" i="79"/>
  <c r="T74" i="79"/>
  <c r="X74" i="79"/>
  <c r="Z13" i="79"/>
  <c r="P15" i="79"/>
  <c r="AD36" i="79"/>
  <c r="Y54" i="79"/>
  <c r="Y112" i="79"/>
  <c r="O112" i="79"/>
  <c r="R39" i="80"/>
  <c r="R40" i="80"/>
  <c r="R41" i="80"/>
  <c r="Y47" i="79"/>
  <c r="O88" i="79"/>
  <c r="AD113" i="85"/>
  <c r="AD121" i="85"/>
  <c r="X49" i="78"/>
  <c r="AC73" i="78"/>
  <c r="AC61" i="78"/>
  <c r="AB85" i="78"/>
  <c r="AB109" i="78"/>
  <c r="L109" i="78"/>
  <c r="AN61" i="78"/>
  <c r="I61" i="78"/>
  <c r="AD73" i="78"/>
  <c r="J61" i="78"/>
  <c r="AO109" i="78"/>
  <c r="G61" i="78"/>
  <c r="AC97" i="78"/>
  <c r="M97" i="78"/>
  <c r="AD121" i="78"/>
  <c r="AA85" i="78"/>
  <c r="K85" i="78"/>
  <c r="AB61" i="78"/>
  <c r="AB73" i="78"/>
  <c r="W49" i="78"/>
  <c r="K61" i="78"/>
  <c r="I73" i="78"/>
  <c r="N30" i="78"/>
  <c r="T99" i="79"/>
  <c r="AD99" i="79"/>
  <c r="Q686" i="78"/>
  <c r="S100" i="79"/>
  <c r="AC100" i="79"/>
  <c r="M686" i="78"/>
  <c r="O100" i="79"/>
  <c r="Y100" i="79"/>
  <c r="I85" i="85"/>
  <c r="N145" i="85"/>
  <c r="M145" i="85"/>
  <c r="E49" i="85"/>
  <c r="AC121" i="85"/>
  <c r="AI49" i="85"/>
  <c r="AJ41" i="85"/>
  <c r="Y41" i="85"/>
  <c r="Y49" i="85"/>
  <c r="X41" i="85"/>
  <c r="X49" i="85"/>
  <c r="AH49" i="85"/>
  <c r="W41" i="85"/>
  <c r="G687" i="85"/>
  <c r="N126" i="85"/>
  <c r="N133" i="85"/>
  <c r="AN65" i="85"/>
  <c r="AC65" i="85"/>
  <c r="AC73" i="85"/>
  <c r="G30" i="85"/>
  <c r="N90" i="85"/>
  <c r="AB65" i="85"/>
  <c r="AB73" i="85"/>
  <c r="H687" i="85"/>
  <c r="C686" i="85"/>
  <c r="C684" i="85"/>
  <c r="D684" i="85"/>
  <c r="AD115" i="79"/>
  <c r="C685" i="85"/>
  <c r="D685" i="85"/>
  <c r="Q683" i="85"/>
  <c r="K683" i="85"/>
  <c r="K687" i="85"/>
  <c r="O687" i="85"/>
  <c r="I683" i="85"/>
  <c r="I687" i="85"/>
  <c r="M687" i="85"/>
  <c r="L687" i="85"/>
  <c r="F683" i="85"/>
  <c r="P683" i="85"/>
  <c r="J683" i="85"/>
  <c r="J687" i="85"/>
  <c r="N687" i="85"/>
  <c r="K30" i="85"/>
  <c r="N66" i="85"/>
  <c r="J30" i="85"/>
  <c r="F30" i="85"/>
  <c r="I30" i="85"/>
  <c r="N78" i="85"/>
  <c r="M30" i="85"/>
  <c r="AB89" i="85"/>
  <c r="AM97" i="85"/>
  <c r="AL85" i="85"/>
  <c r="X61" i="85"/>
  <c r="G53" i="85"/>
  <c r="G61" i="85"/>
  <c r="I97" i="85"/>
  <c r="E37" i="85"/>
  <c r="H30" i="85"/>
  <c r="H73" i="85"/>
  <c r="Z53" i="85"/>
  <c r="I73" i="85"/>
  <c r="N42" i="85"/>
  <c r="J65" i="85"/>
  <c r="J73" i="85"/>
  <c r="AN89" i="85"/>
  <c r="AO89" i="85"/>
  <c r="AO97" i="85"/>
  <c r="N114" i="85"/>
  <c r="N54" i="85"/>
  <c r="F61" i="85"/>
  <c r="AM85" i="85"/>
  <c r="AD101" i="85"/>
  <c r="AD109" i="85"/>
  <c r="AK61" i="85"/>
  <c r="AL53" i="85"/>
  <c r="AM53" i="85"/>
  <c r="AA85" i="85"/>
  <c r="L101" i="85"/>
  <c r="L109" i="85"/>
  <c r="K109" i="85"/>
  <c r="AC109" i="85"/>
  <c r="AO65" i="85"/>
  <c r="AO73" i="85"/>
  <c r="J109" i="85"/>
  <c r="N102" i="85"/>
  <c r="AA97" i="85"/>
  <c r="L121" i="85"/>
  <c r="L30" i="85"/>
  <c r="J89" i="85"/>
  <c r="J97" i="85"/>
  <c r="AB88" i="79"/>
  <c r="R89" i="79"/>
  <c r="AB89" i="79"/>
  <c r="S94" i="79"/>
  <c r="AC94" i="79"/>
  <c r="AC15" i="79"/>
  <c r="X15" i="79"/>
  <c r="N94" i="79"/>
  <c r="AD80" i="79"/>
  <c r="U80" i="79"/>
  <c r="U74" i="79"/>
  <c r="AD74" i="79"/>
  <c r="O16" i="79"/>
  <c r="O93" i="79"/>
  <c r="Y10" i="79"/>
  <c r="AD78" i="79"/>
  <c r="U78" i="79"/>
  <c r="X100" i="79"/>
  <c r="M683" i="78"/>
  <c r="X88" i="79"/>
  <c r="N89" i="79"/>
  <c r="X89" i="79"/>
  <c r="N35" i="80"/>
  <c r="T115" i="79"/>
  <c r="O683" i="78"/>
  <c r="AA88" i="79"/>
  <c r="Q89" i="79"/>
  <c r="AA89" i="79"/>
  <c r="AD64" i="79"/>
  <c r="U64" i="79"/>
  <c r="U54" i="79"/>
  <c r="AD54" i="79"/>
  <c r="AD55" i="79"/>
  <c r="U55" i="79"/>
  <c r="P683" i="78"/>
  <c r="J687" i="78"/>
  <c r="L685" i="78"/>
  <c r="AD58" i="79"/>
  <c r="U58" i="79"/>
  <c r="Y88" i="79"/>
  <c r="O89" i="79"/>
  <c r="Y89" i="79"/>
  <c r="Z15" i="79"/>
  <c r="P94" i="79"/>
  <c r="Z94" i="79"/>
  <c r="AD75" i="79"/>
  <c r="U75" i="79"/>
  <c r="AD83" i="79"/>
  <c r="U83" i="79"/>
  <c r="S16" i="79"/>
  <c r="S93" i="79"/>
  <c r="AC10" i="79"/>
  <c r="R93" i="79"/>
  <c r="AB10" i="79"/>
  <c r="R16" i="79"/>
  <c r="O94" i="79"/>
  <c r="Y94" i="79"/>
  <c r="Y15" i="79"/>
  <c r="U13" i="79"/>
  <c r="AD13" i="79"/>
  <c r="T15" i="79"/>
  <c r="AD47" i="79"/>
  <c r="U47" i="79"/>
  <c r="T88" i="79"/>
  <c r="Q94" i="79"/>
  <c r="AA94" i="79"/>
  <c r="AA15" i="79"/>
  <c r="X115" i="79"/>
  <c r="T112" i="79"/>
  <c r="N39" i="80"/>
  <c r="X10" i="79"/>
  <c r="N16" i="79"/>
  <c r="N93" i="79"/>
  <c r="AD65" i="79"/>
  <c r="U65" i="79"/>
  <c r="L683" i="78"/>
  <c r="L684" i="78"/>
  <c r="N683" i="78"/>
  <c r="AD56" i="79"/>
  <c r="U56" i="79"/>
  <c r="AD112" i="79"/>
  <c r="Q683" i="78"/>
  <c r="U9" i="79"/>
  <c r="AD9" i="79"/>
  <c r="T91" i="79"/>
  <c r="T10" i="79"/>
  <c r="AD48" i="79"/>
  <c r="U48" i="79"/>
  <c r="L686" i="78"/>
  <c r="AC88" i="79"/>
  <c r="S89" i="79"/>
  <c r="AC89" i="79"/>
  <c r="Z10" i="79"/>
  <c r="P93" i="79"/>
  <c r="P16" i="79"/>
  <c r="AA10" i="79"/>
  <c r="Q16" i="79"/>
  <c r="Q93" i="79"/>
  <c r="R94" i="79"/>
  <c r="AB94" i="79"/>
  <c r="AB15" i="79"/>
  <c r="X112" i="79"/>
  <c r="M113" i="85"/>
  <c r="H85" i="85"/>
  <c r="AD109" i="78"/>
  <c r="J85" i="85"/>
  <c r="AK49" i="78"/>
  <c r="H49" i="78"/>
  <c r="K109" i="78"/>
  <c r="AJ49" i="78"/>
  <c r="AC109" i="78"/>
  <c r="M109" i="78"/>
  <c r="AO61" i="78"/>
  <c r="L61" i="78"/>
  <c r="Y49" i="78"/>
  <c r="G49" i="78"/>
  <c r="AO85" i="78"/>
  <c r="AD85" i="78"/>
  <c r="F49" i="78"/>
  <c r="J85" i="78"/>
  <c r="AC85" i="78"/>
  <c r="M121" i="78"/>
  <c r="N113" i="78"/>
  <c r="N121" i="78"/>
  <c r="N89" i="78"/>
  <c r="N97" i="78"/>
  <c r="K73" i="78"/>
  <c r="L85" i="78"/>
  <c r="K687" i="78"/>
  <c r="AD116" i="79"/>
  <c r="T100" i="79"/>
  <c r="AD100" i="79"/>
  <c r="D686" i="85"/>
  <c r="AK41" i="85"/>
  <c r="AL41" i="85"/>
  <c r="AL49" i="85"/>
  <c r="W49" i="85"/>
  <c r="F41" i="85"/>
  <c r="AJ49" i="85"/>
  <c r="AN73" i="85"/>
  <c r="F687" i="85"/>
  <c r="C683" i="85"/>
  <c r="K65" i="85"/>
  <c r="N30" i="85"/>
  <c r="AN85" i="85"/>
  <c r="K85" i="85"/>
  <c r="AM41" i="85"/>
  <c r="AM49" i="85"/>
  <c r="AN97" i="85"/>
  <c r="AC89" i="85"/>
  <c r="AD89" i="85"/>
  <c r="AD97" i="85"/>
  <c r="Z61" i="85"/>
  <c r="AB97" i="85"/>
  <c r="K89" i="85"/>
  <c r="K97" i="85"/>
  <c r="AD65" i="85"/>
  <c r="AD73" i="85"/>
  <c r="AM61" i="85"/>
  <c r="AN53" i="85"/>
  <c r="AO53" i="85"/>
  <c r="AO61" i="85"/>
  <c r="M121" i="85"/>
  <c r="N113" i="85"/>
  <c r="N121" i="85"/>
  <c r="AL61" i="85"/>
  <c r="AA41" i="85"/>
  <c r="AB53" i="85"/>
  <c r="M101" i="85"/>
  <c r="AA53" i="85"/>
  <c r="H53" i="85"/>
  <c r="T116" i="79"/>
  <c r="O28" i="77"/>
  <c r="O27" i="77"/>
  <c r="AA93" i="79"/>
  <c r="Q95" i="79"/>
  <c r="Z93" i="79"/>
  <c r="P95" i="79"/>
  <c r="Z16" i="79"/>
  <c r="P90" i="79"/>
  <c r="Z90" i="79"/>
  <c r="U15" i="79"/>
  <c r="AD15" i="79"/>
  <c r="Y16" i="79"/>
  <c r="O90" i="79"/>
  <c r="Y90" i="79"/>
  <c r="T94" i="79"/>
  <c r="AD94" i="79"/>
  <c r="X94" i="79"/>
  <c r="AD88" i="79"/>
  <c r="T89" i="79"/>
  <c r="AD89" i="79"/>
  <c r="AB16" i="79"/>
  <c r="R90" i="79"/>
  <c r="AB90" i="79"/>
  <c r="AC93" i="79"/>
  <c r="S95" i="79"/>
  <c r="N37" i="80"/>
  <c r="N36" i="80"/>
  <c r="S35" i="80"/>
  <c r="M687" i="78"/>
  <c r="G687" i="78"/>
  <c r="AA16" i="79"/>
  <c r="Q90" i="79"/>
  <c r="AA90" i="79"/>
  <c r="N687" i="78"/>
  <c r="H687" i="78"/>
  <c r="D684" i="78"/>
  <c r="T93" i="79"/>
  <c r="AD93" i="79"/>
  <c r="X93" i="79"/>
  <c r="N95" i="79"/>
  <c r="S90" i="79"/>
  <c r="AC90" i="79"/>
  <c r="AC16" i="79"/>
  <c r="D685" i="78"/>
  <c r="O687" i="78"/>
  <c r="I687" i="78"/>
  <c r="T16" i="79"/>
  <c r="AD10" i="79"/>
  <c r="U10" i="79"/>
  <c r="L687" i="78"/>
  <c r="S39" i="80"/>
  <c r="N40" i="80"/>
  <c r="N41" i="80"/>
  <c r="AD91" i="79"/>
  <c r="N90" i="79"/>
  <c r="X90" i="79"/>
  <c r="X16" i="79"/>
  <c r="AB93" i="79"/>
  <c r="R95" i="79"/>
  <c r="Y93" i="79"/>
  <c r="O95" i="79"/>
  <c r="N101" i="78"/>
  <c r="N109" i="78"/>
  <c r="AM49" i="78"/>
  <c r="AD61" i="78"/>
  <c r="M61" i="78"/>
  <c r="M85" i="78"/>
  <c r="J73" i="78"/>
  <c r="L73" i="78"/>
  <c r="D686" i="78"/>
  <c r="Z41" i="85"/>
  <c r="Z49" i="85"/>
  <c r="AK49" i="85"/>
  <c r="F49" i="85"/>
  <c r="F29" i="85"/>
  <c r="F37" i="85"/>
  <c r="G41" i="85"/>
  <c r="AO85" i="85"/>
  <c r="AB85" i="85"/>
  <c r="O32" i="84"/>
  <c r="D683" i="85"/>
  <c r="C687" i="85"/>
  <c r="D687" i="85"/>
  <c r="K73" i="85"/>
  <c r="L65" i="85"/>
  <c r="L73" i="85"/>
  <c r="AN41" i="85"/>
  <c r="AN49" i="85"/>
  <c r="AB41" i="85"/>
  <c r="AB49" i="85"/>
  <c r="AC85" i="85"/>
  <c r="AN61" i="85"/>
  <c r="AC53" i="85"/>
  <c r="M109" i="85"/>
  <c r="N101" i="85"/>
  <c r="N109" i="85"/>
  <c r="AC97" i="85"/>
  <c r="AD53" i="85"/>
  <c r="AD61" i="85"/>
  <c r="I53" i="85"/>
  <c r="I61" i="85"/>
  <c r="H61" i="85"/>
  <c r="AA61" i="85"/>
  <c r="AB61" i="85"/>
  <c r="AA49" i="85"/>
  <c r="L89" i="85"/>
  <c r="L97" i="85"/>
  <c r="Y95" i="79"/>
  <c r="O101" i="79"/>
  <c r="S101" i="79"/>
  <c r="AC95" i="79"/>
  <c r="AA95" i="79"/>
  <c r="Q101" i="79"/>
  <c r="F687" i="78"/>
  <c r="AD16" i="79"/>
  <c r="T90" i="79"/>
  <c r="AD90" i="79"/>
  <c r="U16" i="79"/>
  <c r="U91" i="79"/>
  <c r="V91" i="79"/>
  <c r="X95" i="79"/>
  <c r="N101" i="79"/>
  <c r="T95" i="79"/>
  <c r="AD95" i="79"/>
  <c r="AB95" i="79"/>
  <c r="R101" i="79"/>
  <c r="Z95" i="79"/>
  <c r="P101" i="79"/>
  <c r="N53" i="78"/>
  <c r="N61" i="78"/>
  <c r="N77" i="78"/>
  <c r="N85" i="78"/>
  <c r="Z49" i="78"/>
  <c r="AL49" i="78"/>
  <c r="AA49" i="78"/>
  <c r="AB49" i="78"/>
  <c r="AN49" i="78"/>
  <c r="M73" i="78"/>
  <c r="O31" i="84"/>
  <c r="H41" i="85"/>
  <c r="G49" i="85"/>
  <c r="AD85" i="85"/>
  <c r="AC41" i="85"/>
  <c r="AC49" i="85"/>
  <c r="AO41" i="85"/>
  <c r="AO49" i="85"/>
  <c r="O30" i="84"/>
  <c r="J53" i="85"/>
  <c r="J61" i="85"/>
  <c r="M65" i="85"/>
  <c r="M73" i="85"/>
  <c r="L85" i="85"/>
  <c r="AC61" i="85"/>
  <c r="M89" i="85"/>
  <c r="O30" i="77"/>
  <c r="O32" i="77"/>
  <c r="O31" i="77"/>
  <c r="Z101" i="79"/>
  <c r="Z102" i="79"/>
  <c r="P102" i="79"/>
  <c r="Q102" i="79"/>
  <c r="AA101" i="79"/>
  <c r="AA102" i="79"/>
  <c r="O102" i="79"/>
  <c r="Y101" i="79"/>
  <c r="Y102" i="79"/>
  <c r="R102" i="79"/>
  <c r="AB101" i="79"/>
  <c r="AB102" i="79"/>
  <c r="T101" i="79"/>
  <c r="N102" i="79"/>
  <c r="X101" i="79"/>
  <c r="X102" i="79"/>
  <c r="AC101" i="79"/>
  <c r="AC102" i="79"/>
  <c r="S102" i="79"/>
  <c r="D683" i="78"/>
  <c r="C687" i="78"/>
  <c r="D687" i="78"/>
  <c r="N65" i="78"/>
  <c r="N73" i="78"/>
  <c r="I49" i="78"/>
  <c r="AO49" i="78"/>
  <c r="AC49" i="78"/>
  <c r="J49" i="78"/>
  <c r="M85" i="85"/>
  <c r="H49" i="85"/>
  <c r="I41" i="85"/>
  <c r="J41" i="85"/>
  <c r="J49" i="85"/>
  <c r="N65" i="85"/>
  <c r="N73" i="85"/>
  <c r="AD41" i="85"/>
  <c r="AD49" i="85"/>
  <c r="O29" i="84"/>
  <c r="K53" i="85"/>
  <c r="K61" i="85"/>
  <c r="M97" i="85"/>
  <c r="N89" i="85"/>
  <c r="N97" i="85"/>
  <c r="AD101" i="79"/>
  <c r="AD102" i="79"/>
  <c r="T102" i="79"/>
  <c r="AD49" i="78"/>
  <c r="M49" i="78"/>
  <c r="K49" i="78"/>
  <c r="N77" i="85"/>
  <c r="N85" i="85"/>
  <c r="K41" i="85"/>
  <c r="K49" i="85"/>
  <c r="I49" i="85"/>
  <c r="L53" i="85"/>
  <c r="M53" i="85"/>
  <c r="M61" i="85"/>
  <c r="H61" i="84"/>
  <c r="F61" i="84"/>
  <c r="O34" i="84"/>
  <c r="O29" i="77"/>
  <c r="L49" i="78"/>
  <c r="N41" i="78"/>
  <c r="N49" i="78"/>
  <c r="G61" i="84"/>
  <c r="L41" i="85"/>
  <c r="L49" i="85"/>
  <c r="K61" i="84"/>
  <c r="L61" i="85"/>
  <c r="N53" i="85"/>
  <c r="N61" i="85"/>
  <c r="E61" i="84"/>
  <c r="O34" i="77"/>
  <c r="O23" i="77"/>
  <c r="O16" i="77"/>
  <c r="N29" i="78"/>
  <c r="N37" i="78"/>
  <c r="O46" i="77"/>
  <c r="L61" i="77"/>
  <c r="M41" i="85"/>
  <c r="N41" i="85"/>
  <c r="N49" i="85"/>
  <c r="E62" i="84"/>
  <c r="F62" i="84"/>
  <c r="G62" i="84"/>
  <c r="H62" i="84"/>
  <c r="E59" i="84"/>
  <c r="E60" i="84"/>
  <c r="J61" i="77"/>
  <c r="F61" i="77"/>
  <c r="G61" i="77"/>
  <c r="H61" i="77"/>
  <c r="I61" i="77"/>
  <c r="N61" i="77"/>
  <c r="M61" i="77"/>
  <c r="O36" i="77"/>
  <c r="L61" i="84"/>
  <c r="M49" i="85"/>
  <c r="O16" i="84"/>
  <c r="F60" i="84"/>
  <c r="F59" i="84"/>
  <c r="O39" i="77"/>
  <c r="N29" i="85"/>
  <c r="N37" i="85"/>
  <c r="O36" i="84"/>
  <c r="M61" i="84"/>
  <c r="G60" i="84"/>
  <c r="G59" i="84"/>
  <c r="I61" i="84"/>
  <c r="O40" i="77"/>
  <c r="O23" i="84"/>
  <c r="O39" i="84"/>
  <c r="H60" i="84"/>
  <c r="I60" i="84"/>
  <c r="H59" i="84"/>
  <c r="I62" i="84"/>
  <c r="E61" i="77"/>
  <c r="O41" i="77"/>
  <c r="O40" i="84"/>
  <c r="I59" i="84"/>
  <c r="J61" i="84"/>
  <c r="J59" i="84"/>
  <c r="E62" i="77"/>
  <c r="F62" i="77"/>
  <c r="G62" i="77"/>
  <c r="H62" i="77"/>
  <c r="I62" i="77"/>
  <c r="J62" i="77"/>
  <c r="E60" i="77"/>
  <c r="E59" i="77"/>
  <c r="O45" i="77"/>
  <c r="J60" i="84"/>
  <c r="K59" i="84"/>
  <c r="J62" i="84"/>
  <c r="K62" i="84"/>
  <c r="L62" i="84"/>
  <c r="M62" i="84"/>
  <c r="F60" i="77"/>
  <c r="F59" i="77"/>
  <c r="K61" i="77"/>
  <c r="K62" i="77"/>
  <c r="L62" i="77"/>
  <c r="M62" i="77"/>
  <c r="N62" i="77"/>
  <c r="O41" i="84"/>
  <c r="K60" i="84"/>
  <c r="L60" i="84"/>
  <c r="G60" i="77"/>
  <c r="G59" i="77"/>
  <c r="D50" i="77"/>
  <c r="L59" i="84"/>
  <c r="M59" i="84"/>
  <c r="M60" i="84"/>
  <c r="N61" i="84"/>
  <c r="H60" i="77"/>
  <c r="H59" i="77"/>
  <c r="D50" i="84"/>
  <c r="N60" i="84"/>
  <c r="N62" i="84"/>
  <c r="N59" i="84"/>
  <c r="D51" i="84"/>
  <c r="I60" i="77"/>
  <c r="I59" i="77"/>
  <c r="J60" i="77"/>
  <c r="J59" i="77"/>
  <c r="K60" i="77"/>
  <c r="K59" i="77"/>
  <c r="L60" i="77"/>
  <c r="L59" i="77"/>
  <c r="M60" i="77"/>
  <c r="M59" i="77"/>
  <c r="N60" i="77"/>
  <c r="N59" i="77"/>
  <c r="D51" i="77"/>
</calcChain>
</file>

<file path=xl/comments1.xml><?xml version="1.0" encoding="utf-8"?>
<comments xmlns="http://schemas.openxmlformats.org/spreadsheetml/2006/main">
  <authors>
    <author>真庭大輔</author>
  </authors>
  <commentList>
    <comment ref="C25" authorId="0">
      <text>
        <r>
          <rPr>
            <b/>
            <sz val="9"/>
            <color indexed="81"/>
            <rFont val="ＭＳ Ｐゴシック"/>
            <family val="3"/>
            <charset val="128"/>
          </rPr>
          <t>投資により販売数量の変化がある案件</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コカ・コーラセントラルジャパン株式会社</author>
  </authors>
  <commentList>
    <comment ref="K64" authorId="0">
      <text>
        <r>
          <rPr>
            <b/>
            <sz val="9"/>
            <color indexed="81"/>
            <rFont val="ＭＳ Ｐゴシック"/>
            <family val="3"/>
            <charset val="128"/>
          </rPr>
          <t>C:\■BP&amp;A\Commit(損益試算表)\[20131115Commit単価ロジック(CF).xlsx]物流費'!S4</t>
        </r>
      </text>
    </comment>
  </commentList>
</comments>
</file>

<file path=xl/sharedStrings.xml><?xml version="1.0" encoding="utf-8"?>
<sst xmlns="http://schemas.openxmlformats.org/spreadsheetml/2006/main" count="3896" uniqueCount="726">
  <si>
    <t>旧定率法</t>
  </si>
  <si>
    <t>----</t>
  </si>
  <si>
    <t>-</t>
  </si>
  <si>
    <t>IRR</t>
  </si>
  <si>
    <t>Years</t>
  </si>
  <si>
    <t>Payback (years)</t>
  </si>
  <si>
    <t>PV of Cash Flow Before Invmt</t>
  </si>
  <si>
    <t>Cum PV Cash Flow Before Invmt</t>
  </si>
  <si>
    <t>Classified - Confidential</t>
  </si>
  <si>
    <t>Unrecovered CAPPr Invmts</t>
  </si>
  <si>
    <t xml:space="preserve">DISCOUNTED PAYBACK </t>
  </si>
  <si>
    <t>NPV AT  WACC rate</t>
    <phoneticPr fontId="14"/>
  </si>
  <si>
    <t>NET CASH FLOW</t>
  </si>
  <si>
    <t>Income After Tax</t>
    <phoneticPr fontId="14"/>
  </si>
  <si>
    <t>Total</t>
  </si>
  <si>
    <t>t=0</t>
  </si>
  <si>
    <t>-</t>
    <phoneticPr fontId="14"/>
  </si>
  <si>
    <t>NOPAT</t>
    <phoneticPr fontId="14"/>
  </si>
  <si>
    <t>OPERATING INCOME</t>
  </si>
  <si>
    <t xml:space="preserve">     Other</t>
    <phoneticPr fontId="14"/>
  </si>
  <si>
    <r>
      <t xml:space="preserve">          </t>
    </r>
    <r>
      <rPr>
        <sz val="10"/>
        <rFont val="ＭＳ Ｐゴシック"/>
        <family val="3"/>
        <charset val="128"/>
      </rPr>
      <t>一般管理費</t>
    </r>
    <rPh sb="10" eb="12">
      <t>イッパン</t>
    </rPh>
    <rPh sb="12" eb="15">
      <t>カンリヒ</t>
    </rPh>
    <phoneticPr fontId="14"/>
  </si>
  <si>
    <t xml:space="preserve">     Administration</t>
    <phoneticPr fontId="14"/>
  </si>
  <si>
    <t xml:space="preserve">     Sales and Distribution</t>
    <phoneticPr fontId="14"/>
  </si>
  <si>
    <t xml:space="preserve">     Direct Marketing (DME)</t>
    <phoneticPr fontId="14"/>
  </si>
  <si>
    <r>
      <t xml:space="preserve">          </t>
    </r>
    <r>
      <rPr>
        <sz val="10"/>
        <color indexed="56"/>
        <rFont val="ＭＳ Ｐゴシック"/>
        <family val="3"/>
        <charset val="128"/>
      </rPr>
      <t>減価償却費</t>
    </r>
    <rPh sb="10" eb="12">
      <t>ゲンカ</t>
    </rPh>
    <rPh sb="12" eb="14">
      <t>ショウキャク</t>
    </rPh>
    <rPh sb="14" eb="15">
      <t>ヒ</t>
    </rPh>
    <phoneticPr fontId="14"/>
  </si>
  <si>
    <t>INCREMENTAL NET REVENUE</t>
    <phoneticPr fontId="14"/>
  </si>
  <si>
    <t>INCREMENTAL BAPC (000's)</t>
    <phoneticPr fontId="14"/>
  </si>
  <si>
    <t xml:space="preserve">  TOTAL OPERATING CAPITAL</t>
  </si>
  <si>
    <t xml:space="preserve">   Change in Working Capital</t>
    <phoneticPr fontId="14"/>
  </si>
  <si>
    <t>Capital Project Function</t>
    <phoneticPr fontId="14"/>
  </si>
  <si>
    <t>OTHER BRAND (NKO)</t>
  </si>
  <si>
    <t>OTHER PKG</t>
  </si>
  <si>
    <t>POWDER</t>
  </si>
  <si>
    <t>SYRUP</t>
  </si>
  <si>
    <t>POUCH</t>
  </si>
  <si>
    <t>INSTANT POWDER</t>
  </si>
  <si>
    <t>HANDY-PACK</t>
  </si>
  <si>
    <t>PAPER-PACK</t>
  </si>
  <si>
    <t>RTB</t>
  </si>
  <si>
    <t>OWB</t>
  </si>
  <si>
    <t>BOTTLE CAN</t>
  </si>
  <si>
    <t>OTHER BRAND (KO)</t>
  </si>
  <si>
    <t>BURN</t>
  </si>
  <si>
    <t>TAIYO MATECHA</t>
  </si>
  <si>
    <t>HUANG</t>
  </si>
  <si>
    <t>GLACEAU</t>
  </si>
  <si>
    <t>SCHWEPPES</t>
  </si>
  <si>
    <t>KRD MGRCHA</t>
  </si>
  <si>
    <t>REAL</t>
  </si>
  <si>
    <t>I LOHAS</t>
  </si>
  <si>
    <t>MORI NO MIZU</t>
  </si>
  <si>
    <t>MINUTE MAID TM</t>
  </si>
  <si>
    <t>KOCHAKADEN</t>
  </si>
  <si>
    <t>SPRITE TM</t>
  </si>
  <si>
    <t>CANADA DRY</t>
  </si>
  <si>
    <t>PET 2000 －</t>
  </si>
  <si>
    <t>PET 1501－PET 1999</t>
  </si>
  <si>
    <t>PET 1251－PET 1500</t>
  </si>
  <si>
    <t>PET 601－PET 1250</t>
  </si>
  <si>
    <t>PET 351－PET 600</t>
  </si>
  <si>
    <t>PET 50－PET 350</t>
  </si>
  <si>
    <t>CAN 351－CAN 500</t>
  </si>
  <si>
    <t>CAN 251－CAN 350</t>
  </si>
  <si>
    <t>CAN 191－CAN 250</t>
  </si>
  <si>
    <t>CAN 160－CAN 190</t>
  </si>
  <si>
    <t>OTHER PKG（NKO）</t>
  </si>
  <si>
    <t>FANTA TM</t>
  </si>
  <si>
    <t>AYATAKA/HAJIME</t>
  </si>
  <si>
    <t>SOKENBICHA</t>
  </si>
  <si>
    <t>AQUARIUS TM</t>
  </si>
  <si>
    <t>GEORGIA TM</t>
  </si>
  <si>
    <t>COCA-COLA TM</t>
  </si>
  <si>
    <t>Other VM(CVM/Pack)</t>
  </si>
  <si>
    <t>Can VM</t>
  </si>
  <si>
    <t>Food Service</t>
  </si>
  <si>
    <t>RS/HORECA</t>
  </si>
  <si>
    <t>CVS</t>
  </si>
  <si>
    <t>CS</t>
  </si>
  <si>
    <t>COGS</t>
    <phoneticPr fontId="45"/>
  </si>
  <si>
    <t>NSR</t>
    <phoneticPr fontId="45"/>
  </si>
  <si>
    <t>Volume</t>
    <phoneticPr fontId="45"/>
  </si>
  <si>
    <t>COGS/case(2012)</t>
    <phoneticPr fontId="45"/>
  </si>
  <si>
    <t>NSR/case(2012)</t>
    <phoneticPr fontId="45"/>
  </si>
  <si>
    <t>COGS Actual(2012)</t>
    <phoneticPr fontId="45"/>
  </si>
  <si>
    <t>NSR Actual(2012)</t>
    <phoneticPr fontId="45"/>
  </si>
  <si>
    <t>Sales Volume Actual(2012)</t>
    <phoneticPr fontId="45"/>
  </si>
  <si>
    <t>Sales Volume Comparison(2012)</t>
    <phoneticPr fontId="45"/>
  </si>
  <si>
    <t>NSR &amp; COGS Calculation</t>
    <phoneticPr fontId="45"/>
  </si>
  <si>
    <t>Sales Volume By Channel Calculation</t>
    <phoneticPr fontId="45"/>
  </si>
  <si>
    <t>(Cases)</t>
    <phoneticPr fontId="45"/>
  </si>
  <si>
    <r>
      <rPr>
        <sz val="11"/>
        <color rgb="FF400000"/>
        <rFont val="ＭＳ Ｐゴシック"/>
        <family val="3"/>
        <charset val="128"/>
      </rPr>
      <t>耐用年数</t>
    </r>
    <rPh sb="2" eb="4">
      <t>ネンスウ</t>
    </rPh>
    <phoneticPr fontId="42"/>
  </si>
  <si>
    <r>
      <rPr>
        <sz val="11"/>
        <color rgb="FF400000"/>
        <rFont val="ＭＳ Ｐゴシック"/>
        <family val="3"/>
        <charset val="128"/>
      </rPr>
      <t>旧定額法</t>
    </r>
  </si>
  <si>
    <r>
      <rPr>
        <sz val="11"/>
        <color rgb="FF400000"/>
        <rFont val="ＭＳ Ｐゴシック"/>
        <family val="3"/>
        <charset val="128"/>
      </rPr>
      <t>旧定率法</t>
    </r>
  </si>
  <si>
    <r>
      <rPr>
        <sz val="11"/>
        <color rgb="FF400000"/>
        <rFont val="ＭＳ Ｐゴシック"/>
        <family val="3"/>
        <charset val="128"/>
      </rPr>
      <t>定額法</t>
    </r>
  </si>
  <si>
    <r>
      <rPr>
        <sz val="11"/>
        <color rgb="FF400000"/>
        <rFont val="ＭＳ Ｐゴシック"/>
        <family val="3"/>
        <charset val="128"/>
      </rPr>
      <t>定率法</t>
    </r>
  </si>
  <si>
    <r>
      <rPr>
        <sz val="11"/>
        <color rgb="FF400000"/>
        <rFont val="ＭＳ Ｐゴシック"/>
        <family val="3"/>
        <charset val="128"/>
      </rPr>
      <t>償却率</t>
    </r>
  </si>
  <si>
    <r>
      <rPr>
        <sz val="11"/>
        <color rgb="FF400000"/>
        <rFont val="ＭＳ Ｐゴシック"/>
        <family val="3"/>
        <charset val="128"/>
      </rPr>
      <t>改定償却率</t>
    </r>
  </si>
  <si>
    <r>
      <rPr>
        <sz val="11"/>
        <color rgb="FF400000"/>
        <rFont val="ＭＳ Ｐゴシック"/>
        <family val="3"/>
        <charset val="128"/>
      </rPr>
      <t>保証率</t>
    </r>
  </si>
  <si>
    <r>
      <rPr>
        <sz val="11"/>
        <color rgb="FF400000"/>
        <rFont val="ＭＳ Ｐゴシック"/>
        <family val="3"/>
        <charset val="128"/>
      </rPr>
      <t>取得と同率</t>
    </r>
  </si>
  <si>
    <r>
      <rPr>
        <b/>
        <sz val="11"/>
        <color rgb="FF400000"/>
        <rFont val="ＭＳ Ｐゴシック"/>
        <family val="3"/>
        <charset val="128"/>
      </rPr>
      <t>平成</t>
    </r>
    <r>
      <rPr>
        <b/>
        <sz val="11"/>
        <color rgb="FF400000"/>
        <rFont val="Calibri"/>
        <family val="2"/>
      </rPr>
      <t>19</t>
    </r>
    <r>
      <rPr>
        <b/>
        <sz val="11"/>
        <color rgb="FF400000"/>
        <rFont val="ＭＳ Ｐゴシック"/>
        <family val="3"/>
        <charset val="128"/>
      </rPr>
      <t>年</t>
    </r>
    <r>
      <rPr>
        <b/>
        <sz val="11"/>
        <color rgb="FF400000"/>
        <rFont val="Calibri"/>
        <family val="2"/>
      </rPr>
      <t>3</t>
    </r>
    <r>
      <rPr>
        <b/>
        <sz val="11"/>
        <color rgb="FF400000"/>
        <rFont val="ＭＳ Ｐゴシック"/>
        <family val="3"/>
        <charset val="128"/>
      </rPr>
      <t>月</t>
    </r>
    <r>
      <rPr>
        <b/>
        <sz val="11"/>
        <color rgb="FF400000"/>
        <rFont val="Calibri"/>
        <family val="2"/>
      </rPr>
      <t>31</t>
    </r>
    <r>
      <rPr>
        <b/>
        <sz val="11"/>
        <color rgb="FF400000"/>
        <rFont val="ＭＳ Ｐゴシック"/>
        <family val="3"/>
        <charset val="128"/>
      </rPr>
      <t>日以前取得</t>
    </r>
  </si>
  <si>
    <r>
      <rPr>
        <b/>
        <sz val="11"/>
        <color rgb="FF400000"/>
        <rFont val="ＭＳ Ｐゴシック"/>
        <family val="3"/>
        <charset val="128"/>
      </rPr>
      <t>平成</t>
    </r>
    <r>
      <rPr>
        <b/>
        <sz val="11"/>
        <color rgb="FF400000"/>
        <rFont val="Calibri"/>
        <family val="2"/>
      </rPr>
      <t>24</t>
    </r>
    <r>
      <rPr>
        <b/>
        <sz val="11"/>
        <color rgb="FF400000"/>
        <rFont val="ＭＳ Ｐゴシック"/>
        <family val="3"/>
        <charset val="128"/>
      </rPr>
      <t>年</t>
    </r>
    <r>
      <rPr>
        <b/>
        <sz val="11"/>
        <color rgb="FF400000"/>
        <rFont val="Calibri"/>
        <family val="2"/>
      </rPr>
      <t>4</t>
    </r>
    <r>
      <rPr>
        <b/>
        <sz val="11"/>
        <color rgb="FF400000"/>
        <rFont val="ＭＳ Ｐゴシック"/>
        <family val="3"/>
        <charset val="128"/>
      </rPr>
      <t>月</t>
    </r>
    <r>
      <rPr>
        <b/>
        <sz val="11"/>
        <color rgb="FF400000"/>
        <rFont val="Calibri"/>
        <family val="2"/>
      </rPr>
      <t>1</t>
    </r>
    <r>
      <rPr>
        <b/>
        <sz val="11"/>
        <color rgb="FF400000"/>
        <rFont val="ＭＳ Ｐゴシック"/>
        <family val="3"/>
        <charset val="128"/>
      </rPr>
      <t>日以後取得</t>
    </r>
  </si>
  <si>
    <r>
      <rPr>
        <b/>
        <sz val="11"/>
        <color rgb="FF400000"/>
        <rFont val="ＭＳ Ｐゴシック"/>
        <family val="3"/>
        <charset val="128"/>
      </rPr>
      <t>平成</t>
    </r>
    <r>
      <rPr>
        <b/>
        <sz val="11"/>
        <color rgb="FF400000"/>
        <rFont val="Calibri"/>
        <family val="2"/>
      </rPr>
      <t>19</t>
    </r>
    <r>
      <rPr>
        <b/>
        <sz val="11"/>
        <color rgb="FF400000"/>
        <rFont val="ＭＳ Ｐゴシック"/>
        <family val="3"/>
        <charset val="128"/>
      </rPr>
      <t>年</t>
    </r>
    <r>
      <rPr>
        <b/>
        <sz val="11"/>
        <color rgb="FF400000"/>
        <rFont val="Calibri"/>
        <family val="2"/>
      </rPr>
      <t>4</t>
    </r>
    <r>
      <rPr>
        <b/>
        <sz val="11"/>
        <color rgb="FF400000"/>
        <rFont val="ＭＳ Ｐゴシック"/>
        <family val="3"/>
        <charset val="128"/>
      </rPr>
      <t>月</t>
    </r>
    <r>
      <rPr>
        <b/>
        <sz val="11"/>
        <color rgb="FF400000"/>
        <rFont val="Calibri"/>
        <family val="2"/>
      </rPr>
      <t>1</t>
    </r>
    <r>
      <rPr>
        <b/>
        <sz val="11"/>
        <color rgb="FF400000"/>
        <rFont val="ＭＳ Ｐゴシック"/>
        <family val="3"/>
        <charset val="128"/>
      </rPr>
      <t>日以後取得</t>
    </r>
  </si>
  <si>
    <r>
      <rPr>
        <sz val="11"/>
        <color rgb="FF400000"/>
        <rFont val="ＭＳ Ｐゴシック"/>
        <family val="3"/>
        <charset val="128"/>
      </rPr>
      <t>平成</t>
    </r>
    <r>
      <rPr>
        <sz val="11"/>
        <color rgb="FF400000"/>
        <rFont val="Calibri"/>
        <family val="2"/>
      </rPr>
      <t>19</t>
    </r>
    <r>
      <rPr>
        <sz val="11"/>
        <color rgb="FF400000"/>
        <rFont val="ＭＳ Ｐゴシック"/>
        <family val="3"/>
        <charset val="128"/>
      </rPr>
      <t>年</t>
    </r>
  </si>
  <si>
    <r>
      <t>4</t>
    </r>
    <r>
      <rPr>
        <sz val="11"/>
        <color rgb="FF400000"/>
        <rFont val="ＭＳ Ｐゴシック"/>
        <family val="3"/>
        <charset val="128"/>
      </rPr>
      <t>月</t>
    </r>
    <r>
      <rPr>
        <sz val="11"/>
        <color rgb="FF400000"/>
        <rFont val="Calibri"/>
        <family val="2"/>
      </rPr>
      <t>1</t>
    </r>
    <r>
      <rPr>
        <sz val="11"/>
        <color rgb="FF400000"/>
        <rFont val="ＭＳ Ｐゴシック"/>
        <family val="3"/>
        <charset val="128"/>
      </rPr>
      <t>日以後</t>
    </r>
  </si>
  <si>
    <t>15.IT/ｿﾌﾄｳｪｱ</t>
  </si>
  <si>
    <t>14.車両/その他</t>
    <rPh sb="3" eb="5">
      <t>シャリョウ</t>
    </rPh>
    <rPh sb="8" eb="9">
      <t>タ</t>
    </rPh>
    <phoneticPr fontId="7"/>
  </si>
  <si>
    <t>2.リース</t>
  </si>
  <si>
    <t>02.建物</t>
    <rPh sb="3" eb="5">
      <t>タテモノ</t>
    </rPh>
    <phoneticPr fontId="7"/>
  </si>
  <si>
    <t>1.購入</t>
    <rPh sb="2" eb="4">
      <t>コウニュウ</t>
    </rPh>
    <phoneticPr fontId="7"/>
  </si>
  <si>
    <t>05.機械設備</t>
    <rPh sb="3" eb="5">
      <t>キカイ</t>
    </rPh>
    <rPh sb="5" eb="7">
      <t>セツビ</t>
    </rPh>
    <phoneticPr fontId="7"/>
  </si>
  <si>
    <t>03.建物付属設備</t>
    <rPh sb="3" eb="5">
      <t>タテモノ</t>
    </rPh>
    <rPh sb="5" eb="7">
      <t>フゾク</t>
    </rPh>
    <rPh sb="7" eb="9">
      <t>セツビ</t>
    </rPh>
    <phoneticPr fontId="7"/>
  </si>
  <si>
    <t>11.工具器具備品/その他</t>
    <rPh sb="3" eb="5">
      <t>コウグ</t>
    </rPh>
    <rPh sb="5" eb="7">
      <t>キグ</t>
    </rPh>
    <rPh sb="7" eb="9">
      <t>ビヒン</t>
    </rPh>
    <rPh sb="12" eb="13">
      <t>タ</t>
    </rPh>
    <phoneticPr fontId="7"/>
  </si>
  <si>
    <t>13.車両/トラック</t>
    <rPh sb="3" eb="5">
      <t>シャリョウ</t>
    </rPh>
    <phoneticPr fontId="7"/>
  </si>
  <si>
    <t>12.車両/自動車</t>
    <rPh sb="3" eb="5">
      <t>シャリョウ</t>
    </rPh>
    <rPh sb="6" eb="9">
      <t>ジドウシャ</t>
    </rPh>
    <phoneticPr fontId="7"/>
  </si>
  <si>
    <t>16.その他</t>
    <rPh sb="5" eb="6">
      <t>タ</t>
    </rPh>
    <phoneticPr fontId="7"/>
  </si>
  <si>
    <t>10.工具器具備品/IT</t>
    <rPh sb="3" eb="5">
      <t>コウグ</t>
    </rPh>
    <rPh sb="5" eb="7">
      <t>キグ</t>
    </rPh>
    <rPh sb="7" eb="9">
      <t>ビヒン</t>
    </rPh>
    <phoneticPr fontId="7"/>
  </si>
  <si>
    <t>04.構築物</t>
    <rPh sb="3" eb="6">
      <t>コウチクブツ</t>
    </rPh>
    <phoneticPr fontId="7"/>
  </si>
  <si>
    <t>06.販売機材/自販機</t>
    <rPh sb="3" eb="5">
      <t>ハンバイ</t>
    </rPh>
    <rPh sb="5" eb="7">
      <t>キザイ</t>
    </rPh>
    <rPh sb="8" eb="11">
      <t>ジハンキ</t>
    </rPh>
    <phoneticPr fontId="7"/>
  </si>
  <si>
    <t>07.販売機材/クーラー</t>
    <rPh sb="3" eb="5">
      <t>ハンバイ</t>
    </rPh>
    <rPh sb="5" eb="7">
      <t>キザイ</t>
    </rPh>
    <phoneticPr fontId="7"/>
  </si>
  <si>
    <t>08.販売機材/ﾃﾞｨｽﾍﾟﾝｻｰ</t>
    <rPh sb="3" eb="5">
      <t>ハンバイ</t>
    </rPh>
    <rPh sb="5" eb="7">
      <t>キザイ</t>
    </rPh>
    <phoneticPr fontId="7"/>
  </si>
  <si>
    <t>09.販売機材/その他</t>
    <rPh sb="3" eb="5">
      <t>ハンバイ</t>
    </rPh>
    <rPh sb="5" eb="7">
      <t>キザイ</t>
    </rPh>
    <rPh sb="10" eb="11">
      <t>タ</t>
    </rPh>
    <phoneticPr fontId="7"/>
  </si>
  <si>
    <t>旧定額法</t>
    <rPh sb="0" eb="1">
      <t>キュウ</t>
    </rPh>
    <rPh sb="1" eb="3">
      <t>テイガク</t>
    </rPh>
    <rPh sb="3" eb="4">
      <t>ホウ</t>
    </rPh>
    <phoneticPr fontId="8"/>
  </si>
  <si>
    <t>取得方法</t>
    <rPh sb="0" eb="2">
      <t>シュトク</t>
    </rPh>
    <rPh sb="2" eb="4">
      <t>ホウホウ</t>
    </rPh>
    <phoneticPr fontId="7"/>
  </si>
  <si>
    <t>01.土地</t>
    <rPh sb="3" eb="5">
      <t>トチ</t>
    </rPh>
    <phoneticPr fontId="7"/>
  </si>
  <si>
    <t>Total</t>
    <phoneticPr fontId="14"/>
  </si>
  <si>
    <r>
      <t>CAN 160</t>
    </r>
    <r>
      <rPr>
        <sz val="10"/>
        <color theme="1"/>
        <rFont val="ＭＳ Ｐゴシック"/>
        <family val="3"/>
        <charset val="128"/>
      </rPr>
      <t>－</t>
    </r>
    <r>
      <rPr>
        <sz val="10"/>
        <color theme="1"/>
        <rFont val="Calibri"/>
        <family val="2"/>
      </rPr>
      <t>CAN 190</t>
    </r>
  </si>
  <si>
    <r>
      <t>CAN 191</t>
    </r>
    <r>
      <rPr>
        <sz val="10"/>
        <color theme="1"/>
        <rFont val="ＭＳ Ｐゴシック"/>
        <family val="3"/>
        <charset val="128"/>
      </rPr>
      <t>－</t>
    </r>
    <r>
      <rPr>
        <sz val="10"/>
        <color theme="1"/>
        <rFont val="Calibri"/>
        <family val="2"/>
      </rPr>
      <t>CAN 250</t>
    </r>
  </si>
  <si>
    <r>
      <t>CAN 251</t>
    </r>
    <r>
      <rPr>
        <sz val="10"/>
        <color theme="1"/>
        <rFont val="ＭＳ Ｐゴシック"/>
        <family val="3"/>
        <charset val="128"/>
      </rPr>
      <t>－</t>
    </r>
    <r>
      <rPr>
        <sz val="10"/>
        <color theme="1"/>
        <rFont val="Calibri"/>
        <family val="2"/>
      </rPr>
      <t>CAN 350</t>
    </r>
  </si>
  <si>
    <r>
      <t>CAN 351</t>
    </r>
    <r>
      <rPr>
        <sz val="10"/>
        <color theme="1"/>
        <rFont val="ＭＳ Ｐゴシック"/>
        <family val="3"/>
        <charset val="128"/>
      </rPr>
      <t>－</t>
    </r>
    <r>
      <rPr>
        <sz val="10"/>
        <color theme="1"/>
        <rFont val="Calibri"/>
        <family val="2"/>
      </rPr>
      <t>CAN 500</t>
    </r>
  </si>
  <si>
    <r>
      <t>PET 50</t>
    </r>
    <r>
      <rPr>
        <sz val="10"/>
        <color theme="1"/>
        <rFont val="ＭＳ Ｐゴシック"/>
        <family val="3"/>
        <charset val="128"/>
      </rPr>
      <t>－</t>
    </r>
    <r>
      <rPr>
        <sz val="10"/>
        <color theme="1"/>
        <rFont val="Calibri"/>
        <family val="2"/>
      </rPr>
      <t>PET 350</t>
    </r>
  </si>
  <si>
    <r>
      <t>PET 351</t>
    </r>
    <r>
      <rPr>
        <sz val="10"/>
        <color theme="1"/>
        <rFont val="ＭＳ Ｐゴシック"/>
        <family val="3"/>
        <charset val="128"/>
      </rPr>
      <t>－</t>
    </r>
    <r>
      <rPr>
        <sz val="10"/>
        <color theme="1"/>
        <rFont val="Calibri"/>
        <family val="2"/>
      </rPr>
      <t>PET 600</t>
    </r>
  </si>
  <si>
    <r>
      <t>PET 601</t>
    </r>
    <r>
      <rPr>
        <sz val="10"/>
        <color theme="1"/>
        <rFont val="ＭＳ Ｐゴシック"/>
        <family val="3"/>
        <charset val="128"/>
      </rPr>
      <t>－</t>
    </r>
    <r>
      <rPr>
        <sz val="10"/>
        <color theme="1"/>
        <rFont val="Calibri"/>
        <family val="2"/>
      </rPr>
      <t>PET 1250</t>
    </r>
  </si>
  <si>
    <r>
      <t>PET 1251</t>
    </r>
    <r>
      <rPr>
        <sz val="10"/>
        <color theme="1"/>
        <rFont val="ＭＳ Ｐゴシック"/>
        <family val="3"/>
        <charset val="128"/>
      </rPr>
      <t>－</t>
    </r>
    <r>
      <rPr>
        <sz val="10"/>
        <color theme="1"/>
        <rFont val="Calibri"/>
        <family val="2"/>
      </rPr>
      <t>PET 1500</t>
    </r>
  </si>
  <si>
    <r>
      <t>PET 1501</t>
    </r>
    <r>
      <rPr>
        <sz val="10"/>
        <color theme="1"/>
        <rFont val="ＭＳ Ｐゴシック"/>
        <family val="3"/>
        <charset val="128"/>
      </rPr>
      <t>－</t>
    </r>
    <r>
      <rPr>
        <sz val="10"/>
        <color theme="1"/>
        <rFont val="Calibri"/>
        <family val="2"/>
      </rPr>
      <t>PET 1999</t>
    </r>
  </si>
  <si>
    <r>
      <t xml:space="preserve">PET 2000 </t>
    </r>
    <r>
      <rPr>
        <sz val="10"/>
        <color theme="1"/>
        <rFont val="ＭＳ Ｐゴシック"/>
        <family val="3"/>
        <charset val="128"/>
      </rPr>
      <t>－</t>
    </r>
  </si>
  <si>
    <r>
      <t>OTHER PKG</t>
    </r>
    <r>
      <rPr>
        <sz val="10"/>
        <color theme="1"/>
        <rFont val="ＭＳ Ｐゴシック"/>
        <family val="3"/>
        <charset val="128"/>
      </rPr>
      <t>（</t>
    </r>
    <r>
      <rPr>
        <sz val="10"/>
        <color theme="1"/>
        <rFont val="Calibri"/>
        <family val="2"/>
      </rPr>
      <t>NKO</t>
    </r>
    <r>
      <rPr>
        <sz val="10"/>
        <color theme="1"/>
        <rFont val="ＭＳ Ｐゴシック"/>
        <family val="3"/>
        <charset val="128"/>
      </rPr>
      <t>）</t>
    </r>
  </si>
  <si>
    <r>
      <rPr>
        <sz val="10"/>
        <color theme="1"/>
        <rFont val="ＭＳ Ｐゴシック"/>
        <family val="3"/>
        <charset val="128"/>
      </rPr>
      <t>合計</t>
    </r>
    <rPh sb="0" eb="2">
      <t>ゴウケイ</t>
    </rPh>
    <phoneticPr fontId="45"/>
  </si>
  <si>
    <t>Total</t>
    <phoneticPr fontId="14"/>
  </si>
  <si>
    <r>
      <t>1</t>
    </r>
    <r>
      <rPr>
        <sz val="10"/>
        <color theme="1"/>
        <rFont val="ＭＳ Ｐゴシック"/>
        <family val="3"/>
        <charset val="128"/>
      </rPr>
      <t xml:space="preserve">年目
</t>
    </r>
    <r>
      <rPr>
        <sz val="10"/>
        <color theme="1"/>
        <rFont val="Calibri"/>
        <family val="2"/>
      </rPr>
      <t>FY1</t>
    </r>
    <rPh sb="1" eb="3">
      <t>ネンメ</t>
    </rPh>
    <phoneticPr fontId="14"/>
  </si>
  <si>
    <r>
      <t>2</t>
    </r>
    <r>
      <rPr>
        <sz val="10"/>
        <color theme="1"/>
        <rFont val="ＭＳ Ｐゴシック"/>
        <family val="3"/>
        <charset val="128"/>
      </rPr>
      <t xml:space="preserve">年目
</t>
    </r>
    <r>
      <rPr>
        <sz val="10"/>
        <color theme="1"/>
        <rFont val="Calibri"/>
        <family val="2"/>
      </rPr>
      <t>FY2</t>
    </r>
    <r>
      <rPr>
        <sz val="11"/>
        <color theme="1"/>
        <rFont val="ＭＳ Ｐゴシック"/>
        <family val="2"/>
        <charset val="128"/>
        <scheme val="minor"/>
      </rPr>
      <t/>
    </r>
    <rPh sb="1" eb="3">
      <t>ネンメ</t>
    </rPh>
    <phoneticPr fontId="14"/>
  </si>
  <si>
    <r>
      <t>3</t>
    </r>
    <r>
      <rPr>
        <sz val="10"/>
        <color theme="1"/>
        <rFont val="ＭＳ Ｐゴシック"/>
        <family val="3"/>
        <charset val="128"/>
      </rPr>
      <t xml:space="preserve">年目
</t>
    </r>
    <r>
      <rPr>
        <sz val="10"/>
        <color theme="1"/>
        <rFont val="Calibri"/>
        <family val="2"/>
      </rPr>
      <t>FY3</t>
    </r>
    <r>
      <rPr>
        <sz val="11"/>
        <color theme="1"/>
        <rFont val="ＭＳ Ｐゴシック"/>
        <family val="2"/>
        <charset val="128"/>
        <scheme val="minor"/>
      </rPr>
      <t/>
    </r>
    <rPh sb="1" eb="3">
      <t>ネンメ</t>
    </rPh>
    <phoneticPr fontId="14"/>
  </si>
  <si>
    <r>
      <t>4</t>
    </r>
    <r>
      <rPr>
        <sz val="10"/>
        <color theme="1"/>
        <rFont val="ＭＳ Ｐゴシック"/>
        <family val="3"/>
        <charset val="128"/>
      </rPr>
      <t xml:space="preserve">年目
</t>
    </r>
    <r>
      <rPr>
        <sz val="10"/>
        <color theme="1"/>
        <rFont val="Calibri"/>
        <family val="2"/>
      </rPr>
      <t>FY4</t>
    </r>
    <r>
      <rPr>
        <sz val="11"/>
        <color theme="1"/>
        <rFont val="ＭＳ Ｐゴシック"/>
        <family val="2"/>
        <charset val="128"/>
        <scheme val="minor"/>
      </rPr>
      <t/>
    </r>
    <rPh sb="1" eb="3">
      <t>ネンメ</t>
    </rPh>
    <phoneticPr fontId="14"/>
  </si>
  <si>
    <r>
      <t>5</t>
    </r>
    <r>
      <rPr>
        <sz val="10"/>
        <color theme="1"/>
        <rFont val="ＭＳ Ｐゴシック"/>
        <family val="3"/>
        <charset val="128"/>
      </rPr>
      <t xml:space="preserve">年目
</t>
    </r>
    <r>
      <rPr>
        <sz val="10"/>
        <color theme="1"/>
        <rFont val="Calibri"/>
        <family val="2"/>
      </rPr>
      <t>FY5</t>
    </r>
    <r>
      <rPr>
        <sz val="11"/>
        <color theme="1"/>
        <rFont val="ＭＳ Ｐゴシック"/>
        <family val="2"/>
        <charset val="128"/>
        <scheme val="minor"/>
      </rPr>
      <t/>
    </r>
    <rPh sb="1" eb="3">
      <t>ネンメ</t>
    </rPh>
    <phoneticPr fontId="14"/>
  </si>
  <si>
    <r>
      <t>6</t>
    </r>
    <r>
      <rPr>
        <sz val="10"/>
        <color theme="1"/>
        <rFont val="ＭＳ Ｐゴシック"/>
        <family val="3"/>
        <charset val="128"/>
      </rPr>
      <t xml:space="preserve">年目
</t>
    </r>
    <r>
      <rPr>
        <sz val="10"/>
        <color theme="1"/>
        <rFont val="Calibri"/>
        <family val="2"/>
      </rPr>
      <t>FY6</t>
    </r>
    <r>
      <rPr>
        <sz val="11"/>
        <color theme="1"/>
        <rFont val="ＭＳ Ｐゴシック"/>
        <family val="2"/>
        <charset val="128"/>
        <scheme val="minor"/>
      </rPr>
      <t/>
    </r>
    <rPh sb="1" eb="3">
      <t>ネンメ</t>
    </rPh>
    <phoneticPr fontId="14"/>
  </si>
  <si>
    <r>
      <t>7</t>
    </r>
    <r>
      <rPr>
        <sz val="10"/>
        <color theme="1"/>
        <rFont val="ＭＳ Ｐゴシック"/>
        <family val="3"/>
        <charset val="128"/>
      </rPr>
      <t xml:space="preserve">年目
</t>
    </r>
    <r>
      <rPr>
        <sz val="10"/>
        <color theme="1"/>
        <rFont val="Calibri"/>
        <family val="2"/>
      </rPr>
      <t>FY7</t>
    </r>
    <r>
      <rPr>
        <sz val="11"/>
        <color theme="1"/>
        <rFont val="ＭＳ Ｐゴシック"/>
        <family val="2"/>
        <charset val="128"/>
        <scheme val="minor"/>
      </rPr>
      <t/>
    </r>
    <rPh sb="1" eb="3">
      <t>ネンメ</t>
    </rPh>
    <phoneticPr fontId="14"/>
  </si>
  <si>
    <r>
      <t>8</t>
    </r>
    <r>
      <rPr>
        <sz val="10"/>
        <color theme="1"/>
        <rFont val="ＭＳ Ｐゴシック"/>
        <family val="3"/>
        <charset val="128"/>
      </rPr>
      <t xml:space="preserve">年目
</t>
    </r>
    <r>
      <rPr>
        <sz val="10"/>
        <color theme="1"/>
        <rFont val="Calibri"/>
        <family val="2"/>
      </rPr>
      <t>FY8</t>
    </r>
    <r>
      <rPr>
        <sz val="11"/>
        <color theme="1"/>
        <rFont val="ＭＳ Ｐゴシック"/>
        <family val="2"/>
        <charset val="128"/>
        <scheme val="minor"/>
      </rPr>
      <t/>
    </r>
    <rPh sb="1" eb="3">
      <t>ネンメ</t>
    </rPh>
    <phoneticPr fontId="14"/>
  </si>
  <si>
    <r>
      <t>9</t>
    </r>
    <r>
      <rPr>
        <sz val="10"/>
        <color theme="1"/>
        <rFont val="ＭＳ Ｐゴシック"/>
        <family val="3"/>
        <charset val="128"/>
      </rPr>
      <t xml:space="preserve">年目
</t>
    </r>
    <r>
      <rPr>
        <sz val="10"/>
        <color theme="1"/>
        <rFont val="Calibri"/>
        <family val="2"/>
      </rPr>
      <t>FY9</t>
    </r>
    <r>
      <rPr>
        <sz val="11"/>
        <color theme="1"/>
        <rFont val="ＭＳ Ｐゴシック"/>
        <family val="2"/>
        <charset val="128"/>
        <scheme val="minor"/>
      </rPr>
      <t/>
    </r>
    <rPh sb="1" eb="3">
      <t>ネンメ</t>
    </rPh>
    <phoneticPr fontId="14"/>
  </si>
  <si>
    <r>
      <t>10</t>
    </r>
    <r>
      <rPr>
        <sz val="10"/>
        <color theme="1"/>
        <rFont val="ＭＳ Ｐゴシック"/>
        <family val="3"/>
        <charset val="128"/>
      </rPr>
      <t xml:space="preserve">年目
</t>
    </r>
    <r>
      <rPr>
        <sz val="10"/>
        <color theme="1"/>
        <rFont val="Calibri"/>
        <family val="2"/>
      </rPr>
      <t>FY10</t>
    </r>
    <r>
      <rPr>
        <sz val="11"/>
        <color theme="1"/>
        <rFont val="ＭＳ Ｐゴシック"/>
        <family val="2"/>
        <charset val="128"/>
        <scheme val="minor"/>
      </rPr>
      <t/>
    </r>
    <rPh sb="2" eb="4">
      <t>ネンメ</t>
    </rPh>
    <phoneticPr fontId="14"/>
  </si>
  <si>
    <r>
      <rPr>
        <sz val="10"/>
        <color theme="1"/>
        <rFont val="ＭＳ Ｐゴシック"/>
        <family val="3"/>
        <charset val="128"/>
      </rPr>
      <t xml:space="preserve">資産分類
</t>
    </r>
    <r>
      <rPr>
        <sz val="10"/>
        <color theme="1"/>
        <rFont val="Calibri"/>
        <family val="2"/>
      </rPr>
      <t>Asset Category</t>
    </r>
    <rPh sb="0" eb="2">
      <t>シサン</t>
    </rPh>
    <rPh sb="2" eb="4">
      <t>ブンルイ</t>
    </rPh>
    <phoneticPr fontId="7"/>
  </si>
  <si>
    <r>
      <rPr>
        <b/>
        <sz val="11"/>
        <color theme="1"/>
        <rFont val="ＭＳ Ｐゴシック"/>
        <family val="3"/>
        <charset val="128"/>
      </rPr>
      <t>償却費</t>
    </r>
    <r>
      <rPr>
        <b/>
        <sz val="11"/>
        <color theme="1"/>
        <rFont val="Calibri"/>
        <family val="2"/>
      </rPr>
      <t>/Depreciation</t>
    </r>
    <rPh sb="0" eb="3">
      <t>ショウキャクヒ</t>
    </rPh>
    <phoneticPr fontId="45"/>
  </si>
  <si>
    <r>
      <rPr>
        <sz val="10"/>
        <color theme="1"/>
        <rFont val="ＭＳ Ｐゴシック"/>
        <family val="3"/>
        <charset val="128"/>
      </rPr>
      <t xml:space="preserve">償却率
</t>
    </r>
    <r>
      <rPr>
        <sz val="10"/>
        <color theme="1"/>
        <rFont val="Calibri"/>
        <family val="2"/>
      </rPr>
      <t>Dep. Ratio</t>
    </r>
    <rPh sb="0" eb="2">
      <t>ショウキャク</t>
    </rPh>
    <rPh sb="2" eb="3">
      <t>リツ</t>
    </rPh>
    <phoneticPr fontId="14"/>
  </si>
  <si>
    <t>(000 yen)</t>
    <phoneticPr fontId="14"/>
  </si>
  <si>
    <r>
      <rPr>
        <b/>
        <sz val="11"/>
        <color theme="1"/>
        <rFont val="ＭＳ Ｐゴシック"/>
        <family val="3"/>
        <charset val="128"/>
      </rPr>
      <t>償却費</t>
    </r>
    <r>
      <rPr>
        <b/>
        <sz val="11"/>
        <color theme="1"/>
        <rFont val="Calibri"/>
        <family val="2"/>
      </rPr>
      <t>/Depreciation(2</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</si>
  <si>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/Depreciation(3</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</si>
  <si>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/Depreciation(4</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</si>
  <si>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/Depreciation(5</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</si>
  <si>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/Depreciation(6</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</si>
  <si>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/Depreciation(7</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</si>
  <si>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/Depreciation(8</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</si>
  <si>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/Depreciation(9</t>
    </r>
    <r>
      <rPr>
        <b/>
        <sz val="11"/>
        <color theme="1"/>
        <rFont val="ＭＳ Ｐゴシック"/>
        <family val="3"/>
        <charset val="128"/>
      </rPr>
      <t>年目投資分）</t>
    </r>
    <rPh sb="0" eb="3">
      <t>ショウキャクヒ</t>
    </rPh>
    <rPh sb="18" eb="20">
      <t>ネンメ</t>
    </rPh>
    <rPh sb="20" eb="22">
      <t>トウシ</t>
    </rPh>
    <rPh sb="22" eb="23">
      <t>ブン</t>
    </rPh>
    <phoneticPr fontId="45"/>
  </si>
  <si>
    <r>
      <rPr>
        <b/>
        <sz val="11"/>
        <color theme="1"/>
        <rFont val="ＭＳ Ｐゴシック"/>
        <family val="3"/>
        <charset val="128"/>
      </rPr>
      <t>償却費</t>
    </r>
    <r>
      <rPr>
        <b/>
        <sz val="11"/>
        <color theme="1"/>
        <rFont val="Calibri"/>
        <family val="2"/>
      </rPr>
      <t>/Depreciation(10</t>
    </r>
    <r>
      <rPr>
        <b/>
        <sz val="11"/>
        <color theme="1"/>
        <rFont val="ＭＳ Ｐゴシック"/>
        <family val="3"/>
        <charset val="128"/>
      </rPr>
      <t>年目投資分）</t>
    </r>
    <rPh sb="0" eb="3">
      <t>ショウキャクヒ</t>
    </rPh>
    <rPh sb="19" eb="21">
      <t>ネンメ</t>
    </rPh>
    <rPh sb="21" eb="23">
      <t>トウシ</t>
    </rPh>
    <rPh sb="23" eb="24">
      <t>ブン</t>
    </rPh>
    <phoneticPr fontId="45"/>
  </si>
  <si>
    <r>
      <rPr>
        <b/>
        <sz val="11"/>
        <color theme="1"/>
        <rFont val="ＭＳ Ｐゴシック"/>
        <family val="3"/>
        <charset val="128"/>
      </rPr>
      <t>投資概要</t>
    </r>
    <r>
      <rPr>
        <b/>
        <sz val="11"/>
        <color theme="1"/>
        <rFont val="Calibri"/>
        <family val="2"/>
      </rPr>
      <t>/Investment detail</t>
    </r>
    <rPh sb="0" eb="2">
      <t>トウシ</t>
    </rPh>
    <rPh sb="2" eb="4">
      <t>ガイヨウ</t>
    </rPh>
    <phoneticPr fontId="45"/>
  </si>
  <si>
    <t>MM yen</t>
    <phoneticPr fontId="14"/>
  </si>
  <si>
    <t>2012FY Actutal</t>
    <phoneticPr fontId="14"/>
  </si>
  <si>
    <t xml:space="preserve">TSDB </t>
    <phoneticPr fontId="14"/>
  </si>
  <si>
    <t>Account</t>
    <phoneticPr fontId="14"/>
  </si>
  <si>
    <t>Remarks</t>
    <phoneticPr fontId="14"/>
  </si>
  <si>
    <t>CCCJ</t>
    <phoneticPr fontId="14"/>
  </si>
  <si>
    <t>Mikuni</t>
    <phoneticPr fontId="14"/>
  </si>
  <si>
    <t>Tokyo</t>
    <phoneticPr fontId="14"/>
  </si>
  <si>
    <t>Tone</t>
    <phoneticPr fontId="14"/>
  </si>
  <si>
    <t>Total</t>
    <phoneticPr fontId="14"/>
  </si>
  <si>
    <t>案分要素</t>
    <rPh sb="0" eb="2">
      <t>アンブン</t>
    </rPh>
    <rPh sb="2" eb="4">
      <t>ヨウソ</t>
    </rPh>
    <phoneticPr fontId="14"/>
  </si>
  <si>
    <t>FS-RTD</t>
    <phoneticPr fontId="14"/>
  </si>
  <si>
    <t>RS</t>
    <phoneticPr fontId="14"/>
  </si>
  <si>
    <t>SY</t>
    <phoneticPr fontId="14"/>
  </si>
  <si>
    <t>SM</t>
    <phoneticPr fontId="14"/>
  </si>
  <si>
    <t>CVS</t>
    <phoneticPr fontId="14"/>
  </si>
  <si>
    <t>物流費</t>
    <rPh sb="0" eb="2">
      <t>ブツリュウ</t>
    </rPh>
    <rPh sb="2" eb="3">
      <t>ヒ</t>
    </rPh>
    <phoneticPr fontId="14"/>
  </si>
  <si>
    <t>売上高</t>
    <rPh sb="0" eb="2">
      <t>ウリアゲ</t>
    </rPh>
    <rPh sb="2" eb="3">
      <t>ダカ</t>
    </rPh>
    <phoneticPr fontId="30"/>
  </si>
  <si>
    <t>商品売上高（ボトラー）</t>
    <rPh sb="0" eb="2">
      <t>ショウヒン</t>
    </rPh>
    <rPh sb="2" eb="4">
      <t>ウリアゲ</t>
    </rPh>
    <rPh sb="4" eb="5">
      <t>ダカ</t>
    </rPh>
    <phoneticPr fontId="30"/>
  </si>
  <si>
    <t>？？？</t>
  </si>
  <si>
    <t>x</t>
    <phoneticPr fontId="14"/>
  </si>
  <si>
    <t>機材費</t>
    <rPh sb="0" eb="2">
      <t>キザイ</t>
    </rPh>
    <rPh sb="2" eb="3">
      <t>ヒ</t>
    </rPh>
    <phoneticPr fontId="14"/>
  </si>
  <si>
    <t>他ボトラー売上高（ボトラー）</t>
    <rPh sb="0" eb="1">
      <t>タ</t>
    </rPh>
    <rPh sb="5" eb="7">
      <t>ウリアゲ</t>
    </rPh>
    <rPh sb="7" eb="8">
      <t>タカ</t>
    </rPh>
    <phoneticPr fontId="30"/>
  </si>
  <si>
    <t>販売促進費</t>
    <rPh sb="0" eb="2">
      <t>ハンバイ</t>
    </rPh>
    <rPh sb="2" eb="4">
      <t>ソクシン</t>
    </rPh>
    <rPh sb="4" eb="5">
      <t>ヒ</t>
    </rPh>
    <phoneticPr fontId="14"/>
  </si>
  <si>
    <t>その他売上高</t>
    <rPh sb="2" eb="3">
      <t>タ</t>
    </rPh>
    <rPh sb="3" eb="5">
      <t>ウリアゲ</t>
    </rPh>
    <rPh sb="5" eb="6">
      <t>ダカ</t>
    </rPh>
    <phoneticPr fontId="30"/>
  </si>
  <si>
    <t>販売促進費/間接費</t>
    <rPh sb="0" eb="2">
      <t>ハンバイ</t>
    </rPh>
    <rPh sb="2" eb="4">
      <t>ソクシン</t>
    </rPh>
    <rPh sb="4" eb="5">
      <t>ヒ</t>
    </rPh>
    <phoneticPr fontId="14"/>
  </si>
  <si>
    <t>売上値引</t>
    <phoneticPr fontId="30"/>
  </si>
  <si>
    <t>営業人件費</t>
    <rPh sb="0" eb="2">
      <t>エイギョウ</t>
    </rPh>
    <rPh sb="2" eb="5">
      <t>ジンケンヒ</t>
    </rPh>
    <phoneticPr fontId="14"/>
  </si>
  <si>
    <t>売上控除</t>
    <phoneticPr fontId="30"/>
  </si>
  <si>
    <t>営業人件費/間接費</t>
    <rPh sb="0" eb="2">
      <t>エイギョウ</t>
    </rPh>
    <rPh sb="2" eb="5">
      <t>ジンケンヒ</t>
    </rPh>
    <rPh sb="6" eb="8">
      <t>カンセツ</t>
    </rPh>
    <rPh sb="8" eb="9">
      <t>ヒ</t>
    </rPh>
    <phoneticPr fontId="14"/>
  </si>
  <si>
    <t>売上高 合計</t>
    <rPh sb="0" eb="2">
      <t>ウリアゲ</t>
    </rPh>
    <rPh sb="2" eb="3">
      <t>ダカ</t>
    </rPh>
    <rPh sb="4" eb="6">
      <t>ゴウケイ</t>
    </rPh>
    <phoneticPr fontId="30"/>
  </si>
  <si>
    <t>営業その他費用/間接費</t>
    <rPh sb="0" eb="2">
      <t>エイギョウ</t>
    </rPh>
    <rPh sb="4" eb="5">
      <t>タ</t>
    </rPh>
    <rPh sb="5" eb="7">
      <t>ヒヨウ</t>
    </rPh>
    <rPh sb="8" eb="10">
      <t>カンセツ</t>
    </rPh>
    <rPh sb="10" eb="11">
      <t>ヒ</t>
    </rPh>
    <phoneticPr fontId="14"/>
  </si>
  <si>
    <t>売上原価</t>
    <rPh sb="0" eb="2">
      <t>ウリアゲ</t>
    </rPh>
    <rPh sb="2" eb="4">
      <t>ゲンカ</t>
    </rPh>
    <phoneticPr fontId="30"/>
  </si>
  <si>
    <t>商品売上原価（ボトラー）</t>
    <rPh sb="0" eb="2">
      <t>ショウヒン</t>
    </rPh>
    <rPh sb="2" eb="4">
      <t>ウリアゲ</t>
    </rPh>
    <rPh sb="4" eb="6">
      <t>ゲンカ</t>
    </rPh>
    <phoneticPr fontId="30"/>
  </si>
  <si>
    <t>営業その他費用</t>
    <rPh sb="0" eb="2">
      <t>エイギョウ</t>
    </rPh>
    <rPh sb="4" eb="5">
      <t>タ</t>
    </rPh>
    <rPh sb="5" eb="7">
      <t>ヒヨウ</t>
    </rPh>
    <phoneticPr fontId="14"/>
  </si>
  <si>
    <t>他ボトラー売上原価（ボトラー）</t>
    <rPh sb="0" eb="1">
      <t>タ</t>
    </rPh>
    <rPh sb="5" eb="7">
      <t>ウリアゲ</t>
    </rPh>
    <rPh sb="7" eb="9">
      <t>ゲンカ</t>
    </rPh>
    <phoneticPr fontId="30"/>
  </si>
  <si>
    <t>間接費</t>
    <phoneticPr fontId="14"/>
  </si>
  <si>
    <t>RPPリベート</t>
    <phoneticPr fontId="30"/>
  </si>
  <si>
    <t>？？？</t>
    <phoneticPr fontId="14"/>
  </si>
  <si>
    <t>その他売上原価</t>
    <rPh sb="2" eb="3">
      <t>タ</t>
    </rPh>
    <rPh sb="3" eb="5">
      <t>ウリアゲ</t>
    </rPh>
    <rPh sb="5" eb="7">
      <t>ゲンカ</t>
    </rPh>
    <phoneticPr fontId="30"/>
  </si>
  <si>
    <t>売上原価 合計</t>
    <rPh sb="0" eb="2">
      <t>ウリアゲ</t>
    </rPh>
    <rPh sb="2" eb="4">
      <t>ゲンカ</t>
    </rPh>
    <rPh sb="5" eb="7">
      <t>ゴウケイ</t>
    </rPh>
    <phoneticPr fontId="30"/>
  </si>
  <si>
    <t>売上総利益 合計</t>
    <rPh sb="0" eb="2">
      <t>ウリアゲ</t>
    </rPh>
    <rPh sb="2" eb="5">
      <t>ソウリエキ</t>
    </rPh>
    <rPh sb="5" eb="6">
      <t>バイカ</t>
    </rPh>
    <rPh sb="6" eb="8">
      <t>ゴウケイ</t>
    </rPh>
    <phoneticPr fontId="30"/>
  </si>
  <si>
    <t>DME</t>
    <phoneticPr fontId="30"/>
  </si>
  <si>
    <t>協賛金（キーマネー）</t>
    <phoneticPr fontId="30"/>
  </si>
  <si>
    <t>文書による契約を締結した販売権獲得費用</t>
    <phoneticPr fontId="14"/>
  </si>
  <si>
    <t>d</t>
    <phoneticPr fontId="14"/>
  </si>
  <si>
    <t>協賛金（リベート）</t>
  </si>
  <si>
    <t>条件を上回った場合にのみ支払うインセンティブ</t>
    <phoneticPr fontId="14"/>
  </si>
  <si>
    <r>
      <rPr>
        <sz val="9"/>
        <color indexed="8"/>
        <rFont val="Arial Unicode MS"/>
        <family val="3"/>
        <charset val="128"/>
      </rPr>
      <t>協賛金（スポット・その他）</t>
    </r>
    <rPh sb="11" eb="12">
      <t>タ</t>
    </rPh>
    <phoneticPr fontId="30"/>
  </si>
  <si>
    <t>チラシやイベント・フェアや販売協力金など</t>
    <rPh sb="13" eb="15">
      <t>ハンバイ</t>
    </rPh>
    <rPh sb="15" eb="17">
      <t>キョウリョク</t>
    </rPh>
    <rPh sb="17" eb="18">
      <t>キン</t>
    </rPh>
    <phoneticPr fontId="14"/>
  </si>
  <si>
    <r>
      <rPr>
        <sz val="9"/>
        <color indexed="8"/>
        <rFont val="Arial Unicode MS"/>
        <family val="3"/>
        <charset val="128"/>
      </rPr>
      <t>協賛金（FS手数料　　変動）</t>
    </r>
    <rPh sb="11" eb="13">
      <t>ヘンドウ</t>
    </rPh>
    <phoneticPr fontId="65"/>
  </si>
  <si>
    <t>値引</t>
    <rPh sb="0" eb="2">
      <t>ネビキ</t>
    </rPh>
    <phoneticPr fontId="14"/>
  </si>
  <si>
    <t>フルサービスの変動販売手数料</t>
  </si>
  <si>
    <r>
      <rPr>
        <sz val="9"/>
        <color indexed="8"/>
        <rFont val="Arial Unicode MS"/>
        <family val="3"/>
        <charset val="128"/>
      </rPr>
      <t>協賛金（FS手数料　　固定）</t>
    </r>
    <rPh sb="11" eb="13">
      <t>コテイ</t>
    </rPh>
    <phoneticPr fontId="65"/>
  </si>
  <si>
    <t>フルサービスの固定販売手数料（定額のロケコミッションを含む）</t>
    <phoneticPr fontId="14"/>
  </si>
  <si>
    <r>
      <rPr>
        <sz val="9"/>
        <color indexed="8"/>
        <rFont val="Arial Unicode MS"/>
        <family val="3"/>
        <charset val="128"/>
      </rPr>
      <t>プロモーション　ﾌﾟﾗｲｽﾞ（全国）</t>
    </r>
    <rPh sb="15" eb="17">
      <t>ゼンコク</t>
    </rPh>
    <phoneticPr fontId="65"/>
  </si>
  <si>
    <t>全国プロモーションの実施費用（資材を除く）</t>
    <phoneticPr fontId="14"/>
  </si>
  <si>
    <t>v</t>
    <phoneticPr fontId="14"/>
  </si>
  <si>
    <t>プロモーション　ﾌﾟﾗｲｽﾞ（ﾛｰｶﾙ）</t>
  </si>
  <si>
    <t>ローカルプロモーションの実施費用（資材を除く）</t>
    <phoneticPr fontId="14"/>
  </si>
  <si>
    <t>BR</t>
    <phoneticPr fontId="14"/>
  </si>
  <si>
    <r>
      <rPr>
        <sz val="9"/>
        <color indexed="8"/>
        <rFont val="Arial Unicode MS"/>
        <family val="3"/>
        <charset val="128"/>
      </rPr>
      <t>プロモーション　資材（全国）</t>
    </r>
    <rPh sb="8" eb="10">
      <t>シザイ</t>
    </rPh>
    <rPh sb="11" eb="13">
      <t>ゼンコク</t>
    </rPh>
    <phoneticPr fontId="65"/>
  </si>
  <si>
    <t>全国プロモーションに関する全資材費用</t>
  </si>
  <si>
    <r>
      <rPr>
        <sz val="9"/>
        <color indexed="8"/>
        <rFont val="Arial Unicode MS"/>
        <family val="3"/>
        <charset val="128"/>
      </rPr>
      <t>プロモーション　資材（ﾛｰｶﾙ）</t>
    </r>
    <rPh sb="8" eb="10">
      <t>シザイ</t>
    </rPh>
    <phoneticPr fontId="65"/>
  </si>
  <si>
    <t>ローカルプロモーションに関する全資材費用</t>
  </si>
  <si>
    <t>プロモーション　ﾏｰﾁｬﾝﾀﾞｲｼﾞﾝｸﾞ</t>
  </si>
  <si>
    <t>ディスプレイラックやPOS資材などの販促資材費用</t>
    <rPh sb="13" eb="15">
      <t>シザイ</t>
    </rPh>
    <rPh sb="18" eb="20">
      <t>ハンソク</t>
    </rPh>
    <rPh sb="20" eb="22">
      <t>シザイ</t>
    </rPh>
    <rPh sb="22" eb="24">
      <t>ヒヨウ</t>
    </rPh>
    <phoneticPr fontId="14"/>
  </si>
  <si>
    <t>プロモーション　ｻﾝﾌﾟﾘﾝｸﾞ</t>
  </si>
  <si>
    <t>サンプリング活動の開発・実施費用、マネキン費用等も含む</t>
    <phoneticPr fontId="14"/>
  </si>
  <si>
    <t>CS</t>
    <phoneticPr fontId="14"/>
  </si>
  <si>
    <r>
      <rPr>
        <sz val="9"/>
        <color indexed="8"/>
        <rFont val="Arial Unicode MS"/>
        <family val="3"/>
        <charset val="128"/>
      </rPr>
      <t>広告宣伝費（全国メディア）</t>
    </r>
    <rPh sb="0" eb="2">
      <t>コウコク</t>
    </rPh>
    <rPh sb="2" eb="5">
      <t>センデンヒ</t>
    </rPh>
    <rPh sb="6" eb="8">
      <t>ゼンコク</t>
    </rPh>
    <phoneticPr fontId="65"/>
  </si>
  <si>
    <t>全国のマスメディアや野外広告やインターネットなど</t>
    <rPh sb="0" eb="2">
      <t>ゼンコク</t>
    </rPh>
    <rPh sb="10" eb="12">
      <t>ヤガイ</t>
    </rPh>
    <rPh sb="12" eb="14">
      <t>コウコク</t>
    </rPh>
    <phoneticPr fontId="14"/>
  </si>
  <si>
    <r>
      <rPr>
        <sz val="9"/>
        <color indexed="8"/>
        <rFont val="Arial Unicode MS"/>
        <family val="3"/>
        <charset val="128"/>
      </rPr>
      <t>広告宣伝費（ローカルメディア）</t>
    </r>
    <rPh sb="0" eb="2">
      <t>コウコク</t>
    </rPh>
    <rPh sb="2" eb="5">
      <t>センデンヒ</t>
    </rPh>
    <phoneticPr fontId="65"/>
  </si>
  <si>
    <t>ローカルのマスメディアや野外広告など</t>
    <rPh sb="12" eb="14">
      <t>ヤガイ</t>
    </rPh>
    <rPh sb="14" eb="16">
      <t>コウコク</t>
    </rPh>
    <phoneticPr fontId="14"/>
  </si>
  <si>
    <r>
      <rPr>
        <sz val="9"/>
        <color indexed="8"/>
        <rFont val="Arial Unicode MS"/>
        <family val="3"/>
        <charset val="128"/>
      </rPr>
      <t>広告宣伝費（制作開発費）</t>
    </r>
    <rPh sb="0" eb="2">
      <t>コウコク</t>
    </rPh>
    <rPh sb="2" eb="5">
      <t>センデンヒ</t>
    </rPh>
    <rPh sb="6" eb="8">
      <t>セイサク</t>
    </rPh>
    <rPh sb="8" eb="11">
      <t>カイハツヒ</t>
    </rPh>
    <phoneticPr fontId="65"/>
  </si>
  <si>
    <t>インターネット広告制作</t>
  </si>
  <si>
    <r>
      <rPr>
        <sz val="9"/>
        <color indexed="8"/>
        <rFont val="Arial Unicode MS"/>
        <family val="3"/>
        <charset val="128"/>
      </rPr>
      <t>外部委託費（リサーチ）</t>
    </r>
    <rPh sb="0" eb="2">
      <t>ガイブ</t>
    </rPh>
    <rPh sb="2" eb="4">
      <t>イタク</t>
    </rPh>
    <rPh sb="4" eb="5">
      <t>ヒ</t>
    </rPh>
    <phoneticPr fontId="65"/>
  </si>
  <si>
    <t>消費者リサーチ・カスタマーリサーチ・業界リサーチ</t>
    <rPh sb="0" eb="3">
      <t>ショウヒシャ</t>
    </rPh>
    <rPh sb="18" eb="20">
      <t>ギョウカイ</t>
    </rPh>
    <phoneticPr fontId="14"/>
  </si>
  <si>
    <r>
      <rPr>
        <sz val="9"/>
        <color indexed="8"/>
        <rFont val="Arial Unicode MS"/>
        <family val="3"/>
        <charset val="128"/>
      </rPr>
      <t>その他販促・広告費</t>
    </r>
    <rPh sb="2" eb="3">
      <t>タ</t>
    </rPh>
    <rPh sb="3" eb="5">
      <t>ハンソク</t>
    </rPh>
    <rPh sb="6" eb="9">
      <t>コウコクヒ</t>
    </rPh>
    <phoneticPr fontId="65"/>
  </si>
  <si>
    <t>その他DME</t>
    <rPh sb="2" eb="3">
      <t>タ</t>
    </rPh>
    <phoneticPr fontId="14"/>
  </si>
  <si>
    <t>MIRAI対象外販促費</t>
    <rPh sb="5" eb="7">
      <t>タイショウ</t>
    </rPh>
    <rPh sb="7" eb="8">
      <t>ガイ</t>
    </rPh>
    <rPh sb="8" eb="10">
      <t>ハンソク</t>
    </rPh>
    <rPh sb="10" eb="11">
      <t>ヒ</t>
    </rPh>
    <phoneticPr fontId="3"/>
  </si>
  <si>
    <t>社内コンテスト費用など</t>
    <rPh sb="0" eb="1">
      <t>シャ</t>
    </rPh>
    <rPh sb="1" eb="2">
      <t>ナイ</t>
    </rPh>
    <rPh sb="7" eb="9">
      <t>ヒヨウ</t>
    </rPh>
    <phoneticPr fontId="14"/>
  </si>
  <si>
    <t>CCJC補填</t>
  </si>
  <si>
    <t>CCJCからのCOOP</t>
    <phoneticPr fontId="14"/>
  </si>
  <si>
    <t>CCCMC関連費用</t>
    <rPh sb="5" eb="7">
      <t>カンレン</t>
    </rPh>
    <rPh sb="7" eb="9">
      <t>ヒヨウ</t>
    </rPh>
    <phoneticPr fontId="113"/>
  </si>
  <si>
    <t>CCCMC関連のDME費用</t>
    <rPh sb="5" eb="7">
      <t>カンレン</t>
    </rPh>
    <rPh sb="11" eb="13">
      <t>ヒヨウ</t>
    </rPh>
    <phoneticPr fontId="14"/>
  </si>
  <si>
    <t>DME 合計</t>
    <rPh sb="4" eb="6">
      <t>ゴウケイ</t>
    </rPh>
    <phoneticPr fontId="30"/>
  </si>
  <si>
    <t>OPEX</t>
    <phoneticPr fontId="30"/>
  </si>
  <si>
    <t>給与その他</t>
    <rPh sb="0" eb="2">
      <t>キュウヨ</t>
    </rPh>
    <rPh sb="4" eb="5">
      <t>タ</t>
    </rPh>
    <phoneticPr fontId="64"/>
  </si>
  <si>
    <t>従業員（執行役員含む）基本給や刺激給など</t>
    <rPh sb="0" eb="3">
      <t>ジュウギョウイン</t>
    </rPh>
    <rPh sb="4" eb="6">
      <t>シッコウ</t>
    </rPh>
    <rPh sb="6" eb="8">
      <t>ヤクイン</t>
    </rPh>
    <rPh sb="8" eb="9">
      <t>フク</t>
    </rPh>
    <rPh sb="11" eb="14">
      <t>キホンキュウ</t>
    </rPh>
    <rPh sb="15" eb="17">
      <t>シゲキ</t>
    </rPh>
    <rPh sb="17" eb="18">
      <t>キュウ</t>
    </rPh>
    <phoneticPr fontId="14"/>
  </si>
  <si>
    <t>ja</t>
    <phoneticPr fontId="14"/>
  </si>
  <si>
    <t>給与および賞与（有期社員）</t>
  </si>
  <si>
    <t>派遣・契約・パート・アルバイトの基本給や通勤手当など</t>
    <rPh sb="0" eb="2">
      <t>ハケン</t>
    </rPh>
    <rPh sb="3" eb="5">
      <t>ケイヤク</t>
    </rPh>
    <rPh sb="16" eb="19">
      <t>キホンキュウ</t>
    </rPh>
    <rPh sb="20" eb="22">
      <t>ツウキン</t>
    </rPh>
    <rPh sb="22" eb="24">
      <t>テアテ</t>
    </rPh>
    <phoneticPr fontId="14"/>
  </si>
  <si>
    <t>人件費 諸手当</t>
    <rPh sb="0" eb="3">
      <t>ジンケンヒ</t>
    </rPh>
    <phoneticPr fontId="66"/>
  </si>
  <si>
    <t>従業員の通勤手当や有期社員のその他手当など</t>
    <rPh sb="0" eb="3">
      <t>ジュウギョウイン</t>
    </rPh>
    <rPh sb="4" eb="6">
      <t>ツウキン</t>
    </rPh>
    <rPh sb="6" eb="8">
      <t>テアテ</t>
    </rPh>
    <rPh sb="9" eb="11">
      <t>ユウキ</t>
    </rPh>
    <rPh sb="11" eb="13">
      <t>シャイン</t>
    </rPh>
    <rPh sb="16" eb="17">
      <t>タ</t>
    </rPh>
    <rPh sb="17" eb="19">
      <t>テアテ</t>
    </rPh>
    <phoneticPr fontId="14"/>
  </si>
  <si>
    <t>役員報酬</t>
    <rPh sb="0" eb="2">
      <t>ヤクイン</t>
    </rPh>
    <rPh sb="2" eb="4">
      <t>ホウシュウ</t>
    </rPh>
    <phoneticPr fontId="66"/>
  </si>
  <si>
    <t>間接費</t>
  </si>
  <si>
    <t>取締役・監査役の役員報酬</t>
  </si>
  <si>
    <t>賞与（正社員）</t>
  </si>
  <si>
    <t>従業員（執行役員含む）賞与</t>
    <rPh sb="0" eb="3">
      <t>ジュウギョウイン</t>
    </rPh>
    <rPh sb="4" eb="6">
      <t>シッコウ</t>
    </rPh>
    <rPh sb="6" eb="8">
      <t>ヤクイン</t>
    </rPh>
    <rPh sb="8" eb="9">
      <t>フク</t>
    </rPh>
    <rPh sb="11" eb="13">
      <t>ショウヨ</t>
    </rPh>
    <phoneticPr fontId="14"/>
  </si>
  <si>
    <t>役員賞与</t>
    <rPh sb="0" eb="2">
      <t>ヤクイン</t>
    </rPh>
    <rPh sb="2" eb="4">
      <t>ショウヨ</t>
    </rPh>
    <phoneticPr fontId="66"/>
  </si>
  <si>
    <t>取締役・監査役の役員賞与</t>
  </si>
  <si>
    <t>株式報酬費用</t>
    <rPh sb="0" eb="2">
      <t>カブシキ</t>
    </rPh>
    <rPh sb="2" eb="4">
      <t>ホウシュウ</t>
    </rPh>
    <rPh sb="4" eb="6">
      <t>ヒヨウ</t>
    </rPh>
    <phoneticPr fontId="66"/>
  </si>
  <si>
    <t>報酬として付与されたストック・オプションの費用</t>
    <phoneticPr fontId="14"/>
  </si>
  <si>
    <t>退職給付費用</t>
    <rPh sb="0" eb="2">
      <t>タイショク</t>
    </rPh>
    <phoneticPr fontId="64"/>
  </si>
  <si>
    <t>退職給付会計に基づく退職給付費用と退職金</t>
    <rPh sb="17" eb="20">
      <t>タイショクキン</t>
    </rPh>
    <phoneticPr fontId="14"/>
  </si>
  <si>
    <t>役員退職引当金繰入</t>
    <rPh sb="0" eb="2">
      <t>ヤクイン</t>
    </rPh>
    <rPh sb="2" eb="4">
      <t>タイショク</t>
    </rPh>
    <rPh sb="4" eb="6">
      <t>ヒキアテ</t>
    </rPh>
    <rPh sb="6" eb="7">
      <t>キン</t>
    </rPh>
    <rPh sb="7" eb="9">
      <t>クリイレ</t>
    </rPh>
    <phoneticPr fontId="14"/>
  </si>
  <si>
    <t>取締役・監査役の退職慰労金支払に備えるための引当金繰入額</t>
    <phoneticPr fontId="14"/>
  </si>
  <si>
    <t>法定福利費</t>
  </si>
  <si>
    <t>厚生年金保険料や健康保険料など</t>
    <rPh sb="0" eb="2">
      <t>コウセイ</t>
    </rPh>
    <rPh sb="2" eb="4">
      <t>ネンキン</t>
    </rPh>
    <rPh sb="4" eb="7">
      <t>ホケンリョウ</t>
    </rPh>
    <rPh sb="8" eb="10">
      <t>ケンコウ</t>
    </rPh>
    <rPh sb="10" eb="12">
      <t>ホケン</t>
    </rPh>
    <rPh sb="12" eb="13">
      <t>リョウ</t>
    </rPh>
    <phoneticPr fontId="14"/>
  </si>
  <si>
    <t>厚生費</t>
    <rPh sb="0" eb="3">
      <t>コウセイヒ</t>
    </rPh>
    <phoneticPr fontId="64"/>
  </si>
  <si>
    <t>寮費・借上住宅費用や従業員福利厚生など</t>
    <rPh sb="0" eb="2">
      <t>リョウヒ</t>
    </rPh>
    <rPh sb="3" eb="5">
      <t>カリア</t>
    </rPh>
    <rPh sb="5" eb="7">
      <t>ジュウタク</t>
    </rPh>
    <rPh sb="7" eb="9">
      <t>ヒヨウ</t>
    </rPh>
    <rPh sb="10" eb="13">
      <t>ジュウギョウイン</t>
    </rPh>
    <rPh sb="13" eb="15">
      <t>フクリ</t>
    </rPh>
    <rPh sb="15" eb="17">
      <t>コウセイ</t>
    </rPh>
    <phoneticPr fontId="14"/>
  </si>
  <si>
    <t>hc</t>
    <phoneticPr fontId="14"/>
  </si>
  <si>
    <t>教育費用</t>
  </si>
  <si>
    <t>各種研修セミナー費用や通信教育奨励金など</t>
    <rPh sb="0" eb="2">
      <t>カクシュ</t>
    </rPh>
    <rPh sb="2" eb="4">
      <t>ケンシュウ</t>
    </rPh>
    <rPh sb="8" eb="10">
      <t>ヒヨウ</t>
    </rPh>
    <rPh sb="11" eb="13">
      <t>ツウシン</t>
    </rPh>
    <rPh sb="13" eb="15">
      <t>キョウイク</t>
    </rPh>
    <rPh sb="15" eb="18">
      <t>ショウレイキン</t>
    </rPh>
    <phoneticPr fontId="14"/>
  </si>
  <si>
    <t>アウトソーシング</t>
  </si>
  <si>
    <t>CCCMC代行料や集配金料やMDメイトなど</t>
    <rPh sb="5" eb="7">
      <t>ダイコウ</t>
    </rPh>
    <rPh sb="7" eb="8">
      <t>リョウ</t>
    </rPh>
    <rPh sb="9" eb="11">
      <t>シュウハイ</t>
    </rPh>
    <rPh sb="11" eb="12">
      <t>キン</t>
    </rPh>
    <rPh sb="12" eb="13">
      <t>リョウ</t>
    </rPh>
    <phoneticPr fontId="14"/>
  </si>
  <si>
    <t>MC</t>
    <phoneticPr fontId="14"/>
  </si>
  <si>
    <t>監査費用</t>
  </si>
  <si>
    <t>公認会計士・監査法人の監査費用など</t>
    <rPh sb="0" eb="2">
      <t>コウニン</t>
    </rPh>
    <rPh sb="2" eb="4">
      <t>カイケイ</t>
    </rPh>
    <rPh sb="4" eb="5">
      <t>シ</t>
    </rPh>
    <rPh sb="6" eb="8">
      <t>カンサ</t>
    </rPh>
    <rPh sb="8" eb="10">
      <t>ホウジン</t>
    </rPh>
    <rPh sb="11" eb="13">
      <t>カンサ</t>
    </rPh>
    <rPh sb="13" eb="15">
      <t>ヒヨウ</t>
    </rPh>
    <phoneticPr fontId="14"/>
  </si>
  <si>
    <t>コンサルタント費用</t>
  </si>
  <si>
    <t>コンサル・税理士・弁護士・翻訳・通訳費用</t>
    <rPh sb="5" eb="8">
      <t>ゼイリシ</t>
    </rPh>
    <rPh sb="9" eb="12">
      <t>ベンゴシ</t>
    </rPh>
    <rPh sb="13" eb="15">
      <t>ホンヤク</t>
    </rPh>
    <rPh sb="16" eb="18">
      <t>ツウヤク</t>
    </rPh>
    <rPh sb="18" eb="20">
      <t>ヒヨウ</t>
    </rPh>
    <phoneticPr fontId="14"/>
  </si>
  <si>
    <t>建物賃借料</t>
    <rPh sb="0" eb="2">
      <t>タテモノ</t>
    </rPh>
    <phoneticPr fontId="64"/>
  </si>
  <si>
    <t>主たる営業目的のために利用する土地・建物の賃借料</t>
  </si>
  <si>
    <t>機械リース料</t>
    <rPh sb="0" eb="2">
      <t>キカイ</t>
    </rPh>
    <rPh sb="5" eb="6">
      <t>リョウ</t>
    </rPh>
    <phoneticPr fontId="66"/>
  </si>
  <si>
    <t>主たる営業目的のために利用する機械の賃借料</t>
  </si>
  <si>
    <t>その他賃借料</t>
    <rPh sb="2" eb="3">
      <t>タ</t>
    </rPh>
    <rPh sb="3" eb="6">
      <t>チンシャクリョウ</t>
    </rPh>
    <phoneticPr fontId="66"/>
  </si>
  <si>
    <t>自販機、車両、土地建物、機械以外の賃借料</t>
  </si>
  <si>
    <t>水道光熱費</t>
  </si>
  <si>
    <t>電気代・水道料・ガス代・灯油代</t>
    <rPh sb="0" eb="2">
      <t>デンキ</t>
    </rPh>
    <rPh sb="2" eb="3">
      <t>ダイ</t>
    </rPh>
    <rPh sb="4" eb="7">
      <t>スイドウリョウ</t>
    </rPh>
    <rPh sb="10" eb="11">
      <t>ダイ</t>
    </rPh>
    <rPh sb="12" eb="14">
      <t>トウユ</t>
    </rPh>
    <rPh sb="14" eb="15">
      <t>ダイ</t>
    </rPh>
    <phoneticPr fontId="14"/>
  </si>
  <si>
    <t>保守修繕費</t>
  </si>
  <si>
    <t>建物・機械などの保守修繕費用や警備料</t>
    <rPh sb="0" eb="2">
      <t>タテモノ</t>
    </rPh>
    <rPh sb="3" eb="5">
      <t>キカイ</t>
    </rPh>
    <rPh sb="8" eb="10">
      <t>ホシュ</t>
    </rPh>
    <rPh sb="10" eb="13">
      <t>シュウゼンヒ</t>
    </rPh>
    <rPh sb="13" eb="14">
      <t>ヨウ</t>
    </rPh>
    <rPh sb="15" eb="17">
      <t>ケイビ</t>
    </rPh>
    <rPh sb="17" eb="18">
      <t>リョウ</t>
    </rPh>
    <phoneticPr fontId="14"/>
  </si>
  <si>
    <t>廃棄物処理費</t>
  </si>
  <si>
    <t>営業所等の廃棄物処理の委託費用や空缶回収費、処理委託費</t>
    <phoneticPr fontId="14"/>
  </si>
  <si>
    <t>保険料</t>
  </si>
  <si>
    <t>自販機・車両以外の保険料</t>
  </si>
  <si>
    <t>販売機器 設置・撤去・移動 費用</t>
    <rPh sb="0" eb="2">
      <t>ハンバイ</t>
    </rPh>
    <rPh sb="2" eb="4">
      <t>キキ</t>
    </rPh>
    <rPh sb="11" eb="13">
      <t>イドウ</t>
    </rPh>
    <phoneticPr fontId="64"/>
  </si>
  <si>
    <t>販売機器の設置・撤去・移動にかかる運搬費用、移設費用</t>
    <phoneticPr fontId="14"/>
  </si>
  <si>
    <t>FS</t>
    <phoneticPr fontId="14"/>
  </si>
  <si>
    <t>販売機器 修理・整備・サニテーション・保管 費用</t>
    <rPh sb="19" eb="21">
      <t>ホカン</t>
    </rPh>
    <phoneticPr fontId="64"/>
  </si>
  <si>
    <t>販売機器の保守・修理・オーバーホール・サニテーション費用</t>
    <rPh sb="0" eb="2">
      <t>ハンバイ</t>
    </rPh>
    <rPh sb="2" eb="4">
      <t>キキ</t>
    </rPh>
    <rPh sb="5" eb="7">
      <t>ホシュ</t>
    </rPh>
    <rPh sb="8" eb="10">
      <t>シュウリ</t>
    </rPh>
    <rPh sb="26" eb="28">
      <t>ヒヨウ</t>
    </rPh>
    <phoneticPr fontId="14"/>
  </si>
  <si>
    <t>販売機器 消耗品費</t>
  </si>
  <si>
    <t>販売機器の軽微な修繕や交換に使用する部品</t>
    <rPh sb="19" eb="20">
      <t>シナ</t>
    </rPh>
    <phoneticPr fontId="14"/>
  </si>
  <si>
    <t>販売機器 少額資産</t>
    <rPh sb="5" eb="7">
      <t>ショウガク</t>
    </rPh>
    <rPh sb="7" eb="9">
      <t>シサン</t>
    </rPh>
    <phoneticPr fontId="64"/>
  </si>
  <si>
    <t>２０万円未満の少額自販機・ディスペンサー・クーラー</t>
    <phoneticPr fontId="14"/>
  </si>
  <si>
    <t>販売機器費用その他</t>
    <rPh sb="0" eb="2">
      <t>ハンバイ</t>
    </rPh>
    <rPh sb="2" eb="4">
      <t>キキ</t>
    </rPh>
    <rPh sb="4" eb="6">
      <t>ヒヨウ</t>
    </rPh>
    <rPh sb="8" eb="9">
      <t>タ</t>
    </rPh>
    <phoneticPr fontId="64"/>
  </si>
  <si>
    <t>販売機器リース料や検査料など（販売機器に対する補填）</t>
    <rPh sb="0" eb="2">
      <t>ハンバイ</t>
    </rPh>
    <rPh sb="2" eb="4">
      <t>キキ</t>
    </rPh>
    <rPh sb="7" eb="8">
      <t>リョウ</t>
    </rPh>
    <rPh sb="9" eb="11">
      <t>ケンサ</t>
    </rPh>
    <rPh sb="11" eb="12">
      <t>リョウ</t>
    </rPh>
    <rPh sb="15" eb="17">
      <t>ハンバイ</t>
    </rPh>
    <rPh sb="17" eb="19">
      <t>キキ</t>
    </rPh>
    <rPh sb="20" eb="21">
      <t>タイ</t>
    </rPh>
    <rPh sb="23" eb="25">
      <t>ホテン</t>
    </rPh>
    <phoneticPr fontId="14"/>
  </si>
  <si>
    <t>車両費（リース）</t>
  </si>
  <si>
    <t>車両のリース料 （=減価償却費 車両）</t>
    <rPh sb="0" eb="2">
      <t>シャリョウ</t>
    </rPh>
    <rPh sb="6" eb="7">
      <t>リョウ</t>
    </rPh>
    <rPh sb="10" eb="12">
      <t>ゲンカ</t>
    </rPh>
    <rPh sb="12" eb="14">
      <t>ショウキャク</t>
    </rPh>
    <rPh sb="14" eb="15">
      <t>ヒ</t>
    </rPh>
    <rPh sb="16" eb="18">
      <t>シャリョウ</t>
    </rPh>
    <phoneticPr fontId="14"/>
  </si>
  <si>
    <t>車両費（燃料・保険費用その他）</t>
  </si>
  <si>
    <t>車両に関する燃料費 / 保険 / 修理 / 消耗品など</t>
    <rPh sb="0" eb="2">
      <t>シャリョウ</t>
    </rPh>
    <rPh sb="3" eb="4">
      <t>カン</t>
    </rPh>
    <rPh sb="6" eb="9">
      <t>ネンリョウヒ</t>
    </rPh>
    <rPh sb="12" eb="14">
      <t>ホケン</t>
    </rPh>
    <rPh sb="17" eb="19">
      <t>シュウリ</t>
    </rPh>
    <rPh sb="22" eb="24">
      <t>ショウモウ</t>
    </rPh>
    <rPh sb="24" eb="25">
      <t>ヒン</t>
    </rPh>
    <phoneticPr fontId="14"/>
  </si>
  <si>
    <t>（ボトラー）運送費 （配送費）</t>
  </si>
  <si>
    <t>レギュラー販売にかかる製商品配送の委託費</t>
    <phoneticPr fontId="14"/>
  </si>
  <si>
    <t>FR</t>
    <phoneticPr fontId="14"/>
  </si>
  <si>
    <t>（ボトラー）運送費 （FS業務委託費）</t>
  </si>
  <si>
    <t>フルサービス販売にかかる製商品配送の委託費</t>
  </si>
  <si>
    <t>（ボトラー）運送費 （センターフィー）</t>
  </si>
  <si>
    <t>配送料相当として賦課される手数料</t>
    <phoneticPr fontId="14"/>
  </si>
  <si>
    <t>CN</t>
    <phoneticPr fontId="14"/>
  </si>
  <si>
    <t>（ボトラー）物流拠点・拠点委託費</t>
    <rPh sb="6" eb="8">
      <t>ブツリュウ</t>
    </rPh>
    <rPh sb="8" eb="10">
      <t>キョテン</t>
    </rPh>
    <rPh sb="11" eb="13">
      <t>キョテン</t>
    </rPh>
    <phoneticPr fontId="64"/>
  </si>
  <si>
    <t>営業拠点の業務を外部委託する費用</t>
  </si>
  <si>
    <t>V2</t>
    <phoneticPr fontId="14"/>
  </si>
  <si>
    <t>（ボトラー）運送費 （その他）</t>
  </si>
  <si>
    <t>製商品の配送時の駐禁対策のための同乗委託費用など</t>
    <phoneticPr fontId="14"/>
  </si>
  <si>
    <t>FO</t>
    <phoneticPr fontId="14"/>
  </si>
  <si>
    <t>CCBSC (CCIBS) 委託費・運営費</t>
    <rPh sb="14" eb="16">
      <t>イタク</t>
    </rPh>
    <rPh sb="16" eb="17">
      <t>ヒ</t>
    </rPh>
    <rPh sb="18" eb="21">
      <t>ウンエイヒ</t>
    </rPh>
    <phoneticPr fontId="66"/>
  </si>
  <si>
    <t>CCBSCのサービスチャージや運営費、システム共同運営費</t>
    <phoneticPr fontId="14"/>
  </si>
  <si>
    <t>IT費用・通信費</t>
  </si>
  <si>
    <t>システム保守費用やシステム関連消耗品、電話代など</t>
    <rPh sb="4" eb="6">
      <t>ホシュ</t>
    </rPh>
    <rPh sb="6" eb="8">
      <t>ヒヨウ</t>
    </rPh>
    <rPh sb="13" eb="15">
      <t>カンレン</t>
    </rPh>
    <rPh sb="15" eb="17">
      <t>ショウモウ</t>
    </rPh>
    <rPh sb="17" eb="18">
      <t>ヒン</t>
    </rPh>
    <rPh sb="19" eb="22">
      <t>デンワダイ</t>
    </rPh>
    <phoneticPr fontId="14"/>
  </si>
  <si>
    <t>v3</t>
    <phoneticPr fontId="14"/>
  </si>
  <si>
    <t>貸倒引当金繰入額</t>
  </si>
  <si>
    <t>貸倒引当金繰入額・貸倒損失</t>
    <rPh sb="0" eb="1">
      <t>カ</t>
    </rPh>
    <rPh sb="1" eb="2">
      <t>ダオ</t>
    </rPh>
    <rPh sb="2" eb="4">
      <t>ヒキアテ</t>
    </rPh>
    <rPh sb="4" eb="5">
      <t>キン</t>
    </rPh>
    <rPh sb="5" eb="7">
      <t>クリイレ</t>
    </rPh>
    <rPh sb="7" eb="8">
      <t>ガク</t>
    </rPh>
    <rPh sb="9" eb="11">
      <t>カシダオレ</t>
    </rPh>
    <rPh sb="11" eb="13">
      <t>ソンシツ</t>
    </rPh>
    <phoneticPr fontId="14"/>
  </si>
  <si>
    <t>減価償却費 車輌</t>
    <rPh sb="0" eb="2">
      <t>ゲンカ</t>
    </rPh>
    <rPh sb="2" eb="5">
      <t>ショウキャクヒ</t>
    </rPh>
    <phoneticPr fontId="66"/>
  </si>
  <si>
    <t>営業その他費用</t>
    <phoneticPr fontId="14"/>
  </si>
  <si>
    <t>車両の減価償却費 （=車両費（リース））</t>
    <rPh sb="0" eb="2">
      <t>シャリョウ</t>
    </rPh>
    <rPh sb="3" eb="5">
      <t>ゲンカ</t>
    </rPh>
    <rPh sb="5" eb="7">
      <t>ショウキャク</t>
    </rPh>
    <rPh sb="7" eb="8">
      <t>ヒ</t>
    </rPh>
    <rPh sb="11" eb="13">
      <t>シャリョウ</t>
    </rPh>
    <rPh sb="13" eb="14">
      <t>ヒ</t>
    </rPh>
    <phoneticPr fontId="14"/>
  </si>
  <si>
    <t>減価償却費 建物</t>
  </si>
  <si>
    <t>建物・建物付属設備の減価償却費</t>
    <rPh sb="0" eb="2">
      <t>タテモノ</t>
    </rPh>
    <rPh sb="3" eb="5">
      <t>タテモノ</t>
    </rPh>
    <rPh sb="5" eb="7">
      <t>フゾク</t>
    </rPh>
    <rPh sb="7" eb="9">
      <t>セツビ</t>
    </rPh>
    <rPh sb="10" eb="12">
      <t>ゲンカ</t>
    </rPh>
    <rPh sb="12" eb="14">
      <t>ショウキャク</t>
    </rPh>
    <rPh sb="14" eb="15">
      <t>ヒ</t>
    </rPh>
    <phoneticPr fontId="14"/>
  </si>
  <si>
    <t>減価償却費 販売機材償却費</t>
  </si>
  <si>
    <t>販売機材の減価償却費</t>
    <rPh sb="0" eb="2">
      <t>ハンバイ</t>
    </rPh>
    <rPh sb="2" eb="4">
      <t>キザイ</t>
    </rPh>
    <rPh sb="5" eb="7">
      <t>ゲンカ</t>
    </rPh>
    <rPh sb="7" eb="9">
      <t>ショウキャク</t>
    </rPh>
    <rPh sb="9" eb="10">
      <t>ヒ</t>
    </rPh>
    <phoneticPr fontId="14"/>
  </si>
  <si>
    <t>減価償却費 ソフトウエア</t>
  </si>
  <si>
    <t>ソフトウエアの減価償却費</t>
    <rPh sb="7" eb="9">
      <t>ゲンカ</t>
    </rPh>
    <rPh sb="9" eb="11">
      <t>ショウキャク</t>
    </rPh>
    <rPh sb="11" eb="12">
      <t>ヒ</t>
    </rPh>
    <phoneticPr fontId="14"/>
  </si>
  <si>
    <t>減価償却費 その他</t>
  </si>
  <si>
    <t>工具器具備品・構築物などの減価償却費</t>
    <rPh sb="0" eb="2">
      <t>コウグ</t>
    </rPh>
    <rPh sb="2" eb="4">
      <t>キグ</t>
    </rPh>
    <rPh sb="4" eb="6">
      <t>ビヒン</t>
    </rPh>
    <rPh sb="7" eb="10">
      <t>コウチクブツ</t>
    </rPh>
    <rPh sb="13" eb="18">
      <t>ゲンカショウキャクヒ</t>
    </rPh>
    <phoneticPr fontId="14"/>
  </si>
  <si>
    <t>交際費</t>
    <rPh sb="0" eb="2">
      <t>コウサイ</t>
    </rPh>
    <rPh sb="2" eb="3">
      <t>ヒ</t>
    </rPh>
    <phoneticPr fontId="64"/>
  </si>
  <si>
    <t>交際費全般</t>
    <rPh sb="0" eb="2">
      <t>コウサイ</t>
    </rPh>
    <rPh sb="2" eb="3">
      <t>ヒ</t>
    </rPh>
    <rPh sb="3" eb="5">
      <t>ゼンパン</t>
    </rPh>
    <phoneticPr fontId="14"/>
  </si>
  <si>
    <t>旅費交通費</t>
  </si>
  <si>
    <t>出張旅費・移動交通費など（商流者の営業旅費も含む）</t>
    <phoneticPr fontId="14"/>
  </si>
  <si>
    <t>会議費</t>
    <rPh sb="0" eb="3">
      <t>カイギヒ</t>
    </rPh>
    <phoneticPr fontId="64"/>
  </si>
  <si>
    <t>会議費や協会費などの会費</t>
    <rPh sb="0" eb="3">
      <t>カイギヒ</t>
    </rPh>
    <rPh sb="4" eb="6">
      <t>キョウカイ</t>
    </rPh>
    <rPh sb="6" eb="7">
      <t>ヒ</t>
    </rPh>
    <rPh sb="10" eb="12">
      <t>カイヒ</t>
    </rPh>
    <phoneticPr fontId="14"/>
  </si>
  <si>
    <t>渉外広報費</t>
    <rPh sb="0" eb="2">
      <t>ショウガイ</t>
    </rPh>
    <rPh sb="2" eb="4">
      <t>コウホウ</t>
    </rPh>
    <rPh sb="4" eb="5">
      <t>ヒ</t>
    </rPh>
    <phoneticPr fontId="66"/>
  </si>
  <si>
    <t>広報イベントやホームページ維持管理費用など</t>
    <rPh sb="0" eb="2">
      <t>コウホウ</t>
    </rPh>
    <rPh sb="13" eb="15">
      <t>イジ</t>
    </rPh>
    <rPh sb="15" eb="17">
      <t>カンリ</t>
    </rPh>
    <rPh sb="17" eb="19">
      <t>ヒヨウ</t>
    </rPh>
    <phoneticPr fontId="14"/>
  </si>
  <si>
    <t>消耗備品費</t>
  </si>
  <si>
    <t>洗濯費・被服費や事務消耗品などの消耗備品</t>
    <rPh sb="0" eb="2">
      <t>センタク</t>
    </rPh>
    <rPh sb="2" eb="3">
      <t>ヒ</t>
    </rPh>
    <rPh sb="4" eb="7">
      <t>ヒフクヒ</t>
    </rPh>
    <rPh sb="8" eb="10">
      <t>ジム</t>
    </rPh>
    <rPh sb="10" eb="12">
      <t>ショウモウ</t>
    </rPh>
    <rPh sb="12" eb="13">
      <t>ヒン</t>
    </rPh>
    <rPh sb="16" eb="18">
      <t>ショウモウ</t>
    </rPh>
    <rPh sb="18" eb="20">
      <t>ビヒン</t>
    </rPh>
    <phoneticPr fontId="14"/>
  </si>
  <si>
    <t>租税公課</t>
  </si>
  <si>
    <t>固定資産税や事業税など</t>
    <rPh sb="0" eb="2">
      <t>コテイ</t>
    </rPh>
    <rPh sb="2" eb="5">
      <t>シサンゼイ</t>
    </rPh>
    <rPh sb="6" eb="9">
      <t>ジギョウゼイ</t>
    </rPh>
    <phoneticPr fontId="14"/>
  </si>
  <si>
    <t>雑費</t>
    <rPh sb="0" eb="2">
      <t>ザッピ</t>
    </rPh>
    <phoneticPr fontId="64"/>
  </si>
  <si>
    <t>銀行手数料や破損分廃棄など</t>
    <rPh sb="0" eb="2">
      <t>ギンコウ</t>
    </rPh>
    <rPh sb="2" eb="5">
      <t>テスウリョウ</t>
    </rPh>
    <rPh sb="6" eb="8">
      <t>ハソン</t>
    </rPh>
    <rPh sb="8" eb="9">
      <t>ブン</t>
    </rPh>
    <rPh sb="9" eb="11">
      <t>ハイキ</t>
    </rPh>
    <phoneticPr fontId="14"/>
  </si>
  <si>
    <t>v</t>
    <phoneticPr fontId="14"/>
  </si>
  <si>
    <t>寄付金</t>
    <rPh sb="0" eb="3">
      <t>キフキン</t>
    </rPh>
    <phoneticPr fontId="66"/>
  </si>
  <si>
    <t>寄付金（物品での寄付を含む）</t>
    <rPh sb="2" eb="3">
      <t>キン</t>
    </rPh>
    <phoneticPr fontId="14"/>
  </si>
  <si>
    <t>在庫製品消耗費</t>
  </si>
  <si>
    <t>製商品を廃棄するために要した費用や壜購入費用など</t>
    <rPh sb="17" eb="18">
      <t>ビン</t>
    </rPh>
    <rPh sb="18" eb="20">
      <t>コウニュウ</t>
    </rPh>
    <rPh sb="20" eb="22">
      <t>ヒヨウ</t>
    </rPh>
    <phoneticPr fontId="14"/>
  </si>
  <si>
    <t>OPEX 合計</t>
    <rPh sb="5" eb="7">
      <t>ゴウケイ</t>
    </rPh>
    <phoneticPr fontId="30"/>
  </si>
  <si>
    <t>SG&amp;A 合計</t>
    <rPh sb="5" eb="7">
      <t>ゴウケイ</t>
    </rPh>
    <phoneticPr fontId="30"/>
  </si>
  <si>
    <t>営業利益</t>
    <rPh sb="0" eb="2">
      <t>エイギョウ</t>
    </rPh>
    <rPh sb="2" eb="4">
      <t>リエキ</t>
    </rPh>
    <phoneticPr fontId="30"/>
  </si>
  <si>
    <t>check_sum1</t>
    <phoneticPr fontId="14"/>
  </si>
  <si>
    <t>？？？</t>
    <phoneticPr fontId="14"/>
  </si>
  <si>
    <t>FS-RTD</t>
    <phoneticPr fontId="14"/>
  </si>
  <si>
    <t>RS</t>
    <phoneticPr fontId="14"/>
  </si>
  <si>
    <t>SY</t>
    <phoneticPr fontId="14"/>
  </si>
  <si>
    <t>SM</t>
    <phoneticPr fontId="14"/>
  </si>
  <si>
    <t>CVS</t>
    <phoneticPr fontId="14"/>
  </si>
  <si>
    <t>Total</t>
    <phoneticPr fontId="14"/>
  </si>
  <si>
    <t>営業その他</t>
    <rPh sb="0" eb="2">
      <t>エイギョウ</t>
    </rPh>
    <rPh sb="4" eb="5">
      <t>タ</t>
    </rPh>
    <phoneticPr fontId="14"/>
  </si>
  <si>
    <t>間接費</t>
    <phoneticPr fontId="14"/>
  </si>
  <si>
    <t>check_sum2</t>
    <phoneticPr fontId="14"/>
  </si>
  <si>
    <t>2012 Act</t>
    <phoneticPr fontId="14"/>
  </si>
  <si>
    <t>FS cup</t>
    <phoneticPr fontId="14"/>
  </si>
  <si>
    <t>フルサービス
(缶・ペット)</t>
    <rPh sb="8" eb="9">
      <t>カン</t>
    </rPh>
    <phoneticPr fontId="14"/>
  </si>
  <si>
    <t>フルサービス
(カップ)</t>
    <phoneticPr fontId="14"/>
  </si>
  <si>
    <t>レギュラー
HORECA</t>
    <phoneticPr fontId="14"/>
  </si>
  <si>
    <t>フードサービス
ファウンテン</t>
    <phoneticPr fontId="14"/>
  </si>
  <si>
    <t>チェーンｽﾄｱ
(スーパー)</t>
    <phoneticPr fontId="14"/>
  </si>
  <si>
    <t>コンビニエンス</t>
    <phoneticPr fontId="14"/>
  </si>
  <si>
    <t>販売数
(BAPC)</t>
    <rPh sb="0" eb="2">
      <t>ハンバイ</t>
    </rPh>
    <rPh sb="2" eb="3">
      <t>スウ</t>
    </rPh>
    <phoneticPr fontId="14"/>
  </si>
  <si>
    <t>販売数
(物流費計算用)</t>
    <rPh sb="0" eb="2">
      <t>ハンバイ</t>
    </rPh>
    <rPh sb="2" eb="3">
      <t>スウ</t>
    </rPh>
    <rPh sb="5" eb="7">
      <t>ブツリュウ</t>
    </rPh>
    <rPh sb="7" eb="8">
      <t>ヒ</t>
    </rPh>
    <rPh sb="8" eb="11">
      <t>ケイサンヨウ</t>
    </rPh>
    <phoneticPr fontId="14"/>
  </si>
  <si>
    <t>機材台数
(個機コードがあるもののみ)</t>
    <rPh sb="0" eb="2">
      <t>キザイ</t>
    </rPh>
    <rPh sb="2" eb="4">
      <t>ダイスウ</t>
    </rPh>
    <rPh sb="6" eb="8">
      <t>コキ</t>
    </rPh>
    <phoneticPr fontId="14"/>
  </si>
  <si>
    <t>販売数%
(BAPC)</t>
    <rPh sb="0" eb="2">
      <t>ハンバイ</t>
    </rPh>
    <rPh sb="2" eb="3">
      <t>スウ</t>
    </rPh>
    <phoneticPr fontId="14"/>
  </si>
  <si>
    <t>販売数%
(物流費計算用)</t>
    <rPh sb="0" eb="2">
      <t>ハンバイ</t>
    </rPh>
    <rPh sb="2" eb="3">
      <t>スウ</t>
    </rPh>
    <rPh sb="6" eb="8">
      <t>ブツリュウ</t>
    </rPh>
    <rPh sb="8" eb="9">
      <t>ヒ</t>
    </rPh>
    <rPh sb="9" eb="12">
      <t>ケイサンヨウ</t>
    </rPh>
    <phoneticPr fontId="14"/>
  </si>
  <si>
    <t>機材台数%
(個機コードがあるもののみ)</t>
    <rPh sb="0" eb="2">
      <t>キザイ</t>
    </rPh>
    <rPh sb="2" eb="4">
      <t>ダイスウ</t>
    </rPh>
    <rPh sb="7" eb="9">
      <t>コキ</t>
    </rPh>
    <phoneticPr fontId="14"/>
  </si>
  <si>
    <t>商流</t>
    <rPh sb="0" eb="2">
      <t>ショウリュウ</t>
    </rPh>
    <phoneticPr fontId="14"/>
  </si>
  <si>
    <t>物流</t>
    <rPh sb="0" eb="2">
      <t>ブツリュウ</t>
    </rPh>
    <phoneticPr fontId="14"/>
  </si>
  <si>
    <t>Sum</t>
    <phoneticPr fontId="14"/>
  </si>
  <si>
    <t>営業</t>
    <rPh sb="0" eb="2">
      <t>エイギョウ</t>
    </rPh>
    <phoneticPr fontId="14"/>
  </si>
  <si>
    <t>人件費総額</t>
    <rPh sb="0" eb="3">
      <t>ジンケンヒ</t>
    </rPh>
    <rPh sb="3" eb="5">
      <t>ソウガク</t>
    </rPh>
    <phoneticPr fontId="14"/>
  </si>
  <si>
    <t>間接</t>
    <rPh sb="0" eb="2">
      <t>カンセツ</t>
    </rPh>
    <phoneticPr fontId="14"/>
  </si>
  <si>
    <t>販売数</t>
    <rPh sb="0" eb="2">
      <t>ハンバイ</t>
    </rPh>
    <rPh sb="2" eb="3">
      <t>スウ</t>
    </rPh>
    <phoneticPr fontId="14"/>
  </si>
  <si>
    <t>人員</t>
    <rPh sb="0" eb="2">
      <t>ジンイン</t>
    </rPh>
    <phoneticPr fontId="14"/>
  </si>
  <si>
    <t>販売数B</t>
    <rPh sb="0" eb="2">
      <t>ハンバイ</t>
    </rPh>
    <rPh sb="2" eb="3">
      <t>スウ</t>
    </rPh>
    <phoneticPr fontId="14"/>
  </si>
  <si>
    <t>人件費額</t>
    <rPh sb="0" eb="3">
      <t>ジンケンヒ</t>
    </rPh>
    <rPh sb="3" eb="4">
      <t>ガク</t>
    </rPh>
    <phoneticPr fontId="14"/>
  </si>
  <si>
    <t>販売数%</t>
    <rPh sb="0" eb="2">
      <t>ハンバイ</t>
    </rPh>
    <rPh sb="2" eb="3">
      <t>スウ</t>
    </rPh>
    <phoneticPr fontId="14"/>
  </si>
  <si>
    <t>個機台数</t>
    <rPh sb="0" eb="2">
      <t>コキ</t>
    </rPh>
    <rPh sb="2" eb="4">
      <t>ダイスウ</t>
    </rPh>
    <phoneticPr fontId="14"/>
  </si>
  <si>
    <t>Volume</t>
    <phoneticPr fontId="14"/>
  </si>
  <si>
    <t>人員%</t>
    <rPh sb="0" eb="2">
      <t>ジンイン</t>
    </rPh>
    <phoneticPr fontId="14"/>
  </si>
  <si>
    <t>VPM</t>
    <phoneticPr fontId="14"/>
  </si>
  <si>
    <t>人件費</t>
    <rPh sb="0" eb="3">
      <t>ジンケンヒ</t>
    </rPh>
    <phoneticPr fontId="14"/>
  </si>
  <si>
    <t>人件費%</t>
    <rPh sb="0" eb="3">
      <t>ジンケンヒ</t>
    </rPh>
    <phoneticPr fontId="14"/>
  </si>
  <si>
    <t>ka</t>
    <phoneticPr fontId="14"/>
  </si>
  <si>
    <t>×直接入力</t>
    <rPh sb="1" eb="3">
      <t>チョクセツ</t>
    </rPh>
    <rPh sb="3" eb="5">
      <t>ニュウリョク</t>
    </rPh>
    <phoneticPr fontId="14"/>
  </si>
  <si>
    <t>×対象外</t>
    <rPh sb="1" eb="4">
      <t>タイショウガイ</t>
    </rPh>
    <phoneticPr fontId="14"/>
  </si>
  <si>
    <t>FSのみ</t>
    <phoneticPr fontId="14"/>
  </si>
  <si>
    <t>RG</t>
    <phoneticPr fontId="14"/>
  </si>
  <si>
    <t>RS&amp;SY</t>
    <phoneticPr fontId="14"/>
  </si>
  <si>
    <t>SMのみ</t>
    <phoneticPr fontId="14"/>
  </si>
  <si>
    <t>営業その他費①</t>
    <rPh sb="0" eb="2">
      <t>エイギョウ</t>
    </rPh>
    <rPh sb="4" eb="5">
      <t>タ</t>
    </rPh>
    <rPh sb="5" eb="6">
      <t>ヒ</t>
    </rPh>
    <phoneticPr fontId="14"/>
  </si>
  <si>
    <t>CSのみ</t>
    <phoneticPr fontId="14"/>
  </si>
  <si>
    <t>固定</t>
    <rPh sb="0" eb="2">
      <t>コテイ</t>
    </rPh>
    <phoneticPr fontId="14"/>
  </si>
  <si>
    <t>CV</t>
    <phoneticPr fontId="14"/>
  </si>
  <si>
    <t>CVSのみ</t>
    <phoneticPr fontId="14"/>
  </si>
  <si>
    <t>変動</t>
    <rPh sb="0" eb="2">
      <t>ヘンドウ</t>
    </rPh>
    <phoneticPr fontId="14"/>
  </si>
  <si>
    <t>物流(FO)</t>
    <rPh sb="0" eb="2">
      <t>ブツリュウ</t>
    </rPh>
    <phoneticPr fontId="14"/>
  </si>
  <si>
    <t>センターフィ</t>
    <phoneticPr fontId="14"/>
  </si>
  <si>
    <t>SMのセンター率</t>
    <rPh sb="7" eb="8">
      <t>リツ</t>
    </rPh>
    <phoneticPr fontId="14"/>
  </si>
  <si>
    <t>営業その他費②</t>
    <rPh sb="0" eb="2">
      <t>エイギョウ</t>
    </rPh>
    <rPh sb="4" eb="5">
      <t>タ</t>
    </rPh>
    <rPh sb="5" eb="6">
      <t>ヒ</t>
    </rPh>
    <phoneticPr fontId="14"/>
  </si>
  <si>
    <t>CCCMC</t>
    <phoneticPr fontId="14"/>
  </si>
  <si>
    <t>FR</t>
    <phoneticPr fontId="14"/>
  </si>
  <si>
    <t>物流(RG)</t>
    <rPh sb="0" eb="2">
      <t>ブツリュウ</t>
    </rPh>
    <phoneticPr fontId="14"/>
  </si>
  <si>
    <t>SMの非センター率</t>
    <rPh sb="3" eb="4">
      <t>ヒ</t>
    </rPh>
    <rPh sb="8" eb="9">
      <t>リツ</t>
    </rPh>
    <phoneticPr fontId="14"/>
  </si>
  <si>
    <t>FB</t>
    <phoneticPr fontId="14"/>
  </si>
  <si>
    <t>物流(拠点)</t>
    <phoneticPr fontId="14"/>
  </si>
  <si>
    <t>8対2</t>
    <rPh sb="1" eb="2">
      <t>タイ</t>
    </rPh>
    <phoneticPr fontId="14"/>
  </si>
  <si>
    <t>間接費</t>
    <rPh sb="0" eb="2">
      <t>カンセツ</t>
    </rPh>
    <rPh sb="2" eb="3">
      <t>ヒ</t>
    </rPh>
    <phoneticPr fontId="14"/>
  </si>
  <si>
    <t>販売数B%</t>
    <phoneticPr fontId="14"/>
  </si>
  <si>
    <t>BR</t>
    <phoneticPr fontId="14"/>
  </si>
  <si>
    <t>拠点</t>
    <rPh sb="0" eb="2">
      <t>キョテン</t>
    </rPh>
    <phoneticPr fontId="14"/>
  </si>
  <si>
    <t>人員情報</t>
    <rPh sb="0" eb="2">
      <t>ジンイン</t>
    </rPh>
    <rPh sb="2" eb="4">
      <t>ジョウホウ</t>
    </rPh>
    <phoneticPr fontId="14"/>
  </si>
  <si>
    <t>配賦</t>
    <rPh sb="0" eb="2">
      <t>ハイフ</t>
    </rPh>
    <phoneticPr fontId="14"/>
  </si>
  <si>
    <t>FS物流</t>
    <rPh sb="2" eb="4">
      <t>ブツリュウ</t>
    </rPh>
    <phoneticPr fontId="14"/>
  </si>
  <si>
    <t>他物流</t>
    <rPh sb="0" eb="1">
      <t>ホカ</t>
    </rPh>
    <rPh sb="1" eb="3">
      <t>ブツリュウ</t>
    </rPh>
    <phoneticPr fontId="14"/>
  </si>
  <si>
    <t>Non-Comm.</t>
    <phoneticPr fontId="14"/>
  </si>
  <si>
    <t>FS-RTD</t>
    <phoneticPr fontId="14"/>
  </si>
  <si>
    <t>RS</t>
    <phoneticPr fontId="14"/>
  </si>
  <si>
    <t>SY</t>
    <phoneticPr fontId="14"/>
  </si>
  <si>
    <t>SM</t>
    <phoneticPr fontId="14"/>
  </si>
  <si>
    <t>CVS</t>
    <phoneticPr fontId="14"/>
  </si>
  <si>
    <t>CCCJ</t>
    <phoneticPr fontId="14"/>
  </si>
  <si>
    <t>All</t>
    <phoneticPr fontId="14"/>
  </si>
  <si>
    <t>Commercial</t>
    <phoneticPr fontId="14"/>
  </si>
  <si>
    <t>Non-Comm.</t>
    <phoneticPr fontId="14"/>
  </si>
  <si>
    <t>Can</t>
  </si>
  <si>
    <t>CVM</t>
  </si>
  <si>
    <t>Cooler</t>
  </si>
  <si>
    <t>Dispenser</t>
  </si>
  <si>
    <t>Other</t>
  </si>
  <si>
    <t>CVM</t>
    <phoneticPr fontId="14"/>
  </si>
  <si>
    <t>償却費</t>
    <rPh sb="0" eb="3">
      <t>ショウキャクヒ</t>
    </rPh>
    <phoneticPr fontId="14"/>
  </si>
  <si>
    <t>Dep</t>
    <phoneticPr fontId="14"/>
  </si>
  <si>
    <t>Dep</t>
    <phoneticPr fontId="14"/>
  </si>
  <si>
    <t xml:space="preserve">          DME</t>
  </si>
  <si>
    <r>
      <t xml:space="preserve">          </t>
    </r>
    <r>
      <rPr>
        <sz val="10"/>
        <rFont val="ＭＳ Ｐゴシック"/>
        <family val="3"/>
        <charset val="128"/>
      </rPr>
      <t>物流費</t>
    </r>
    <rPh sb="10" eb="12">
      <t>ブツリュウ</t>
    </rPh>
    <rPh sb="12" eb="13">
      <t>ヒ</t>
    </rPh>
    <phoneticPr fontId="14"/>
  </si>
  <si>
    <r>
      <t xml:space="preserve">          物流</t>
    </r>
    <r>
      <rPr>
        <sz val="10"/>
        <rFont val="ＭＳ Ｐゴシック"/>
        <family val="3"/>
        <charset val="128"/>
      </rPr>
      <t>費</t>
    </r>
    <rPh sb="10" eb="12">
      <t>ブツリュウ</t>
    </rPh>
    <rPh sb="12" eb="13">
      <t>ヒ</t>
    </rPh>
    <phoneticPr fontId="14"/>
  </si>
  <si>
    <t>Cost by Channel</t>
    <phoneticPr fontId="45"/>
  </si>
  <si>
    <t>NSR</t>
    <phoneticPr fontId="14"/>
  </si>
  <si>
    <t>COGS</t>
    <phoneticPr fontId="14"/>
  </si>
  <si>
    <t>GP</t>
    <phoneticPr fontId="14"/>
  </si>
  <si>
    <t>SG&amp;A</t>
    <phoneticPr fontId="14"/>
  </si>
  <si>
    <t>OI</t>
    <phoneticPr fontId="14"/>
  </si>
  <si>
    <t>CVM</t>
    <phoneticPr fontId="14"/>
  </si>
  <si>
    <t>Coop</t>
  </si>
  <si>
    <t>Coop</t>
    <phoneticPr fontId="14"/>
  </si>
  <si>
    <t>v3</t>
  </si>
  <si>
    <t>Total</t>
    <phoneticPr fontId="14"/>
  </si>
  <si>
    <r>
      <rPr>
        <sz val="10"/>
        <color theme="1"/>
        <rFont val="ＭＳ Ｐゴシック"/>
        <family val="3"/>
        <charset val="128"/>
      </rPr>
      <t xml:space="preserve">償却方法
</t>
    </r>
    <r>
      <rPr>
        <sz val="10"/>
        <color theme="1"/>
        <rFont val="Calibri"/>
        <family val="2"/>
      </rPr>
      <t>Dep. Method</t>
    </r>
    <phoneticPr fontId="14"/>
  </si>
  <si>
    <r>
      <rPr>
        <sz val="10"/>
        <color theme="1"/>
        <rFont val="ＭＳ Ｐゴシック"/>
        <family val="3"/>
        <charset val="128"/>
      </rPr>
      <t xml:space="preserve">ｹｰｽ単価
</t>
    </r>
    <r>
      <rPr>
        <sz val="10"/>
        <color theme="1"/>
        <rFont val="Calibri"/>
        <family val="2"/>
      </rPr>
      <t>Cost/case</t>
    </r>
    <rPh sb="3" eb="5">
      <t>タンカ</t>
    </rPh>
    <phoneticPr fontId="45"/>
  </si>
  <si>
    <t>INCREMENTAL COGS</t>
    <phoneticPr fontId="14"/>
  </si>
  <si>
    <t>INVESTMENT OUTLAYS (000 JPY)</t>
    <phoneticPr fontId="14"/>
  </si>
  <si>
    <t>Change due to sales increase or decrease</t>
    <phoneticPr fontId="14"/>
  </si>
  <si>
    <r>
      <rPr>
        <b/>
        <sz val="10"/>
        <rFont val="ＭＳ Ｐゴシック"/>
        <family val="3"/>
        <charset val="128"/>
      </rPr>
      <t>予算年度</t>
    </r>
    <r>
      <rPr>
        <b/>
        <sz val="10"/>
        <rFont val="Calibri"/>
        <family val="2"/>
      </rPr>
      <t>/Budget Year</t>
    </r>
    <rPh sb="0" eb="2">
      <t>ヨサン</t>
    </rPh>
    <rPh sb="2" eb="4">
      <t>ネンド</t>
    </rPh>
    <phoneticPr fontId="14"/>
  </si>
  <si>
    <t>Changes cost due to capital investment</t>
    <phoneticPr fontId="14"/>
  </si>
  <si>
    <t>WACC:</t>
    <phoneticPr fontId="14"/>
  </si>
  <si>
    <r>
      <rPr>
        <b/>
        <sz val="10"/>
        <color theme="3"/>
        <rFont val="ＭＳ Ｐゴシック"/>
        <family val="3"/>
        <charset val="128"/>
      </rPr>
      <t>実効税率</t>
    </r>
    <r>
      <rPr>
        <b/>
        <sz val="10"/>
        <color theme="3"/>
        <rFont val="Calibri"/>
        <family val="2"/>
      </rPr>
      <t>/Effective Tax Rate:</t>
    </r>
    <rPh sb="0" eb="2">
      <t>ジッコウ</t>
    </rPh>
    <rPh sb="2" eb="4">
      <t>ゼイリツ</t>
    </rPh>
    <phoneticPr fontId="14"/>
  </si>
  <si>
    <t>Capital Project Title</t>
    <phoneticPr fontId="14"/>
  </si>
  <si>
    <t>Total Expenses</t>
    <phoneticPr fontId="14"/>
  </si>
  <si>
    <t xml:space="preserve">  Other Income or Expenses</t>
    <phoneticPr fontId="14"/>
  </si>
  <si>
    <t xml:space="preserve">          DME</t>
    <phoneticPr fontId="14"/>
  </si>
  <si>
    <t>NPV</t>
    <phoneticPr fontId="14"/>
  </si>
  <si>
    <t>IRR</t>
    <phoneticPr fontId="14"/>
  </si>
  <si>
    <r>
      <rPr>
        <sz val="10"/>
        <color theme="1"/>
        <rFont val="ＭＳ Ｐゴシック"/>
        <family val="3"/>
        <charset val="128"/>
      </rPr>
      <t xml:space="preserve">資産詳細
</t>
    </r>
    <r>
      <rPr>
        <sz val="10"/>
        <color theme="1"/>
        <rFont val="Calibri"/>
        <family val="2"/>
      </rPr>
      <t>Asset Detail</t>
    </r>
    <rPh sb="0" eb="2">
      <t>シサン</t>
    </rPh>
    <rPh sb="2" eb="4">
      <t>ショウサイ</t>
    </rPh>
    <phoneticPr fontId="14"/>
  </si>
  <si>
    <t>資産分類</t>
    <rPh sb="0" eb="2">
      <t>シサン</t>
    </rPh>
    <rPh sb="2" eb="4">
      <t>ブンルイ</t>
    </rPh>
    <phoneticPr fontId="14"/>
  </si>
  <si>
    <t>資産詳細</t>
    <rPh sb="0" eb="2">
      <t>シサン</t>
    </rPh>
    <rPh sb="2" eb="4">
      <t>ショウサイ</t>
    </rPh>
    <phoneticPr fontId="14"/>
  </si>
  <si>
    <t>01.土地 - 土地</t>
  </si>
  <si>
    <t>02.建物 - 工場・物流ｾﾝﾀｰ</t>
  </si>
  <si>
    <t>02.建物 - 営業拠点</t>
  </si>
  <si>
    <t>03.建物付属設備 - 給排水設備、電気設備</t>
  </si>
  <si>
    <t>03.建物付属設備 - 冷暖房空調設備</t>
  </si>
  <si>
    <t>03.建物付属設備 - 間仕切り、防鳥ﾈｯﾄ</t>
  </si>
  <si>
    <t>04.構築物 - 排水溝、ｺﾝｸﾘｰﾄ舗装</t>
  </si>
  <si>
    <t>04.構築物 - 広告看板、ｱｽﾌｧﾙﾄ舗装</t>
  </si>
  <si>
    <t>05.機械設備 - 物流倉庫設備</t>
  </si>
  <si>
    <t>05.機械設備 - 飲料製造設備</t>
  </si>
  <si>
    <t>07.販売機材/クーラー - ｸｰﾗｰ</t>
  </si>
  <si>
    <t>08.販売機材/ﾃﾞｨｽﾍﾟﾝｻｰ - ﾃﾞｨｽﾍﾟﾝｻｰ</t>
  </si>
  <si>
    <t>11.工具器具備品/その他 - 事務机、椅子、ｷｬﾋﾞﾈｯﾄ</t>
  </si>
  <si>
    <t>11.工具器具備品/その他 - 釣銭ﾛｯｶｰ、物置</t>
  </si>
  <si>
    <t>11.工具器具備品/その他 - 監視ｶﾒﾗ、冷蔵庫、ｴｱｺﾝ</t>
  </si>
  <si>
    <t>12.車両/自動車 - 自動車</t>
  </si>
  <si>
    <t>13.車両/トラック - ﾄﾗｯｸ</t>
  </si>
  <si>
    <t>14.車両/その他 - ﾌｫｰｸﾘﾌﾄ</t>
  </si>
  <si>
    <t>15.IT/ｿﾌﾄｳｪｱ - ｿﾌﾄｳｴｱ</t>
  </si>
  <si>
    <t>16.その他 - 借地権</t>
  </si>
  <si>
    <t>09.販売機材/その他 - 給茶器、紙ﾊﾟｯｸ、その他</t>
    <phoneticPr fontId="14"/>
  </si>
  <si>
    <t>10.工具器具備品/IT - ｻｰﾊﾞｰ、ﾊﾟｿｺﾝ</t>
    <phoneticPr fontId="14"/>
  </si>
  <si>
    <r>
      <rPr>
        <b/>
        <sz val="11"/>
        <color theme="1"/>
        <rFont val="ＭＳ Ｐゴシック"/>
        <family val="3"/>
        <charset val="128"/>
      </rPr>
      <t>年度別投資金額</t>
    </r>
    <r>
      <rPr>
        <b/>
        <sz val="11"/>
        <color theme="1"/>
        <rFont val="Calibri"/>
        <family val="2"/>
      </rPr>
      <t>/Investment amount by year</t>
    </r>
    <rPh sb="0" eb="2">
      <t>ネンド</t>
    </rPh>
    <rPh sb="2" eb="3">
      <t>ベツ</t>
    </rPh>
    <rPh sb="3" eb="5">
      <t>トウシ</t>
    </rPh>
    <rPh sb="5" eb="7">
      <t>キンガク</t>
    </rPh>
    <phoneticPr fontId="45"/>
  </si>
  <si>
    <r>
      <rPr>
        <b/>
        <sz val="11"/>
        <color theme="1"/>
        <rFont val="ＭＳ Ｐゴシック"/>
        <family val="3"/>
        <charset val="128"/>
      </rPr>
      <t>販売数量増減に伴うコスト変化</t>
    </r>
    <r>
      <rPr>
        <b/>
        <sz val="11"/>
        <color theme="1"/>
        <rFont val="Calibri"/>
        <family val="2"/>
      </rPr>
      <t>/Cost Change</t>
    </r>
    <rPh sb="0" eb="2">
      <t>ハンバイ</t>
    </rPh>
    <rPh sb="2" eb="4">
      <t>スウリョウ</t>
    </rPh>
    <rPh sb="4" eb="6">
      <t>ゾウゲン</t>
    </rPh>
    <rPh sb="7" eb="8">
      <t>トモナ</t>
    </rPh>
    <rPh sb="12" eb="14">
      <t>ヘンカ</t>
    </rPh>
    <phoneticPr fontId="45"/>
  </si>
  <si>
    <t>Asset Category</t>
  </si>
  <si>
    <t>01.Land</t>
    <phoneticPr fontId="14"/>
  </si>
  <si>
    <t>04.Structures</t>
    <phoneticPr fontId="14"/>
  </si>
  <si>
    <t>05.Machinery &amp; Equipment</t>
    <phoneticPr fontId="14"/>
  </si>
  <si>
    <t>06.Sales Equipment - Vendors</t>
    <phoneticPr fontId="14"/>
  </si>
  <si>
    <t>07.Sales Equipment - Coolers</t>
    <phoneticPr fontId="14"/>
  </si>
  <si>
    <t>08.Sales Equipment - Dispensers</t>
    <phoneticPr fontId="14"/>
  </si>
  <si>
    <t>09.Sales Equipment - Other</t>
    <phoneticPr fontId="14"/>
  </si>
  <si>
    <t>10.IT Hardware</t>
    <phoneticPr fontId="14"/>
  </si>
  <si>
    <t>11.Furniture &amp; Fixtures</t>
    <phoneticPr fontId="14"/>
  </si>
  <si>
    <t>12.Fleet - Automobiles</t>
    <phoneticPr fontId="14"/>
  </si>
  <si>
    <t>13.Fleet - Trucks</t>
    <phoneticPr fontId="14"/>
  </si>
  <si>
    <t>14.Fleet - Other</t>
    <phoneticPr fontId="14"/>
  </si>
  <si>
    <t>15.IT Software</t>
    <phoneticPr fontId="14"/>
  </si>
  <si>
    <t>16.Other (Not Fixed Assets)</t>
    <phoneticPr fontId="14"/>
  </si>
  <si>
    <t>2.Lease</t>
    <phoneticPr fontId="14"/>
  </si>
  <si>
    <t>03.Buildings &amp; Accessories</t>
  </si>
  <si>
    <t>02.Buildings</t>
    <phoneticPr fontId="14"/>
  </si>
  <si>
    <t>1.Purchase</t>
    <phoneticPr fontId="7"/>
  </si>
  <si>
    <t>Asset Detail</t>
    <phoneticPr fontId="14"/>
  </si>
  <si>
    <t>Acquisition
Method</t>
    <phoneticPr fontId="14"/>
  </si>
  <si>
    <t>Dep. Method</t>
    <phoneticPr fontId="14"/>
  </si>
  <si>
    <t>償却方法</t>
    <rPh sb="0" eb="2">
      <t>ショウキャク</t>
    </rPh>
    <rPh sb="2" eb="4">
      <t>ホウホウ</t>
    </rPh>
    <phoneticPr fontId="14"/>
  </si>
  <si>
    <t>'C:\■BP&amp;A\Commit(損益試算表)\[20131115Commit単価ロジック(CF).xlsx]物流費'!S12</t>
  </si>
  <si>
    <t>'C:\■BP&amp;A\Commit(損益試算表)\[20131115Commit単価ロジック(CF).xlsx]物流費'!W10</t>
  </si>
  <si>
    <t>02.Buildings - Office</t>
    <phoneticPr fontId="14"/>
  </si>
  <si>
    <t>declining-balance</t>
    <phoneticPr fontId="14"/>
  </si>
  <si>
    <t>straight-line</t>
    <phoneticPr fontId="14"/>
  </si>
  <si>
    <t>straight-line(5 years)</t>
    <phoneticPr fontId="14"/>
  </si>
  <si>
    <t>05.Machinery - Distribution Center</t>
    <phoneticPr fontId="14"/>
  </si>
  <si>
    <t>07.Sales Equipment - Coolers</t>
  </si>
  <si>
    <t>08.Sales Equipment - Dispensers</t>
  </si>
  <si>
    <t>10.IT Hardware - Server/PC</t>
    <phoneticPr fontId="14"/>
  </si>
  <si>
    <t>16.Other (Leasehold)</t>
    <phoneticPr fontId="14"/>
  </si>
  <si>
    <t>05.Machinery - Beverage Facilities</t>
    <phoneticPr fontId="14"/>
  </si>
  <si>
    <t>03.B&amp;A - Partition/Other</t>
    <phoneticPr fontId="14"/>
  </si>
  <si>
    <t>04.Structures - Drain Ditch/Concrete Pavement</t>
    <phoneticPr fontId="14"/>
  </si>
  <si>
    <t>04.Structures - Signboard/Asphalt Pavement</t>
    <phoneticPr fontId="14"/>
  </si>
  <si>
    <t>06.Sales Equipment - Can/Cup VM</t>
    <phoneticPr fontId="14"/>
  </si>
  <si>
    <t>03.B&amp;A - Water Supply/Electrical Facilities</t>
    <phoneticPr fontId="14"/>
  </si>
  <si>
    <t>03.B&amp;A - Air Conditioning Facilities</t>
    <phoneticPr fontId="14"/>
  </si>
  <si>
    <t>02.Buildings - Plant/Distribution Center</t>
    <phoneticPr fontId="14"/>
  </si>
  <si>
    <t>11.Furniture - Coin Counting Machine/Inspection Equipment</t>
    <phoneticPr fontId="14"/>
  </si>
  <si>
    <t>11.Furniture - Refrigerator/Air Conditioner</t>
    <phoneticPr fontId="14"/>
  </si>
  <si>
    <t>11.Furniture - Locker/Storage</t>
    <phoneticPr fontId="14"/>
  </si>
  <si>
    <r>
      <rPr>
        <sz val="10"/>
        <color theme="1"/>
        <rFont val="ＭＳ Ｐゴシック"/>
        <family val="3"/>
        <charset val="128"/>
      </rPr>
      <t>定額（</t>
    </r>
    <r>
      <rPr>
        <sz val="10"/>
        <color theme="1"/>
        <rFont val="Calibri"/>
        <family val="2"/>
      </rPr>
      <t>5</t>
    </r>
    <r>
      <rPr>
        <sz val="10"/>
        <color theme="1"/>
        <rFont val="ＭＳ Ｐゴシック"/>
        <family val="3"/>
        <charset val="128"/>
      </rPr>
      <t>年均等）</t>
    </r>
    <rPh sb="4" eb="5">
      <t>ネン</t>
    </rPh>
    <phoneticPr fontId="7"/>
  </si>
  <si>
    <r>
      <rPr>
        <sz val="10"/>
        <color theme="1"/>
        <rFont val="ＭＳ Ｐゴシック"/>
        <family val="3"/>
        <charset val="128"/>
      </rPr>
      <t>対象外</t>
    </r>
    <rPh sb="0" eb="3">
      <t>タイショウガイ</t>
    </rPh>
    <phoneticPr fontId="14"/>
  </si>
  <si>
    <t xml:space="preserve">16.その他 </t>
    <phoneticPr fontId="14"/>
  </si>
  <si>
    <t>Sales Volume Calculation</t>
  </si>
  <si>
    <t>NSR Calculation</t>
  </si>
  <si>
    <t>COGS Calculation</t>
  </si>
  <si>
    <t>Cost/case by Channel</t>
  </si>
  <si>
    <t>06.販売機材/自販機 - 缶、ｶｯﾌﾟ</t>
    <phoneticPr fontId="14"/>
  </si>
  <si>
    <t>11.Furniture - Desk/Chair</t>
    <phoneticPr fontId="14"/>
  </si>
  <si>
    <t>Brand</t>
    <phoneticPr fontId="14"/>
  </si>
  <si>
    <t>Pack</t>
    <phoneticPr fontId="14"/>
  </si>
  <si>
    <t>Pack(%)</t>
    <phoneticPr fontId="14"/>
  </si>
  <si>
    <t>Brand(%)</t>
    <phoneticPr fontId="14"/>
  </si>
  <si>
    <r>
      <t xml:space="preserve"> </t>
    </r>
    <r>
      <rPr>
        <sz val="10"/>
        <rFont val="ＭＳ Ｐゴシック"/>
        <family val="3"/>
        <charset val="128"/>
      </rPr>
      <t>減価償却費</t>
    </r>
    <r>
      <rPr>
        <sz val="10"/>
        <rFont val="Calibri"/>
        <family val="2"/>
      </rPr>
      <t xml:space="preserve"> Depreciation</t>
    </r>
    <rPh sb="1" eb="3">
      <t>ゲンカ</t>
    </rPh>
    <rPh sb="3" eb="5">
      <t>ショウキャク</t>
    </rPh>
    <rPh sb="5" eb="6">
      <t>ヒ</t>
    </rPh>
    <phoneticPr fontId="14"/>
  </si>
  <si>
    <r>
      <t xml:space="preserve"> </t>
    </r>
    <r>
      <rPr>
        <sz val="10"/>
        <rFont val="ＭＳ Ｐゴシック"/>
        <family val="3"/>
        <charset val="128"/>
      </rPr>
      <t>一般管理費</t>
    </r>
    <r>
      <rPr>
        <sz val="10"/>
        <rFont val="Calibri"/>
        <family val="2"/>
      </rPr>
      <t xml:space="preserve"> Administration</t>
    </r>
    <rPh sb="1" eb="3">
      <t>イッパン</t>
    </rPh>
    <rPh sb="3" eb="6">
      <t>カンリヒ</t>
    </rPh>
    <phoneticPr fontId="14"/>
  </si>
  <si>
    <r>
      <rPr>
        <sz val="10"/>
        <color theme="1"/>
        <rFont val="ＭＳ Ｐゴシック"/>
        <family val="3"/>
        <charset val="128"/>
      </rPr>
      <t xml:space="preserve">空欄
</t>
    </r>
    <r>
      <rPr>
        <sz val="10"/>
        <color theme="1"/>
        <rFont val="Calibri"/>
        <family val="2"/>
      </rPr>
      <t>Check</t>
    </r>
    <rPh sb="0" eb="2">
      <t>クウラン</t>
    </rPh>
    <phoneticPr fontId="14"/>
  </si>
  <si>
    <t>言語</t>
    <rPh sb="0" eb="2">
      <t>ゲンゴ</t>
    </rPh>
    <phoneticPr fontId="14"/>
  </si>
  <si>
    <t>日本語</t>
    <rPh sb="0" eb="3">
      <t>ニホンゴ</t>
    </rPh>
    <phoneticPr fontId="14"/>
  </si>
  <si>
    <t>英語</t>
    <rPh sb="0" eb="2">
      <t>エイゴ</t>
    </rPh>
    <phoneticPr fontId="8"/>
  </si>
  <si>
    <t>Other VM(CVM/PacW)</t>
  </si>
  <si>
    <r>
      <rPr>
        <sz val="10"/>
        <color theme="1"/>
        <rFont val="ＭＳ Ｐゴシック"/>
        <family val="3"/>
        <charset val="128"/>
      </rPr>
      <t xml:space="preserve">初期投資
</t>
    </r>
    <r>
      <rPr>
        <sz val="10"/>
        <color theme="1"/>
        <rFont val="Calibri"/>
        <family val="2"/>
      </rPr>
      <t>FY1</t>
    </r>
    <rPh sb="0" eb="2">
      <t>ショキ</t>
    </rPh>
    <rPh sb="2" eb="4">
      <t>トウシ</t>
    </rPh>
    <phoneticPr fontId="14"/>
  </si>
  <si>
    <r>
      <rPr>
        <b/>
        <sz val="11"/>
        <color theme="1"/>
        <rFont val="ＭＳ Ｐゴシック"/>
        <family val="3"/>
        <charset val="128"/>
      </rPr>
      <t>償却費</t>
    </r>
    <r>
      <rPr>
        <b/>
        <sz val="11"/>
        <color theme="1"/>
        <rFont val="Calibri"/>
        <family val="2"/>
      </rPr>
      <t>/Depreciation</t>
    </r>
    <r>
      <rPr>
        <b/>
        <sz val="11"/>
        <color theme="1"/>
        <rFont val="ＭＳ Ｐゴシック"/>
        <family val="3"/>
        <charset val="128"/>
      </rPr>
      <t>（初期投資分）</t>
    </r>
    <rPh sb="0" eb="3">
      <t>ショウキャクヒ</t>
    </rPh>
    <rPh sb="17" eb="19">
      <t>ショキ</t>
    </rPh>
    <rPh sb="19" eb="21">
      <t>トウシ</t>
    </rPh>
    <rPh sb="21" eb="22">
      <t>ブン</t>
    </rPh>
    <phoneticPr fontId="45"/>
  </si>
  <si>
    <r>
      <t>2</t>
    </r>
    <r>
      <rPr>
        <sz val="10"/>
        <color theme="1"/>
        <rFont val="ＭＳ Ｐゴシック"/>
        <family val="3"/>
        <charset val="128"/>
      </rPr>
      <t xml:space="preserve">年目投資
</t>
    </r>
    <r>
      <rPr>
        <sz val="10"/>
        <color theme="1"/>
        <rFont val="Calibri"/>
        <family val="2"/>
      </rPr>
      <t>FY2</t>
    </r>
    <r>
      <rPr>
        <sz val="11"/>
        <color theme="1"/>
        <rFont val="ＭＳ Ｐゴシック"/>
        <family val="2"/>
        <charset val="128"/>
        <scheme val="minor"/>
      </rPr>
      <t/>
    </r>
    <rPh sb="1" eb="3">
      <t>ネンメ</t>
    </rPh>
    <rPh sb="3" eb="5">
      <t>トウシ</t>
    </rPh>
    <phoneticPr fontId="14"/>
  </si>
  <si>
    <r>
      <t>3</t>
    </r>
    <r>
      <rPr>
        <sz val="10"/>
        <color theme="1"/>
        <rFont val="ＭＳ Ｐゴシック"/>
        <family val="3"/>
        <charset val="128"/>
      </rPr>
      <t xml:space="preserve">年目投資
</t>
    </r>
    <r>
      <rPr>
        <sz val="10"/>
        <color theme="1"/>
        <rFont val="Calibri"/>
        <family val="2"/>
      </rPr>
      <t>FY3</t>
    </r>
    <r>
      <rPr>
        <sz val="11"/>
        <color theme="1"/>
        <rFont val="ＭＳ Ｐゴシック"/>
        <family val="2"/>
        <charset val="128"/>
        <scheme val="minor"/>
      </rPr>
      <t/>
    </r>
    <rPh sb="1" eb="3">
      <t>ネンメ</t>
    </rPh>
    <rPh sb="3" eb="5">
      <t>トウシ</t>
    </rPh>
    <phoneticPr fontId="14"/>
  </si>
  <si>
    <r>
      <t>4</t>
    </r>
    <r>
      <rPr>
        <sz val="10"/>
        <color theme="1"/>
        <rFont val="ＭＳ Ｐゴシック"/>
        <family val="3"/>
        <charset val="128"/>
      </rPr>
      <t xml:space="preserve">年目投資
</t>
    </r>
    <r>
      <rPr>
        <sz val="10"/>
        <color theme="1"/>
        <rFont val="Calibri"/>
        <family val="2"/>
      </rPr>
      <t>FY4</t>
    </r>
    <r>
      <rPr>
        <sz val="11"/>
        <color theme="1"/>
        <rFont val="ＭＳ Ｐゴシック"/>
        <family val="2"/>
        <charset val="128"/>
        <scheme val="minor"/>
      </rPr>
      <t/>
    </r>
    <rPh sb="1" eb="3">
      <t>ネンメ</t>
    </rPh>
    <phoneticPr fontId="14"/>
  </si>
  <si>
    <r>
      <t>5</t>
    </r>
    <r>
      <rPr>
        <sz val="10"/>
        <color theme="1"/>
        <rFont val="ＭＳ Ｐゴシック"/>
        <family val="3"/>
        <charset val="128"/>
      </rPr>
      <t xml:space="preserve">年目投資
</t>
    </r>
    <r>
      <rPr>
        <sz val="10"/>
        <color theme="1"/>
        <rFont val="Calibri"/>
        <family val="2"/>
      </rPr>
      <t>FY5</t>
    </r>
    <r>
      <rPr>
        <sz val="11"/>
        <color theme="1"/>
        <rFont val="ＭＳ Ｐゴシック"/>
        <family val="2"/>
        <charset val="128"/>
        <scheme val="minor"/>
      </rPr>
      <t/>
    </r>
    <rPh sb="1" eb="3">
      <t>ネンメ</t>
    </rPh>
    <phoneticPr fontId="14"/>
  </si>
  <si>
    <r>
      <t>6</t>
    </r>
    <r>
      <rPr>
        <sz val="10"/>
        <color theme="1"/>
        <rFont val="ＭＳ Ｐゴシック"/>
        <family val="3"/>
        <charset val="128"/>
      </rPr>
      <t xml:space="preserve">年目投資
</t>
    </r>
    <r>
      <rPr>
        <sz val="10"/>
        <color theme="1"/>
        <rFont val="Calibri"/>
        <family val="2"/>
      </rPr>
      <t>FY6</t>
    </r>
    <r>
      <rPr>
        <sz val="11"/>
        <color theme="1"/>
        <rFont val="ＭＳ Ｐゴシック"/>
        <family val="2"/>
        <charset val="128"/>
        <scheme val="minor"/>
      </rPr>
      <t/>
    </r>
    <rPh sb="1" eb="3">
      <t>ネンメ</t>
    </rPh>
    <phoneticPr fontId="14"/>
  </si>
  <si>
    <r>
      <t>7</t>
    </r>
    <r>
      <rPr>
        <sz val="10"/>
        <color theme="1"/>
        <rFont val="ＭＳ Ｐゴシック"/>
        <family val="3"/>
        <charset val="128"/>
      </rPr>
      <t xml:space="preserve">年目投資
</t>
    </r>
    <r>
      <rPr>
        <sz val="10"/>
        <color theme="1"/>
        <rFont val="Calibri"/>
        <family val="2"/>
      </rPr>
      <t>FY7</t>
    </r>
    <r>
      <rPr>
        <sz val="11"/>
        <color theme="1"/>
        <rFont val="ＭＳ Ｐゴシック"/>
        <family val="2"/>
        <charset val="128"/>
        <scheme val="minor"/>
      </rPr>
      <t/>
    </r>
    <rPh sb="1" eb="3">
      <t>ネンメ</t>
    </rPh>
    <phoneticPr fontId="14"/>
  </si>
  <si>
    <r>
      <t>8</t>
    </r>
    <r>
      <rPr>
        <sz val="10"/>
        <color theme="1"/>
        <rFont val="ＭＳ Ｐゴシック"/>
        <family val="3"/>
        <charset val="128"/>
      </rPr>
      <t xml:space="preserve">年目投資
</t>
    </r>
    <r>
      <rPr>
        <sz val="10"/>
        <color theme="1"/>
        <rFont val="Calibri"/>
        <family val="2"/>
      </rPr>
      <t>FY8</t>
    </r>
    <r>
      <rPr>
        <sz val="11"/>
        <color theme="1"/>
        <rFont val="ＭＳ Ｐゴシック"/>
        <family val="2"/>
        <charset val="128"/>
        <scheme val="minor"/>
      </rPr>
      <t/>
    </r>
    <rPh sb="1" eb="3">
      <t>ネンメ</t>
    </rPh>
    <phoneticPr fontId="14"/>
  </si>
  <si>
    <r>
      <t>9</t>
    </r>
    <r>
      <rPr>
        <sz val="10"/>
        <color theme="1"/>
        <rFont val="ＭＳ Ｐゴシック"/>
        <family val="3"/>
        <charset val="128"/>
      </rPr>
      <t xml:space="preserve">年目投資
</t>
    </r>
    <r>
      <rPr>
        <sz val="10"/>
        <color theme="1"/>
        <rFont val="Calibri"/>
        <family val="2"/>
      </rPr>
      <t>FY9</t>
    </r>
    <r>
      <rPr>
        <sz val="11"/>
        <color theme="1"/>
        <rFont val="ＭＳ Ｐゴシック"/>
        <family val="2"/>
        <charset val="128"/>
        <scheme val="minor"/>
      </rPr>
      <t/>
    </r>
    <rPh sb="1" eb="3">
      <t>ネンメ</t>
    </rPh>
    <phoneticPr fontId="14"/>
  </si>
  <si>
    <r>
      <t>10</t>
    </r>
    <r>
      <rPr>
        <sz val="10"/>
        <color theme="1"/>
        <rFont val="ＭＳ Ｐゴシック"/>
        <family val="3"/>
        <charset val="128"/>
      </rPr>
      <t xml:space="preserve">年目投資
</t>
    </r>
    <r>
      <rPr>
        <sz val="10"/>
        <color theme="1"/>
        <rFont val="Calibri"/>
        <family val="2"/>
      </rPr>
      <t>FY10</t>
    </r>
    <r>
      <rPr>
        <sz val="11"/>
        <color theme="1"/>
        <rFont val="ＭＳ Ｐゴシック"/>
        <family val="2"/>
        <charset val="128"/>
        <scheme val="minor"/>
      </rPr>
      <t/>
    </r>
    <rPh sb="2" eb="4">
      <t>ネンメ</t>
    </rPh>
    <phoneticPr fontId="14"/>
  </si>
  <si>
    <r>
      <rPr>
        <b/>
        <sz val="10"/>
        <rFont val="ＭＳ Ｐゴシック"/>
        <family val="3"/>
        <charset val="128"/>
      </rPr>
      <t>投資プロジェクト案件名</t>
    </r>
    <rPh sb="0" eb="2">
      <t>トウシ</t>
    </rPh>
    <rPh sb="8" eb="10">
      <t>アンケン</t>
    </rPh>
    <rPh sb="10" eb="11">
      <t>メイ</t>
    </rPh>
    <phoneticPr fontId="14"/>
  </si>
  <si>
    <r>
      <rPr>
        <b/>
        <sz val="11"/>
        <rFont val="ＭＳ Ｐゴシック"/>
        <family val="3"/>
        <charset val="128"/>
      </rPr>
      <t>投資による支出（千円）</t>
    </r>
    <rPh sb="0" eb="2">
      <t>トウシ</t>
    </rPh>
    <rPh sb="5" eb="7">
      <t>シシュツ</t>
    </rPh>
    <rPh sb="8" eb="10">
      <t>センエン</t>
    </rPh>
    <phoneticPr fontId="14"/>
  </si>
  <si>
    <r>
      <rPr>
        <u/>
        <sz val="9"/>
        <rFont val="ＭＳ Ｐゴシック"/>
        <family val="3"/>
        <charset val="128"/>
      </rPr>
      <t>初期投資</t>
    </r>
    <rPh sb="0" eb="2">
      <t>ショキ</t>
    </rPh>
    <rPh sb="2" eb="4">
      <t>トウシ</t>
    </rPh>
    <phoneticPr fontId="14"/>
  </si>
  <si>
    <r>
      <t>2</t>
    </r>
    <r>
      <rPr>
        <u/>
        <sz val="9"/>
        <rFont val="ＭＳ Ｐゴシック"/>
        <family val="3"/>
        <charset val="128"/>
      </rPr>
      <t>年目投資</t>
    </r>
    <rPh sb="1" eb="3">
      <t>ネンメ</t>
    </rPh>
    <rPh sb="3" eb="5">
      <t>トウシ</t>
    </rPh>
    <phoneticPr fontId="14"/>
  </si>
  <si>
    <r>
      <t>3</t>
    </r>
    <r>
      <rPr>
        <u/>
        <sz val="9"/>
        <rFont val="ＭＳ Ｐゴシック"/>
        <family val="3"/>
        <charset val="128"/>
      </rPr>
      <t>年目投資</t>
    </r>
    <rPh sb="1" eb="3">
      <t>ネンメ</t>
    </rPh>
    <rPh sb="3" eb="5">
      <t>トウシ</t>
    </rPh>
    <phoneticPr fontId="14"/>
  </si>
  <si>
    <r>
      <t>4</t>
    </r>
    <r>
      <rPr>
        <u/>
        <sz val="9"/>
        <rFont val="ＭＳ Ｐゴシック"/>
        <family val="3"/>
        <charset val="128"/>
      </rPr>
      <t>年目投資</t>
    </r>
    <rPh sb="1" eb="3">
      <t>ネンメ</t>
    </rPh>
    <rPh sb="3" eb="5">
      <t>トウシ</t>
    </rPh>
    <phoneticPr fontId="14"/>
  </si>
  <si>
    <r>
      <t>5</t>
    </r>
    <r>
      <rPr>
        <u/>
        <sz val="9"/>
        <rFont val="ＭＳ Ｐゴシック"/>
        <family val="3"/>
        <charset val="128"/>
      </rPr>
      <t>年目投資</t>
    </r>
    <rPh sb="1" eb="3">
      <t>ネンメ</t>
    </rPh>
    <rPh sb="3" eb="5">
      <t>トウシ</t>
    </rPh>
    <phoneticPr fontId="14"/>
  </si>
  <si>
    <r>
      <t>6</t>
    </r>
    <r>
      <rPr>
        <u/>
        <sz val="9"/>
        <rFont val="ＭＳ Ｐゴシック"/>
        <family val="3"/>
        <charset val="128"/>
      </rPr>
      <t>年目投資</t>
    </r>
    <rPh sb="1" eb="3">
      <t>ネンメ</t>
    </rPh>
    <rPh sb="3" eb="5">
      <t>トウシ</t>
    </rPh>
    <phoneticPr fontId="14"/>
  </si>
  <si>
    <r>
      <t>7</t>
    </r>
    <r>
      <rPr>
        <u/>
        <sz val="9"/>
        <rFont val="ＭＳ Ｐゴシック"/>
        <family val="3"/>
        <charset val="128"/>
      </rPr>
      <t>年目投資</t>
    </r>
    <rPh sb="1" eb="3">
      <t>ネンメ</t>
    </rPh>
    <rPh sb="3" eb="5">
      <t>トウシ</t>
    </rPh>
    <phoneticPr fontId="14"/>
  </si>
  <si>
    <r>
      <t>8</t>
    </r>
    <r>
      <rPr>
        <u/>
        <sz val="9"/>
        <rFont val="ＭＳ Ｐゴシック"/>
        <family val="3"/>
        <charset val="128"/>
      </rPr>
      <t>年目投資</t>
    </r>
    <rPh sb="1" eb="3">
      <t>ネンメ</t>
    </rPh>
    <rPh sb="3" eb="5">
      <t>トウシ</t>
    </rPh>
    <phoneticPr fontId="14"/>
  </si>
  <si>
    <r>
      <t>9</t>
    </r>
    <r>
      <rPr>
        <u/>
        <sz val="9"/>
        <rFont val="ＭＳ Ｐゴシック"/>
        <family val="3"/>
        <charset val="128"/>
      </rPr>
      <t>年目投資</t>
    </r>
    <rPh sb="1" eb="3">
      <t>ネンメ</t>
    </rPh>
    <rPh sb="3" eb="5">
      <t>トウシ</t>
    </rPh>
    <phoneticPr fontId="14"/>
  </si>
  <si>
    <r>
      <t>10</t>
    </r>
    <r>
      <rPr>
        <u/>
        <sz val="9"/>
        <rFont val="ＭＳ Ｐゴシック"/>
        <family val="3"/>
        <charset val="128"/>
      </rPr>
      <t>年目投資</t>
    </r>
    <rPh sb="2" eb="4">
      <t>ネンメ</t>
    </rPh>
    <rPh sb="4" eb="6">
      <t>トウシ</t>
    </rPh>
    <phoneticPr fontId="14"/>
  </si>
  <si>
    <r>
      <t xml:space="preserve">   </t>
    </r>
    <r>
      <rPr>
        <sz val="10"/>
        <rFont val="ＭＳ Ｐゴシック"/>
        <family val="3"/>
        <charset val="128"/>
      </rPr>
      <t>固定資産投資</t>
    </r>
    <rPh sb="3" eb="5">
      <t>コテイ</t>
    </rPh>
    <rPh sb="5" eb="7">
      <t>シサン</t>
    </rPh>
    <rPh sb="7" eb="9">
      <t>トウシ</t>
    </rPh>
    <phoneticPr fontId="14"/>
  </si>
  <si>
    <r>
      <t xml:space="preserve">   </t>
    </r>
    <r>
      <rPr>
        <sz val="10"/>
        <rFont val="ＭＳ Ｐゴシック"/>
        <family val="3"/>
        <charset val="128"/>
      </rPr>
      <t>ワーキングキャピタルの増減</t>
    </r>
    <rPh sb="14" eb="16">
      <t>ゾウゲン</t>
    </rPh>
    <phoneticPr fontId="14"/>
  </si>
  <si>
    <r>
      <t xml:space="preserve">    </t>
    </r>
    <r>
      <rPr>
        <b/>
        <sz val="10"/>
        <rFont val="ＭＳ Ｐゴシック"/>
        <family val="3"/>
        <charset val="128"/>
      </rPr>
      <t>ｵﾍﾟﾚｲﾃｨﾝｸﾞ･ｷｬﾋﾟﾀﾙ（合計）</t>
    </r>
    <phoneticPr fontId="14"/>
  </si>
  <si>
    <r>
      <rPr>
        <b/>
        <sz val="11"/>
        <rFont val="ＭＳ Ｐゴシック"/>
        <family val="3"/>
        <charset val="128"/>
      </rPr>
      <t>損益計算書（千円）</t>
    </r>
    <rPh sb="0" eb="2">
      <t>ソンエキ</t>
    </rPh>
    <rPh sb="2" eb="5">
      <t>ケイサンショ</t>
    </rPh>
    <rPh sb="6" eb="8">
      <t>センエン</t>
    </rPh>
    <phoneticPr fontId="14"/>
  </si>
  <si>
    <r>
      <rPr>
        <b/>
        <sz val="10"/>
        <rFont val="ＭＳ Ｐゴシック"/>
        <family val="3"/>
        <charset val="128"/>
      </rPr>
      <t>投資に伴う費用増減</t>
    </r>
    <rPh sb="0" eb="2">
      <t>トウシ</t>
    </rPh>
    <rPh sb="3" eb="4">
      <t>トモナ</t>
    </rPh>
    <rPh sb="5" eb="7">
      <t>ヒヨウ</t>
    </rPh>
    <rPh sb="7" eb="9">
      <t>ゾウゲン</t>
    </rPh>
    <phoneticPr fontId="14"/>
  </si>
  <si>
    <r>
      <rPr>
        <sz val="10"/>
        <color indexed="56"/>
        <rFont val="ＭＳ Ｐゴシック"/>
        <family val="3"/>
        <charset val="128"/>
      </rPr>
      <t>減価償却費</t>
    </r>
    <r>
      <rPr>
        <sz val="10"/>
        <color indexed="56"/>
        <rFont val="Calibri"/>
        <family val="2"/>
      </rPr>
      <t>(A)</t>
    </r>
    <rPh sb="0" eb="2">
      <t>ゲンカ</t>
    </rPh>
    <rPh sb="2" eb="5">
      <t>ショウキャクヒ</t>
    </rPh>
    <phoneticPr fontId="14"/>
  </si>
  <si>
    <r>
      <t xml:space="preserve">          </t>
    </r>
    <r>
      <rPr>
        <sz val="10"/>
        <rFont val="ＭＳ Ｐゴシック"/>
        <family val="3"/>
        <charset val="128"/>
      </rPr>
      <t>その他費用</t>
    </r>
    <rPh sb="12" eb="13">
      <t>タ</t>
    </rPh>
    <rPh sb="13" eb="15">
      <t>ヒヨウ</t>
    </rPh>
    <phoneticPr fontId="14"/>
  </si>
  <si>
    <r>
      <t xml:space="preserve">     </t>
    </r>
    <r>
      <rPr>
        <b/>
        <sz val="10"/>
        <rFont val="ＭＳ Ｐゴシック"/>
        <family val="3"/>
        <charset val="128"/>
      </rPr>
      <t>費用合計</t>
    </r>
    <rPh sb="5" eb="7">
      <t>ヒヨウ</t>
    </rPh>
    <rPh sb="7" eb="9">
      <t>ゴウケイ</t>
    </rPh>
    <phoneticPr fontId="14"/>
  </si>
  <si>
    <r>
      <rPr>
        <b/>
        <sz val="10"/>
        <rFont val="ＭＳ Ｐゴシック"/>
        <family val="3"/>
        <charset val="128"/>
      </rPr>
      <t>販売数量変化に伴う増減</t>
    </r>
    <rPh sb="0" eb="2">
      <t>ハンバイ</t>
    </rPh>
    <rPh sb="2" eb="4">
      <t>スウリョウ</t>
    </rPh>
    <rPh sb="4" eb="6">
      <t>ヘンカ</t>
    </rPh>
    <rPh sb="7" eb="8">
      <t>トモナ</t>
    </rPh>
    <rPh sb="9" eb="11">
      <t>ゾウゲン</t>
    </rPh>
    <phoneticPr fontId="14"/>
  </si>
  <si>
    <r>
      <rPr>
        <sz val="10"/>
        <rFont val="ＭＳ Ｐゴシック"/>
        <family val="3"/>
        <charset val="128"/>
      </rPr>
      <t>実売上高の増減</t>
    </r>
    <r>
      <rPr>
        <sz val="10"/>
        <rFont val="Calibri"/>
        <family val="2"/>
      </rPr>
      <t/>
    </r>
    <rPh sb="0" eb="1">
      <t>ジツ</t>
    </rPh>
    <rPh sb="1" eb="3">
      <t>ウリアゲ</t>
    </rPh>
    <rPh sb="3" eb="4">
      <t>ダカ</t>
    </rPh>
    <rPh sb="5" eb="7">
      <t>ゾウゲン</t>
    </rPh>
    <phoneticPr fontId="14"/>
  </si>
  <si>
    <r>
      <rPr>
        <sz val="10"/>
        <rFont val="ＭＳ Ｐゴシック"/>
        <family val="3"/>
        <charset val="128"/>
      </rPr>
      <t>売上原価の増減</t>
    </r>
    <r>
      <rPr>
        <sz val="10"/>
        <rFont val="Calibri"/>
        <family val="2"/>
      </rPr>
      <t/>
    </r>
    <rPh sb="0" eb="2">
      <t>ウリアゲ</t>
    </rPh>
    <rPh sb="1" eb="2">
      <t>ハンバイ</t>
    </rPh>
    <rPh sb="2" eb="4">
      <t>ゲンカ</t>
    </rPh>
    <rPh sb="5" eb="7">
      <t>ゾウゲン</t>
    </rPh>
    <phoneticPr fontId="14"/>
  </si>
  <si>
    <r>
      <t xml:space="preserve">          </t>
    </r>
    <r>
      <rPr>
        <sz val="10"/>
        <color indexed="56"/>
        <rFont val="ＭＳ Ｐゴシック"/>
        <family val="3"/>
        <charset val="128"/>
      </rPr>
      <t>減価償却費</t>
    </r>
    <r>
      <rPr>
        <sz val="10"/>
        <color indexed="56"/>
        <rFont val="Calibri"/>
        <family val="2"/>
      </rPr>
      <t>(B)</t>
    </r>
    <rPh sb="10" eb="12">
      <t>ゲンカ</t>
    </rPh>
    <rPh sb="12" eb="14">
      <t>ショウキャク</t>
    </rPh>
    <rPh sb="14" eb="15">
      <t>ヒ</t>
    </rPh>
    <phoneticPr fontId="14"/>
  </si>
  <si>
    <r>
      <rPr>
        <b/>
        <sz val="10"/>
        <rFont val="ＭＳ Ｐゴシック"/>
        <family val="3"/>
        <charset val="128"/>
      </rPr>
      <t>営業利益</t>
    </r>
    <rPh sb="0" eb="2">
      <t>エイギョウ</t>
    </rPh>
    <rPh sb="2" eb="4">
      <t>リエキ</t>
    </rPh>
    <phoneticPr fontId="14"/>
  </si>
  <si>
    <r>
      <t xml:space="preserve">  Taxes   </t>
    </r>
    <r>
      <rPr>
        <sz val="10"/>
        <rFont val="ＭＳ Ｐゴシック"/>
        <family val="3"/>
        <charset val="128"/>
      </rPr>
      <t>（</t>
    </r>
    <r>
      <rPr>
        <sz val="10"/>
        <rFont val="Calibri"/>
        <family val="2"/>
      </rPr>
      <t>*Effective Tax Rate)</t>
    </r>
    <phoneticPr fontId="14"/>
  </si>
  <si>
    <r>
      <t xml:space="preserve">      </t>
    </r>
    <r>
      <rPr>
        <sz val="10"/>
        <rFont val="ＭＳ Ｐゴシック"/>
        <family val="3"/>
        <charset val="128"/>
      </rPr>
      <t>税金費用（</t>
    </r>
    <r>
      <rPr>
        <sz val="10"/>
        <rFont val="Calibri"/>
        <family val="2"/>
      </rPr>
      <t>*</t>
    </r>
    <r>
      <rPr>
        <sz val="10"/>
        <rFont val="ＭＳ Ｐゴシック"/>
        <family val="3"/>
        <charset val="128"/>
      </rPr>
      <t>実効税率）</t>
    </r>
    <rPh sb="6" eb="8">
      <t>ゼイキン</t>
    </rPh>
    <rPh sb="8" eb="10">
      <t>ヒヨウ</t>
    </rPh>
    <rPh sb="12" eb="14">
      <t>ジッコウ</t>
    </rPh>
    <rPh sb="14" eb="16">
      <t>ゼイリツ</t>
    </rPh>
    <phoneticPr fontId="14"/>
  </si>
  <si>
    <r>
      <rPr>
        <b/>
        <sz val="10"/>
        <rFont val="ＭＳ Ｐゴシック"/>
        <family val="3"/>
        <charset val="128"/>
      </rPr>
      <t>税引後利益</t>
    </r>
    <rPh sb="0" eb="2">
      <t>ゼイビキ</t>
    </rPh>
    <rPh sb="2" eb="3">
      <t>ゴ</t>
    </rPh>
    <rPh sb="3" eb="5">
      <t>リエキ</t>
    </rPh>
    <phoneticPr fontId="14"/>
  </si>
  <si>
    <r>
      <rPr>
        <b/>
        <sz val="11"/>
        <rFont val="ＭＳ Ｐゴシック"/>
        <family val="3"/>
        <charset val="128"/>
      </rPr>
      <t>ｷｬｯｼｭﾌﾛｰー計算（千円）</t>
    </r>
    <rPh sb="9" eb="11">
      <t>ケイサン</t>
    </rPh>
    <phoneticPr fontId="14"/>
  </si>
  <si>
    <r>
      <rPr>
        <sz val="10"/>
        <rFont val="ＭＳ Ｐゴシック"/>
        <family val="3"/>
        <charset val="128"/>
      </rPr>
      <t>税引後利益</t>
    </r>
    <rPh sb="0" eb="2">
      <t>ゼイビキ</t>
    </rPh>
    <rPh sb="2" eb="3">
      <t>ゴ</t>
    </rPh>
    <rPh sb="3" eb="5">
      <t>リエキ</t>
    </rPh>
    <phoneticPr fontId="14"/>
  </si>
  <si>
    <r>
      <rPr>
        <b/>
        <sz val="11"/>
        <rFont val="ＭＳ Ｐゴシック"/>
        <family val="3"/>
        <charset val="128"/>
      </rPr>
      <t>財務管理</t>
    </r>
    <rPh sb="0" eb="2">
      <t>ザイム</t>
    </rPh>
    <rPh sb="2" eb="4">
      <t>カンリ</t>
    </rPh>
    <phoneticPr fontId="14"/>
  </si>
  <si>
    <r>
      <rPr>
        <sz val="10"/>
        <rFont val="ＭＳ Ｐゴシック"/>
        <family val="3"/>
        <charset val="128"/>
      </rPr>
      <t>年数</t>
    </r>
    <rPh sb="0" eb="2">
      <t>ネンスウ</t>
    </rPh>
    <phoneticPr fontId="14"/>
  </si>
  <si>
    <r>
      <rPr>
        <sz val="10"/>
        <rFont val="ＭＳ Ｐゴシック"/>
        <family val="3"/>
        <charset val="128"/>
      </rPr>
      <t>投資回収年数</t>
    </r>
    <rPh sb="0" eb="2">
      <t>トウシ</t>
    </rPh>
    <rPh sb="2" eb="4">
      <t>カイシュウ</t>
    </rPh>
    <rPh sb="4" eb="6">
      <t>ネンスウ</t>
    </rPh>
    <phoneticPr fontId="14"/>
  </si>
  <si>
    <r>
      <rPr>
        <b/>
        <sz val="11"/>
        <rFont val="ＭＳ Ｐゴシック"/>
        <family val="3"/>
        <charset val="128"/>
      </rPr>
      <t>投資回収年数</t>
    </r>
    <rPh sb="0" eb="2">
      <t>トウシ</t>
    </rPh>
    <rPh sb="2" eb="4">
      <t>カイシュウ</t>
    </rPh>
    <rPh sb="4" eb="6">
      <t>ネンスウ</t>
    </rPh>
    <phoneticPr fontId="14"/>
  </si>
  <si>
    <t>Total</t>
    <phoneticPr fontId="14"/>
  </si>
  <si>
    <t>11.工具器具備品/その他 - 硬貨計算機、検査・測定機器</t>
    <phoneticPr fontId="14"/>
  </si>
  <si>
    <t>旧定率法/declining-balance</t>
  </si>
  <si>
    <t>定額（5年均等）/straight-line(5 years)</t>
  </si>
  <si>
    <t>対象外/-</t>
  </si>
  <si>
    <r>
      <rPr>
        <b/>
        <sz val="12"/>
        <color theme="1"/>
        <rFont val="ＭＳ Ｐゴシック"/>
        <family val="3"/>
        <charset val="128"/>
      </rPr>
      <t>入力シート</t>
    </r>
    <r>
      <rPr>
        <b/>
        <sz val="12"/>
        <color theme="1"/>
        <rFont val="Calibri"/>
        <family val="2"/>
      </rPr>
      <t>/Input Sheet</t>
    </r>
    <rPh sb="0" eb="2">
      <t>ニュウリョク</t>
    </rPh>
    <phoneticPr fontId="14"/>
  </si>
  <si>
    <t>declining-balance</t>
    <phoneticPr fontId="14"/>
  </si>
  <si>
    <t>straight-line(5 years)</t>
    <phoneticPr fontId="14"/>
  </si>
  <si>
    <t>-</t>
    <phoneticPr fontId="14"/>
  </si>
  <si>
    <t>CASH FLOW CALCULATION (000JPY)</t>
    <phoneticPr fontId="14"/>
  </si>
  <si>
    <t>INCOME STATEMENT (000JPY)</t>
    <phoneticPr fontId="14"/>
  </si>
  <si>
    <r>
      <rPr>
        <sz val="11"/>
        <rFont val="ＭＳ Ｐゴシック"/>
        <family val="3"/>
        <charset val="128"/>
      </rPr>
      <t>資産詳細</t>
    </r>
    <r>
      <rPr>
        <sz val="11"/>
        <rFont val="Calibri"/>
        <family val="2"/>
      </rPr>
      <t>/Asset Detail</t>
    </r>
    <phoneticPr fontId="14"/>
  </si>
  <si>
    <r>
      <rPr>
        <sz val="11"/>
        <rFont val="ＭＳ Ｐゴシック"/>
        <family val="3"/>
        <charset val="128"/>
      </rPr>
      <t>資産分類</t>
    </r>
    <r>
      <rPr>
        <sz val="11"/>
        <rFont val="Calibri"/>
        <family val="2"/>
      </rPr>
      <t>/Asset Category</t>
    </r>
    <rPh sb="0" eb="2">
      <t>シサン</t>
    </rPh>
    <rPh sb="2" eb="4">
      <t>ブンルイ</t>
    </rPh>
    <phoneticPr fontId="14"/>
  </si>
  <si>
    <r>
      <rPr>
        <sz val="11"/>
        <rFont val="ＭＳ Ｐゴシック"/>
        <family val="3"/>
        <charset val="128"/>
      </rPr>
      <t xml:space="preserve">償却方法
</t>
    </r>
    <r>
      <rPr>
        <sz val="11"/>
        <rFont val="Calibri"/>
        <family val="2"/>
      </rPr>
      <t>Dep. Method</t>
    </r>
    <phoneticPr fontId="14"/>
  </si>
  <si>
    <t>耐用年数
Useful life</t>
    <rPh sb="0" eb="2">
      <t>タイヨウ</t>
    </rPh>
    <rPh sb="2" eb="4">
      <t>ネンスウ</t>
    </rPh>
    <phoneticPr fontId="14"/>
  </si>
  <si>
    <r>
      <rPr>
        <sz val="10"/>
        <color theme="1"/>
        <rFont val="ＭＳ Ｐゴシック"/>
        <family val="3"/>
        <charset val="128"/>
      </rPr>
      <t>ブランド構成比</t>
    </r>
    <r>
      <rPr>
        <sz val="10"/>
        <color theme="1"/>
        <rFont val="Calibri"/>
        <family val="2"/>
      </rPr>
      <t>(%)
Brand Comparison(%)</t>
    </r>
    <rPh sb="4" eb="6">
      <t>コウセイ</t>
    </rPh>
    <rPh sb="6" eb="7">
      <t>ヒ</t>
    </rPh>
    <phoneticPr fontId="45"/>
  </si>
  <si>
    <t xml:space="preserve"> DME</t>
    <phoneticPr fontId="14"/>
  </si>
  <si>
    <r>
      <t xml:space="preserve"> </t>
    </r>
    <r>
      <rPr>
        <sz val="10"/>
        <rFont val="ＭＳ Ｐゴシック"/>
        <family val="3"/>
        <charset val="128"/>
      </rPr>
      <t>物流費</t>
    </r>
    <r>
      <rPr>
        <sz val="10"/>
        <rFont val="Calibri"/>
        <family val="2"/>
      </rPr>
      <t xml:space="preserve"> Distribution</t>
    </r>
    <rPh sb="1" eb="3">
      <t>ブツリュウ</t>
    </rPh>
    <rPh sb="3" eb="4">
      <t>ヒ</t>
    </rPh>
    <phoneticPr fontId="14"/>
  </si>
  <si>
    <t>旧定額法/straight-line</t>
  </si>
  <si>
    <t>-</t>
    <phoneticPr fontId="14"/>
  </si>
  <si>
    <t>Financial Metrics</t>
    <phoneticPr fontId="14"/>
  </si>
  <si>
    <r>
      <rPr>
        <sz val="10"/>
        <rFont val="ＭＳ Ｐゴシック"/>
        <family val="3"/>
        <charset val="128"/>
      </rPr>
      <t>販売数量の増減</t>
    </r>
    <r>
      <rPr>
        <sz val="10"/>
        <rFont val="Calibri"/>
        <family val="2"/>
      </rPr>
      <t xml:space="preserve"> (C/S)</t>
    </r>
    <rPh sb="0" eb="2">
      <t>ハンバイ</t>
    </rPh>
    <rPh sb="2" eb="4">
      <t>スウリョウ</t>
    </rPh>
    <rPh sb="5" eb="7">
      <t>ゾウゲン</t>
    </rPh>
    <phoneticPr fontId="14"/>
  </si>
  <si>
    <t>固定資産除却損</t>
    <rPh sb="0" eb="2">
      <t>コテイ</t>
    </rPh>
    <rPh sb="2" eb="4">
      <t>シサン</t>
    </rPh>
    <rPh sb="4" eb="6">
      <t>ジョキャク</t>
    </rPh>
    <rPh sb="6" eb="7">
      <t>ゾン</t>
    </rPh>
    <phoneticPr fontId="14"/>
  </si>
  <si>
    <r>
      <rPr>
        <sz val="10"/>
        <color theme="1"/>
        <rFont val="ＭＳ Ｐゴシック"/>
        <family val="3"/>
        <charset val="128"/>
      </rPr>
      <t>旧定額法</t>
    </r>
    <r>
      <rPr>
        <sz val="10"/>
        <color theme="1"/>
        <rFont val="Calibri"/>
        <family val="2"/>
      </rPr>
      <t>/straight-line</t>
    </r>
    <phoneticPr fontId="14"/>
  </si>
  <si>
    <r>
      <rPr>
        <sz val="10"/>
        <color theme="1"/>
        <rFont val="ＭＳ Ｐゴシック"/>
        <family val="3"/>
        <charset val="128"/>
      </rPr>
      <t xml:space="preserve">投資案件名
</t>
    </r>
    <r>
      <rPr>
        <sz val="10"/>
        <color theme="1"/>
        <rFont val="Calibri"/>
        <family val="2"/>
      </rPr>
      <t>Investment Asset Name</t>
    </r>
    <rPh sb="0" eb="2">
      <t>トウシ</t>
    </rPh>
    <rPh sb="2" eb="4">
      <t>アンケン</t>
    </rPh>
    <rPh sb="4" eb="5">
      <t>メイ</t>
    </rPh>
    <phoneticPr fontId="14"/>
  </si>
  <si>
    <r>
      <rPr>
        <sz val="10"/>
        <color theme="1"/>
        <rFont val="ＭＳ Ｐゴシック"/>
        <family val="3"/>
        <charset val="128"/>
      </rPr>
      <t xml:space="preserve">償却方法
</t>
    </r>
    <r>
      <rPr>
        <sz val="10"/>
        <color theme="1"/>
        <rFont val="Calibri"/>
        <family val="2"/>
      </rPr>
      <t>Dep. Method</t>
    </r>
    <phoneticPr fontId="14"/>
  </si>
  <si>
    <r>
      <rPr>
        <sz val="10"/>
        <color theme="1"/>
        <rFont val="ＭＳ Ｐゴシック"/>
        <family val="3"/>
        <charset val="128"/>
      </rPr>
      <t xml:space="preserve">耐用年数
</t>
    </r>
    <r>
      <rPr>
        <sz val="10"/>
        <color theme="1"/>
        <rFont val="Calibri"/>
        <family val="2"/>
      </rPr>
      <t>Useful life</t>
    </r>
    <phoneticPr fontId="14"/>
  </si>
  <si>
    <r>
      <rPr>
        <sz val="10"/>
        <color theme="1"/>
        <rFont val="ＭＳ Ｐゴシック"/>
        <family val="3"/>
        <charset val="128"/>
      </rPr>
      <t>償却方法</t>
    </r>
    <rPh sb="0" eb="2">
      <t>ショウキャク</t>
    </rPh>
    <rPh sb="2" eb="4">
      <t>ホウホウ</t>
    </rPh>
    <phoneticPr fontId="14"/>
  </si>
  <si>
    <r>
      <rPr>
        <sz val="10"/>
        <color theme="1"/>
        <rFont val="ＭＳ Ｐゴシック"/>
        <family val="3"/>
        <charset val="128"/>
      </rPr>
      <t>償却方法
英語のみ</t>
    </r>
    <rPh sb="0" eb="2">
      <t>ショウキャク</t>
    </rPh>
    <rPh sb="2" eb="4">
      <t>ホウホウ</t>
    </rPh>
    <rPh sb="5" eb="7">
      <t>エイゴ</t>
    </rPh>
    <phoneticPr fontId="14"/>
  </si>
  <si>
    <r>
      <t>Max</t>
    </r>
    <r>
      <rPr>
        <sz val="10"/>
        <color theme="1"/>
        <rFont val="ＭＳ Ｐゴシック"/>
        <family val="3"/>
        <charset val="128"/>
      </rPr>
      <t>償却</t>
    </r>
    <rPh sb="3" eb="5">
      <t>ショウキャク</t>
    </rPh>
    <phoneticPr fontId="14"/>
  </si>
  <si>
    <r>
      <rPr>
        <sz val="10"/>
        <color theme="1"/>
        <rFont val="ＭＳ Ｐゴシック"/>
        <family val="3"/>
        <charset val="128"/>
      </rPr>
      <t xml:space="preserve">償却方法
</t>
    </r>
    <r>
      <rPr>
        <sz val="10"/>
        <color theme="1"/>
        <rFont val="Calibri"/>
        <family val="2"/>
      </rPr>
      <t>Dep. Method</t>
    </r>
    <phoneticPr fontId="14"/>
  </si>
  <si>
    <r>
      <rPr>
        <b/>
        <sz val="11"/>
        <color theme="1"/>
        <rFont val="ＭＳ Ｐゴシック"/>
        <family val="3"/>
        <charset val="128"/>
      </rPr>
      <t>設備投資に伴う費用増減</t>
    </r>
    <rPh sb="0" eb="2">
      <t>セツビ</t>
    </rPh>
    <rPh sb="2" eb="4">
      <t>トウシ</t>
    </rPh>
    <rPh sb="5" eb="6">
      <t>トモナ</t>
    </rPh>
    <rPh sb="7" eb="9">
      <t>ヒヨウ</t>
    </rPh>
    <rPh sb="9" eb="11">
      <t>ゾウゲン</t>
    </rPh>
    <phoneticPr fontId="45"/>
  </si>
  <si>
    <r>
      <rPr>
        <b/>
        <sz val="11"/>
        <color theme="1"/>
        <rFont val="ＭＳ Ｐゴシック"/>
        <family val="3"/>
        <charset val="128"/>
      </rPr>
      <t>設備投資に伴う販売数量</t>
    </r>
    <r>
      <rPr>
        <b/>
        <sz val="11"/>
        <color theme="1"/>
        <rFont val="Calibri"/>
        <family val="2"/>
      </rPr>
      <t>/</t>
    </r>
    <r>
      <rPr>
        <b/>
        <sz val="11"/>
        <color theme="1"/>
        <rFont val="ＭＳ Ｐゴシック"/>
        <family val="3"/>
        <charset val="128"/>
      </rPr>
      <t>売上高増加試算</t>
    </r>
    <rPh sb="0" eb="2">
      <t>セツビ</t>
    </rPh>
    <rPh sb="2" eb="4">
      <t>トウシ</t>
    </rPh>
    <rPh sb="5" eb="6">
      <t>トモナ</t>
    </rPh>
    <rPh sb="7" eb="9">
      <t>ハンバイ</t>
    </rPh>
    <rPh sb="9" eb="11">
      <t>スウリョウ</t>
    </rPh>
    <rPh sb="12" eb="14">
      <t>ウリアゲ</t>
    </rPh>
    <rPh sb="14" eb="15">
      <t>ダカ</t>
    </rPh>
    <rPh sb="15" eb="17">
      <t>ゾウカ</t>
    </rPh>
    <rPh sb="17" eb="19">
      <t>シサン</t>
    </rPh>
    <phoneticPr fontId="45"/>
  </si>
  <si>
    <r>
      <rPr>
        <b/>
        <sz val="11"/>
        <color theme="1"/>
        <rFont val="ＭＳ Ｐゴシック"/>
        <family val="3"/>
        <charset val="128"/>
      </rPr>
      <t>ブランド別増加試算</t>
    </r>
    <rPh sb="4" eb="5">
      <t>ベツ</t>
    </rPh>
    <rPh sb="5" eb="7">
      <t>ゾウカ</t>
    </rPh>
    <rPh sb="7" eb="9">
      <t>シサン</t>
    </rPh>
    <phoneticPr fontId="45"/>
  </si>
  <si>
    <r>
      <rPr>
        <sz val="10"/>
        <color theme="1"/>
        <rFont val="ＭＳ Ｐゴシック"/>
        <family val="3"/>
        <charset val="128"/>
      </rPr>
      <t xml:space="preserve">数量
</t>
    </r>
    <r>
      <rPr>
        <sz val="10"/>
        <color theme="1"/>
        <rFont val="Calibri"/>
        <family val="2"/>
      </rPr>
      <t>Volume</t>
    </r>
    <phoneticPr fontId="45"/>
  </si>
  <si>
    <r>
      <rPr>
        <b/>
        <sz val="11"/>
        <color theme="1"/>
        <rFont val="ＭＳ Ｐゴシック"/>
        <family val="3"/>
        <charset val="128"/>
      </rPr>
      <t>パッケージ別増加試算</t>
    </r>
    <rPh sb="5" eb="6">
      <t>ベツ</t>
    </rPh>
    <rPh sb="6" eb="8">
      <t>ゾウカ</t>
    </rPh>
    <rPh sb="8" eb="10">
      <t>シサン</t>
    </rPh>
    <phoneticPr fontId="45"/>
  </si>
  <si>
    <r>
      <rPr>
        <sz val="10"/>
        <color theme="1"/>
        <rFont val="ＭＳ Ｐゴシック"/>
        <family val="3"/>
        <charset val="128"/>
      </rPr>
      <t>パッケージ構成比</t>
    </r>
    <r>
      <rPr>
        <sz val="10"/>
        <color theme="1"/>
        <rFont val="Calibri"/>
        <family val="2"/>
      </rPr>
      <t>(%)
Package Comparison(%)</t>
    </r>
    <phoneticPr fontId="45"/>
  </si>
  <si>
    <t>日本語</t>
    <rPh sb="0" eb="3">
      <t>ニホンゴ</t>
    </rPh>
    <phoneticPr fontId="14"/>
  </si>
  <si>
    <t>English</t>
    <phoneticPr fontId="14"/>
  </si>
  <si>
    <r>
      <rPr>
        <sz val="10"/>
        <color theme="1"/>
        <rFont val="ＭＳ Ｐゴシック"/>
        <family val="3"/>
        <charset val="128"/>
      </rPr>
      <t>費用の内容</t>
    </r>
    <r>
      <rPr>
        <sz val="10"/>
        <color theme="1"/>
        <rFont val="Calibri"/>
        <family val="2"/>
      </rPr>
      <t>/ Cost Detail</t>
    </r>
    <rPh sb="0" eb="2">
      <t>ヒヨウ</t>
    </rPh>
    <rPh sb="3" eb="5">
      <t>ナイヨウ</t>
    </rPh>
    <phoneticPr fontId="7"/>
  </si>
  <si>
    <t>*費用削減はマイナス符合、費用増加はプラス符合で入力</t>
    <rPh sb="1" eb="3">
      <t>ヒヨウ</t>
    </rPh>
    <rPh sb="3" eb="5">
      <t>サクゲン</t>
    </rPh>
    <rPh sb="10" eb="12">
      <t>フゴウ</t>
    </rPh>
    <rPh sb="13" eb="15">
      <t>ヒヨウ</t>
    </rPh>
    <rPh sb="15" eb="17">
      <t>ゾウカ</t>
    </rPh>
    <rPh sb="21" eb="23">
      <t>フゴウ</t>
    </rPh>
    <rPh sb="24" eb="26">
      <t>ニュウリョク</t>
    </rPh>
    <phoneticPr fontId="14"/>
  </si>
  <si>
    <r>
      <rPr>
        <sz val="10"/>
        <color theme="1"/>
        <rFont val="ＭＳ Ｐゴシック"/>
        <family val="3"/>
        <charset val="128"/>
      </rPr>
      <t>資産分類</t>
    </r>
    <r>
      <rPr>
        <sz val="10"/>
        <color theme="1"/>
        <rFont val="Calibri"/>
        <family val="2"/>
      </rPr>
      <t>/</t>
    </r>
    <r>
      <rPr>
        <sz val="10"/>
        <color theme="1"/>
        <rFont val="Calibri"/>
        <family val="2"/>
      </rPr>
      <t>Asset Category</t>
    </r>
    <rPh sb="0" eb="2">
      <t>シサン</t>
    </rPh>
    <rPh sb="2" eb="4">
      <t>ブンルイ</t>
    </rPh>
    <phoneticPr fontId="7"/>
  </si>
  <si>
    <t>設備投資に伴う固定資産の除却</t>
    <rPh sb="0" eb="2">
      <t>セツビ</t>
    </rPh>
    <rPh sb="2" eb="4">
      <t>トウシ</t>
    </rPh>
    <rPh sb="5" eb="6">
      <t>トモナ</t>
    </rPh>
    <rPh sb="7" eb="9">
      <t>コテイ</t>
    </rPh>
    <rPh sb="9" eb="11">
      <t>シサン</t>
    </rPh>
    <rPh sb="12" eb="14">
      <t>ジョキャク</t>
    </rPh>
    <phoneticPr fontId="45"/>
  </si>
  <si>
    <r>
      <rPr>
        <sz val="10"/>
        <color theme="1"/>
        <rFont val="ＭＳ Ｐゴシック"/>
        <family val="3"/>
        <charset val="128"/>
      </rPr>
      <t>除却資産名</t>
    </r>
    <r>
      <rPr>
        <sz val="10"/>
        <color theme="1"/>
        <rFont val="Calibri"/>
        <family val="2"/>
      </rPr>
      <t>/  Loss on disposal of fixed assets</t>
    </r>
    <rPh sb="0" eb="2">
      <t>ジョキャク</t>
    </rPh>
    <rPh sb="2" eb="4">
      <t>シサン</t>
    </rPh>
    <rPh sb="4" eb="5">
      <t>メイ</t>
    </rPh>
    <phoneticPr fontId="7"/>
  </si>
  <si>
    <r>
      <rPr>
        <sz val="10"/>
        <color theme="1"/>
        <rFont val="ＭＳ Ｐゴシック"/>
        <family val="3"/>
        <charset val="128"/>
      </rPr>
      <t>償却費</t>
    </r>
    <r>
      <rPr>
        <sz val="10"/>
        <color theme="1"/>
        <rFont val="Calibri"/>
        <family val="2"/>
      </rPr>
      <t>/Depreciation Total</t>
    </r>
    <phoneticPr fontId="14"/>
  </si>
  <si>
    <r>
      <rPr>
        <sz val="10"/>
        <color theme="1"/>
        <rFont val="ＭＳ Ｐゴシック"/>
        <family val="3"/>
        <charset val="128"/>
      </rPr>
      <t>販売コスト</t>
    </r>
    <r>
      <rPr>
        <sz val="10"/>
        <color theme="1"/>
        <rFont val="Calibri"/>
        <family val="2"/>
      </rPr>
      <t>/Selling Cost</t>
    </r>
    <rPh sb="0" eb="2">
      <t>ハンバイ</t>
    </rPh>
    <phoneticPr fontId="45"/>
  </si>
  <si>
    <r>
      <rPr>
        <sz val="10"/>
        <color theme="1"/>
        <rFont val="ＭＳ Ｐゴシック"/>
        <family val="3"/>
        <charset val="128"/>
      </rPr>
      <t>コスト</t>
    </r>
    <r>
      <rPr>
        <sz val="10"/>
        <color theme="1"/>
        <rFont val="Calibri"/>
        <family val="2"/>
      </rPr>
      <t>/Cost</t>
    </r>
    <phoneticPr fontId="45"/>
  </si>
  <si>
    <r>
      <t>販売数量増加/Increase Sales Volume(year)　</t>
    </r>
    <r>
      <rPr>
        <sz val="11"/>
        <color theme="1"/>
        <rFont val="ＭＳ Ｐゴシック"/>
        <family val="3"/>
        <charset val="128"/>
      </rPr>
      <t>(c/s)</t>
    </r>
    <rPh sb="0" eb="2">
      <t>ハンバイ</t>
    </rPh>
    <rPh sb="2" eb="4">
      <t>スウリョウ</t>
    </rPh>
    <rPh sb="4" eb="6">
      <t>ゾウカ</t>
    </rPh>
    <phoneticPr fontId="45"/>
  </si>
  <si>
    <t>増加数量</t>
    <rPh sb="0" eb="2">
      <t>ゾウカ</t>
    </rPh>
    <rPh sb="2" eb="4">
      <t>スウリョウ</t>
    </rPh>
    <phoneticPr fontId="45"/>
  </si>
  <si>
    <r>
      <rPr>
        <sz val="11"/>
        <rFont val="ＭＳ Ｐゴシック"/>
        <family val="3"/>
        <charset val="128"/>
      </rPr>
      <t>＊</t>
    </r>
    <r>
      <rPr>
        <b/>
        <sz val="11"/>
        <color rgb="FF00B050"/>
        <rFont val="ＭＳ Ｐゴシック"/>
        <family val="3"/>
        <charset val="128"/>
      </rPr>
      <t>緑色</t>
    </r>
    <r>
      <rPr>
        <sz val="11"/>
        <rFont val="ＭＳ Ｐゴシック"/>
        <family val="3"/>
        <charset val="128"/>
      </rPr>
      <t>のセルが入力・リスト選択項目となります。</t>
    </r>
    <r>
      <rPr>
        <sz val="11"/>
        <rFont val="Calibri"/>
        <family val="2"/>
      </rPr>
      <t xml:space="preserve">/Note: All input areas appear shaded in </t>
    </r>
    <r>
      <rPr>
        <b/>
        <sz val="11"/>
        <color indexed="57"/>
        <rFont val="Calibri"/>
        <family val="2"/>
      </rPr>
      <t>GREEN</t>
    </r>
    <r>
      <rPr>
        <b/>
        <sz val="11"/>
        <color indexed="23"/>
        <rFont val="Calibri"/>
        <family val="2"/>
      </rPr>
      <t>.  All other cells are locked.</t>
    </r>
    <rPh sb="13" eb="15">
      <t>センタク</t>
    </rPh>
    <phoneticPr fontId="14"/>
  </si>
  <si>
    <t>02.建物/02.Buildings</t>
  </si>
  <si>
    <t>02.建物 - 工場・物流ｾﾝﾀｰ/02.Buildings - Plant/Distribution Center</t>
  </si>
  <si>
    <t>05.機械設備/05.Machinery &amp; Equipment</t>
  </si>
  <si>
    <t>05.機械設備 - 飲料製造設備/05.Machinery - Beverage Facilities</t>
  </si>
  <si>
    <t>▲▲工場製造ライン投資</t>
    <rPh sb="2" eb="4">
      <t>コウジョウ</t>
    </rPh>
    <rPh sb="4" eb="6">
      <t>セイゾウ</t>
    </rPh>
    <rPh sb="9" eb="11">
      <t>トウシ</t>
    </rPh>
    <phoneticPr fontId="14"/>
  </si>
  <si>
    <t>▲▲工場建屋改修</t>
    <rPh sb="4" eb="6">
      <t>タテヤ</t>
    </rPh>
    <rPh sb="6" eb="8">
      <t>カイシュウ</t>
    </rPh>
    <phoneticPr fontId="14"/>
  </si>
  <si>
    <t>人件費</t>
    <rPh sb="0" eb="2">
      <t>ジンケン</t>
    </rPh>
    <rPh sb="2" eb="3">
      <t>ヒ</t>
    </rPh>
    <phoneticPr fontId="14"/>
  </si>
  <si>
    <t>電気代</t>
    <rPh sb="0" eb="3">
      <t>デンキダイ</t>
    </rPh>
    <phoneticPr fontId="14"/>
  </si>
  <si>
    <t>Personnel cost</t>
    <phoneticPr fontId="14"/>
  </si>
  <si>
    <t>旧製造ライン</t>
    <rPh sb="0" eb="1">
      <t>キュウ</t>
    </rPh>
    <rPh sb="1" eb="3">
      <t>セイゾウ</t>
    </rPh>
    <phoneticPr fontId="14"/>
  </si>
  <si>
    <t>メンテナンス費用</t>
    <rPh sb="6" eb="8">
      <t>ヒヨウ</t>
    </rPh>
    <phoneticPr fontId="14"/>
  </si>
  <si>
    <t>Maintenance cost</t>
    <phoneticPr fontId="14"/>
  </si>
  <si>
    <r>
      <t>SC Function **</t>
    </r>
    <r>
      <rPr>
        <sz val="10"/>
        <rFont val="ＭＳ Ｐゴシック"/>
        <family val="3"/>
        <charset val="128"/>
      </rPr>
      <t>統括部</t>
    </r>
    <rPh sb="14" eb="16">
      <t>トウカツ</t>
    </rPh>
    <rPh sb="16" eb="17">
      <t>ブ</t>
    </rPh>
    <phoneticPr fontId="14"/>
  </si>
  <si>
    <t>Manufacturing Line</t>
    <phoneticPr fontId="14"/>
  </si>
  <si>
    <t>Electric expense</t>
    <phoneticPr fontId="14"/>
  </si>
  <si>
    <t>Other</t>
    <phoneticPr fontId="14"/>
  </si>
  <si>
    <t>その他</t>
    <rPh sb="2" eb="3">
      <t>タ</t>
    </rPh>
    <phoneticPr fontId="14"/>
  </si>
  <si>
    <t>Capital Investment</t>
    <phoneticPr fontId="14"/>
  </si>
  <si>
    <t>現在価値</t>
    <rPh sb="0" eb="2">
      <t>ゲンザイ</t>
    </rPh>
    <rPh sb="2" eb="4">
      <t>カチ</t>
    </rPh>
    <phoneticPr fontId="14"/>
  </si>
  <si>
    <t>IRR計算</t>
    <rPh sb="3" eb="5">
      <t>ケイサン</t>
    </rPh>
    <phoneticPr fontId="14"/>
  </si>
  <si>
    <t>IRR Calculation</t>
    <phoneticPr fontId="14"/>
  </si>
  <si>
    <t>PV</t>
    <phoneticPr fontId="14"/>
  </si>
  <si>
    <t>Total</t>
    <phoneticPr fontId="14"/>
  </si>
  <si>
    <r>
      <rPr>
        <sz val="11"/>
        <rFont val="ＭＳ Ｐゴシック"/>
        <family val="3"/>
        <charset val="128"/>
      </rPr>
      <t>＊</t>
    </r>
    <r>
      <rPr>
        <b/>
        <sz val="11"/>
        <color rgb="FF00B050"/>
        <rFont val="ＭＳ Ｐゴシック"/>
        <family val="3"/>
        <charset val="128"/>
      </rPr>
      <t>緑色</t>
    </r>
    <r>
      <rPr>
        <sz val="11"/>
        <rFont val="ＭＳ Ｐゴシック"/>
        <family val="3"/>
        <charset val="128"/>
      </rPr>
      <t>のセルが入力項目となります。</t>
    </r>
    <r>
      <rPr>
        <sz val="11"/>
        <rFont val="Calibri"/>
        <family val="2"/>
      </rPr>
      <t xml:space="preserve">/Note: All input areas appear shaded in </t>
    </r>
    <r>
      <rPr>
        <b/>
        <sz val="11"/>
        <color indexed="57"/>
        <rFont val="Calibri"/>
        <family val="2"/>
      </rPr>
      <t>GREEN</t>
    </r>
    <r>
      <rPr>
        <b/>
        <sz val="11"/>
        <color indexed="23"/>
        <rFont val="Calibri"/>
        <family val="2"/>
      </rPr>
      <t>.  All other cells are locked.</t>
    </r>
    <phoneticPr fontId="14"/>
  </si>
  <si>
    <r>
      <rPr>
        <sz val="10"/>
        <rFont val="ＭＳ Ｐゴシック"/>
        <family val="3"/>
        <charset val="128"/>
      </rPr>
      <t>新製品ライン</t>
    </r>
    <r>
      <rPr>
        <sz val="10"/>
        <rFont val="Calibri"/>
        <family val="2"/>
      </rPr>
      <t>***</t>
    </r>
    <r>
      <rPr>
        <sz val="10"/>
        <rFont val="ＭＳ Ｐゴシック"/>
        <family val="3"/>
        <charset val="128"/>
      </rPr>
      <t>投資</t>
    </r>
    <rPh sb="0" eb="3">
      <t>シンセイヒン</t>
    </rPh>
    <rPh sb="9" eb="11">
      <t>トウシ</t>
    </rPh>
    <phoneticPr fontId="14"/>
  </si>
  <si>
    <r>
      <rPr>
        <b/>
        <sz val="10"/>
        <rFont val="ＭＳ Ｐゴシック"/>
        <family val="3"/>
        <charset val="128"/>
      </rPr>
      <t>ファンクション・部署名</t>
    </r>
    <rPh sb="8" eb="10">
      <t>ブショ</t>
    </rPh>
    <rPh sb="10" eb="11">
      <t>メイ</t>
    </rPh>
    <phoneticPr fontId="14"/>
  </si>
  <si>
    <r>
      <t xml:space="preserve">    </t>
    </r>
    <r>
      <rPr>
        <b/>
        <sz val="10"/>
        <rFont val="ＭＳ Ｐゴシック"/>
        <family val="3"/>
        <charset val="128"/>
      </rPr>
      <t>ｵﾍﾟﾚｲﾃｨﾝｸﾞ･ｷｬﾋﾟﾀﾙ（合計）</t>
    </r>
    <phoneticPr fontId="14"/>
  </si>
  <si>
    <r>
      <t xml:space="preserve">  Taxes   </t>
    </r>
    <r>
      <rPr>
        <sz val="10"/>
        <rFont val="ＭＳ Ｐゴシック"/>
        <family val="3"/>
        <charset val="128"/>
      </rPr>
      <t>（</t>
    </r>
    <r>
      <rPr>
        <sz val="10"/>
        <rFont val="Calibri"/>
        <family val="2"/>
      </rPr>
      <t>*Effective Tax Rate)</t>
    </r>
    <phoneticPr fontId="14"/>
  </si>
  <si>
    <r>
      <rPr>
        <sz val="10"/>
        <rFont val="ＭＳ Ｐゴシック"/>
        <family val="3"/>
        <charset val="128"/>
      </rPr>
      <t>現在価値</t>
    </r>
    <rPh sb="0" eb="2">
      <t>ゲンザイ</t>
    </rPh>
    <rPh sb="2" eb="4">
      <t>カチ</t>
    </rPh>
    <phoneticPr fontId="14"/>
  </si>
  <si>
    <r>
      <t>IRR</t>
    </r>
    <r>
      <rPr>
        <sz val="10"/>
        <rFont val="ＭＳ Ｐゴシック"/>
        <family val="3"/>
        <charset val="128"/>
      </rPr>
      <t>計算</t>
    </r>
    <rPh sb="3" eb="5">
      <t>ケイサン</t>
    </rPh>
    <phoneticPr fontId="14"/>
  </si>
  <si>
    <r>
      <rPr>
        <sz val="11"/>
        <rFont val="ＭＳ Ｐゴシック"/>
        <family val="3"/>
        <charset val="128"/>
      </rPr>
      <t>＊</t>
    </r>
    <r>
      <rPr>
        <b/>
        <sz val="11"/>
        <color rgb="FF00B050"/>
        <rFont val="ＭＳ Ｐゴシック"/>
        <family val="3"/>
        <charset val="128"/>
      </rPr>
      <t>緑色</t>
    </r>
    <r>
      <rPr>
        <sz val="11"/>
        <rFont val="ＭＳ Ｐゴシック"/>
        <family val="3"/>
        <charset val="128"/>
      </rPr>
      <t>のセルが入力項目となります。</t>
    </r>
    <r>
      <rPr>
        <sz val="11"/>
        <rFont val="Calibri"/>
        <family val="2"/>
      </rPr>
      <t xml:space="preserve">/Note: All input areas appear shaded in </t>
    </r>
    <r>
      <rPr>
        <b/>
        <sz val="11"/>
        <color indexed="57"/>
        <rFont val="Calibri"/>
        <family val="2"/>
      </rPr>
      <t>GREEN</t>
    </r>
    <r>
      <rPr>
        <b/>
        <sz val="11"/>
        <color indexed="23"/>
        <rFont val="Calibri"/>
        <family val="2"/>
      </rPr>
      <t>.  All other cells are locked.</t>
    </r>
    <phoneticPr fontId="14"/>
  </si>
  <si>
    <t>円</t>
    <rPh sb="0" eb="1">
      <t>エン</t>
    </rPh>
    <phoneticPr fontId="14"/>
  </si>
  <si>
    <t>Y=0</t>
    <phoneticPr fontId="14"/>
  </si>
  <si>
    <t>税前利益(C)</t>
    <rPh sb="0" eb="1">
      <t>ゼイ</t>
    </rPh>
    <rPh sb="1" eb="2">
      <t>マエ</t>
    </rPh>
    <rPh sb="2" eb="4">
      <t>リエキ</t>
    </rPh>
    <phoneticPr fontId="14"/>
  </si>
  <si>
    <t>INCOME BEFORE TAXES(C)</t>
    <phoneticPr fontId="14"/>
  </si>
  <si>
    <t xml:space="preserve">     Depreciation(B)</t>
    <phoneticPr fontId="14"/>
  </si>
  <si>
    <t xml:space="preserve">     Depreciation(A)</t>
    <phoneticPr fontId="14"/>
  </si>
  <si>
    <t xml:space="preserve">  Loss on disposal of fixed assets</t>
    <phoneticPr fontId="14"/>
  </si>
  <si>
    <t xml:space="preserve">  Loss on disposal of fixed assets</t>
    <phoneticPr fontId="14"/>
  </si>
  <si>
    <t xml:space="preserve">  Depreciation+ Loss on disposal(A+B+C)</t>
    <phoneticPr fontId="14"/>
  </si>
  <si>
    <r>
      <rPr>
        <sz val="10"/>
        <rFont val="ＭＳ Ｐゴシック"/>
        <family val="3"/>
        <charset val="128"/>
      </rPr>
      <t>償却費</t>
    </r>
    <r>
      <rPr>
        <sz val="10"/>
        <rFont val="Calibri"/>
        <family val="2"/>
      </rPr>
      <t>+</t>
    </r>
    <r>
      <rPr>
        <sz val="10"/>
        <rFont val="ＭＳ Ｐゴシック"/>
        <family val="3"/>
        <charset val="128"/>
      </rPr>
      <t>固定資産除却損</t>
    </r>
    <r>
      <rPr>
        <sz val="10"/>
        <rFont val="Calibri"/>
        <family val="2"/>
      </rPr>
      <t>(A+B+C)</t>
    </r>
    <rPh sb="0" eb="3">
      <t>ショウキャクヒ</t>
    </rPh>
    <rPh sb="4" eb="6">
      <t>コテイ</t>
    </rPh>
    <rPh sb="6" eb="8">
      <t>シサン</t>
    </rPh>
    <rPh sb="8" eb="10">
      <t>ジョキャク</t>
    </rPh>
    <rPh sb="10" eb="11">
      <t>ゾン</t>
    </rPh>
    <phoneticPr fontId="14"/>
  </si>
  <si>
    <r>
      <t>償却費</t>
    </r>
    <r>
      <rPr>
        <sz val="10"/>
        <rFont val="Calibri"/>
        <family val="2"/>
      </rPr>
      <t>+</t>
    </r>
    <r>
      <rPr>
        <sz val="10"/>
        <rFont val="ＭＳ Ｐゴシック"/>
        <family val="3"/>
        <charset val="128"/>
      </rPr>
      <t>固定資産除却損</t>
    </r>
    <r>
      <rPr>
        <sz val="10"/>
        <rFont val="Calibri"/>
        <family val="2"/>
      </rPr>
      <t>(A+B+C)</t>
    </r>
    <rPh sb="0" eb="3">
      <t>ショウキャクヒ</t>
    </rPh>
    <rPh sb="4" eb="6">
      <t>コテイ</t>
    </rPh>
    <rPh sb="6" eb="8">
      <t>シサン</t>
    </rPh>
    <rPh sb="8" eb="10">
      <t>ジョキャク</t>
    </rPh>
    <rPh sb="10" eb="11">
      <t>ゾン</t>
    </rPh>
    <phoneticPr fontId="14"/>
  </si>
  <si>
    <r>
      <t xml:space="preserve">     </t>
    </r>
    <r>
      <rPr>
        <sz val="10"/>
        <rFont val="ＭＳ Ｐゴシック"/>
        <family val="3"/>
        <charset val="128"/>
      </rPr>
      <t>その他の損益</t>
    </r>
    <r>
      <rPr>
        <sz val="10"/>
        <rFont val="Calibri"/>
        <family val="2"/>
      </rPr>
      <t xml:space="preserve"> (-</t>
    </r>
    <r>
      <rPr>
        <sz val="10"/>
        <rFont val="ＭＳ Ｐゴシック"/>
        <family val="3"/>
        <charset val="128"/>
      </rPr>
      <t>：収益</t>
    </r>
    <r>
      <rPr>
        <sz val="10"/>
        <rFont val="Calibri"/>
        <family val="2"/>
      </rPr>
      <t xml:space="preserve"> ,+</t>
    </r>
    <r>
      <rPr>
        <sz val="10"/>
        <rFont val="ＭＳ Ｐゴシック"/>
        <family val="3"/>
        <charset val="128"/>
      </rPr>
      <t>：費用</t>
    </r>
    <r>
      <rPr>
        <sz val="10"/>
        <rFont val="Calibri"/>
        <family val="2"/>
      </rPr>
      <t>)</t>
    </r>
    <rPh sb="7" eb="8">
      <t>タ</t>
    </rPh>
    <rPh sb="9" eb="11">
      <t>ソンエキ</t>
    </rPh>
    <rPh sb="15" eb="17">
      <t>シュウエキ</t>
    </rPh>
    <rPh sb="21" eb="23">
      <t>ヒヨウ</t>
    </rPh>
    <phoneticPr fontId="14"/>
  </si>
  <si>
    <r>
      <rPr>
        <sz val="10"/>
        <rFont val="ＭＳ Ｐゴシック"/>
        <family val="3"/>
        <charset val="128"/>
      </rPr>
      <t>税前利益</t>
    </r>
    <r>
      <rPr>
        <sz val="10"/>
        <rFont val="Calibri"/>
        <family val="2"/>
      </rPr>
      <t>(C)</t>
    </r>
    <rPh sb="0" eb="1">
      <t>ゼイ</t>
    </rPh>
    <rPh sb="1" eb="2">
      <t>マエ</t>
    </rPh>
    <rPh sb="2" eb="4">
      <t>リエキ</t>
    </rPh>
    <phoneticPr fontId="14"/>
  </si>
  <si>
    <r>
      <rPr>
        <sz val="10"/>
        <rFont val="ＭＳ Ｐゴシック"/>
        <family val="3"/>
        <charset val="128"/>
      </rPr>
      <t>円</t>
    </r>
    <rPh sb="0" eb="1">
      <t>エン</t>
    </rPh>
    <phoneticPr fontId="14"/>
  </si>
  <si>
    <r>
      <rPr>
        <sz val="10"/>
        <rFont val="ＭＳ Ｐゴシック"/>
        <family val="3"/>
        <charset val="128"/>
      </rPr>
      <t>千円</t>
    </r>
    <r>
      <rPr>
        <sz val="10"/>
        <rFont val="Calibri"/>
        <family val="2"/>
      </rPr>
      <t xml:space="preserve"> *</t>
    </r>
    <rPh sb="0" eb="1">
      <t>セン</t>
    </rPh>
    <rPh sb="1" eb="2">
      <t>エン</t>
    </rPh>
    <phoneticPr fontId="14"/>
  </si>
  <si>
    <r>
      <t>千円</t>
    </r>
    <r>
      <rPr>
        <sz val="10"/>
        <rFont val="Calibri"/>
        <family val="2"/>
      </rPr>
      <t xml:space="preserve"> *</t>
    </r>
    <rPh sb="0" eb="1">
      <t>セン</t>
    </rPh>
    <rPh sb="1" eb="2">
      <t>エン</t>
    </rPh>
    <phoneticPr fontId="14"/>
  </si>
  <si>
    <r>
      <t>*RFA</t>
    </r>
    <r>
      <rPr>
        <sz val="10"/>
        <rFont val="ＭＳ Ｐゴシック"/>
        <family val="3"/>
        <charset val="128"/>
      </rPr>
      <t>ビジネスケース財務管理数値の</t>
    </r>
    <r>
      <rPr>
        <sz val="10"/>
        <rFont val="Calibri"/>
        <family val="2"/>
      </rPr>
      <t>NPV</t>
    </r>
    <r>
      <rPr>
        <sz val="10"/>
        <rFont val="ＭＳ Ｐゴシック"/>
        <family val="3"/>
        <charset val="128"/>
      </rPr>
      <t>は円単位で転記してください。</t>
    </r>
    <rPh sb="11" eb="13">
      <t>ザイム</t>
    </rPh>
    <rPh sb="13" eb="15">
      <t>カンリ</t>
    </rPh>
    <rPh sb="15" eb="17">
      <t>スウチ</t>
    </rPh>
    <phoneticPr fontId="14"/>
  </si>
  <si>
    <t xml:space="preserve"> ネットキャッシュフロー</t>
    <phoneticPr fontId="14"/>
  </si>
  <si>
    <r>
      <t>(</t>
    </r>
    <r>
      <rPr>
        <b/>
        <sz val="12"/>
        <rFont val="ＭＳ Ｐゴシック"/>
        <family val="3"/>
        <charset val="128"/>
      </rPr>
      <t>設備投資案件</t>
    </r>
    <r>
      <rPr>
        <b/>
        <sz val="12"/>
        <rFont val="Calibri"/>
        <family val="2"/>
      </rPr>
      <t xml:space="preserve">) </t>
    </r>
    <r>
      <rPr>
        <b/>
        <sz val="12"/>
        <rFont val="ＭＳ Ｐゴシック"/>
        <family val="3"/>
        <charset val="128"/>
      </rPr>
      <t>採算計算用テンプレート</t>
    </r>
    <r>
      <rPr>
        <b/>
        <sz val="12"/>
        <rFont val="Calibri"/>
        <family val="2"/>
      </rPr>
      <t>/(Capital Project) Financial Analysis Template</t>
    </r>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</si>
</sst>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6" formatCode="&quot;¥&quot;#,##0;[Red]&quot;¥&quot;\-#,##0"/>
    <numFmt numFmtId="8" formatCode="&quot;¥&quot;#,##0.00;[Red]&quot;¥&quot;\-#,##0.00"/>
    <numFmt numFmtId="176" formatCode="d\ \(aaa\)"/>
    <numFmt numFmtId="177" formatCode="[$-409]mmm\-yy;@"/>
    <numFmt numFmtId="178" formatCode="#,##0,;[Red]\-#,##0,"/>
    <numFmt numFmtId="179" formatCode="mm/dd"/>
    <numFmt numFmtId="180" formatCode="#,##0,,;[Red]\-#,##0,,;&quot;-&quot;"/>
    <numFmt numFmtId="181" formatCode="#,##0,;[Red]\-#,##0,;&quot;-&quot;"/>
    <numFmt numFmtId="182" formatCode="#,##0_);[Red]\(#,##0\)"/>
    <numFmt numFmtId="183" formatCode="#,##0.0;[Red]\-#,##0.0"/>
    <numFmt numFmtId="184" formatCode="#,##0&quot;億円&quot;;[Red]&quot;▲&quot;#,##0&quot;億円&quot;;&quot;  －  &quot;"/>
    <numFmt numFmtId="185" formatCode="#,##0,,&quot;M BAPC&quot;;[Red]&quot;▲&quot;#,##0,,&quot;M BAPC&quot;;&quot;  －  &quot;"/>
    <numFmt numFmtId="186" formatCode="#,##0&quot;  &quot;;[Red]\-#,##0&quot;  &quot;;#,##0&quot;  &quot;"/>
    <numFmt numFmtId="187" formatCode="&quot;$&quot;#,##0;\-&quot;$&quot;#,##0"/>
    <numFmt numFmtId="188" formatCode="_-* #,##0.00_-;\-* #,##0.00_-;_-* &quot;-&quot;??_-;_-@_-"/>
    <numFmt numFmtId="189" formatCode="&quot;$&quot;#,##0;[Red]\-&quot;$&quot;#,##0"/>
    <numFmt numFmtId="190" formatCode="&quot;$&quot;#,##0.00;[Red]\-&quot;$&quot;#,##0.00"/>
    <numFmt numFmtId="191" formatCode="0.00_)"/>
    <numFmt numFmtId="192" formatCode="#,##0;\-#,##0;&quot;-&quot;"/>
    <numFmt numFmtId="193" formatCode="#,##0\ ;[Red]\(#,##0\)"/>
    <numFmt numFmtId="194" formatCode="\ @"/>
    <numFmt numFmtId="195" formatCode="@\ "/>
    <numFmt numFmtId="196" formatCode="#,##0.000;[Red]\-#,##0.000"/>
    <numFmt numFmtId="197" formatCode="_(* #,##0_);_(* \(#,##0\);_(* &quot;-&quot;??_);_(@_)"/>
    <numFmt numFmtId="198" formatCode="0.0%"/>
    <numFmt numFmtId="199" formatCode="0.0&quot; Years&quot;"/>
    <numFmt numFmtId="200" formatCode="_(* #,##0.00_);_(* \(#,##0.00\);_(* &quot;-&quot;??_);_(@_)"/>
    <numFmt numFmtId="201" formatCode="0.0"/>
    <numFmt numFmtId="202" formatCode="#,##0_ ;[Red]\-#,##0\ "/>
    <numFmt numFmtId="203" formatCode="_(&quot;$&quot;* #,##0_);_(&quot;$&quot;* \(#,##0\);_(&quot;$&quot;* &quot;-&quot;??_);_(@_)"/>
    <numFmt numFmtId="204" formatCode=";;;"/>
    <numFmt numFmtId="205" formatCode="General_)"/>
    <numFmt numFmtId="206" formatCode="_(&quot;$&quot;* #,##0.0_);_(&quot;$&quot;* \(#,##0.0\);_(&quot;$&quot;* &quot;-&quot;??_);_(@_)"/>
    <numFmt numFmtId="207" formatCode="&quot;¥&quot;#,##0;&quot;¥&quot;&quot;¥&quot;&quot;¥&quot;\-&quot;¥&quot;#,##0"/>
    <numFmt numFmtId="208" formatCode="#,##0_);\(#,##0\)"/>
    <numFmt numFmtId="209" formatCode="&quot;¥&quot;#,##0;[Red]&quot;¥&quot;&quot;¥&quot;&quot;¥&quot;&quot;¥&quot;\-#,##0"/>
    <numFmt numFmtId="210" formatCode="_(* #,##0_);_(* \(#,##0\);_(* &quot;-&quot;_);_(@_)"/>
    <numFmt numFmtId="211" formatCode="#,##0;[Red]\-#,##0;&quot;-&quot;;&quot;-&quot;"/>
    <numFmt numFmtId="212" formatCode="#,##0,\ ;[Red]\(#,##0,\)"/>
    <numFmt numFmtId="213" formatCode="#,##0.0\ ;[Red]\(#,##0.0\);&quot;- &quot;"/>
    <numFmt numFmtId="214" formatCode="#,##0\ ;[Red]\(#,##0\);&quot; &quot;"/>
    <numFmt numFmtId="215" formatCode="#,##0,;[Red]\-#,##0,;&quot;&quot;;&quot;&quot;"/>
    <numFmt numFmtId="216" formatCode="#,##0.00000;[Red]\-#,##0.00000"/>
    <numFmt numFmtId="217" formatCode="&quot;Y-&quot;0"/>
  </numFmts>
  <fonts count="14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name val="ＭＳ Ｐ明朝"/>
      <family val="1"/>
      <charset val="128"/>
    </font>
    <font>
      <sz val="10"/>
      <name val="Book Antiqua"/>
      <family val="1"/>
    </font>
    <font>
      <b/>
      <u/>
      <sz val="12"/>
      <name val="Arial"/>
      <family val="2"/>
    </font>
    <font>
      <b/>
      <sz val="11"/>
      <name val="Arial"/>
      <family val="2"/>
    </font>
    <font>
      <sz val="11"/>
      <color indexed="9"/>
      <name val="Times New Roman"/>
      <family val="1"/>
    </font>
    <font>
      <b/>
      <u/>
      <sz val="14"/>
      <color indexed="16"/>
      <name val="Arial"/>
      <family val="2"/>
    </font>
    <font>
      <u/>
      <sz val="11"/>
      <color indexed="12"/>
      <name val="Century"/>
      <family val="1"/>
    </font>
    <font>
      <sz val="11"/>
      <name val="ＭＳ ゴシック"/>
      <family val="3"/>
      <charset val="128"/>
    </font>
    <font>
      <b/>
      <sz val="10"/>
      <name val="Arial"/>
      <family val="2"/>
    </font>
    <font>
      <sz val="11"/>
      <name val="ＭＳ 明朝"/>
      <family val="1"/>
      <charset val="128"/>
    </font>
    <font>
      <sz val="6"/>
      <name val="ＭＳ Ｐゴシック"/>
      <family val="3"/>
      <charset val="128"/>
    </font>
    <font>
      <sz val="9"/>
      <name val="ＭＳ Ｐゴシック"/>
      <family val="3"/>
      <charset val="128"/>
    </font>
    <font>
      <sz val="10"/>
      <name val="ＭＳ Ｐゴシック"/>
      <family val="3"/>
      <charset val="128"/>
    </font>
    <font>
      <sz val="10"/>
      <name val="Arial"/>
      <family val="2"/>
    </font>
    <font>
      <b/>
      <sz val="10"/>
      <name val="ＭＳ Ｐゴシック"/>
      <family val="3"/>
      <charset val="128"/>
    </font>
    <font>
      <sz val="8"/>
      <name val="ＭＳ Ｐゴシック"/>
      <family val="3"/>
      <charset val="128"/>
    </font>
    <font>
      <b/>
      <sz val="11"/>
      <color indexed="10"/>
      <name val="ＭＳ Ｐゴシック"/>
      <family val="3"/>
      <charset val="128"/>
    </font>
    <font>
      <b/>
      <sz val="10"/>
      <name val="MS Sans Serif"/>
      <family val="2"/>
    </font>
    <font>
      <sz val="10"/>
      <color indexed="8"/>
      <name val="Arial"/>
      <family val="2"/>
    </font>
    <font>
      <sz val="8"/>
      <name val="Arial"/>
      <family val="2"/>
    </font>
    <font>
      <sz val="10"/>
      <name val="MS Sans Serif"/>
      <family val="2"/>
    </font>
    <font>
      <b/>
      <sz val="12"/>
      <name val="Arial"/>
      <family val="2"/>
    </font>
    <font>
      <b/>
      <u/>
      <sz val="16"/>
      <name val="ＭＳ Ｐゴシック"/>
      <family val="3"/>
      <charset val="128"/>
    </font>
    <font>
      <b/>
      <sz val="14"/>
      <name val="ＭＳ Ｐゴシック"/>
      <family val="3"/>
      <charset val="128"/>
    </font>
    <font>
      <b/>
      <i/>
      <sz val="16"/>
      <name val="Helv"/>
      <family val="2"/>
    </font>
    <font>
      <sz val="10"/>
      <name val="ＭＳ Ｐゴシック"/>
      <family val="3"/>
      <charset val="128"/>
    </font>
    <font>
      <sz val="12"/>
      <name val="Arial"/>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sz val="14"/>
      <name val="Arial"/>
      <family val="2"/>
    </font>
    <font>
      <sz val="12"/>
      <name val="ＭＳ Ｐゴシック"/>
      <family val="3"/>
      <charset val="128"/>
    </font>
    <font>
      <sz val="14"/>
      <name val="ＭＳ 明朝"/>
      <family val="1"/>
      <charset val="128"/>
    </font>
    <font>
      <sz val="9"/>
      <name val="Arial"/>
      <family val="2"/>
    </font>
    <font>
      <sz val="11"/>
      <name val="Arial"/>
      <family val="2"/>
    </font>
    <font>
      <sz val="6"/>
      <name val="ＭＳ Ｐゴシック"/>
      <family val="3"/>
      <charset val="128"/>
    </font>
    <font>
      <b/>
      <sz val="9"/>
      <color indexed="81"/>
      <name val="ＭＳ Ｐゴシック"/>
      <family val="3"/>
      <charset val="128"/>
    </font>
    <font>
      <sz val="11"/>
      <color theme="1"/>
      <name val="ＭＳ Ｐゴシック"/>
      <family val="3"/>
      <charset val="128"/>
      <scheme val="minor"/>
    </font>
    <font>
      <sz val="6"/>
      <name val="ＭＳ Ｐゴシック"/>
      <family val="3"/>
      <charset val="128"/>
      <scheme val="minor"/>
    </font>
    <font>
      <sz val="10"/>
      <name val="Calibri"/>
      <family val="2"/>
    </font>
    <font>
      <b/>
      <u/>
      <sz val="10"/>
      <name val="Calibri"/>
      <family val="2"/>
    </font>
    <font>
      <sz val="10"/>
      <color indexed="9"/>
      <name val="Calibri"/>
      <family val="2"/>
    </font>
    <font>
      <b/>
      <sz val="10"/>
      <name val="Calibri"/>
      <family val="2"/>
    </font>
    <font>
      <sz val="10"/>
      <color indexed="39"/>
      <name val="Calibri"/>
      <family val="2"/>
    </font>
    <font>
      <sz val="10"/>
      <color indexed="8"/>
      <name val="Calibri"/>
      <family val="2"/>
    </font>
    <font>
      <sz val="10"/>
      <color indexed="56"/>
      <name val="ＭＳ Ｐゴシック"/>
      <family val="3"/>
      <charset val="128"/>
    </font>
    <font>
      <sz val="10"/>
      <color theme="1"/>
      <name val="Calibri"/>
      <family val="2"/>
    </font>
    <font>
      <b/>
      <sz val="10"/>
      <color theme="3"/>
      <name val="Calibri"/>
      <family val="2"/>
    </font>
    <font>
      <sz val="11"/>
      <color theme="1"/>
      <name val="Calibri"/>
      <family val="2"/>
    </font>
    <font>
      <b/>
      <sz val="11"/>
      <color theme="1"/>
      <name val="Calibri"/>
      <family val="2"/>
    </font>
    <font>
      <b/>
      <sz val="11"/>
      <color theme="1"/>
      <name val="ＭＳ Ｐゴシック"/>
      <family val="3"/>
      <charset val="128"/>
    </font>
    <font>
      <b/>
      <sz val="11"/>
      <color rgb="FF400000"/>
      <name val="ＭＳ Ｐゴシック"/>
      <family val="3"/>
      <charset val="128"/>
    </font>
    <font>
      <sz val="11"/>
      <color rgb="FF400000"/>
      <name val="ＭＳ Ｐゴシック"/>
      <family val="3"/>
      <charset val="128"/>
    </font>
    <font>
      <b/>
      <sz val="11"/>
      <color rgb="FF400000"/>
      <name val="Calibri"/>
      <family val="2"/>
    </font>
    <font>
      <sz val="11"/>
      <color rgb="FF400000"/>
      <name val="Calibri"/>
      <family val="2"/>
    </font>
    <font>
      <sz val="10"/>
      <color theme="1"/>
      <name val="ＭＳ Ｐゴシック"/>
      <family val="3"/>
      <charset val="128"/>
    </font>
    <font>
      <b/>
      <sz val="12"/>
      <color theme="1"/>
      <name val="Calibri"/>
      <family val="2"/>
    </font>
    <font>
      <sz val="11"/>
      <color indexed="8"/>
      <name val="ＭＳ Ｐゴシック"/>
      <family val="3"/>
      <charset val="128"/>
    </font>
    <font>
      <sz val="10"/>
      <name val="ＭＳ 明朝"/>
      <family val="1"/>
      <charset val="128"/>
    </font>
    <font>
      <b/>
      <sz val="10"/>
      <color indexed="8"/>
      <name val="HGP創英角ｺﾞｼｯｸUB"/>
      <family val="3"/>
      <charset val="128"/>
    </font>
    <font>
      <sz val="11"/>
      <color indexed="8"/>
      <name val="Arial Unicode MS"/>
      <family val="3"/>
      <charset val="128"/>
    </font>
    <font>
      <sz val="11"/>
      <name val="明朝"/>
      <family val="3"/>
      <charset val="128"/>
    </font>
    <font>
      <sz val="11"/>
      <color indexed="9"/>
      <name val="ＭＳ Ｐゴシック"/>
      <family val="3"/>
      <charset val="128"/>
    </font>
    <font>
      <sz val="8"/>
      <name val="Times New Roman"/>
      <family val="1"/>
    </font>
    <font>
      <b/>
      <sz val="12"/>
      <name val="Helv"/>
      <family val="2"/>
    </font>
    <font>
      <sz val="12"/>
      <name val="Helv"/>
      <family val="2"/>
    </font>
    <font>
      <sz val="9"/>
      <name val="Times New Roman"/>
      <family val="1"/>
    </font>
    <font>
      <sz val="10"/>
      <name val="ＭＳ ゴシック"/>
      <family val="3"/>
      <charset val="128"/>
    </font>
    <font>
      <sz val="8"/>
      <color indexed="16"/>
      <name val="Century Schoolbook"/>
      <family val="1"/>
    </font>
    <font>
      <b/>
      <i/>
      <sz val="12"/>
      <color indexed="8"/>
      <name val="Arial"/>
      <family val="2"/>
    </font>
    <font>
      <sz val="12"/>
      <color indexed="8"/>
      <name val="Arial"/>
      <family val="2"/>
    </font>
    <font>
      <sz val="10"/>
      <name val="HGP創英角ｺﾞｼｯｸUB"/>
      <family val="3"/>
      <charset val="128"/>
    </font>
    <font>
      <sz val="11"/>
      <color indexed="9"/>
      <name val="Arial"/>
      <family val="2"/>
    </font>
    <font>
      <b/>
      <sz val="11"/>
      <color indexed="9"/>
      <name val="Arial"/>
      <family val="2"/>
    </font>
    <font>
      <sz val="10"/>
      <color indexed="8"/>
      <name val="HGP創英角ｺﾞｼｯｸUB"/>
      <family val="3"/>
      <charset val="128"/>
    </font>
    <font>
      <sz val="10"/>
      <color indexed="56"/>
      <name val="Arial"/>
      <family val="2"/>
    </font>
    <font>
      <i/>
      <sz val="12"/>
      <color indexed="8"/>
      <name val="Arial"/>
      <family val="2"/>
    </font>
    <font>
      <b/>
      <sz val="11"/>
      <color indexed="56"/>
      <name val="Arial"/>
      <family val="2"/>
    </font>
    <font>
      <b/>
      <i/>
      <sz val="11"/>
      <color indexed="56"/>
      <name val="Arial"/>
      <family val="2"/>
    </font>
    <font>
      <b/>
      <sz val="11"/>
      <color indexed="18"/>
      <name val="Arial Narrow"/>
      <family val="2"/>
    </font>
    <font>
      <b/>
      <sz val="16"/>
      <color indexed="23"/>
      <name val="HGP創英角ｺﾞｼｯｸUB"/>
      <family val="3"/>
      <charset val="128"/>
    </font>
    <font>
      <b/>
      <sz val="16"/>
      <color indexed="23"/>
      <name val="Arial"/>
      <family val="2"/>
    </font>
    <font>
      <sz val="12"/>
      <color indexed="14"/>
      <name val="Arial"/>
      <family val="2"/>
    </font>
    <font>
      <b/>
      <i/>
      <sz val="10"/>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6"/>
      <name val="ＭＳ Ｐゴシック"/>
      <family val="3"/>
      <charset val="128"/>
    </font>
    <font>
      <sz val="10"/>
      <name val="ＭＳ Ｐ・団"/>
      <family val="1"/>
      <charset val="128"/>
    </font>
    <font>
      <sz val="11"/>
      <color indexed="62"/>
      <name val="ＭＳ Ｐゴシック"/>
      <family val="3"/>
      <charset val="128"/>
    </font>
    <font>
      <sz val="11"/>
      <color indexed="8"/>
      <name val="MS UI Gothic"/>
      <family val="3"/>
      <charset val="128"/>
    </font>
    <font>
      <sz val="11"/>
      <color indexed="17"/>
      <name val="ＭＳ Ｐゴシック"/>
      <family val="3"/>
      <charset val="128"/>
    </font>
    <font>
      <sz val="10"/>
      <name val="Arial Unicode MS"/>
      <family val="3"/>
      <charset val="128"/>
    </font>
    <font>
      <b/>
      <sz val="10"/>
      <color indexed="9"/>
      <name val="Arial Unicode MS"/>
      <family val="3"/>
      <charset val="128"/>
    </font>
    <font>
      <sz val="9"/>
      <color indexed="8"/>
      <name val="Arial Unicode MS"/>
      <family val="3"/>
      <charset val="128"/>
    </font>
    <font>
      <b/>
      <sz val="14"/>
      <color indexed="9"/>
      <name val="ＭＳ Ｐゴシック"/>
      <family val="3"/>
      <charset val="128"/>
    </font>
    <font>
      <sz val="10"/>
      <color indexed="10"/>
      <name val="Arial Unicode MS"/>
      <family val="3"/>
      <charset val="128"/>
    </font>
    <font>
      <sz val="11"/>
      <color indexed="10"/>
      <name val="Arial Unicode MS"/>
      <family val="3"/>
      <charset val="128"/>
    </font>
    <font>
      <sz val="10"/>
      <color indexed="17"/>
      <name val="Arial Unicode MS"/>
      <family val="3"/>
      <charset val="128"/>
    </font>
    <font>
      <sz val="11"/>
      <color indexed="17"/>
      <name val="Arial Unicode MS"/>
      <family val="3"/>
      <charset val="128"/>
    </font>
    <font>
      <sz val="10"/>
      <color indexed="8"/>
      <name val="Arial Unicode MS"/>
      <family val="3"/>
      <charset val="128"/>
    </font>
    <font>
      <sz val="11"/>
      <name val="Calibri"/>
      <family val="2"/>
    </font>
    <font>
      <b/>
      <sz val="11"/>
      <name val="Calibri"/>
      <family val="2"/>
    </font>
    <font>
      <b/>
      <sz val="12"/>
      <name val="Calibri"/>
      <family val="2"/>
    </font>
    <font>
      <b/>
      <sz val="12"/>
      <name val="ＭＳ Ｐゴシック"/>
      <family val="3"/>
      <charset val="128"/>
    </font>
    <font>
      <b/>
      <sz val="10"/>
      <color theme="3"/>
      <name val="ＭＳ Ｐゴシック"/>
      <family val="3"/>
      <charset val="128"/>
    </font>
    <font>
      <sz val="9"/>
      <color indexed="81"/>
      <name val="ＭＳ Ｐゴシック"/>
      <family val="3"/>
      <charset val="128"/>
    </font>
    <font>
      <sz val="8"/>
      <color theme="1"/>
      <name val="ＭＳ Ｐゴシック"/>
      <family val="3"/>
      <charset val="128"/>
    </font>
    <font>
      <sz val="11"/>
      <color theme="1"/>
      <name val="ＭＳ Ｐゴシック"/>
      <family val="3"/>
      <charset val="128"/>
    </font>
    <font>
      <sz val="10"/>
      <color rgb="FFFFFFFF"/>
      <name val="Calibri"/>
      <family val="2"/>
    </font>
    <font>
      <u/>
      <sz val="9"/>
      <name val="ＭＳ Ｐゴシック"/>
      <family val="3"/>
      <charset val="128"/>
    </font>
    <font>
      <sz val="10"/>
      <color theme="0"/>
      <name val="Calibri"/>
      <family val="2"/>
    </font>
    <font>
      <b/>
      <sz val="11"/>
      <name val="ＭＳ Ｐゴシック"/>
      <family val="3"/>
      <charset val="128"/>
    </font>
    <font>
      <u/>
      <sz val="9"/>
      <name val="Calibri"/>
      <family val="2"/>
    </font>
    <font>
      <sz val="10"/>
      <color indexed="56"/>
      <name val="Calibri"/>
      <family val="2"/>
    </font>
    <font>
      <b/>
      <sz val="14"/>
      <name val="Calibri"/>
      <family val="2"/>
    </font>
    <font>
      <b/>
      <sz val="12"/>
      <color theme="1"/>
      <name val="ＭＳ Ｐゴシック"/>
      <family val="3"/>
      <charset val="128"/>
    </font>
    <font>
      <sz val="9"/>
      <name val="Calibri"/>
      <family val="2"/>
    </font>
    <font>
      <sz val="10"/>
      <color rgb="FFFF0000"/>
      <name val="ＭＳ Ｐゴシック"/>
      <family val="3"/>
      <charset val="128"/>
    </font>
    <font>
      <sz val="10"/>
      <color theme="3"/>
      <name val="Calibri"/>
      <family val="2"/>
    </font>
    <font>
      <b/>
      <sz val="11"/>
      <color rgb="FF00B050"/>
      <name val="ＭＳ Ｐゴシック"/>
      <family val="3"/>
      <charset val="128"/>
    </font>
    <font>
      <b/>
      <sz val="11"/>
      <color indexed="57"/>
      <name val="Calibri"/>
      <family val="2"/>
    </font>
    <font>
      <b/>
      <sz val="11"/>
      <color indexed="23"/>
      <name val="Calibri"/>
      <family val="2"/>
    </font>
  </fonts>
  <fills count="72">
    <fill>
      <patternFill patternType="none"/>
    </fill>
    <fill>
      <patternFill patternType="gray125"/>
    </fill>
    <fill>
      <patternFill patternType="solid">
        <fgColor indexed="45"/>
      </patternFill>
    </fill>
    <fill>
      <patternFill patternType="solid">
        <fgColor indexed="11"/>
      </patternFill>
    </fill>
    <fill>
      <patternFill patternType="solid">
        <fgColor indexed="51"/>
      </patternFill>
    </fill>
    <fill>
      <patternFill patternType="solid">
        <fgColor indexed="52"/>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12"/>
        <bgColor indexed="64"/>
      </patternFill>
    </fill>
    <fill>
      <patternFill patternType="solid">
        <fgColor indexed="13"/>
        <bgColor indexed="64"/>
      </patternFill>
    </fill>
    <fill>
      <patternFill patternType="solid">
        <fgColor indexed="43"/>
      </patternFill>
    </fill>
    <fill>
      <patternFill patternType="solid">
        <fgColor indexed="40"/>
        <bgColor indexed="64"/>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15"/>
      </patternFill>
    </fill>
    <fill>
      <patternFill patternType="solid">
        <fgColor indexed="31"/>
        <bgColor indexed="31"/>
      </patternFill>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indexed="55"/>
        <bgColor indexed="64"/>
      </patternFill>
    </fill>
    <fill>
      <patternFill patternType="solid">
        <fgColor indexed="50"/>
        <bgColor indexed="64"/>
      </patternFill>
    </fill>
    <fill>
      <patternFill patternType="solid">
        <fgColor indexed="31"/>
        <bgColor indexed="64"/>
      </patternFill>
    </fill>
    <fill>
      <patternFill patternType="solid">
        <fgColor indexed="51"/>
        <bgColor indexed="64"/>
      </patternFill>
    </fill>
    <fill>
      <patternFill patternType="solid">
        <fgColor indexed="47"/>
        <bgColor indexed="64"/>
      </patternFill>
    </fill>
    <fill>
      <patternFill patternType="solid">
        <fgColor indexed="53"/>
        <bgColor indexed="64"/>
      </patternFill>
    </fill>
    <fill>
      <patternFill patternType="solid">
        <fgColor indexed="31"/>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30"/>
      </patternFill>
    </fill>
    <fill>
      <patternFill patternType="solid">
        <fgColor indexed="36"/>
      </patternFill>
    </fill>
    <fill>
      <patternFill patternType="solid">
        <fgColor indexed="49"/>
      </patternFill>
    </fill>
    <fill>
      <patternFill patternType="mediumGray">
        <fgColor indexed="22"/>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2"/>
        <bgColor indexed="64"/>
      </patternFill>
    </fill>
    <fill>
      <patternFill patternType="solid">
        <fgColor indexed="21"/>
        <bgColor indexed="64"/>
      </patternFill>
    </fill>
    <fill>
      <patternFill patternType="solid">
        <fgColor indexed="57"/>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23"/>
        <bgColor indexed="64"/>
      </patternFill>
    </fill>
    <fill>
      <patternFill patternType="solid">
        <fgColor indexed="62"/>
      </patternFill>
    </fill>
    <fill>
      <patternFill patternType="solid">
        <fgColor indexed="55"/>
      </patternFill>
    </fill>
    <fill>
      <patternFill patternType="solid">
        <fgColor indexed="26"/>
      </patternFill>
    </fill>
    <fill>
      <patternFill patternType="solid">
        <fgColor indexed="22"/>
      </patternFill>
    </fill>
    <fill>
      <patternFill patternType="solid">
        <fgColor rgb="FFFCD5B4"/>
        <bgColor indexed="64"/>
      </patternFill>
    </fill>
    <fill>
      <patternFill patternType="solid">
        <fgColor rgb="FFFFFF99"/>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9.9978637043366805E-2"/>
        <bgColor indexed="64"/>
      </patternFill>
    </fill>
    <fill>
      <patternFill patternType="solid">
        <fgColor theme="3" tint="0.79998168889431442"/>
        <bgColor indexed="64"/>
      </patternFill>
    </fill>
  </fills>
  <borders count="86">
    <border>
      <left/>
      <right/>
      <top/>
      <bottom/>
      <diagonal/>
    </border>
    <border>
      <left/>
      <right/>
      <top style="thin">
        <color auto="1"/>
      </top>
      <bottom/>
      <diagonal/>
    </border>
    <border>
      <left style="medium">
        <color auto="1"/>
      </left>
      <right style="thin">
        <color auto="1"/>
      </right>
      <top style="thin">
        <color auto="1"/>
      </top>
      <bottom style="thin">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25"/>
      </top>
      <bottom/>
      <diagonal/>
    </border>
    <border>
      <left style="medium">
        <color auto="1"/>
      </left>
      <right style="medium">
        <color auto="1"/>
      </right>
      <top style="medium">
        <color auto="1"/>
      </top>
      <bottom style="medium">
        <color auto="1"/>
      </bottom>
      <diagonal/>
    </border>
    <border>
      <left/>
      <right/>
      <top style="medium">
        <color indexed="25"/>
      </top>
      <bottom style="thick">
        <color indexed="61"/>
      </bottom>
      <diagonal/>
    </border>
    <border>
      <left style="thick">
        <color auto="1"/>
      </left>
      <right style="thick">
        <color auto="1"/>
      </right>
      <top style="thin">
        <color auto="1"/>
      </top>
      <bottom style="thick">
        <color auto="1"/>
      </bottom>
      <diagonal/>
    </border>
    <border>
      <left/>
      <right style="hair">
        <color auto="1"/>
      </right>
      <top/>
      <bottom/>
      <diagonal/>
    </border>
    <border>
      <left/>
      <right/>
      <top/>
      <bottom style="hair">
        <color auto="1"/>
      </bottom>
      <diagonal/>
    </border>
    <border>
      <left/>
      <right/>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style="thin">
        <color rgb="FF000000"/>
      </left>
      <right style="thin">
        <color auto="1"/>
      </right>
      <top style="thin">
        <color rgb="FF000000"/>
      </top>
      <bottom style="thin">
        <color auto="1"/>
      </bottom>
      <diagonal/>
    </border>
    <border>
      <left/>
      <right/>
      <top/>
      <bottom style="thin">
        <color rgb="FF000000"/>
      </bottom>
      <diagonal/>
    </border>
    <border>
      <left style="thin">
        <color rgb="FF000000"/>
      </left>
      <right/>
      <top style="thin">
        <color auto="1"/>
      </top>
      <bottom/>
      <diagonal/>
    </border>
    <border>
      <left style="thin">
        <color rgb="FF000000"/>
      </left>
      <right/>
      <top/>
      <bottom style="thin">
        <color rgb="FF000000"/>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
      <left style="thin">
        <color indexed="63"/>
      </left>
      <right style="thin">
        <color indexed="63"/>
      </right>
      <top style="thin">
        <color indexed="63"/>
      </top>
      <bottom style="thin">
        <color indexed="63"/>
      </bottom>
      <diagonal/>
    </border>
    <border>
      <left/>
      <right/>
      <top/>
      <bottom style="thick">
        <color indexed="44"/>
      </bottom>
      <diagonal/>
    </border>
    <border>
      <left style="thin">
        <color indexed="63"/>
      </left>
      <right style="thin">
        <color indexed="63"/>
      </right>
      <top style="thin">
        <color auto="1"/>
      </top>
      <bottom style="thin">
        <color indexed="63"/>
      </bottom>
      <diagonal/>
    </border>
    <border>
      <left/>
      <right/>
      <top style="thin">
        <color indexed="48"/>
      </top>
      <bottom style="thin">
        <color indexed="4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style="hair">
        <color auto="1"/>
      </right>
      <top/>
      <bottom style="hair">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top style="thin">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thin">
        <color auto="1"/>
      </left>
      <right/>
      <top/>
      <bottom style="medium">
        <color auto="1"/>
      </bottom>
      <diagonal/>
    </border>
    <border>
      <left/>
      <right style="thin">
        <color auto="1"/>
      </right>
      <top/>
      <bottom/>
      <diagonal/>
    </border>
  </borders>
  <cellStyleXfs count="589">
    <xf numFmtId="0" fontId="0" fillId="0" borderId="0">
      <alignment vertical="center"/>
    </xf>
    <xf numFmtId="187" fontId="21" fillId="0" borderId="1" applyAlignment="0" applyProtection="0"/>
    <xf numFmtId="192" fontId="22" fillId="0" borderId="0" applyFill="0" applyBorder="0" applyAlignment="0"/>
    <xf numFmtId="0" fontId="23" fillId="0" borderId="0">
      <alignment horizontal="right" wrapText="1"/>
      <protection locked="0"/>
    </xf>
    <xf numFmtId="38" fontId="24" fillId="0" borderId="0" applyFont="0" applyFill="0" applyBorder="0" applyAlignment="0" applyProtection="0"/>
    <xf numFmtId="188" fontId="17" fillId="0" borderId="0" applyFont="0" applyFill="0" applyBorder="0" applyAlignment="0" applyProtection="0"/>
    <xf numFmtId="0" fontId="3" fillId="0" borderId="0" applyNumberFormat="0" applyFont="0" applyFill="0" applyBorder="0">
      <alignment horizontal="left" vertical="top" wrapText="1"/>
    </xf>
    <xf numFmtId="189" fontId="24" fillId="0" borderId="0" applyFont="0" applyFill="0" applyBorder="0" applyAlignment="0" applyProtection="0"/>
    <xf numFmtId="190" fontId="24" fillId="0" borderId="0" applyFont="0" applyFill="0" applyBorder="0" applyAlignment="0" applyProtection="0"/>
    <xf numFmtId="176" fontId="4" fillId="0" borderId="2" applyFont="0" applyFill="0" applyBorder="0" applyAlignment="0" applyProtection="0"/>
    <xf numFmtId="0" fontId="5" fillId="6" borderId="0" applyNumberFormat="0" applyFont="0" applyBorder="0" applyAlignment="0">
      <alignment vertical="top"/>
      <protection locked="0"/>
    </xf>
    <xf numFmtId="38" fontId="23" fillId="7" borderId="0" applyNumberFormat="0" applyBorder="0" applyAlignment="0" applyProtection="0"/>
    <xf numFmtId="0" fontId="25" fillId="0" borderId="3" applyNumberFormat="0" applyAlignment="0" applyProtection="0">
      <alignment horizontal="left" vertical="center"/>
    </xf>
    <xf numFmtId="0" fontId="25" fillId="0" borderId="4">
      <alignment horizontal="left" vertical="center"/>
    </xf>
    <xf numFmtId="0" fontId="6" fillId="0" borderId="0" applyNumberFormat="0" applyFill="0" applyBorder="0">
      <alignment horizontal="left"/>
    </xf>
    <xf numFmtId="0" fontId="7" fillId="0" borderId="0" applyNumberFormat="0" applyFill="0" applyBorder="0">
      <alignment horizontal="left"/>
    </xf>
    <xf numFmtId="49" fontId="26" fillId="0" borderId="0">
      <alignment horizontal="centerContinuous" wrapText="1"/>
      <protection locked="0"/>
    </xf>
    <xf numFmtId="0" fontId="27" fillId="0" borderId="0"/>
    <xf numFmtId="10" fontId="23" fillId="8" borderId="5" applyNumberFormat="0" applyBorder="0" applyAlignment="0" applyProtection="0"/>
    <xf numFmtId="177" fontId="8" fillId="9" borderId="5">
      <alignment horizontal="center" wrapText="1"/>
    </xf>
    <xf numFmtId="191" fontId="28" fillId="0" borderId="0"/>
    <xf numFmtId="10" fontId="17" fillId="0" borderId="0" applyFont="0" applyFill="0" applyBorder="0" applyAlignment="0" applyProtection="0"/>
    <xf numFmtId="0" fontId="29" fillId="0" borderId="0" applyNumberFormat="0" applyFill="0" applyBorder="0" applyAlignment="0" applyProtection="0"/>
    <xf numFmtId="40" fontId="20" fillId="10" borderId="0" applyNumberFormat="0" applyBorder="0" applyAlignment="0" applyProtection="0"/>
    <xf numFmtId="49" fontId="30" fillId="0" borderId="0">
      <alignment horizontal="right"/>
    </xf>
    <xf numFmtId="0" fontId="19" fillId="0" borderId="0" applyNumberFormat="0" applyFont="0" applyFill="0" applyBorder="0" applyAlignment="0" applyProtection="0">
      <alignment horizontal="right"/>
      <protection locked="0"/>
    </xf>
    <xf numFmtId="4" fontId="31" fillId="11" borderId="6" applyNumberFormat="0" applyProtection="0">
      <alignment vertical="center"/>
    </xf>
    <xf numFmtId="4" fontId="32" fillId="6" borderId="6" applyNumberFormat="0" applyProtection="0">
      <alignment vertical="center"/>
    </xf>
    <xf numFmtId="4" fontId="31" fillId="6" borderId="6" applyNumberFormat="0" applyProtection="0">
      <alignment horizontal="left" vertical="center" indent="1"/>
    </xf>
    <xf numFmtId="0" fontId="31" fillId="6" borderId="6" applyNumberFormat="0" applyProtection="0">
      <alignment horizontal="left" vertical="top" indent="1"/>
    </xf>
    <xf numFmtId="4" fontId="31" fillId="12" borderId="0" applyNumberFormat="0" applyProtection="0">
      <alignment horizontal="left" vertical="center" indent="1"/>
    </xf>
    <xf numFmtId="4" fontId="22" fillId="2" borderId="6" applyNumberFormat="0" applyProtection="0">
      <alignment horizontal="right" vertical="center"/>
    </xf>
    <xf numFmtId="4" fontId="22" fillId="13" borderId="6" applyNumberFormat="0" applyProtection="0">
      <alignment horizontal="right" vertical="center"/>
    </xf>
    <xf numFmtId="4" fontId="22" fillId="4" borderId="6" applyNumberFormat="0" applyProtection="0">
      <alignment horizontal="right" vertical="center"/>
    </xf>
    <xf numFmtId="4" fontId="22" fillId="5" borderId="6" applyNumberFormat="0" applyProtection="0">
      <alignment horizontal="right" vertical="center"/>
    </xf>
    <xf numFmtId="4" fontId="22" fillId="14" borderId="6" applyNumberFormat="0" applyProtection="0">
      <alignment horizontal="right" vertical="center"/>
    </xf>
    <xf numFmtId="4" fontId="22" fillId="15" borderId="6" applyNumberFormat="0" applyProtection="0">
      <alignment horizontal="right" vertical="center"/>
    </xf>
    <xf numFmtId="4" fontId="22" fillId="16" borderId="6" applyNumberFormat="0" applyProtection="0">
      <alignment horizontal="right" vertical="center"/>
    </xf>
    <xf numFmtId="4" fontId="22" fillId="3" borderId="6" applyNumberFormat="0" applyProtection="0">
      <alignment horizontal="right" vertical="center"/>
    </xf>
    <xf numFmtId="4" fontId="31" fillId="17" borderId="7" applyNumberFormat="0" applyProtection="0">
      <alignment horizontal="left" vertical="center" indent="1"/>
    </xf>
    <xf numFmtId="4" fontId="22" fillId="18" borderId="0" applyNumberFormat="0" applyProtection="0">
      <alignment horizontal="left" vertical="center" indent="1"/>
    </xf>
    <xf numFmtId="4" fontId="33" fillId="19" borderId="0" applyNumberFormat="0" applyProtection="0">
      <alignment horizontal="left" vertical="center" indent="1"/>
    </xf>
    <xf numFmtId="4" fontId="22" fillId="20" borderId="6" applyNumberFormat="0" applyProtection="0">
      <alignment horizontal="right" vertical="center"/>
    </xf>
    <xf numFmtId="0" fontId="17" fillId="12" borderId="6" applyNumberFormat="0" applyProtection="0">
      <alignment horizontal="left" vertical="top" indent="1"/>
    </xf>
    <xf numFmtId="0" fontId="17" fillId="21" borderId="6" applyNumberFormat="0" applyProtection="0">
      <alignment horizontal="left" vertical="center" indent="1"/>
    </xf>
    <xf numFmtId="0" fontId="17" fillId="21" borderId="6" applyNumberFormat="0" applyProtection="0">
      <alignment horizontal="left" vertical="top" indent="1"/>
    </xf>
    <xf numFmtId="0" fontId="17" fillId="22" borderId="6" applyNumberFormat="0" applyProtection="0">
      <alignment horizontal="left" vertical="center" indent="1"/>
    </xf>
    <xf numFmtId="0" fontId="17" fillId="22" borderId="6" applyNumberFormat="0" applyProtection="0">
      <alignment horizontal="left" vertical="top" indent="1"/>
    </xf>
    <xf numFmtId="4" fontId="22" fillId="8" borderId="6" applyNumberFormat="0" applyProtection="0">
      <alignment vertical="center"/>
    </xf>
    <xf numFmtId="4" fontId="34" fillId="8" borderId="6" applyNumberFormat="0" applyProtection="0">
      <alignment vertical="center"/>
    </xf>
    <xf numFmtId="4" fontId="22" fillId="8" borderId="6" applyNumberFormat="0" applyProtection="0">
      <alignment horizontal="left" vertical="center" indent="1"/>
    </xf>
    <xf numFmtId="0" fontId="22" fillId="8" borderId="6" applyNumberFormat="0" applyProtection="0">
      <alignment horizontal="left" vertical="top" indent="1"/>
    </xf>
    <xf numFmtId="4" fontId="22" fillId="18" borderId="6" applyNumberFormat="0" applyProtection="0">
      <alignment horizontal="right" vertical="center"/>
    </xf>
    <xf numFmtId="4" fontId="22" fillId="20" borderId="6" applyNumberFormat="0" applyProtection="0">
      <alignment horizontal="left" vertical="center" indent="1"/>
    </xf>
    <xf numFmtId="0" fontId="22" fillId="12" borderId="6" applyNumberFormat="0" applyProtection="0">
      <alignment horizontal="left" vertical="top" indent="1"/>
    </xf>
    <xf numFmtId="4" fontId="35" fillId="23" borderId="0" applyNumberFormat="0" applyProtection="0">
      <alignment horizontal="left" vertical="center" indent="1"/>
    </xf>
    <xf numFmtId="4" fontId="36" fillId="18" borderId="6" applyNumberFormat="0" applyProtection="0">
      <alignment horizontal="right" vertical="center"/>
    </xf>
    <xf numFmtId="0" fontId="9" fillId="0" borderId="0" applyNumberFormat="0" applyFill="0" applyBorder="0">
      <alignment horizontal="left"/>
    </xf>
    <xf numFmtId="178" fontId="10" fillId="24" borderId="0" applyNumberFormat="0" applyBorder="0" applyAlignment="0">
      <alignment vertical="top"/>
    </xf>
    <xf numFmtId="186" fontId="7" fillId="0" borderId="8" applyFill="0">
      <alignment horizontal="right"/>
    </xf>
    <xf numFmtId="179" fontId="11" fillId="0" borderId="0" applyFont="0" applyFill="0" applyBorder="0" applyAlignment="0" applyProtection="0">
      <alignment vertical="top"/>
    </xf>
    <xf numFmtId="177" fontId="12" fillId="25" borderId="9">
      <alignment horizontal="center" wrapText="1"/>
    </xf>
    <xf numFmtId="186" fontId="7" fillId="0" borderId="10" applyFill="0">
      <alignment horizontal="right"/>
    </xf>
    <xf numFmtId="0" fontId="23" fillId="0" borderId="0" applyNumberFormat="0" applyFont="0" applyFill="0" applyBorder="0" applyProtection="0">
      <protection locked="0"/>
    </xf>
    <xf numFmtId="0" fontId="11" fillId="0" borderId="0" applyFont="0" applyFill="0" applyBorder="0" applyAlignment="0" applyProtection="0"/>
    <xf numFmtId="0" fontId="11" fillId="0" borderId="0" applyFont="0" applyFill="0" applyBorder="0" applyAlignment="0" applyProtection="0">
      <alignment vertical="top"/>
    </xf>
    <xf numFmtId="0" fontId="11" fillId="0" borderId="0" applyFont="0" applyFill="0" applyBorder="0" applyAlignment="0" applyProtection="0"/>
    <xf numFmtId="38" fontId="3" fillId="0" borderId="5" applyNumberFormat="0" applyFill="0" applyAlignment="0">
      <alignment horizontal="right" vertical="center"/>
    </xf>
    <xf numFmtId="38" fontId="3" fillId="0" borderId="0" applyFont="0" applyFill="0" applyBorder="0" applyAlignment="0" applyProtection="0">
      <alignment vertical="center"/>
    </xf>
    <xf numFmtId="183" fontId="37" fillId="0" borderId="0">
      <alignment horizontal="right"/>
    </xf>
    <xf numFmtId="193" fontId="23" fillId="0" borderId="0" applyFont="0" applyFill="0" applyBorder="0" applyProtection="0">
      <alignment horizontal="right" vertical="center"/>
      <protection locked="0"/>
    </xf>
    <xf numFmtId="183" fontId="23" fillId="0" borderId="0" applyFont="0" applyFill="0" applyBorder="0" applyProtection="0">
      <alignment horizontal="right" vertical="center"/>
    </xf>
    <xf numFmtId="40" fontId="23" fillId="0" borderId="0" applyFont="0" applyFill="0" applyBorder="0" applyProtection="0">
      <alignment horizontal="right" vertical="center"/>
    </xf>
    <xf numFmtId="185" fontId="16" fillId="26" borderId="11" applyFont="0" applyFill="0" applyBorder="0" applyAlignment="0" applyProtection="0">
      <alignment vertical="center"/>
    </xf>
    <xf numFmtId="180" fontId="3" fillId="0" borderId="0" applyFont="0" applyFill="0" applyBorder="0" applyAlignment="0" applyProtection="0"/>
    <xf numFmtId="182" fontId="23" fillId="0" borderId="0">
      <alignment horizontal="right" wrapText="1"/>
      <protection locked="0"/>
    </xf>
    <xf numFmtId="181" fontId="3" fillId="0" borderId="0" applyFont="0" applyFill="0" applyBorder="0" applyAlignment="0" applyProtection="0"/>
    <xf numFmtId="184" fontId="16" fillId="22" borderId="5" applyFont="0" applyFill="0" applyBorder="0" applyAlignment="0" applyProtection="0">
      <alignment horizontal="right" vertical="center"/>
    </xf>
    <xf numFmtId="0" fontId="13" fillId="0" borderId="0" applyNumberFormat="0" applyFont="0" applyFill="0" applyBorder="0">
      <alignment horizontal="left" vertical="top" wrapText="1"/>
    </xf>
    <xf numFmtId="0" fontId="23" fillId="0" borderId="12" applyNumberFormat="0" applyFont="0" applyFill="0" applyAlignment="0" applyProtection="0">
      <alignment vertical="center"/>
      <protection locked="0"/>
    </xf>
    <xf numFmtId="0" fontId="23" fillId="0" borderId="13" applyNumberFormat="0" applyFont="0" applyFill="0" applyAlignment="0" applyProtection="0">
      <alignment vertical="center"/>
      <protection locked="0"/>
    </xf>
    <xf numFmtId="0" fontId="3" fillId="0" borderId="0">
      <alignment vertical="center"/>
    </xf>
    <xf numFmtId="0" fontId="38" fillId="0" borderId="0">
      <alignment horizontal="right"/>
    </xf>
    <xf numFmtId="194" fontId="23" fillId="0" borderId="0" applyFont="0" applyFill="0" applyBorder="0" applyProtection="0">
      <alignment horizontal="left" vertical="center"/>
    </xf>
    <xf numFmtId="195" fontId="23" fillId="0" borderId="0" applyFont="0" applyFill="0" applyBorder="0" applyProtection="0">
      <alignment horizontal="right" vertical="center"/>
    </xf>
    <xf numFmtId="0" fontId="39" fillId="0" borderId="0"/>
    <xf numFmtId="0" fontId="44" fillId="0" borderId="0">
      <alignment vertical="center"/>
    </xf>
    <xf numFmtId="9" fontId="44" fillId="0" borderId="0" applyFont="0" applyFill="0" applyBorder="0" applyAlignment="0" applyProtection="0">
      <alignment vertical="center"/>
    </xf>
    <xf numFmtId="40" fontId="44" fillId="0" borderId="0" applyFont="0" applyFill="0" applyBorder="0" applyAlignment="0" applyProtection="0">
      <alignment vertical="center"/>
    </xf>
    <xf numFmtId="38" fontId="44" fillId="0" borderId="0" applyFont="0" applyFill="0" applyBorder="0" applyAlignment="0" applyProtection="0">
      <alignment vertical="center"/>
    </xf>
    <xf numFmtId="0" fontId="17" fillId="0" borderId="0"/>
    <xf numFmtId="0" fontId="17" fillId="0" borderId="0"/>
    <xf numFmtId="0" fontId="17" fillId="0" borderId="0"/>
    <xf numFmtId="0" fontId="3" fillId="0" borderId="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9" fontId="64" fillId="0" borderId="0" applyFont="0" applyFill="0" applyBorder="0" applyAlignment="0" applyProtection="0">
      <alignment vertical="center"/>
    </xf>
    <xf numFmtId="0" fontId="68" fillId="0" borderId="0"/>
    <xf numFmtId="0" fontId="68" fillId="0" borderId="0"/>
    <xf numFmtId="0" fontId="64" fillId="40" borderId="0" applyNumberFormat="0" applyBorder="0" applyAlignment="0" applyProtection="0">
      <alignment vertical="center"/>
    </xf>
    <xf numFmtId="0" fontId="64" fillId="40" borderId="0" applyNumberFormat="0" applyBorder="0" applyAlignment="0" applyProtection="0">
      <alignment vertical="center"/>
    </xf>
    <xf numFmtId="0" fontId="64" fillId="40" borderId="0" applyNumberFormat="0" applyBorder="0" applyAlignment="0" applyProtection="0">
      <alignment vertical="center"/>
    </xf>
    <xf numFmtId="0" fontId="64" fillId="2" borderId="0" applyNumberFormat="0" applyBorder="0" applyAlignment="0" applyProtection="0">
      <alignment vertical="center"/>
    </xf>
    <xf numFmtId="0" fontId="64" fillId="2" borderId="0" applyNumberFormat="0" applyBorder="0" applyAlignment="0" applyProtection="0">
      <alignment vertical="center"/>
    </xf>
    <xf numFmtId="0" fontId="64" fillId="2" borderId="0" applyNumberFormat="0" applyBorder="0" applyAlignment="0" applyProtection="0">
      <alignment vertical="center"/>
    </xf>
    <xf numFmtId="0" fontId="64" fillId="41" borderId="0" applyNumberFormat="0" applyBorder="0" applyAlignment="0" applyProtection="0">
      <alignment vertical="center"/>
    </xf>
    <xf numFmtId="0" fontId="64" fillId="41" borderId="0" applyNumberFormat="0" applyBorder="0" applyAlignment="0" applyProtection="0">
      <alignment vertical="center"/>
    </xf>
    <xf numFmtId="0" fontId="64" fillId="41"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43" borderId="0" applyNumberFormat="0" applyBorder="0" applyAlignment="0" applyProtection="0">
      <alignment vertical="center"/>
    </xf>
    <xf numFmtId="0" fontId="64" fillId="43" borderId="0" applyNumberFormat="0" applyBorder="0" applyAlignment="0" applyProtection="0">
      <alignment vertical="center"/>
    </xf>
    <xf numFmtId="0" fontId="64" fillId="43" borderId="0" applyNumberFormat="0" applyBorder="0" applyAlignment="0" applyProtection="0">
      <alignment vertical="center"/>
    </xf>
    <xf numFmtId="0" fontId="64" fillId="44" borderId="0" applyNumberFormat="0" applyBorder="0" applyAlignment="0" applyProtection="0">
      <alignment vertical="center"/>
    </xf>
    <xf numFmtId="0" fontId="64" fillId="44" borderId="0" applyNumberFormat="0" applyBorder="0" applyAlignment="0" applyProtection="0">
      <alignment vertical="center"/>
    </xf>
    <xf numFmtId="0" fontId="64" fillId="44" borderId="0" applyNumberFormat="0" applyBorder="0" applyAlignment="0" applyProtection="0">
      <alignment vertical="center"/>
    </xf>
    <xf numFmtId="0" fontId="64" fillId="45" borderId="0" applyNumberFormat="0" applyBorder="0" applyAlignment="0" applyProtection="0">
      <alignment vertical="center"/>
    </xf>
    <xf numFmtId="0" fontId="64" fillId="45" borderId="0" applyNumberFormat="0" applyBorder="0" applyAlignment="0" applyProtection="0">
      <alignment vertical="center"/>
    </xf>
    <xf numFmtId="0" fontId="64" fillId="45" borderId="0" applyNumberFormat="0" applyBorder="0" applyAlignment="0" applyProtection="0">
      <alignment vertical="center"/>
    </xf>
    <xf numFmtId="0" fontId="64" fillId="46" borderId="0" applyNumberFormat="0" applyBorder="0" applyAlignment="0" applyProtection="0">
      <alignment vertical="center"/>
    </xf>
    <xf numFmtId="0" fontId="64" fillId="46" borderId="0" applyNumberFormat="0" applyBorder="0" applyAlignment="0" applyProtection="0">
      <alignment vertical="center"/>
    </xf>
    <xf numFmtId="0" fontId="64" fillId="46" borderId="0" applyNumberFormat="0" applyBorder="0" applyAlignment="0" applyProtection="0">
      <alignment vertical="center"/>
    </xf>
    <xf numFmtId="0" fontId="64" fillId="3" borderId="0" applyNumberFormat="0" applyBorder="0" applyAlignment="0" applyProtection="0">
      <alignment vertical="center"/>
    </xf>
    <xf numFmtId="0" fontId="64" fillId="3" borderId="0" applyNumberFormat="0" applyBorder="0" applyAlignment="0" applyProtection="0">
      <alignment vertical="center"/>
    </xf>
    <xf numFmtId="0" fontId="64" fillId="3"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45" borderId="0" applyNumberFormat="0" applyBorder="0" applyAlignment="0" applyProtection="0">
      <alignment vertical="center"/>
    </xf>
    <xf numFmtId="0" fontId="64" fillId="45" borderId="0" applyNumberFormat="0" applyBorder="0" applyAlignment="0" applyProtection="0">
      <alignment vertical="center"/>
    </xf>
    <xf numFmtId="0" fontId="64" fillId="45" borderId="0" applyNumberFormat="0" applyBorder="0" applyAlignment="0" applyProtection="0">
      <alignment vertical="center"/>
    </xf>
    <xf numFmtId="0" fontId="64" fillId="4" borderId="0" applyNumberFormat="0" applyBorder="0" applyAlignment="0" applyProtection="0">
      <alignment vertical="center"/>
    </xf>
    <xf numFmtId="0" fontId="64" fillId="4" borderId="0" applyNumberFormat="0" applyBorder="0" applyAlignment="0" applyProtection="0">
      <alignment vertical="center"/>
    </xf>
    <xf numFmtId="0" fontId="64" fillId="4" borderId="0" applyNumberFormat="0" applyBorder="0" applyAlignment="0" applyProtection="0">
      <alignment vertical="center"/>
    </xf>
    <xf numFmtId="0" fontId="69" fillId="47" borderId="0" applyNumberFormat="0" applyBorder="0" applyAlignment="0" applyProtection="0">
      <alignment vertical="center"/>
    </xf>
    <xf numFmtId="0" fontId="69" fillId="47" borderId="0" applyNumberFormat="0" applyBorder="0" applyAlignment="0" applyProtection="0">
      <alignment vertical="center"/>
    </xf>
    <xf numFmtId="0" fontId="69" fillId="46" borderId="0" applyNumberFormat="0" applyBorder="0" applyAlignment="0" applyProtection="0">
      <alignment vertical="center"/>
    </xf>
    <xf numFmtId="0" fontId="69" fillId="46" borderId="0" applyNumberFormat="0" applyBorder="0" applyAlignment="0" applyProtection="0">
      <alignment vertical="center"/>
    </xf>
    <xf numFmtId="0" fontId="69" fillId="3" borderId="0" applyNumberFormat="0" applyBorder="0" applyAlignment="0" applyProtection="0">
      <alignment vertical="center"/>
    </xf>
    <xf numFmtId="0" fontId="69" fillId="3" borderId="0" applyNumberFormat="0" applyBorder="0" applyAlignment="0" applyProtection="0">
      <alignment vertical="center"/>
    </xf>
    <xf numFmtId="0" fontId="69" fillId="48" borderId="0" applyNumberFormat="0" applyBorder="0" applyAlignment="0" applyProtection="0">
      <alignment vertical="center"/>
    </xf>
    <xf numFmtId="0" fontId="69" fillId="48" borderId="0" applyNumberFormat="0" applyBorder="0" applyAlignment="0" applyProtection="0">
      <alignment vertical="center"/>
    </xf>
    <xf numFmtId="0" fontId="69" fillId="49" borderId="0" applyNumberFormat="0" applyBorder="0" applyAlignment="0" applyProtection="0">
      <alignment vertical="center"/>
    </xf>
    <xf numFmtId="0" fontId="69" fillId="49" borderId="0" applyNumberFormat="0" applyBorder="0" applyAlignment="0" applyProtection="0">
      <alignment vertical="center"/>
    </xf>
    <xf numFmtId="0" fontId="69" fillId="5" borderId="0" applyNumberFormat="0" applyBorder="0" applyAlignment="0" applyProtection="0">
      <alignment vertical="center"/>
    </xf>
    <xf numFmtId="0" fontId="69" fillId="5" borderId="0" applyNumberFormat="0" applyBorder="0" applyAlignment="0" applyProtection="0">
      <alignment vertical="center"/>
    </xf>
    <xf numFmtId="0" fontId="70" fillId="0" borderId="0">
      <alignment horizontal="center" wrapText="1"/>
      <protection locked="0"/>
    </xf>
    <xf numFmtId="0" fontId="23" fillId="0" borderId="0" applyNumberFormat="0" applyFill="0" applyBorder="0" applyAlignment="0" applyProtection="0">
      <alignment vertical="center"/>
    </xf>
    <xf numFmtId="204" fontId="7" fillId="0" borderId="0" applyFont="0" applyFill="0" applyBorder="0" applyAlignment="0" applyProtection="0">
      <alignment horizontal="right"/>
    </xf>
    <xf numFmtId="187" fontId="21" fillId="0" borderId="1" applyAlignment="0" applyProtection="0"/>
    <xf numFmtId="187" fontId="21" fillId="0" borderId="1" applyAlignment="0" applyProtection="0"/>
    <xf numFmtId="187" fontId="21" fillId="0" borderId="1" applyAlignment="0" applyProtection="0"/>
    <xf numFmtId="187" fontId="21" fillId="0" borderId="1" applyAlignment="0" applyProtection="0"/>
    <xf numFmtId="0" fontId="12" fillId="25" borderId="54" applyNumberFormat="0" applyFont="0" applyFill="0" applyBorder="0" applyProtection="0">
      <alignment vertical="center"/>
    </xf>
    <xf numFmtId="205" fontId="71" fillId="0" borderId="0"/>
    <xf numFmtId="205" fontId="72" fillId="0" borderId="0"/>
    <xf numFmtId="205" fontId="72" fillId="0" borderId="0"/>
    <xf numFmtId="205" fontId="72" fillId="0" borderId="0"/>
    <xf numFmtId="205" fontId="72" fillId="0" borderId="0"/>
    <xf numFmtId="205" fontId="72" fillId="0" borderId="0"/>
    <xf numFmtId="205" fontId="72" fillId="0" borderId="0"/>
    <xf numFmtId="205" fontId="72" fillId="0" borderId="0"/>
    <xf numFmtId="38" fontId="3" fillId="0" borderId="0" applyFont="0" applyFill="0" applyBorder="0" applyAlignment="0" applyProtection="0"/>
    <xf numFmtId="38" fontId="3" fillId="0" borderId="0" applyFont="0" applyFill="0" applyBorder="0" applyAlignment="0" applyProtection="0"/>
    <xf numFmtId="200" fontId="17" fillId="0" borderId="0" applyFont="0" applyFill="0" applyBorder="0" applyAlignment="0" applyProtection="0"/>
    <xf numFmtId="200" fontId="17" fillId="0" borderId="0" applyFont="0" applyFill="0" applyBorder="0" applyAlignment="0" applyProtection="0"/>
    <xf numFmtId="200" fontId="17" fillId="0" borderId="0" applyFont="0" applyFill="0" applyBorder="0" applyAlignment="0" applyProtection="0"/>
    <xf numFmtId="0" fontId="3" fillId="0" borderId="0" applyNumberFormat="0" applyFont="0" applyFill="0" applyBorder="0">
      <alignment horizontal="left" vertical="top" wrapText="1"/>
    </xf>
    <xf numFmtId="0" fontId="30" fillId="7" borderId="0">
      <alignment horizontal="left" vertical="center" indent="1"/>
    </xf>
    <xf numFmtId="0" fontId="73" fillId="0" borderId="0">
      <alignment horizontal="left"/>
    </xf>
    <xf numFmtId="206" fontId="7" fillId="0" borderId="0" applyNumberFormat="0" applyFill="0" applyBorder="0" applyProtection="0">
      <alignment horizontal="right"/>
    </xf>
    <xf numFmtId="0" fontId="25" fillId="0" borderId="4">
      <alignment horizontal="left" vertical="center"/>
    </xf>
    <xf numFmtId="0" fontId="25" fillId="0" borderId="4">
      <alignment horizontal="left" vertical="center"/>
    </xf>
    <xf numFmtId="0" fontId="25" fillId="0" borderId="4">
      <alignment horizontal="left" vertical="center"/>
    </xf>
    <xf numFmtId="0" fontId="25" fillId="0" borderId="4">
      <alignment horizontal="left" vertical="center"/>
    </xf>
    <xf numFmtId="0" fontId="74" fillId="0" borderId="0" applyBorder="0"/>
    <xf numFmtId="10" fontId="23" fillId="8" borderId="5" applyNumberFormat="0" applyBorder="0" applyAlignment="0" applyProtection="0"/>
    <xf numFmtId="10" fontId="23" fillId="8" borderId="5" applyNumberFormat="0" applyBorder="0" applyAlignment="0" applyProtection="0"/>
    <xf numFmtId="10" fontId="23" fillId="8" borderId="5" applyNumberFormat="0" applyBorder="0" applyAlignment="0" applyProtection="0"/>
    <xf numFmtId="0" fontId="74" fillId="0" borderId="0"/>
    <xf numFmtId="182" fontId="12" fillId="0" borderId="0"/>
    <xf numFmtId="207" fontId="3" fillId="0" borderId="0"/>
    <xf numFmtId="207" fontId="3" fillId="0" borderId="0"/>
    <xf numFmtId="208" fontId="68" fillId="0" borderId="0"/>
    <xf numFmtId="208" fontId="68" fillId="0" borderId="0"/>
    <xf numFmtId="0" fontId="3" fillId="0" borderId="0">
      <alignment vertical="center"/>
    </xf>
    <xf numFmtId="0" fontId="17" fillId="0" borderId="0"/>
    <xf numFmtId="0" fontId="17" fillId="0" borderId="0"/>
    <xf numFmtId="0" fontId="3" fillId="0" borderId="0">
      <alignment vertical="center"/>
    </xf>
    <xf numFmtId="0" fontId="3" fillId="0" borderId="0">
      <alignment vertical="center"/>
    </xf>
    <xf numFmtId="0" fontId="17" fillId="0" borderId="0"/>
    <xf numFmtId="0" fontId="70" fillId="0" borderId="0"/>
    <xf numFmtId="14" fontId="70" fillId="0" borderId="0">
      <alignment horizontal="center" wrapText="1"/>
      <protection locked="0"/>
    </xf>
    <xf numFmtId="198"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 fontId="73" fillId="0" borderId="0">
      <alignment horizontal="righ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0" fontId="21" fillId="0" borderId="21">
      <alignment horizontal="center"/>
    </xf>
    <xf numFmtId="3" fontId="24" fillId="0" borderId="0" applyFont="0" applyFill="0" applyBorder="0" applyAlignment="0" applyProtection="0"/>
    <xf numFmtId="0" fontId="24" fillId="50" borderId="0" applyNumberFormat="0" applyFont="0" applyBorder="0" applyAlignment="0" applyProtection="0"/>
    <xf numFmtId="4" fontId="75" fillId="0" borderId="0">
      <alignment horizontal="right"/>
    </xf>
    <xf numFmtId="4" fontId="33" fillId="6" borderId="6" applyNumberFormat="0" applyProtection="0">
      <alignment vertical="center"/>
    </xf>
    <xf numFmtId="4" fontId="31" fillId="34" borderId="55" applyNumberFormat="0" applyProtection="0">
      <alignment vertical="center"/>
    </xf>
    <xf numFmtId="4" fontId="22" fillId="6" borderId="55" applyNumberFormat="0" applyProtection="0">
      <alignment vertical="center"/>
    </xf>
    <xf numFmtId="4" fontId="76" fillId="6" borderId="6" applyNumberFormat="0" applyProtection="0">
      <alignment vertical="center"/>
    </xf>
    <xf numFmtId="4" fontId="34" fillId="6" borderId="55" applyNumberFormat="0" applyProtection="0">
      <alignment vertical="center"/>
    </xf>
    <xf numFmtId="4" fontId="77" fillId="6" borderId="6" applyNumberFormat="0" applyProtection="0">
      <alignment horizontal="left" vertical="center" indent="1"/>
    </xf>
    <xf numFmtId="4" fontId="31" fillId="34" borderId="55" applyNumberFormat="0" applyProtection="0">
      <alignment horizontal="left" vertical="center" indent="1"/>
    </xf>
    <xf numFmtId="4" fontId="22" fillId="6" borderId="55" applyNumberFormat="0" applyProtection="0">
      <alignment horizontal="left" vertical="center" indent="1"/>
    </xf>
    <xf numFmtId="0" fontId="31" fillId="6" borderId="6" applyNumberFormat="0" applyProtection="0">
      <alignment horizontal="left" vertical="top" indent="1"/>
    </xf>
    <xf numFmtId="4" fontId="22" fillId="6" borderId="55" applyNumberFormat="0" applyProtection="0">
      <alignment horizontal="left" vertical="center" indent="1"/>
    </xf>
    <xf numFmtId="4" fontId="22" fillId="6" borderId="55" applyNumberFormat="0" applyProtection="0">
      <alignment horizontal="left" vertical="center" indent="1"/>
    </xf>
    <xf numFmtId="0" fontId="78" fillId="36" borderId="55" applyNumberFormat="0" applyProtection="0">
      <alignment horizontal="left" vertical="center" indent="1"/>
    </xf>
    <xf numFmtId="4" fontId="31" fillId="12" borderId="0" applyNumberFormat="0" applyProtection="0">
      <alignment horizontal="left" vertical="center" indent="1"/>
    </xf>
    <xf numFmtId="0" fontId="17" fillId="36" borderId="55" applyNumberFormat="0" applyProtection="0">
      <alignment horizontal="left" vertical="center" indent="1"/>
    </xf>
    <xf numFmtId="4" fontId="79" fillId="51" borderId="56" applyNumberFormat="0" applyProtection="0">
      <alignment vertical="center"/>
    </xf>
    <xf numFmtId="4" fontId="77" fillId="51" borderId="6" applyNumberFormat="0" applyProtection="0">
      <alignment horizontal="right" vertical="center"/>
    </xf>
    <xf numFmtId="4" fontId="22" fillId="52" borderId="55" applyNumberFormat="0" applyProtection="0">
      <alignment horizontal="right" vertical="center"/>
    </xf>
    <xf numFmtId="4" fontId="22" fillId="53" borderId="55" applyNumberFormat="0" applyProtection="0">
      <alignment horizontal="right" vertical="center"/>
    </xf>
    <xf numFmtId="4" fontId="77" fillId="52" borderId="6" applyNumberFormat="0" applyProtection="0">
      <alignment horizontal="right" vertical="center"/>
    </xf>
    <xf numFmtId="4" fontId="22" fillId="53" borderId="55" applyNumberFormat="0" applyProtection="0">
      <alignment horizontal="right" vertical="center"/>
    </xf>
    <xf numFmtId="4" fontId="77" fillId="53" borderId="6" applyNumberFormat="0" applyProtection="0">
      <alignment horizontal="right" vertical="center"/>
    </xf>
    <xf numFmtId="4" fontId="22" fillId="51" borderId="55" applyNumberFormat="0" applyProtection="0">
      <alignment horizontal="right" vertical="center"/>
    </xf>
    <xf numFmtId="4" fontId="41" fillId="7" borderId="56" applyNumberFormat="0" applyProtection="0">
      <alignment vertical="center"/>
    </xf>
    <xf numFmtId="4" fontId="77" fillId="25" borderId="6" applyNumberFormat="0" applyProtection="0">
      <alignment horizontal="right" vertical="center"/>
    </xf>
    <xf numFmtId="4" fontId="22" fillId="37" borderId="55" applyNumberFormat="0" applyProtection="0">
      <alignment horizontal="right" vertical="center"/>
    </xf>
    <xf numFmtId="4" fontId="77" fillId="37" borderId="6" applyNumberFormat="0" applyProtection="0">
      <alignment horizontal="right" vertical="center"/>
    </xf>
    <xf numFmtId="4" fontId="22" fillId="54" borderId="55" applyNumberFormat="0" applyProtection="0">
      <alignment horizontal="right" vertical="center"/>
    </xf>
    <xf numFmtId="4" fontId="77" fillId="38" borderId="6" applyNumberFormat="0" applyProtection="0">
      <alignment horizontal="right" vertical="center"/>
    </xf>
    <xf numFmtId="4" fontId="22" fillId="39" borderId="55" applyNumberFormat="0" applyProtection="0">
      <alignment horizontal="right" vertical="center"/>
    </xf>
    <xf numFmtId="4" fontId="79" fillId="55" borderId="56" applyNumberFormat="0" applyProtection="0">
      <alignment vertical="center"/>
    </xf>
    <xf numFmtId="4" fontId="77" fillId="35" borderId="6" applyNumberFormat="0" applyProtection="0">
      <alignment horizontal="right" vertical="center"/>
    </xf>
    <xf numFmtId="4" fontId="22" fillId="56" borderId="55" applyNumberFormat="0" applyProtection="0">
      <alignment horizontal="right" vertical="center"/>
    </xf>
    <xf numFmtId="4" fontId="77" fillId="56" borderId="6" applyNumberFormat="0" applyProtection="0">
      <alignment horizontal="right" vertical="center"/>
    </xf>
    <xf numFmtId="4" fontId="22" fillId="35" borderId="55" applyNumberFormat="0" applyProtection="0">
      <alignment horizontal="right" vertical="center"/>
    </xf>
    <xf numFmtId="4" fontId="77" fillId="55" borderId="6" applyNumberFormat="0" applyProtection="0">
      <alignment horizontal="right" vertical="center"/>
    </xf>
    <xf numFmtId="4" fontId="22" fillId="57" borderId="55" applyNumberFormat="0" applyProtection="0">
      <alignment horizontal="right" vertical="center"/>
    </xf>
    <xf numFmtId="4" fontId="80" fillId="51" borderId="56" applyNumberFormat="0" applyProtection="0">
      <alignment vertical="center"/>
    </xf>
    <xf numFmtId="4" fontId="66" fillId="58" borderId="55" applyNumberFormat="0" applyProtection="0">
      <alignment horizontal="left" vertical="center" indent="1"/>
    </xf>
    <xf numFmtId="4" fontId="31" fillId="58" borderId="55" applyNumberFormat="0" applyProtection="0">
      <alignment horizontal="left" vertical="center" indent="1"/>
    </xf>
    <xf numFmtId="4" fontId="81" fillId="59" borderId="57" applyNumberFormat="0" applyProtection="0">
      <alignment horizontal="left" vertical="center" indent="1"/>
    </xf>
    <xf numFmtId="4" fontId="22" fillId="59" borderId="57" applyNumberFormat="0" applyProtection="0">
      <alignment horizontal="left" vertical="center" indent="1"/>
    </xf>
    <xf numFmtId="4" fontId="33" fillId="19" borderId="0" applyNumberFormat="0" applyProtection="0">
      <alignment horizontal="left" vertical="center" indent="1"/>
    </xf>
    <xf numFmtId="4" fontId="33" fillId="19" borderId="0" applyNumberFormat="0" applyProtection="0">
      <alignment horizontal="left" vertical="center" indent="1"/>
    </xf>
    <xf numFmtId="4" fontId="77" fillId="21" borderId="6" applyNumberFormat="0" applyProtection="0">
      <alignment horizontal="right" vertical="center"/>
    </xf>
    <xf numFmtId="0" fontId="17" fillId="36" borderId="55" applyNumberFormat="0" applyProtection="0">
      <alignment horizontal="left" vertical="center" indent="1"/>
    </xf>
    <xf numFmtId="4" fontId="82" fillId="26" borderId="56" applyNumberFormat="0" applyProtection="0">
      <alignment horizontal="left" vertical="center"/>
    </xf>
    <xf numFmtId="4" fontId="22" fillId="59" borderId="55" applyNumberFormat="0" applyProtection="0">
      <alignment horizontal="left" vertical="center" indent="1"/>
    </xf>
    <xf numFmtId="4" fontId="81" fillId="59" borderId="55" applyNumberFormat="0" applyProtection="0">
      <alignment horizontal="left" vertical="center" indent="1"/>
    </xf>
    <xf numFmtId="4" fontId="22" fillId="18" borderId="0" applyNumberFormat="0" applyProtection="0">
      <alignment horizontal="left" vertical="center" indent="1"/>
    </xf>
    <xf numFmtId="4" fontId="22" fillId="59" borderId="55" applyNumberFormat="0" applyProtection="0">
      <alignment horizontal="left" vertical="center" indent="1"/>
    </xf>
    <xf numFmtId="4" fontId="22" fillId="60" borderId="55" applyNumberFormat="0" applyProtection="0">
      <alignment horizontal="left" vertical="center" indent="1"/>
    </xf>
    <xf numFmtId="4" fontId="81" fillId="60" borderId="55" applyNumberFormat="0" applyProtection="0">
      <alignment horizontal="left" vertical="center" indent="1"/>
    </xf>
    <xf numFmtId="4" fontId="22" fillId="12" borderId="0" applyNumberFormat="0" applyProtection="0">
      <alignment horizontal="left" vertical="center" indent="1"/>
    </xf>
    <xf numFmtId="4" fontId="22" fillId="60" borderId="55" applyNumberFormat="0" applyProtection="0">
      <alignment horizontal="left" vertical="center" indent="1"/>
    </xf>
    <xf numFmtId="0" fontId="78" fillId="60" borderId="55" applyNumberFormat="0" applyProtection="0">
      <alignment horizontal="left" vertical="center" indent="1"/>
    </xf>
    <xf numFmtId="0" fontId="78" fillId="60" borderId="55" applyNumberFormat="0" applyProtection="0">
      <alignment horizontal="left" vertical="center" indent="1"/>
    </xf>
    <xf numFmtId="0" fontId="17" fillId="60" borderId="55" applyNumberFormat="0" applyProtection="0">
      <alignment horizontal="left" vertical="center" indent="1"/>
    </xf>
    <xf numFmtId="0" fontId="78" fillId="60" borderId="55" applyNumberFormat="0" applyProtection="0">
      <alignment horizontal="left" vertical="center" indent="1"/>
    </xf>
    <xf numFmtId="0" fontId="17" fillId="60" borderId="55" applyNumberFormat="0" applyProtection="0">
      <alignment horizontal="left" vertical="center" indent="1"/>
    </xf>
    <xf numFmtId="0" fontId="17" fillId="19" borderId="6" applyNumberFormat="0" applyProtection="0">
      <alignment horizontal="left" vertical="top" indent="1"/>
    </xf>
    <xf numFmtId="0" fontId="17" fillId="60" borderId="55" applyNumberFormat="0" applyProtection="0">
      <alignment horizontal="left" vertical="center" indent="1"/>
    </xf>
    <xf numFmtId="0" fontId="17" fillId="60" borderId="55" applyNumberFormat="0" applyProtection="0">
      <alignment horizontal="left" vertical="center" indent="1"/>
    </xf>
    <xf numFmtId="0" fontId="78" fillId="34" borderId="55" applyNumberFormat="0" applyProtection="0">
      <alignment horizontal="left" vertical="center" indent="1"/>
    </xf>
    <xf numFmtId="0" fontId="78" fillId="34" borderId="55" applyNumberFormat="0" applyProtection="0">
      <alignment horizontal="left" vertical="center" indent="1"/>
    </xf>
    <xf numFmtId="0" fontId="17" fillId="34" borderId="55" applyNumberFormat="0" applyProtection="0">
      <alignment horizontal="left" vertical="center" indent="1"/>
    </xf>
    <xf numFmtId="0" fontId="78" fillId="34" borderId="55" applyNumberFormat="0" applyProtection="0">
      <alignment horizontal="left" vertical="center" indent="1"/>
    </xf>
    <xf numFmtId="0" fontId="17" fillId="12" borderId="6" applyNumberFormat="0" applyProtection="0">
      <alignment horizontal="left" vertical="top" indent="1"/>
    </xf>
    <xf numFmtId="0" fontId="17" fillId="34" borderId="55" applyNumberFormat="0" applyProtection="0">
      <alignment horizontal="left" vertical="center" indent="1"/>
    </xf>
    <xf numFmtId="0" fontId="17" fillId="34" borderId="55" applyNumberFormat="0" applyProtection="0">
      <alignment horizontal="left" vertical="center" indent="1"/>
    </xf>
    <xf numFmtId="0" fontId="78" fillId="7" borderId="55" applyNumberFormat="0" applyProtection="0">
      <alignment horizontal="left" vertical="center" indent="1"/>
    </xf>
    <xf numFmtId="0" fontId="17" fillId="7" borderId="55" applyNumberFormat="0" applyProtection="0">
      <alignment horizontal="left" vertical="center" indent="1"/>
    </xf>
    <xf numFmtId="0" fontId="78" fillId="7" borderId="55" applyNumberFormat="0" applyProtection="0">
      <alignment horizontal="left" vertical="center" indent="1"/>
    </xf>
    <xf numFmtId="0" fontId="17" fillId="21" borderId="6" applyNumberFormat="0" applyProtection="0">
      <alignment horizontal="left" vertical="top" indent="1"/>
    </xf>
    <xf numFmtId="0" fontId="17" fillId="7" borderId="55" applyNumberFormat="0" applyProtection="0">
      <alignment horizontal="left" vertical="center" indent="1"/>
    </xf>
    <xf numFmtId="0" fontId="17" fillId="7" borderId="55" applyNumberFormat="0" applyProtection="0">
      <alignment horizontal="left" vertical="center" indent="1"/>
    </xf>
    <xf numFmtId="0" fontId="78" fillId="36" borderId="55" applyNumberFormat="0" applyProtection="0">
      <alignment horizontal="left" vertical="center" indent="1"/>
    </xf>
    <xf numFmtId="0" fontId="17" fillId="36" borderId="55" applyNumberFormat="0" applyProtection="0">
      <alignment horizontal="left" vertical="center" indent="1"/>
    </xf>
    <xf numFmtId="0" fontId="78" fillId="36" borderId="55" applyNumberFormat="0" applyProtection="0">
      <alignment horizontal="left" vertical="center" indent="1"/>
    </xf>
    <xf numFmtId="0" fontId="17" fillId="22" borderId="6" applyNumberFormat="0" applyProtection="0">
      <alignment horizontal="left" vertical="top" indent="1"/>
    </xf>
    <xf numFmtId="0" fontId="17" fillId="36" borderId="55" applyNumberFormat="0" applyProtection="0">
      <alignment horizontal="left" vertical="center" indent="1"/>
    </xf>
    <xf numFmtId="0" fontId="17" fillId="36" borderId="55" applyNumberFormat="0" applyProtection="0">
      <alignment horizontal="left" vertical="center" indent="1"/>
    </xf>
    <xf numFmtId="4" fontId="77" fillId="22" borderId="6" applyNumberFormat="0" applyProtection="0">
      <alignment vertical="center"/>
    </xf>
    <xf numFmtId="4" fontId="22" fillId="8" borderId="55" applyNumberFormat="0" applyProtection="0">
      <alignment vertical="center"/>
    </xf>
    <xf numFmtId="4" fontId="83" fillId="22" borderId="6" applyNumberFormat="0" applyProtection="0">
      <alignment vertical="center"/>
    </xf>
    <xf numFmtId="4" fontId="34" fillId="8" borderId="55" applyNumberFormat="0" applyProtection="0">
      <alignment vertical="center"/>
    </xf>
    <xf numFmtId="4" fontId="33" fillId="21" borderId="58" applyNumberFormat="0" applyProtection="0">
      <alignment horizontal="left" vertical="center" indent="1"/>
    </xf>
    <xf numFmtId="4" fontId="22" fillId="8" borderId="55" applyNumberFormat="0" applyProtection="0">
      <alignment horizontal="left" vertical="center" indent="1"/>
    </xf>
    <xf numFmtId="0" fontId="22" fillId="8" borderId="6" applyNumberFormat="0" applyProtection="0">
      <alignment horizontal="left" vertical="top" indent="1"/>
    </xf>
    <xf numFmtId="4" fontId="22" fillId="8" borderId="55" applyNumberFormat="0" applyProtection="0">
      <alignment horizontal="left" vertical="center" indent="1"/>
    </xf>
    <xf numFmtId="4" fontId="22" fillId="8" borderId="55" applyNumberFormat="0" applyProtection="0">
      <alignment horizontal="left" vertical="center" indent="1"/>
    </xf>
    <xf numFmtId="4" fontId="77" fillId="22" borderId="6" applyNumberFormat="0" applyProtection="0">
      <alignment horizontal="right" vertical="center"/>
    </xf>
    <xf numFmtId="4" fontId="22" fillId="18" borderId="6" applyNumberFormat="0" applyProtection="0">
      <alignment horizontal="right" vertical="center"/>
    </xf>
    <xf numFmtId="4" fontId="22" fillId="59" borderId="55" applyNumberFormat="0" applyProtection="0">
      <alignment horizontal="right" vertical="center"/>
    </xf>
    <xf numFmtId="4" fontId="34" fillId="59" borderId="55" applyNumberFormat="0" applyProtection="0">
      <alignment horizontal="right" vertical="center"/>
    </xf>
    <xf numFmtId="4" fontId="83" fillId="22" borderId="6" applyNumberFormat="0" applyProtection="0">
      <alignment horizontal="right" vertical="center"/>
    </xf>
    <xf numFmtId="4" fontId="34" fillId="59" borderId="55" applyNumberFormat="0" applyProtection="0">
      <alignment horizontal="right" vertical="center"/>
    </xf>
    <xf numFmtId="4" fontId="33" fillId="21" borderId="6" applyNumberFormat="0" applyProtection="0">
      <alignment horizontal="left" vertical="center" indent="1"/>
    </xf>
    <xf numFmtId="4" fontId="22" fillId="20" borderId="6" applyNumberFormat="0" applyProtection="0">
      <alignment horizontal="left" vertical="center" indent="1"/>
    </xf>
    <xf numFmtId="0" fontId="17" fillId="36" borderId="55" applyNumberFormat="0" applyProtection="0">
      <alignment horizontal="left" vertical="center" indent="1"/>
    </xf>
    <xf numFmtId="0" fontId="78" fillId="36" borderId="55" applyNumberFormat="0" applyProtection="0">
      <alignment horizontal="left" vertical="center" indent="1"/>
    </xf>
    <xf numFmtId="0" fontId="17" fillId="36" borderId="55" applyNumberFormat="0" applyProtection="0">
      <alignment horizontal="left" vertical="center" indent="1"/>
    </xf>
    <xf numFmtId="0" fontId="17" fillId="36" borderId="55" applyNumberFormat="0" applyProtection="0">
      <alignment horizontal="left" vertical="center" indent="1"/>
    </xf>
    <xf numFmtId="4" fontId="84" fillId="26" borderId="56" applyNumberFormat="0" applyProtection="0">
      <alignment vertical="center"/>
    </xf>
    <xf numFmtId="4" fontId="85" fillId="26" borderId="56" applyNumberFormat="0" applyProtection="0">
      <alignment vertical="center"/>
    </xf>
    <xf numFmtId="4" fontId="86" fillId="8" borderId="56" applyNumberFormat="0" applyProtection="0">
      <alignment horizontal="left" vertical="center"/>
    </xf>
    <xf numFmtId="0" fontId="87" fillId="0" borderId="0" applyNumberFormat="0" applyProtection="0"/>
    <xf numFmtId="0" fontId="88" fillId="0" borderId="0"/>
    <xf numFmtId="4" fontId="89" fillId="22" borderId="6" applyNumberFormat="0" applyProtection="0">
      <alignment horizontal="right" vertical="center"/>
    </xf>
    <xf numFmtId="4" fontId="36" fillId="59" borderId="55" applyNumberFormat="0" applyProtection="0">
      <alignment horizontal="right" vertical="center"/>
    </xf>
    <xf numFmtId="0" fontId="90" fillId="0" borderId="0">
      <alignment horizontal="left"/>
    </xf>
    <xf numFmtId="0" fontId="15" fillId="0" borderId="0" applyNumberFormat="0" applyFont="0" applyFill="0" applyBorder="0" applyProtection="0">
      <alignment vertical="top"/>
    </xf>
    <xf numFmtId="0" fontId="69" fillId="61" borderId="0" applyNumberFormat="0" applyBorder="0" applyAlignment="0" applyProtection="0">
      <alignment vertical="center"/>
    </xf>
    <xf numFmtId="0" fontId="69" fillId="61" borderId="0" applyNumberFormat="0" applyBorder="0" applyAlignment="0" applyProtection="0">
      <alignment vertical="center"/>
    </xf>
    <xf numFmtId="0" fontId="69" fillId="13" borderId="0" applyNumberFormat="0" applyBorder="0" applyAlignment="0" applyProtection="0">
      <alignment vertical="center"/>
    </xf>
    <xf numFmtId="0" fontId="69" fillId="13" borderId="0" applyNumberFormat="0" applyBorder="0" applyAlignment="0" applyProtection="0">
      <alignment vertical="center"/>
    </xf>
    <xf numFmtId="0" fontId="69" fillId="15" borderId="0" applyNumberFormat="0" applyBorder="0" applyAlignment="0" applyProtection="0">
      <alignment vertical="center"/>
    </xf>
    <xf numFmtId="0" fontId="69" fillId="15" borderId="0" applyNumberFormat="0" applyBorder="0" applyAlignment="0" applyProtection="0">
      <alignment vertical="center"/>
    </xf>
    <xf numFmtId="0" fontId="69" fillId="48" borderId="0" applyNumberFormat="0" applyBorder="0" applyAlignment="0" applyProtection="0">
      <alignment vertical="center"/>
    </xf>
    <xf numFmtId="0" fontId="69" fillId="48" borderId="0" applyNumberFormat="0" applyBorder="0" applyAlignment="0" applyProtection="0">
      <alignment vertical="center"/>
    </xf>
    <xf numFmtId="0" fontId="69" fillId="49" borderId="0" applyNumberFormat="0" applyBorder="0" applyAlignment="0" applyProtection="0">
      <alignment vertical="center"/>
    </xf>
    <xf numFmtId="0" fontId="69" fillId="49" borderId="0" applyNumberFormat="0" applyBorder="0" applyAlignment="0" applyProtection="0">
      <alignment vertical="center"/>
    </xf>
    <xf numFmtId="0" fontId="69" fillId="14" borderId="0" applyNumberFormat="0" applyBorder="0" applyAlignment="0" applyProtection="0">
      <alignment vertical="center"/>
    </xf>
    <xf numFmtId="0" fontId="69" fillId="14" borderId="0" applyNumberFormat="0" applyBorder="0" applyAlignment="0" applyProtection="0">
      <alignment vertical="center"/>
    </xf>
    <xf numFmtId="209" fontId="65" fillId="0" borderId="0" applyFont="0" applyFill="0" applyBorder="0" applyAlignment="0" applyProtection="0"/>
    <xf numFmtId="0" fontId="91" fillId="0" borderId="0" applyNumberFormat="0" applyFill="0" applyBorder="0" applyAlignment="0" applyProtection="0">
      <alignment vertical="center"/>
    </xf>
    <xf numFmtId="0" fontId="92" fillId="62" borderId="59" applyNumberFormat="0" applyAlignment="0" applyProtection="0">
      <alignment vertical="center"/>
    </xf>
    <xf numFmtId="0" fontId="93" fillId="11" borderId="0" applyNumberFormat="0" applyBorder="0" applyAlignment="0" applyProtection="0">
      <alignment vertical="center"/>
    </xf>
    <xf numFmtId="9" fontId="3" fillId="0" borderId="0" applyFont="0" applyFill="0" applyBorder="0" applyAlignment="0" applyProtection="0">
      <alignment vertical="center"/>
    </xf>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9" fontId="3" fillId="0" borderId="0" applyFont="0" applyFill="0" applyBorder="0" applyAlignment="0" applyProtection="0">
      <alignment vertical="center"/>
    </xf>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64" fillId="0" borderId="0" applyFont="0" applyFill="0" applyBorder="0" applyAlignment="0" applyProtection="0">
      <alignment vertical="center"/>
    </xf>
    <xf numFmtId="0" fontId="3" fillId="63" borderId="60" applyNumberFormat="0" applyFont="0" applyAlignment="0" applyProtection="0">
      <alignment vertical="center"/>
    </xf>
    <xf numFmtId="0" fontId="3" fillId="63" borderId="60" applyNumberFormat="0" applyFont="0" applyAlignment="0" applyProtection="0">
      <alignment vertical="center"/>
    </xf>
    <xf numFmtId="0" fontId="64" fillId="63" borderId="60" applyNumberFormat="0" applyFont="0" applyAlignment="0" applyProtection="0">
      <alignment vertical="center"/>
    </xf>
    <xf numFmtId="0" fontId="94" fillId="0" borderId="61" applyNumberFormat="0" applyFill="0" applyAlignment="0" applyProtection="0">
      <alignment vertical="center"/>
    </xf>
    <xf numFmtId="0" fontId="95" fillId="2" borderId="0" applyNumberFormat="0" applyBorder="0" applyAlignment="0" applyProtection="0">
      <alignment vertical="center"/>
    </xf>
    <xf numFmtId="0" fontId="15" fillId="0" borderId="0">
      <alignment vertical="center"/>
    </xf>
    <xf numFmtId="0" fontId="96" fillId="64" borderId="62" applyNumberFormat="0" applyAlignment="0" applyProtection="0">
      <alignment vertical="center"/>
    </xf>
    <xf numFmtId="0" fontId="97" fillId="0" borderId="0" applyNumberFormat="0" applyFill="0" applyBorder="0" applyAlignment="0" applyProtection="0">
      <alignment vertical="center"/>
    </xf>
    <xf numFmtId="200" fontId="98" fillId="0" borderId="0" applyFont="0" applyFill="0" applyBorder="0" applyAlignment="0" applyProtection="0"/>
    <xf numFmtId="210" fontId="98" fillId="0" borderId="0" applyFont="0" applyFill="0" applyBorder="0" applyAlignment="0" applyProtection="0"/>
    <xf numFmtId="211" fontId="40" fillId="0" borderId="0" applyFont="0" applyFill="0" applyBorder="0" applyAlignment="0" applyProtection="0">
      <alignment vertical="center"/>
    </xf>
    <xf numFmtId="178" fontId="23" fillId="0" borderId="0" applyFont="0" applyFill="0" applyBorder="0" applyAlignment="0" applyProtection="0">
      <alignment vertical="center"/>
      <protection locked="0"/>
    </xf>
    <xf numFmtId="212" fontId="41" fillId="0" borderId="63" applyFont="0" applyFill="0" applyBorder="0" applyAlignment="0" applyProtection="0">
      <alignment horizontal="right" vertical="center"/>
    </xf>
    <xf numFmtId="212" fontId="23" fillId="0" borderId="0" applyFont="0" applyFill="0" applyBorder="0" applyAlignment="0" applyProtection="0">
      <alignment vertical="center"/>
      <protection locked="0"/>
    </xf>
    <xf numFmtId="213" fontId="12" fillId="57" borderId="0" applyFont="0" applyFill="0" applyBorder="0" applyAlignment="0" applyProtection="0">
      <alignment horizontal="right" vertical="center" shrinkToFit="1"/>
    </xf>
    <xf numFmtId="40" fontId="3" fillId="0" borderId="0" applyFont="0" applyFill="0" applyBorder="0" applyAlignment="0" applyProtection="0">
      <alignment vertical="center"/>
    </xf>
    <xf numFmtId="193" fontId="23" fillId="0" borderId="0" applyFont="0" applyFill="0" applyBorder="0" applyProtection="0">
      <alignment horizontal="right" vertical="center"/>
      <protection locked="0"/>
    </xf>
    <xf numFmtId="214" fontId="23" fillId="0" borderId="0" applyFont="0" applyFill="0" applyBorder="0" applyAlignment="0" applyProtection="0">
      <alignment horizontal="right" vertical="center"/>
      <protection locked="0"/>
    </xf>
    <xf numFmtId="212" fontId="23" fillId="0" borderId="0" applyFont="0" applyFill="0" applyBorder="0" applyAlignment="0" applyProtection="0">
      <alignment vertical="center"/>
    </xf>
    <xf numFmtId="215" fontId="23" fillId="0" borderId="0" applyFont="0" applyFill="0" applyBorder="0" applyAlignment="0" applyProtection="0">
      <alignment horizontal="righ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67" fillId="0" borderId="0" applyFont="0" applyFill="0" applyBorder="0" applyAlignment="0" applyProtection="0">
      <alignment vertical="center"/>
    </xf>
    <xf numFmtId="38" fontId="67" fillId="0" borderId="0" applyFont="0" applyFill="0" applyBorder="0" applyAlignment="0" applyProtection="0">
      <alignment vertical="center"/>
    </xf>
    <xf numFmtId="38" fontId="67" fillId="0" borderId="0" applyFont="0" applyFill="0" applyBorder="0" applyAlignment="0" applyProtection="0">
      <alignment vertical="center"/>
    </xf>
    <xf numFmtId="38" fontId="67"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180" fontId="3" fillId="0" borderId="0" applyFont="0" applyFill="0" applyBorder="0" applyAlignment="0" applyProtection="0"/>
    <xf numFmtId="181" fontId="3" fillId="0" borderId="0" applyFont="0" applyFill="0" applyBorder="0" applyAlignment="0" applyProtection="0"/>
    <xf numFmtId="0" fontId="99" fillId="0" borderId="64" applyNumberFormat="0" applyFill="0" applyAlignment="0" applyProtection="0">
      <alignment vertical="center"/>
    </xf>
    <xf numFmtId="0" fontId="100" fillId="0" borderId="65" applyNumberFormat="0" applyFill="0" applyAlignment="0" applyProtection="0">
      <alignment vertical="center"/>
    </xf>
    <xf numFmtId="0" fontId="101" fillId="0" borderId="66" applyNumberFormat="0" applyFill="0" applyAlignment="0" applyProtection="0">
      <alignment vertical="center"/>
    </xf>
    <xf numFmtId="0" fontId="101" fillId="0" borderId="0" applyNumberFormat="0" applyFill="0" applyBorder="0" applyAlignment="0" applyProtection="0">
      <alignment vertical="center"/>
    </xf>
    <xf numFmtId="0" fontId="102" fillId="0" borderId="67" applyNumberFormat="0" applyFill="0" applyAlignment="0" applyProtection="0">
      <alignment vertical="center"/>
    </xf>
    <xf numFmtId="0" fontId="103" fillId="64" borderId="55" applyNumberFormat="0" applyAlignment="0" applyProtection="0">
      <alignment vertical="center"/>
    </xf>
    <xf numFmtId="0" fontId="104" fillId="0" borderId="0" applyNumberFormat="0" applyFill="0" applyBorder="0" applyAlignment="0" applyProtection="0">
      <alignment vertical="center"/>
    </xf>
    <xf numFmtId="178" fontId="105" fillId="0" borderId="0" applyFont="0" applyFill="0" applyBorder="0" applyAlignment="0" applyProtection="0">
      <alignment horizontal="centerContinuous"/>
    </xf>
    <xf numFmtId="212" fontId="105" fillId="0" borderId="0" applyFont="0" applyFill="0" applyBorder="0" applyAlignment="0" applyProtection="0">
      <alignment horizontal="centerContinuous"/>
    </xf>
    <xf numFmtId="8" fontId="106" fillId="0" borderId="0" applyFont="0" applyFill="0" applyBorder="0" applyAlignment="0" applyProtection="0"/>
    <xf numFmtId="6" fontId="106" fillId="0" borderId="0" applyFont="0" applyFill="0" applyBorder="0" applyAlignment="0" applyProtection="0"/>
    <xf numFmtId="6" fontId="3" fillId="0" borderId="0" applyFont="0" applyFill="0" applyBorder="0" applyAlignment="0" applyProtection="0">
      <alignment vertical="center"/>
    </xf>
    <xf numFmtId="6" fontId="3" fillId="0" borderId="0" applyFont="0" applyFill="0" applyBorder="0" applyAlignment="0" applyProtection="0">
      <alignment vertical="center"/>
    </xf>
    <xf numFmtId="193" fontId="23" fillId="0" borderId="13" applyNumberFormat="0" applyFont="0" applyFill="0" applyAlignment="0" applyProtection="0">
      <alignment horizontal="left"/>
      <protection locked="0"/>
    </xf>
    <xf numFmtId="0" fontId="107" fillId="44" borderId="62" applyNumberFormat="0" applyAlignment="0" applyProtection="0">
      <alignment vertical="center"/>
    </xf>
    <xf numFmtId="0" fontId="16" fillId="0" borderId="0">
      <alignment vertical="center"/>
    </xf>
    <xf numFmtId="0" fontId="67" fillId="0" borderId="0">
      <alignment vertical="center"/>
    </xf>
    <xf numFmtId="0" fontId="3" fillId="0" borderId="0"/>
    <xf numFmtId="0" fontId="3" fillId="0" borderId="0"/>
    <xf numFmtId="0" fontId="67" fillId="0" borderId="0">
      <alignment vertical="center"/>
    </xf>
    <xf numFmtId="0" fontId="67"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4"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17" fillId="0" borderId="0"/>
    <xf numFmtId="0" fontId="64" fillId="0" borderId="0">
      <alignment vertical="center"/>
    </xf>
    <xf numFmtId="0" fontId="64" fillId="0" borderId="0">
      <alignment vertical="center"/>
    </xf>
    <xf numFmtId="0" fontId="64" fillId="0" borderId="0">
      <alignment vertical="center"/>
    </xf>
    <xf numFmtId="0" fontId="3"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alignment vertical="center"/>
    </xf>
    <xf numFmtId="0" fontId="3" fillId="0" borderId="0">
      <alignment vertical="center"/>
    </xf>
    <xf numFmtId="0" fontId="17" fillId="0" borderId="0"/>
    <xf numFmtId="0" fontId="17" fillId="0" borderId="0"/>
    <xf numFmtId="0" fontId="17" fillId="0" borderId="0"/>
    <xf numFmtId="0" fontId="17" fillId="0" borderId="0"/>
    <xf numFmtId="0" fontId="3" fillId="0" borderId="0">
      <alignment vertical="center"/>
    </xf>
    <xf numFmtId="0" fontId="3" fillId="0" borderId="0">
      <alignment vertical="center"/>
    </xf>
    <xf numFmtId="0" fontId="64" fillId="0" borderId="0">
      <alignment vertical="center"/>
    </xf>
    <xf numFmtId="0" fontId="64" fillId="0" borderId="0">
      <alignment vertical="center"/>
    </xf>
    <xf numFmtId="0" fontId="64" fillId="0" borderId="0">
      <alignment vertical="center"/>
    </xf>
    <xf numFmtId="0" fontId="17" fillId="0" borderId="0"/>
    <xf numFmtId="0" fontId="64" fillId="0" borderId="0">
      <alignment vertical="center"/>
    </xf>
    <xf numFmtId="0" fontId="3" fillId="0" borderId="0">
      <alignment vertical="center"/>
    </xf>
    <xf numFmtId="0" fontId="64" fillId="0" borderId="0">
      <alignment vertical="center"/>
    </xf>
    <xf numFmtId="0" fontId="64"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alignment vertical="center"/>
    </xf>
    <xf numFmtId="0" fontId="3"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67" fillId="0" borderId="0">
      <alignment vertical="center"/>
    </xf>
    <xf numFmtId="0" fontId="67" fillId="0" borderId="0">
      <alignment vertical="center"/>
    </xf>
    <xf numFmtId="0" fontId="64" fillId="0" borderId="0">
      <alignment vertical="center"/>
    </xf>
    <xf numFmtId="0" fontId="64" fillId="0" borderId="0">
      <alignment vertical="center"/>
    </xf>
    <xf numFmtId="0" fontId="3" fillId="0" borderId="0">
      <alignment vertical="center"/>
    </xf>
    <xf numFmtId="0" fontId="3" fillId="0" borderId="0">
      <alignment vertical="center"/>
    </xf>
    <xf numFmtId="0" fontId="64" fillId="0" borderId="0">
      <alignment vertical="center"/>
    </xf>
    <xf numFmtId="0" fontId="64" fillId="0" borderId="0">
      <alignment vertical="center"/>
    </xf>
    <xf numFmtId="0" fontId="6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8" fillId="0" borderId="0">
      <alignment vertical="center"/>
    </xf>
    <xf numFmtId="0" fontId="108" fillId="0" borderId="0">
      <alignment vertical="center"/>
    </xf>
    <xf numFmtId="0" fontId="67" fillId="0" borderId="0">
      <alignment vertical="center"/>
    </xf>
    <xf numFmtId="0" fontId="67" fillId="0" borderId="0">
      <alignment vertical="center"/>
    </xf>
    <xf numFmtId="0" fontId="67" fillId="0" borderId="0">
      <alignment vertical="center"/>
    </xf>
    <xf numFmtId="0" fontId="64" fillId="0" borderId="0">
      <alignment vertical="center"/>
    </xf>
    <xf numFmtId="0" fontId="64" fillId="0" borderId="0">
      <alignment vertical="center"/>
    </xf>
    <xf numFmtId="0" fontId="64" fillId="0" borderId="0">
      <alignment vertical="center"/>
    </xf>
    <xf numFmtId="0" fontId="67" fillId="0" borderId="0">
      <alignment vertical="center"/>
    </xf>
    <xf numFmtId="0" fontId="67" fillId="0" borderId="0">
      <alignment vertical="center"/>
    </xf>
    <xf numFmtId="0" fontId="23" fillId="0" borderId="0" applyFont="0" applyFill="0" applyBorder="0" applyAlignment="0" applyProtection="0">
      <alignment vertical="center"/>
    </xf>
    <xf numFmtId="194" fontId="38" fillId="0" borderId="0" applyFont="0" applyFill="0" applyBorder="0" applyProtection="0">
      <alignment horizontal="left" vertical="center"/>
    </xf>
    <xf numFmtId="195" fontId="38" fillId="0" borderId="0" applyFont="0" applyFill="0" applyBorder="0" applyAlignment="0" applyProtection="0">
      <alignment horizontal="right" vertical="center"/>
    </xf>
    <xf numFmtId="194" fontId="23" fillId="0" borderId="0" applyFont="0" applyFill="0" applyBorder="0" applyProtection="0">
      <alignment horizontal="left" vertical="center"/>
    </xf>
    <xf numFmtId="195" fontId="23" fillId="0" borderId="0" applyFont="0" applyFill="0" applyBorder="0" applyProtection="0">
      <alignment horizontal="right" vertical="center"/>
    </xf>
    <xf numFmtId="195" fontId="23" fillId="0" borderId="0" applyFont="0" applyFill="0" applyBorder="0" applyAlignment="0" applyProtection="0">
      <alignment vertical="center"/>
      <protection locked="0"/>
    </xf>
    <xf numFmtId="0" fontId="109" fillId="41" borderId="0" applyNumberFormat="0" applyBorder="0" applyAlignment="0" applyProtection="0">
      <alignment vertical="center"/>
    </xf>
    <xf numFmtId="9" fontId="3"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40" fontId="2" fillId="0" borderId="0" applyFont="0" applyFill="0" applyBorder="0" applyAlignment="0" applyProtection="0">
      <alignment vertical="center"/>
    </xf>
  </cellStyleXfs>
  <cellXfs count="450">
    <xf numFmtId="0" fontId="0" fillId="0" borderId="0" xfId="0">
      <alignment vertical="center"/>
    </xf>
    <xf numFmtId="0" fontId="46" fillId="0" borderId="0" xfId="86" applyFont="1" applyAlignment="1" applyProtection="1">
      <alignment vertical="center"/>
    </xf>
    <xf numFmtId="38" fontId="46" fillId="0" borderId="0" xfId="86" applyNumberFormat="1" applyFont="1" applyAlignment="1" applyProtection="1">
      <alignment vertical="center"/>
    </xf>
    <xf numFmtId="0" fontId="46" fillId="0" borderId="0" xfId="86" applyFont="1" applyBorder="1" applyAlignment="1" applyProtection="1">
      <alignment vertical="center"/>
    </xf>
    <xf numFmtId="38" fontId="46" fillId="0" borderId="0" xfId="86" applyNumberFormat="1" applyFont="1" applyBorder="1" applyAlignment="1" applyProtection="1">
      <alignment vertical="center"/>
    </xf>
    <xf numFmtId="38" fontId="46" fillId="0" borderId="0" xfId="87" applyNumberFormat="1" applyFont="1" applyBorder="1" applyAlignment="1" applyProtection="1">
      <alignment vertical="center"/>
    </xf>
    <xf numFmtId="38" fontId="46" fillId="0" borderId="0" xfId="86" applyNumberFormat="1" applyFont="1" applyFill="1" applyBorder="1" applyAlignment="1" applyProtection="1">
      <alignment vertical="center"/>
    </xf>
    <xf numFmtId="197" fontId="46" fillId="0" borderId="0" xfId="86" applyNumberFormat="1" applyFont="1" applyFill="1" applyBorder="1" applyAlignment="1" applyProtection="1">
      <alignment horizontal="center" vertical="center"/>
    </xf>
    <xf numFmtId="0" fontId="46" fillId="0" borderId="17" xfId="86" applyFont="1" applyBorder="1" applyAlignment="1" applyProtection="1">
      <alignment vertical="center"/>
    </xf>
    <xf numFmtId="201" fontId="46" fillId="0" borderId="0" xfId="86" applyNumberFormat="1" applyFont="1" applyBorder="1" applyAlignment="1" applyProtection="1">
      <alignment horizontal="right" vertical="center"/>
    </xf>
    <xf numFmtId="197" fontId="46" fillId="0" borderId="0" xfId="88" applyNumberFormat="1" applyFont="1" applyAlignment="1" applyProtection="1">
      <alignment vertical="center"/>
    </xf>
    <xf numFmtId="197" fontId="46" fillId="0" borderId="0" xfId="88" applyNumberFormat="1" applyFont="1" applyBorder="1" applyAlignment="1" applyProtection="1">
      <alignment vertical="center"/>
    </xf>
    <xf numFmtId="38" fontId="46" fillId="0" borderId="26" xfId="88" applyNumberFormat="1" applyFont="1" applyBorder="1" applyAlignment="1" applyProtection="1">
      <alignment vertical="center"/>
    </xf>
    <xf numFmtId="202" fontId="50" fillId="0" borderId="0" xfId="86" applyNumberFormat="1" applyFont="1" applyFill="1" applyBorder="1" applyAlignment="1" applyProtection="1">
      <alignment vertical="center"/>
    </xf>
    <xf numFmtId="202" fontId="46" fillId="0" borderId="0" xfId="86" applyNumberFormat="1" applyFont="1" applyBorder="1" applyAlignment="1" applyProtection="1">
      <alignment vertical="center"/>
    </xf>
    <xf numFmtId="38" fontId="47" fillId="0" borderId="0" xfId="86" applyNumberFormat="1" applyFont="1" applyBorder="1" applyAlignment="1" applyProtection="1">
      <alignment vertical="center"/>
    </xf>
    <xf numFmtId="1" fontId="47" fillId="0" borderId="0" xfId="86" applyNumberFormat="1" applyFont="1" applyBorder="1" applyAlignment="1" applyProtection="1">
      <alignment vertical="center"/>
    </xf>
    <xf numFmtId="202" fontId="46" fillId="0" borderId="26" xfId="88" applyNumberFormat="1" applyFont="1" applyBorder="1" applyAlignment="1" applyProtection="1">
      <alignment vertical="center"/>
    </xf>
    <xf numFmtId="197" fontId="46" fillId="0" borderId="0" xfId="88" applyNumberFormat="1" applyFont="1" applyFill="1" applyBorder="1" applyAlignment="1" applyProtection="1">
      <alignment horizontal="center" vertical="center"/>
    </xf>
    <xf numFmtId="203" fontId="46" fillId="0" borderId="0" xfId="86" applyNumberFormat="1" applyFont="1" applyBorder="1" applyAlignment="1" applyProtection="1">
      <alignment horizontal="center" vertical="center"/>
    </xf>
    <xf numFmtId="38" fontId="47" fillId="0" borderId="26" xfId="88" applyNumberFormat="1" applyFont="1" applyBorder="1" applyAlignment="1" applyProtection="1">
      <alignment horizontal="right" vertical="center"/>
    </xf>
    <xf numFmtId="1" fontId="47" fillId="0" borderId="0" xfId="86" applyNumberFormat="1" applyFont="1" applyFill="1" applyBorder="1" applyAlignment="1" applyProtection="1">
      <alignment horizontal="right" vertical="center"/>
    </xf>
    <xf numFmtId="38" fontId="46" fillId="0" borderId="21" xfId="86" applyNumberFormat="1" applyFont="1" applyBorder="1" applyAlignment="1" applyProtection="1">
      <alignment vertical="center"/>
    </xf>
    <xf numFmtId="202" fontId="46" fillId="0" borderId="27" xfId="88" applyNumberFormat="1" applyFont="1" applyBorder="1" applyAlignment="1" applyProtection="1">
      <alignment vertical="center"/>
    </xf>
    <xf numFmtId="38" fontId="47" fillId="0" borderId="26" xfId="86" applyNumberFormat="1" applyFont="1" applyBorder="1" applyAlignment="1" applyProtection="1">
      <alignment horizontal="right" vertical="center"/>
    </xf>
    <xf numFmtId="0" fontId="54" fillId="0" borderId="21" xfId="86" applyFont="1" applyBorder="1" applyAlignment="1" applyProtection="1">
      <alignment vertical="center"/>
    </xf>
    <xf numFmtId="0" fontId="54" fillId="0" borderId="20" xfId="86" applyFont="1" applyFill="1" applyBorder="1" applyAlignment="1" applyProtection="1">
      <alignment horizontal="left" vertical="center"/>
    </xf>
    <xf numFmtId="38" fontId="49" fillId="0" borderId="16" xfId="86" applyNumberFormat="1" applyFont="1" applyFill="1" applyBorder="1" applyAlignment="1" applyProtection="1">
      <alignment vertical="center"/>
    </xf>
    <xf numFmtId="0" fontId="46" fillId="27" borderId="18" xfId="86" applyFont="1" applyFill="1" applyBorder="1" applyAlignment="1" applyProtection="1">
      <alignment vertical="center"/>
    </xf>
    <xf numFmtId="38" fontId="46" fillId="27" borderId="17" xfId="86" applyNumberFormat="1" applyFont="1" applyFill="1" applyBorder="1" applyAlignment="1" applyProtection="1">
      <alignment vertical="center"/>
    </xf>
    <xf numFmtId="0" fontId="55" fillId="0" borderId="0" xfId="86" applyFont="1">
      <alignment vertical="center"/>
    </xf>
    <xf numFmtId="9" fontId="46" fillId="25" borderId="5" xfId="87" applyFont="1" applyFill="1" applyBorder="1" applyAlignment="1" applyProtection="1">
      <alignment horizontal="center" vertical="center"/>
      <protection locked="0"/>
    </xf>
    <xf numFmtId="38" fontId="46" fillId="25" borderId="5" xfId="89" applyFont="1" applyFill="1" applyBorder="1" applyAlignment="1" applyProtection="1">
      <alignment vertical="center"/>
      <protection locked="0"/>
    </xf>
    <xf numFmtId="0" fontId="56" fillId="0" borderId="0" xfId="86" applyFont="1">
      <alignment vertical="center"/>
    </xf>
    <xf numFmtId="0" fontId="55" fillId="28" borderId="0" xfId="0" applyFont="1" applyFill="1">
      <alignment vertical="center"/>
    </xf>
    <xf numFmtId="0" fontId="55" fillId="0" borderId="0" xfId="0" applyFont="1">
      <alignment vertical="center"/>
    </xf>
    <xf numFmtId="0" fontId="61" fillId="29" borderId="34" xfId="0" applyFont="1" applyFill="1" applyBorder="1" applyAlignment="1">
      <alignment horizontal="center" vertical="center" wrapText="1"/>
    </xf>
    <xf numFmtId="0" fontId="61" fillId="29" borderId="35" xfId="0" applyFont="1" applyFill="1" applyBorder="1" applyAlignment="1">
      <alignment horizontal="center" vertical="center" wrapText="1"/>
    </xf>
    <xf numFmtId="0" fontId="61" fillId="29" borderId="32" xfId="0" applyFont="1" applyFill="1" applyBorder="1" applyAlignment="1">
      <alignment horizontal="center" vertical="center" wrapText="1"/>
    </xf>
    <xf numFmtId="0" fontId="61" fillId="29" borderId="33" xfId="0" applyFont="1" applyFill="1" applyBorder="1" applyAlignment="1">
      <alignment horizontal="center" vertical="center" wrapText="1"/>
    </xf>
    <xf numFmtId="0" fontId="61" fillId="30" borderId="38" xfId="0" applyFont="1" applyFill="1" applyBorder="1" applyAlignment="1">
      <alignment horizontal="right" vertical="center" wrapText="1"/>
    </xf>
    <xf numFmtId="196" fontId="61" fillId="30" borderId="34" xfId="68" applyNumberFormat="1" applyFont="1" applyFill="1" applyBorder="1" applyAlignment="1">
      <alignment horizontal="right" vertical="center" wrapText="1"/>
    </xf>
    <xf numFmtId="196" fontId="61" fillId="30" borderId="35" xfId="68" applyNumberFormat="1" applyFont="1" applyFill="1" applyBorder="1" applyAlignment="1">
      <alignment horizontal="right" vertical="center" wrapText="1"/>
    </xf>
    <xf numFmtId="0" fontId="61" fillId="30" borderId="36" xfId="0" applyFont="1" applyFill="1" applyBorder="1" applyAlignment="1">
      <alignment horizontal="right" vertical="center" wrapText="1"/>
    </xf>
    <xf numFmtId="0" fontId="61" fillId="30" borderId="37" xfId="0" applyFont="1" applyFill="1" applyBorder="1" applyAlignment="1">
      <alignment horizontal="right" vertical="center" wrapText="1"/>
    </xf>
    <xf numFmtId="0" fontId="61" fillId="30" borderId="39" xfId="0" applyFont="1" applyFill="1" applyBorder="1" applyAlignment="1">
      <alignment horizontal="right" vertical="center" wrapText="1"/>
    </xf>
    <xf numFmtId="0" fontId="61" fillId="30" borderId="40" xfId="0" applyFont="1" applyFill="1" applyBorder="1" applyAlignment="1">
      <alignment horizontal="right" vertical="center" wrapText="1"/>
    </xf>
    <xf numFmtId="196" fontId="61" fillId="30" borderId="42" xfId="68" applyNumberFormat="1" applyFont="1" applyFill="1" applyBorder="1" applyAlignment="1">
      <alignment horizontal="right" vertical="center" wrapText="1"/>
    </xf>
    <xf numFmtId="196" fontId="61" fillId="30" borderId="43" xfId="68" applyNumberFormat="1" applyFont="1" applyFill="1" applyBorder="1" applyAlignment="1">
      <alignment horizontal="right" vertical="center" wrapText="1"/>
    </xf>
    <xf numFmtId="0" fontId="61" fillId="30" borderId="41" xfId="0" applyFont="1" applyFill="1" applyBorder="1" applyAlignment="1">
      <alignment horizontal="right" vertical="center" wrapText="1"/>
    </xf>
    <xf numFmtId="38" fontId="46" fillId="0" borderId="0" xfId="89" applyFont="1" applyFill="1" applyBorder="1" applyAlignment="1" applyProtection="1">
      <alignment vertical="center"/>
      <protection locked="0"/>
    </xf>
    <xf numFmtId="0" fontId="53" fillId="0" borderId="0" xfId="86" applyFont="1">
      <alignment vertical="center"/>
    </xf>
    <xf numFmtId="0" fontId="53" fillId="0" borderId="5" xfId="86" applyFont="1" applyBorder="1" applyAlignment="1">
      <alignment horizontal="center" vertical="center" wrapText="1"/>
    </xf>
    <xf numFmtId="0" fontId="53" fillId="0" borderId="5" xfId="86" applyFont="1" applyBorder="1" applyAlignment="1">
      <alignment horizontal="center" vertical="center"/>
    </xf>
    <xf numFmtId="0" fontId="53" fillId="0" borderId="5" xfId="86" applyFont="1" applyFill="1" applyBorder="1">
      <alignment vertical="center"/>
    </xf>
    <xf numFmtId="38" fontId="53" fillId="0" borderId="5" xfId="68" applyFont="1" applyFill="1" applyBorder="1">
      <alignment vertical="center"/>
    </xf>
    <xf numFmtId="0" fontId="53" fillId="0" borderId="5" xfId="86" applyFont="1" applyBorder="1">
      <alignment vertical="center"/>
    </xf>
    <xf numFmtId="0" fontId="53" fillId="0" borderId="0" xfId="86" applyFont="1" applyAlignment="1">
      <alignment horizontal="right" vertical="center"/>
    </xf>
    <xf numFmtId="0" fontId="53" fillId="0" borderId="0" xfId="86" applyFont="1" applyAlignment="1">
      <alignment horizontal="center" vertical="center" wrapText="1"/>
    </xf>
    <xf numFmtId="0" fontId="53" fillId="0" borderId="0" xfId="86" applyFont="1" applyBorder="1" applyAlignment="1">
      <alignment horizontal="center" vertical="center" wrapText="1"/>
    </xf>
    <xf numFmtId="9" fontId="53" fillId="0" borderId="0" xfId="87" applyFont="1" applyBorder="1">
      <alignment vertical="center"/>
    </xf>
    <xf numFmtId="0" fontId="53" fillId="0" borderId="5" xfId="86" applyFont="1" applyBorder="1" applyAlignment="1">
      <alignment horizontal="centerContinuous" vertical="center" wrapText="1"/>
    </xf>
    <xf numFmtId="0" fontId="53" fillId="0" borderId="48" xfId="86" applyFont="1" applyBorder="1" applyAlignment="1">
      <alignment horizontal="center" vertical="center" wrapText="1"/>
    </xf>
    <xf numFmtId="0" fontId="53" fillId="0" borderId="49" xfId="86" applyFont="1" applyBorder="1" applyAlignment="1">
      <alignment horizontal="center" vertical="center" wrapText="1"/>
    </xf>
    <xf numFmtId="0" fontId="53" fillId="0" borderId="51" xfId="86" applyFont="1" applyBorder="1" applyAlignment="1">
      <alignment horizontal="center" vertical="center" wrapText="1"/>
    </xf>
    <xf numFmtId="38" fontId="53" fillId="0" borderId="5" xfId="89" applyFont="1" applyBorder="1">
      <alignment vertical="center"/>
    </xf>
    <xf numFmtId="38" fontId="53" fillId="0" borderId="0" xfId="89" applyFont="1">
      <alignment vertical="center"/>
    </xf>
    <xf numFmtId="38" fontId="53" fillId="0" borderId="2" xfId="89" applyFont="1" applyBorder="1">
      <alignment vertical="center"/>
    </xf>
    <xf numFmtId="38" fontId="53" fillId="0" borderId="28" xfId="89" applyFont="1" applyBorder="1">
      <alignment vertical="center"/>
    </xf>
    <xf numFmtId="178" fontId="53" fillId="0" borderId="2" xfId="89" applyNumberFormat="1" applyFont="1" applyBorder="1">
      <alignment vertical="center"/>
    </xf>
    <xf numFmtId="178" fontId="53" fillId="0" borderId="28" xfId="89" applyNumberFormat="1" applyFont="1" applyBorder="1">
      <alignment vertical="center"/>
    </xf>
    <xf numFmtId="38" fontId="53" fillId="0" borderId="0" xfId="86" applyNumberFormat="1" applyFont="1">
      <alignment vertical="center"/>
    </xf>
    <xf numFmtId="0" fontId="53" fillId="31" borderId="5" xfId="86" applyFont="1" applyFill="1" applyBorder="1">
      <alignment vertical="center"/>
    </xf>
    <xf numFmtId="9" fontId="53" fillId="31" borderId="5" xfId="87" applyFont="1" applyFill="1" applyBorder="1" applyAlignment="1">
      <alignment horizontal="center" vertical="center"/>
    </xf>
    <xf numFmtId="38" fontId="53" fillId="31" borderId="5" xfId="89" applyFont="1" applyFill="1" applyBorder="1">
      <alignment vertical="center"/>
    </xf>
    <xf numFmtId="38" fontId="53" fillId="31" borderId="50" xfId="86" applyNumberFormat="1" applyFont="1" applyFill="1" applyBorder="1">
      <alignment vertical="center"/>
    </xf>
    <xf numFmtId="38" fontId="53" fillId="31" borderId="29" xfId="86" applyNumberFormat="1" applyFont="1" applyFill="1" applyBorder="1">
      <alignment vertical="center"/>
    </xf>
    <xf numFmtId="38" fontId="53" fillId="31" borderId="27" xfId="86" applyNumberFormat="1" applyFont="1" applyFill="1" applyBorder="1">
      <alignment vertical="center"/>
    </xf>
    <xf numFmtId="178" fontId="53" fillId="31" borderId="50" xfId="86" applyNumberFormat="1" applyFont="1" applyFill="1" applyBorder="1">
      <alignment vertical="center"/>
    </xf>
    <xf numFmtId="178" fontId="53" fillId="31" borderId="27" xfId="86" applyNumberFormat="1" applyFont="1" applyFill="1" applyBorder="1">
      <alignment vertical="center"/>
    </xf>
    <xf numFmtId="0" fontId="53" fillId="0" borderId="0" xfId="86" applyFont="1" applyBorder="1">
      <alignment vertical="center"/>
    </xf>
    <xf numFmtId="38" fontId="53" fillId="0" borderId="0" xfId="89" applyFont="1" applyBorder="1">
      <alignment vertical="center"/>
    </xf>
    <xf numFmtId="9" fontId="53" fillId="0" borderId="0" xfId="87" applyFont="1">
      <alignment vertical="center"/>
    </xf>
    <xf numFmtId="178" fontId="53" fillId="0" borderId="0" xfId="86" applyNumberFormat="1" applyFont="1">
      <alignment vertical="center"/>
    </xf>
    <xf numFmtId="178" fontId="53" fillId="0" borderId="0" xfId="89" applyNumberFormat="1" applyFont="1">
      <alignment vertical="center"/>
    </xf>
    <xf numFmtId="0" fontId="53" fillId="0" borderId="30" xfId="86" applyFont="1" applyBorder="1">
      <alignment vertical="center"/>
    </xf>
    <xf numFmtId="0" fontId="53" fillId="0" borderId="4" xfId="86" applyFont="1" applyBorder="1">
      <alignment vertical="center"/>
    </xf>
    <xf numFmtId="0" fontId="53" fillId="0" borderId="24" xfId="86" applyFont="1" applyBorder="1">
      <alignment vertical="center"/>
    </xf>
    <xf numFmtId="198" fontId="53" fillId="0" borderId="5" xfId="87" applyNumberFormat="1" applyFont="1" applyBorder="1">
      <alignment vertical="center"/>
    </xf>
    <xf numFmtId="178" fontId="53" fillId="0" borderId="5" xfId="89" applyNumberFormat="1" applyFont="1" applyBorder="1">
      <alignment vertical="center"/>
    </xf>
    <xf numFmtId="0" fontId="53" fillId="32" borderId="5" xfId="86" applyFont="1" applyFill="1" applyBorder="1">
      <alignment vertical="center"/>
    </xf>
    <xf numFmtId="196" fontId="53" fillId="0" borderId="5" xfId="68" applyNumberFormat="1" applyFont="1" applyFill="1" applyBorder="1">
      <alignment vertical="center"/>
    </xf>
    <xf numFmtId="0" fontId="61" fillId="29" borderId="1" xfId="0" applyFont="1" applyFill="1" applyBorder="1" applyAlignment="1">
      <alignment horizontal="center" vertical="center" wrapText="1"/>
    </xf>
    <xf numFmtId="0" fontId="61" fillId="29" borderId="15" xfId="0" applyFont="1" applyFill="1" applyBorder="1" applyAlignment="1">
      <alignment horizontal="center" vertical="center" wrapText="1"/>
    </xf>
    <xf numFmtId="38" fontId="53" fillId="0" borderId="5" xfId="68" applyFont="1" applyBorder="1">
      <alignment vertical="center"/>
    </xf>
    <xf numFmtId="38" fontId="53" fillId="27" borderId="5" xfId="68" applyFont="1" applyFill="1" applyBorder="1">
      <alignment vertical="center"/>
    </xf>
    <xf numFmtId="0" fontId="63" fillId="33" borderId="0" xfId="86" applyFont="1" applyFill="1">
      <alignment vertical="center"/>
    </xf>
    <xf numFmtId="0" fontId="53" fillId="33" borderId="0" xfId="86" applyFont="1" applyFill="1">
      <alignment vertical="center"/>
    </xf>
    <xf numFmtId="0" fontId="110" fillId="0" borderId="0" xfId="86" applyFont="1" applyFill="1">
      <alignment vertical="center"/>
    </xf>
    <xf numFmtId="0" fontId="110" fillId="0" borderId="0" xfId="86" applyFont="1" applyFill="1" applyAlignment="1">
      <alignment horizontal="left" vertical="center"/>
    </xf>
    <xf numFmtId="0" fontId="110" fillId="0" borderId="0" xfId="86" applyFont="1" applyFill="1" applyAlignment="1">
      <alignment horizontal="center" vertical="center"/>
    </xf>
    <xf numFmtId="0" fontId="111" fillId="0" borderId="0" xfId="86" applyFont="1" applyFill="1">
      <alignment vertical="center"/>
    </xf>
    <xf numFmtId="0" fontId="110" fillId="0" borderId="0" xfId="86" applyFont="1" applyFill="1" applyAlignment="1">
      <alignment horizontal="right" vertical="center"/>
    </xf>
    <xf numFmtId="0" fontId="110" fillId="34" borderId="69" xfId="86" applyFont="1" applyFill="1" applyBorder="1" applyAlignment="1">
      <alignment horizontal="center" vertical="center"/>
    </xf>
    <xf numFmtId="0" fontId="110" fillId="34" borderId="70" xfId="86" applyFont="1" applyFill="1" applyBorder="1" applyAlignment="1">
      <alignment horizontal="center" vertical="center"/>
    </xf>
    <xf numFmtId="0" fontId="110" fillId="34" borderId="71" xfId="86" applyFont="1" applyFill="1" applyBorder="1" applyAlignment="1">
      <alignment horizontal="center" vertical="center"/>
    </xf>
    <xf numFmtId="0" fontId="110" fillId="35" borderId="68" xfId="86" applyFont="1" applyFill="1" applyBorder="1" applyAlignment="1">
      <alignment horizontal="center" vertical="center"/>
    </xf>
    <xf numFmtId="0" fontId="110" fillId="35" borderId="69" xfId="86" applyFont="1" applyFill="1" applyBorder="1" applyAlignment="1">
      <alignment horizontal="center" vertical="center"/>
    </xf>
    <xf numFmtId="0" fontId="110" fillId="34" borderId="68" xfId="86" applyFont="1" applyFill="1" applyBorder="1" applyAlignment="1">
      <alignment horizontal="center" vertical="center"/>
    </xf>
    <xf numFmtId="0" fontId="110" fillId="0" borderId="72" xfId="86" applyFont="1" applyFill="1" applyBorder="1">
      <alignment vertical="center"/>
    </xf>
    <xf numFmtId="0" fontId="110" fillId="0" borderId="68" xfId="86" applyFont="1" applyFill="1" applyBorder="1" applyAlignment="1">
      <alignment vertical="center" shrinkToFit="1"/>
    </xf>
    <xf numFmtId="0" fontId="110" fillId="0" borderId="68" xfId="86" applyFont="1" applyFill="1" applyBorder="1" applyAlignment="1">
      <alignment horizontal="left" vertical="center"/>
    </xf>
    <xf numFmtId="0" fontId="110" fillId="0" borderId="68" xfId="86" applyFont="1" applyFill="1" applyBorder="1">
      <alignment vertical="center"/>
    </xf>
    <xf numFmtId="38" fontId="110" fillId="0" borderId="68" xfId="382" applyFont="1" applyFill="1" applyBorder="1">
      <alignment vertical="center"/>
    </xf>
    <xf numFmtId="38" fontId="110" fillId="36" borderId="68" xfId="382" applyFont="1" applyFill="1" applyBorder="1">
      <alignment vertical="center"/>
    </xf>
    <xf numFmtId="38" fontId="110" fillId="0" borderId="0" xfId="86" applyNumberFormat="1" applyFont="1" applyFill="1">
      <alignment vertical="center"/>
    </xf>
    <xf numFmtId="0" fontId="110" fillId="0" borderId="73" xfId="86" applyFont="1" applyFill="1" applyBorder="1">
      <alignment vertical="center"/>
    </xf>
    <xf numFmtId="0" fontId="110" fillId="6" borderId="69" xfId="86" applyFont="1" applyFill="1" applyBorder="1" applyAlignment="1">
      <alignment vertical="center" shrinkToFit="1"/>
    </xf>
    <xf numFmtId="0" fontId="110" fillId="6" borderId="70" xfId="86" applyFont="1" applyFill="1" applyBorder="1" applyAlignment="1">
      <alignment vertical="center" shrinkToFit="1"/>
    </xf>
    <xf numFmtId="0" fontId="110" fillId="6" borderId="70" xfId="86" applyFont="1" applyFill="1" applyBorder="1" applyAlignment="1">
      <alignment horizontal="left" vertical="center" shrinkToFit="1"/>
    </xf>
    <xf numFmtId="0" fontId="110" fillId="6" borderId="71" xfId="86" applyFont="1" applyFill="1" applyBorder="1" applyAlignment="1">
      <alignment vertical="center" shrinkToFit="1"/>
    </xf>
    <xf numFmtId="38" fontId="110" fillId="6" borderId="68" xfId="382" applyFont="1" applyFill="1" applyBorder="1" applyAlignment="1">
      <alignment vertical="center" shrinkToFit="1"/>
    </xf>
    <xf numFmtId="38" fontId="110" fillId="6" borderId="69" xfId="382" applyFont="1" applyFill="1" applyBorder="1" applyAlignment="1">
      <alignment vertical="center" shrinkToFit="1"/>
    </xf>
    <xf numFmtId="38" fontId="110" fillId="6" borderId="70" xfId="382" applyFont="1" applyFill="1" applyBorder="1" applyAlignment="1">
      <alignment vertical="center" shrinkToFit="1"/>
    </xf>
    <xf numFmtId="38" fontId="110" fillId="6" borderId="71" xfId="382" applyFont="1" applyFill="1" applyBorder="1" applyAlignment="1">
      <alignment vertical="center" shrinkToFit="1"/>
    </xf>
    <xf numFmtId="0" fontId="110" fillId="0" borderId="25" xfId="86" applyFont="1" applyFill="1" applyBorder="1">
      <alignment vertical="center"/>
    </xf>
    <xf numFmtId="0" fontId="110" fillId="0" borderId="72" xfId="86" applyFont="1" applyFill="1" applyBorder="1" applyAlignment="1">
      <alignment vertical="center" shrinkToFit="1"/>
    </xf>
    <xf numFmtId="0" fontId="110" fillId="10" borderId="68" xfId="86" applyFont="1" applyFill="1" applyBorder="1" applyAlignment="1">
      <alignment horizontal="left" vertical="center"/>
    </xf>
    <xf numFmtId="38" fontId="110" fillId="37" borderId="68" xfId="382" applyFont="1" applyFill="1" applyBorder="1">
      <alignment vertical="center"/>
    </xf>
    <xf numFmtId="38" fontId="110" fillId="10" borderId="68" xfId="382" applyFont="1" applyFill="1" applyBorder="1">
      <alignment vertical="center"/>
    </xf>
    <xf numFmtId="38" fontId="110" fillId="36" borderId="68" xfId="86" applyNumberFormat="1" applyFont="1" applyFill="1" applyBorder="1">
      <alignment vertical="center"/>
    </xf>
    <xf numFmtId="0" fontId="67" fillId="0" borderId="0" xfId="86" applyFont="1">
      <alignment vertical="center"/>
    </xf>
    <xf numFmtId="38" fontId="110" fillId="0" borderId="0" xfId="382" applyFont="1" applyFill="1" applyAlignment="1">
      <alignment horizontal="center" vertical="center"/>
    </xf>
    <xf numFmtId="38" fontId="110" fillId="12" borderId="68" xfId="86" applyNumberFormat="1" applyFont="1" applyFill="1" applyBorder="1">
      <alignment vertical="center"/>
    </xf>
    <xf numFmtId="0" fontId="114" fillId="0" borderId="0" xfId="86" applyFont="1" applyFill="1">
      <alignment vertical="center"/>
    </xf>
    <xf numFmtId="0" fontId="67" fillId="35" borderId="68" xfId="86" applyFont="1" applyFill="1" applyBorder="1">
      <alignment vertical="center"/>
    </xf>
    <xf numFmtId="0" fontId="67" fillId="0" borderId="0" xfId="86" applyFont="1" applyAlignment="1">
      <alignment vertical="center" wrapText="1"/>
    </xf>
    <xf numFmtId="0" fontId="67" fillId="35" borderId="68" xfId="86" applyFont="1" applyFill="1" applyBorder="1" applyAlignment="1">
      <alignment vertical="center" wrapText="1"/>
    </xf>
    <xf numFmtId="0" fontId="67" fillId="6" borderId="69" xfId="86" applyFont="1" applyFill="1" applyBorder="1" applyAlignment="1">
      <alignment vertical="center" wrapText="1"/>
    </xf>
    <xf numFmtId="38" fontId="67" fillId="0" borderId="68" xfId="95" applyFont="1" applyBorder="1" applyProtection="1">
      <alignment vertical="center"/>
    </xf>
    <xf numFmtId="38" fontId="67" fillId="7" borderId="68" xfId="95" applyFont="1" applyFill="1" applyBorder="1">
      <alignment vertical="center"/>
    </xf>
    <xf numFmtId="9" fontId="67" fillId="10" borderId="68" xfId="96" applyFont="1" applyFill="1" applyBorder="1" applyProtection="1">
      <alignment vertical="center"/>
    </xf>
    <xf numFmtId="9" fontId="67" fillId="7" borderId="68" xfId="96" applyFont="1" applyFill="1" applyBorder="1">
      <alignment vertical="center"/>
    </xf>
    <xf numFmtId="9" fontId="67" fillId="0" borderId="68" xfId="96" applyFont="1" applyBorder="1" applyProtection="1">
      <alignment vertical="center"/>
    </xf>
    <xf numFmtId="0" fontId="67" fillId="0" borderId="0" xfId="86" applyFont="1" applyAlignment="1">
      <alignment horizontal="center" vertical="center"/>
    </xf>
    <xf numFmtId="38" fontId="110" fillId="0" borderId="0" xfId="86" applyNumberFormat="1" applyFont="1" applyFill="1" applyAlignment="1">
      <alignment horizontal="center" vertical="center"/>
    </xf>
    <xf numFmtId="198" fontId="67" fillId="0" borderId="0" xfId="333" applyNumberFormat="1" applyFont="1">
      <alignment vertical="center"/>
    </xf>
    <xf numFmtId="38" fontId="67" fillId="0" borderId="0" xfId="86" applyNumberFormat="1" applyFont="1" applyAlignment="1">
      <alignment horizontal="center" vertical="center"/>
    </xf>
    <xf numFmtId="38" fontId="110" fillId="0" borderId="0" xfId="382" applyFont="1" applyFill="1" applyAlignment="1">
      <alignment horizontal="right" vertical="center"/>
    </xf>
    <xf numFmtId="0" fontId="67" fillId="6" borderId="68" xfId="86" applyFont="1" applyFill="1" applyBorder="1" applyAlignment="1">
      <alignment horizontal="center" vertical="center" wrapText="1"/>
    </xf>
    <xf numFmtId="198" fontId="110" fillId="0" borderId="68" xfId="333" applyNumberFormat="1" applyFont="1" applyFill="1" applyBorder="1">
      <alignment vertical="center"/>
    </xf>
    <xf numFmtId="198" fontId="110" fillId="36" borderId="68" xfId="333" applyNumberFormat="1" applyFont="1" applyFill="1" applyBorder="1">
      <alignment vertical="center"/>
    </xf>
    <xf numFmtId="0" fontId="115" fillId="38" borderId="68" xfId="86" applyFont="1" applyFill="1" applyBorder="1" applyAlignment="1">
      <alignment horizontal="center" vertical="center" wrapText="1"/>
    </xf>
    <xf numFmtId="38" fontId="114" fillId="38" borderId="68" xfId="382" applyFont="1" applyFill="1" applyBorder="1">
      <alignment vertical="center"/>
    </xf>
    <xf numFmtId="38" fontId="110" fillId="39" borderId="68" xfId="382" applyFont="1" applyFill="1" applyBorder="1">
      <alignment vertical="center"/>
    </xf>
    <xf numFmtId="38" fontId="116" fillId="0" borderId="0" xfId="382" applyFont="1" applyFill="1">
      <alignment vertical="center"/>
    </xf>
    <xf numFmtId="198" fontId="110" fillId="0" borderId="0" xfId="333" applyNumberFormat="1" applyFont="1" applyFill="1" applyBorder="1">
      <alignment vertical="center"/>
    </xf>
    <xf numFmtId="9" fontId="110" fillId="0" borderId="0" xfId="86" applyNumberFormat="1" applyFont="1" applyFill="1">
      <alignment vertical="center"/>
    </xf>
    <xf numFmtId="38" fontId="110" fillId="0" borderId="0" xfId="382" applyFont="1" applyFill="1" applyBorder="1">
      <alignment vertical="center"/>
    </xf>
    <xf numFmtId="198" fontId="110" fillId="36" borderId="0" xfId="333" applyNumberFormat="1" applyFont="1" applyFill="1" applyBorder="1">
      <alignment vertical="center"/>
    </xf>
    <xf numFmtId="38" fontId="117" fillId="0" borderId="0" xfId="382" applyFont="1">
      <alignment vertical="center"/>
    </xf>
    <xf numFmtId="38" fontId="110" fillId="0" borderId="0" xfId="382" applyFont="1" applyFill="1">
      <alignment vertical="center"/>
    </xf>
    <xf numFmtId="0" fontId="67" fillId="0" borderId="0" xfId="86" applyFont="1" applyAlignment="1">
      <alignment horizontal="right" vertical="center"/>
    </xf>
    <xf numFmtId="38" fontId="116" fillId="0" borderId="0" xfId="382" applyFont="1">
      <alignment vertical="center"/>
    </xf>
    <xf numFmtId="38" fontId="118" fillId="0" borderId="0" xfId="86" applyNumberFormat="1" applyFont="1">
      <alignment vertical="center"/>
    </xf>
    <xf numFmtId="9" fontId="67" fillId="0" borderId="0" xfId="86" applyNumberFormat="1" applyFont="1">
      <alignment vertical="center"/>
    </xf>
    <xf numFmtId="0" fontId="118" fillId="0" borderId="0" xfId="86" applyFont="1" applyAlignment="1">
      <alignment horizontal="right" vertical="center"/>
    </xf>
    <xf numFmtId="20" fontId="110" fillId="0" borderId="0" xfId="86" applyNumberFormat="1" applyFont="1" applyFill="1" applyAlignment="1">
      <alignment horizontal="center" vertical="center"/>
    </xf>
    <xf numFmtId="38" fontId="67" fillId="0" borderId="0" xfId="86" applyNumberFormat="1" applyFont="1">
      <alignment vertical="center"/>
    </xf>
    <xf numFmtId="9" fontId="67" fillId="0" borderId="0" xfId="333" applyFont="1">
      <alignment vertical="center"/>
    </xf>
    <xf numFmtId="0" fontId="110" fillId="29" borderId="0" xfId="86" applyFont="1" applyFill="1" applyAlignment="1">
      <alignment horizontal="center" vertical="center"/>
    </xf>
    <xf numFmtId="38" fontId="67" fillId="0" borderId="0" xfId="68" applyFont="1">
      <alignment vertical="center"/>
    </xf>
    <xf numFmtId="9" fontId="110" fillId="0" borderId="0" xfId="584" applyFont="1" applyFill="1">
      <alignment vertical="center"/>
    </xf>
    <xf numFmtId="0" fontId="67" fillId="0" borderId="68" xfId="86" applyFont="1" applyBorder="1">
      <alignment vertical="center"/>
    </xf>
    <xf numFmtId="38" fontId="67" fillId="0" borderId="68" xfId="68" applyFont="1" applyBorder="1">
      <alignment vertical="center"/>
    </xf>
    <xf numFmtId="38" fontId="67" fillId="0" borderId="68" xfId="86" applyNumberFormat="1" applyFont="1" applyBorder="1">
      <alignment vertical="center"/>
    </xf>
    <xf numFmtId="9" fontId="67" fillId="0" borderId="0" xfId="584" applyFont="1">
      <alignment vertical="center"/>
    </xf>
    <xf numFmtId="198" fontId="67" fillId="0" borderId="0" xfId="584" applyNumberFormat="1" applyFont="1">
      <alignment vertical="center"/>
    </xf>
    <xf numFmtId="198" fontId="67" fillId="0" borderId="0" xfId="86" applyNumberFormat="1" applyFont="1">
      <alignment vertical="center"/>
    </xf>
    <xf numFmtId="0" fontId="110" fillId="34" borderId="69" xfId="86" applyFont="1" applyFill="1" applyBorder="1" applyAlignment="1">
      <alignment vertical="center"/>
    </xf>
    <xf numFmtId="0" fontId="110" fillId="34" borderId="70" xfId="86" applyFont="1" applyFill="1" applyBorder="1" applyAlignment="1">
      <alignment vertical="center"/>
    </xf>
    <xf numFmtId="0" fontId="110" fillId="34" borderId="71" xfId="86" applyFont="1" applyFill="1" applyBorder="1" applyAlignment="1">
      <alignment vertical="center"/>
    </xf>
    <xf numFmtId="38" fontId="53" fillId="0" borderId="74" xfId="89" applyFont="1" applyBorder="1">
      <alignment vertical="center"/>
    </xf>
    <xf numFmtId="38" fontId="53" fillId="0" borderId="68" xfId="89" applyFont="1" applyBorder="1">
      <alignment vertical="center"/>
    </xf>
    <xf numFmtId="38" fontId="53" fillId="0" borderId="75" xfId="89" applyFont="1" applyBorder="1">
      <alignment vertical="center"/>
    </xf>
    <xf numFmtId="38" fontId="53" fillId="65" borderId="50" xfId="89" applyFont="1" applyFill="1" applyBorder="1">
      <alignment vertical="center"/>
    </xf>
    <xf numFmtId="38" fontId="53" fillId="65" borderId="29" xfId="89" applyFont="1" applyFill="1" applyBorder="1">
      <alignment vertical="center"/>
    </xf>
    <xf numFmtId="38" fontId="53" fillId="65" borderId="27" xfId="89" applyFont="1" applyFill="1" applyBorder="1">
      <alignment vertical="center"/>
    </xf>
    <xf numFmtId="38" fontId="53" fillId="65" borderId="5" xfId="89" applyFont="1" applyFill="1" applyBorder="1">
      <alignment vertical="center"/>
    </xf>
    <xf numFmtId="38" fontId="110" fillId="0" borderId="0" xfId="68" applyFont="1" applyFill="1">
      <alignment vertical="center"/>
    </xf>
    <xf numFmtId="198" fontId="110" fillId="0" borderId="0" xfId="584" applyNumberFormat="1" applyFont="1" applyFill="1">
      <alignment vertical="center"/>
    </xf>
    <xf numFmtId="0" fontId="118" fillId="0" borderId="0" xfId="86" applyFont="1">
      <alignment vertical="center"/>
    </xf>
    <xf numFmtId="38" fontId="110" fillId="29" borderId="68" xfId="382" applyFont="1" applyFill="1" applyBorder="1">
      <alignment vertical="center"/>
    </xf>
    <xf numFmtId="0" fontId="46" fillId="65" borderId="5" xfId="86" applyFont="1" applyFill="1" applyBorder="1">
      <alignment vertical="center"/>
    </xf>
    <xf numFmtId="38" fontId="46" fillId="65" borderId="5" xfId="68" applyFont="1" applyFill="1" applyBorder="1" applyAlignment="1" applyProtection="1">
      <alignment vertical="center"/>
      <protection locked="0"/>
    </xf>
    <xf numFmtId="38" fontId="53" fillId="0" borderId="0" xfId="68" applyFont="1">
      <alignment vertical="center"/>
    </xf>
    <xf numFmtId="197" fontId="46" fillId="0" borderId="70" xfId="88" applyNumberFormat="1" applyFont="1" applyFill="1" applyBorder="1" applyAlignment="1" applyProtection="1">
      <alignment horizontal="center" vertical="center"/>
    </xf>
    <xf numFmtId="202" fontId="46" fillId="0" borderId="79" xfId="88" applyNumberFormat="1" applyFont="1" applyBorder="1" applyAlignment="1" applyProtection="1">
      <alignment vertical="center"/>
    </xf>
    <xf numFmtId="202" fontId="46" fillId="0" borderId="52" xfId="88" applyNumberFormat="1" applyFont="1" applyBorder="1" applyAlignment="1" applyProtection="1">
      <alignment vertical="center"/>
    </xf>
    <xf numFmtId="197" fontId="46" fillId="0" borderId="70" xfId="86" applyNumberFormat="1" applyFont="1" applyFill="1" applyBorder="1" applyAlignment="1" applyProtection="1">
      <alignment horizontal="center" vertical="center"/>
    </xf>
    <xf numFmtId="0" fontId="48" fillId="0" borderId="0" xfId="86" applyFont="1" applyBorder="1" applyAlignment="1" applyProtection="1">
      <alignment vertical="center"/>
      <protection hidden="1"/>
    </xf>
    <xf numFmtId="38" fontId="46" fillId="0" borderId="0" xfId="86" applyNumberFormat="1" applyFont="1" applyBorder="1" applyAlignment="1" applyProtection="1">
      <alignment horizontal="centerContinuous" vertical="center"/>
    </xf>
    <xf numFmtId="0" fontId="46" fillId="0" borderId="0" xfId="86" applyFont="1" applyBorder="1" applyAlignment="1" applyProtection="1">
      <alignment horizontal="centerContinuous" vertical="center"/>
    </xf>
    <xf numFmtId="0" fontId="46" fillId="0" borderId="0" xfId="86" applyFont="1" applyAlignment="1" applyProtection="1">
      <alignment horizontal="centerContinuous" vertical="center"/>
    </xf>
    <xf numFmtId="38" fontId="119" fillId="0" borderId="0" xfId="86" applyNumberFormat="1" applyFont="1" applyBorder="1" applyAlignment="1" applyProtection="1">
      <alignment horizontal="centerContinuous" vertical="center"/>
    </xf>
    <xf numFmtId="202" fontId="46" fillId="0" borderId="17" xfId="88" applyNumberFormat="1" applyFont="1" applyFill="1" applyBorder="1" applyAlignment="1" applyProtection="1">
      <alignment vertical="center"/>
      <protection locked="0"/>
    </xf>
    <xf numFmtId="38" fontId="46" fillId="67" borderId="0" xfId="86" applyNumberFormat="1" applyFont="1" applyFill="1" applyBorder="1" applyAlignment="1" applyProtection="1">
      <alignment vertical="center"/>
    </xf>
    <xf numFmtId="202" fontId="50" fillId="67" borderId="0" xfId="86" applyNumberFormat="1" applyFont="1" applyFill="1" applyBorder="1" applyAlignment="1" applyProtection="1">
      <alignment vertical="center"/>
    </xf>
    <xf numFmtId="202" fontId="46" fillId="67" borderId="26" xfId="88" applyNumberFormat="1" applyFont="1" applyFill="1" applyBorder="1" applyAlignment="1" applyProtection="1">
      <alignment vertical="center"/>
    </xf>
    <xf numFmtId="197" fontId="46" fillId="67" borderId="0" xfId="86" applyNumberFormat="1" applyFont="1" applyFill="1" applyBorder="1" applyAlignment="1" applyProtection="1">
      <alignment horizontal="center" vertical="center"/>
    </xf>
    <xf numFmtId="0" fontId="54" fillId="0" borderId="16" xfId="86" applyFont="1" applyBorder="1" applyAlignment="1" applyProtection="1">
      <alignment horizontal="left" vertical="center"/>
    </xf>
    <xf numFmtId="0" fontId="54" fillId="0" borderId="17" xfId="86" applyFont="1" applyBorder="1" applyAlignment="1" applyProtection="1">
      <alignment vertical="center"/>
    </xf>
    <xf numFmtId="0" fontId="46" fillId="25" borderId="21" xfId="86" applyFont="1" applyFill="1" applyBorder="1" applyAlignment="1" applyProtection="1">
      <alignment vertical="center"/>
      <protection locked="0"/>
    </xf>
    <xf numFmtId="38" fontId="49" fillId="27" borderId="22" xfId="86" applyNumberFormat="1" applyFont="1" applyFill="1" applyBorder="1" applyAlignment="1" applyProtection="1">
      <alignment vertical="center"/>
    </xf>
    <xf numFmtId="0" fontId="46" fillId="0" borderId="20" xfId="86" applyFont="1" applyFill="1" applyBorder="1" applyAlignment="1" applyProtection="1">
      <alignment vertical="center"/>
    </xf>
    <xf numFmtId="0" fontId="46" fillId="0" borderId="21" xfId="86" applyFont="1" applyFill="1" applyBorder="1" applyAlignment="1" applyProtection="1">
      <alignment vertical="center"/>
    </xf>
    <xf numFmtId="38" fontId="46" fillId="0" borderId="21" xfId="86" applyNumberFormat="1" applyFont="1" applyFill="1" applyBorder="1" applyAlignment="1" applyProtection="1">
      <alignment vertical="center"/>
    </xf>
    <xf numFmtId="10" fontId="54" fillId="0" borderId="52" xfId="87" applyNumberFormat="1" applyFont="1" applyBorder="1" applyAlignment="1" applyProtection="1">
      <alignment horizontal="center" vertical="center"/>
    </xf>
    <xf numFmtId="10" fontId="54" fillId="0" borderId="53" xfId="87" applyNumberFormat="1" applyFont="1" applyBorder="1" applyAlignment="1" applyProtection="1">
      <alignment horizontal="center" vertical="center"/>
    </xf>
    <xf numFmtId="0" fontId="46" fillId="25" borderId="17" xfId="86" applyFont="1" applyFill="1" applyBorder="1" applyAlignment="1" applyProtection="1">
      <alignment horizontal="center" vertical="center"/>
      <protection locked="0"/>
    </xf>
    <xf numFmtId="38" fontId="46" fillId="0" borderId="70" xfId="68" applyFont="1" applyFill="1" applyBorder="1" applyAlignment="1" applyProtection="1">
      <alignment vertical="center"/>
    </xf>
    <xf numFmtId="38" fontId="46" fillId="0" borderId="75" xfId="68" applyFont="1" applyFill="1" applyBorder="1" applyAlignment="1" applyProtection="1">
      <alignment vertical="center"/>
    </xf>
    <xf numFmtId="38" fontId="46" fillId="0" borderId="0" xfId="68" applyFont="1" applyFill="1" applyBorder="1" applyAlignment="1" applyProtection="1">
      <alignment vertical="center"/>
    </xf>
    <xf numFmtId="38" fontId="46" fillId="0" borderId="26" xfId="68" applyFont="1" applyBorder="1" applyAlignment="1" applyProtection="1">
      <alignment vertical="center"/>
    </xf>
    <xf numFmtId="38" fontId="46" fillId="0" borderId="75" xfId="68" applyFont="1" applyBorder="1" applyAlignment="1" applyProtection="1">
      <alignment vertical="center"/>
    </xf>
    <xf numFmtId="38" fontId="46" fillId="25" borderId="14" xfId="68" applyFont="1" applyFill="1" applyBorder="1" applyAlignment="1" applyProtection="1">
      <alignment vertical="center"/>
      <protection locked="0"/>
    </xf>
    <xf numFmtId="38" fontId="46" fillId="0" borderId="76" xfId="68" applyFont="1" applyBorder="1" applyAlignment="1" applyProtection="1">
      <alignment vertical="center"/>
    </xf>
    <xf numFmtId="38" fontId="51" fillId="0" borderId="70" xfId="68" applyFont="1" applyBorder="1" applyAlignment="1" applyProtection="1">
      <alignment vertical="center"/>
    </xf>
    <xf numFmtId="38" fontId="50" fillId="0" borderId="0" xfId="68" applyFont="1" applyFill="1" applyBorder="1" applyAlignment="1" applyProtection="1">
      <alignment vertical="center"/>
    </xf>
    <xf numFmtId="38" fontId="46" fillId="25" borderId="0" xfId="68" applyFont="1" applyFill="1" applyBorder="1" applyAlignment="1" applyProtection="1">
      <alignment vertical="center"/>
      <protection locked="0"/>
    </xf>
    <xf numFmtId="38" fontId="46" fillId="0" borderId="0" xfId="68" applyFont="1" applyBorder="1" applyAlignment="1" applyProtection="1">
      <alignment vertical="center"/>
    </xf>
    <xf numFmtId="38" fontId="46" fillId="0" borderId="53" xfId="68" applyFont="1" applyBorder="1" applyAlignment="1" applyProtection="1">
      <alignment vertical="center"/>
    </xf>
    <xf numFmtId="197" fontId="49" fillId="66" borderId="70" xfId="88" applyNumberFormat="1" applyFont="1" applyFill="1" applyBorder="1" applyAlignment="1" applyProtection="1">
      <alignment horizontal="center" vertical="center"/>
    </xf>
    <xf numFmtId="38" fontId="49" fillId="66" borderId="70" xfId="68" applyFont="1" applyFill="1" applyBorder="1" applyAlignment="1" applyProtection="1">
      <alignment vertical="center"/>
    </xf>
    <xf numFmtId="38" fontId="49" fillId="66" borderId="75" xfId="68" applyFont="1" applyFill="1" applyBorder="1" applyAlignment="1" applyProtection="1">
      <alignment vertical="center"/>
    </xf>
    <xf numFmtId="197" fontId="49" fillId="66" borderId="79" xfId="88" applyNumberFormat="1" applyFont="1" applyFill="1" applyBorder="1" applyAlignment="1" applyProtection="1">
      <alignment horizontal="center" vertical="center"/>
    </xf>
    <xf numFmtId="38" fontId="49" fillId="66" borderId="79" xfId="68" applyFont="1" applyFill="1" applyBorder="1" applyAlignment="1" applyProtection="1">
      <alignment vertical="center"/>
    </xf>
    <xf numFmtId="38" fontId="49" fillId="66" borderId="27" xfId="68" applyFont="1" applyFill="1" applyBorder="1" applyAlignment="1" applyProtection="1">
      <alignment vertical="center"/>
    </xf>
    <xf numFmtId="0" fontId="46" fillId="0" borderId="17" xfId="86" applyFont="1" applyFill="1" applyBorder="1" applyAlignment="1" applyProtection="1">
      <alignment horizontal="right" vertical="center"/>
    </xf>
    <xf numFmtId="0" fontId="54" fillId="0" borderId="17" xfId="86" applyFont="1" applyBorder="1" applyAlignment="1" applyProtection="1">
      <alignment horizontal="right" vertical="center"/>
    </xf>
    <xf numFmtId="0" fontId="54" fillId="0" borderId="21" xfId="86" applyFont="1" applyBorder="1" applyAlignment="1" applyProtection="1">
      <alignment horizontal="right" vertical="center"/>
    </xf>
    <xf numFmtId="0" fontId="46" fillId="27" borderId="0" xfId="86" applyFont="1" applyFill="1" applyAlignment="1" applyProtection="1">
      <alignment vertical="center"/>
    </xf>
    <xf numFmtId="38" fontId="46" fillId="27" borderId="0" xfId="86" applyNumberFormat="1" applyFont="1" applyFill="1" applyAlignment="1" applyProtection="1">
      <alignment vertical="center"/>
    </xf>
    <xf numFmtId="0" fontId="47" fillId="68" borderId="17" xfId="86" applyFont="1" applyFill="1" applyBorder="1" applyAlignment="1" applyProtection="1">
      <alignment horizontal="center" vertical="center"/>
    </xf>
    <xf numFmtId="38" fontId="47" fillId="68" borderId="52" xfId="86" applyNumberFormat="1" applyFont="1" applyFill="1" applyBorder="1" applyAlignment="1" applyProtection="1">
      <alignment horizontal="center" vertical="center"/>
    </xf>
    <xf numFmtId="0" fontId="121" fillId="0" borderId="0" xfId="86" applyFont="1" applyFill="1">
      <alignment vertical="center"/>
    </xf>
    <xf numFmtId="0" fontId="53" fillId="0" borderId="0" xfId="86" applyFont="1" applyFill="1">
      <alignment vertical="center"/>
    </xf>
    <xf numFmtId="0" fontId="63" fillId="0" borderId="0" xfId="86" applyFont="1" applyFill="1">
      <alignment vertical="center"/>
    </xf>
    <xf numFmtId="0" fontId="53" fillId="0" borderId="68" xfId="86" applyFont="1" applyBorder="1">
      <alignment vertical="center"/>
    </xf>
    <xf numFmtId="0" fontId="0" fillId="0" borderId="68" xfId="0" applyBorder="1">
      <alignment vertical="center"/>
    </xf>
    <xf numFmtId="0" fontId="0" fillId="69" borderId="68" xfId="0" applyFill="1" applyBorder="1">
      <alignment vertical="center"/>
    </xf>
    <xf numFmtId="0" fontId="125" fillId="0" borderId="68" xfId="86" applyFont="1" applyBorder="1">
      <alignment vertical="center"/>
    </xf>
    <xf numFmtId="0" fontId="53" fillId="69" borderId="68" xfId="86" applyFont="1" applyFill="1" applyBorder="1">
      <alignment vertical="center"/>
    </xf>
    <xf numFmtId="0" fontId="53" fillId="0" borderId="73" xfId="86" applyFont="1" applyFill="1" applyBorder="1">
      <alignment vertical="center"/>
    </xf>
    <xf numFmtId="0" fontId="0" fillId="0" borderId="0" xfId="0" applyFill="1" applyBorder="1">
      <alignment vertical="center"/>
    </xf>
    <xf numFmtId="0" fontId="53" fillId="0" borderId="85" xfId="86" applyFont="1" applyFill="1" applyBorder="1">
      <alignment vertical="center"/>
    </xf>
    <xf numFmtId="0" fontId="0" fillId="0" borderId="85" xfId="0" applyFill="1" applyBorder="1">
      <alignment vertical="center"/>
    </xf>
    <xf numFmtId="0" fontId="0" fillId="0" borderId="78" xfId="0" applyBorder="1">
      <alignment vertical="center"/>
    </xf>
    <xf numFmtId="0" fontId="0" fillId="0" borderId="0" xfId="0" applyBorder="1">
      <alignment vertical="center"/>
    </xf>
    <xf numFmtId="0" fontId="62" fillId="0" borderId="5" xfId="86" applyFont="1" applyBorder="1" applyAlignment="1">
      <alignment horizontal="center" vertical="center" wrapText="1"/>
    </xf>
    <xf numFmtId="38" fontId="53" fillId="0" borderId="68" xfId="86" applyNumberFormat="1" applyFont="1" applyBorder="1">
      <alignment vertical="center"/>
    </xf>
    <xf numFmtId="38" fontId="46" fillId="0" borderId="5" xfId="68" applyFont="1" applyFill="1" applyBorder="1" applyAlignment="1" applyProtection="1">
      <alignment vertical="center"/>
      <protection locked="0"/>
    </xf>
    <xf numFmtId="0" fontId="57" fillId="0" borderId="0" xfId="86" applyFont="1">
      <alignment vertical="center"/>
    </xf>
    <xf numFmtId="0" fontId="53" fillId="0" borderId="68" xfId="86" applyFont="1" applyFill="1" applyBorder="1">
      <alignment vertical="center"/>
    </xf>
    <xf numFmtId="0" fontId="119" fillId="69" borderId="68" xfId="0" applyFont="1" applyFill="1" applyBorder="1">
      <alignment vertical="center"/>
    </xf>
    <xf numFmtId="0" fontId="0" fillId="0" borderId="68" xfId="0" applyFill="1" applyBorder="1">
      <alignment vertical="center"/>
    </xf>
    <xf numFmtId="0" fontId="53" fillId="69" borderId="68" xfId="86" applyFont="1" applyFill="1" applyBorder="1" applyAlignment="1">
      <alignment horizontal="center" vertical="center" wrapText="1"/>
    </xf>
    <xf numFmtId="0" fontId="126" fillId="69" borderId="68" xfId="86" applyFont="1" applyFill="1" applyBorder="1">
      <alignment vertical="center"/>
    </xf>
    <xf numFmtId="38" fontId="110" fillId="29" borderId="0" xfId="86" applyNumberFormat="1" applyFont="1" applyFill="1">
      <alignment vertical="center"/>
    </xf>
    <xf numFmtId="38" fontId="117" fillId="70" borderId="0" xfId="382" applyFont="1" applyFill="1">
      <alignment vertical="center"/>
    </xf>
    <xf numFmtId="216" fontId="67" fillId="0" borderId="0" xfId="86" applyNumberFormat="1" applyFont="1">
      <alignment vertical="center"/>
    </xf>
    <xf numFmtId="0" fontId="16" fillId="0" borderId="68" xfId="0" applyFont="1" applyBorder="1" applyAlignment="1">
      <alignment horizontal="right" vertical="center"/>
    </xf>
    <xf numFmtId="0" fontId="16" fillId="0" borderId="68" xfId="0" applyFont="1" applyBorder="1">
      <alignment vertical="center"/>
    </xf>
    <xf numFmtId="0" fontId="16" fillId="29" borderId="68" xfId="0" applyFont="1" applyFill="1" applyBorder="1">
      <alignment vertical="center"/>
    </xf>
    <xf numFmtId="9" fontId="127" fillId="0" borderId="0" xfId="87" applyFont="1" applyBorder="1" applyAlignment="1">
      <alignment horizontal="center" vertical="center"/>
    </xf>
    <xf numFmtId="0" fontId="53" fillId="0" borderId="68" xfId="86" applyFont="1" applyBorder="1" applyAlignment="1">
      <alignment horizontal="center" vertical="center"/>
    </xf>
    <xf numFmtId="0" fontId="62" fillId="0" borderId="68" xfId="86" applyFont="1" applyBorder="1">
      <alignment vertical="center"/>
    </xf>
    <xf numFmtId="49" fontId="49" fillId="0" borderId="83" xfId="86" applyNumberFormat="1" applyFont="1" applyFill="1" applyBorder="1" applyAlignment="1" applyProtection="1">
      <alignment horizontal="right" vertical="center"/>
      <protection locked="0"/>
    </xf>
    <xf numFmtId="0" fontId="120" fillId="68" borderId="52" xfId="86" applyFont="1" applyFill="1" applyBorder="1" applyAlignment="1" applyProtection="1">
      <alignment horizontal="left" vertical="center"/>
    </xf>
    <xf numFmtId="0" fontId="131" fillId="68" borderId="17" xfId="86" applyFont="1" applyFill="1" applyBorder="1" applyAlignment="1" applyProtection="1">
      <alignment horizontal="center" vertical="center"/>
    </xf>
    <xf numFmtId="1" fontId="47" fillId="0" borderId="26" xfId="86" applyNumberFormat="1" applyFont="1" applyBorder="1" applyAlignment="1" applyProtection="1">
      <alignment horizontal="right" vertical="center"/>
    </xf>
    <xf numFmtId="202" fontId="46" fillId="0" borderId="53" xfId="88" applyNumberFormat="1" applyFont="1" applyFill="1" applyBorder="1" applyAlignment="1" applyProtection="1">
      <alignment vertical="center"/>
      <protection locked="0"/>
    </xf>
    <xf numFmtId="0" fontId="120" fillId="68" borderId="52" xfId="86" applyFont="1" applyFill="1" applyBorder="1" applyAlignment="1" applyProtection="1">
      <alignment vertical="center"/>
    </xf>
    <xf numFmtId="1" fontId="47" fillId="0" borderId="26" xfId="86" applyNumberFormat="1" applyFont="1" applyFill="1" applyBorder="1" applyAlignment="1" applyProtection="1">
      <alignment vertical="center"/>
    </xf>
    <xf numFmtId="197" fontId="49" fillId="67" borderId="26" xfId="86" applyNumberFormat="1" applyFont="1" applyFill="1" applyBorder="1" applyAlignment="1" applyProtection="1">
      <alignment vertical="center"/>
    </xf>
    <xf numFmtId="197" fontId="132" fillId="0" borderId="26" xfId="86" applyNumberFormat="1" applyFont="1" applyFill="1" applyBorder="1" applyAlignment="1" applyProtection="1">
      <alignment horizontal="right" vertical="center"/>
    </xf>
    <xf numFmtId="197" fontId="46" fillId="0" borderId="26" xfId="86" applyNumberFormat="1" applyFont="1" applyFill="1" applyBorder="1" applyAlignment="1" applyProtection="1">
      <alignment horizontal="right" vertical="center"/>
    </xf>
    <xf numFmtId="197" fontId="46" fillId="0" borderId="76" xfId="88" applyNumberFormat="1" applyFont="1" applyFill="1" applyBorder="1" applyAlignment="1" applyProtection="1">
      <alignment horizontal="right" vertical="center"/>
      <protection locked="0"/>
    </xf>
    <xf numFmtId="197" fontId="46" fillId="0" borderId="75" xfId="86" applyNumberFormat="1" applyFont="1" applyFill="1" applyBorder="1" applyAlignment="1" applyProtection="1">
      <alignment horizontal="right" vertical="center"/>
    </xf>
    <xf numFmtId="38" fontId="46" fillId="0" borderId="26" xfId="86" applyNumberFormat="1" applyFont="1" applyFill="1" applyBorder="1" applyAlignment="1" applyProtection="1">
      <alignment vertical="center"/>
    </xf>
    <xf numFmtId="38" fontId="49" fillId="67" borderId="26" xfId="86" applyNumberFormat="1" applyFont="1" applyFill="1" applyBorder="1" applyAlignment="1" applyProtection="1">
      <alignment vertical="center"/>
    </xf>
    <xf numFmtId="197" fontId="46" fillId="0" borderId="26" xfId="88" applyNumberFormat="1" applyFont="1" applyFill="1" applyBorder="1" applyAlignment="1" applyProtection="1">
      <alignment horizontal="right" vertical="center"/>
      <protection locked="0"/>
    </xf>
    <xf numFmtId="3" fontId="46" fillId="0" borderId="0" xfId="86" applyNumberFormat="1" applyFont="1" applyBorder="1" applyAlignment="1" applyProtection="1">
      <alignment vertical="center"/>
    </xf>
    <xf numFmtId="199" fontId="120" fillId="29" borderId="27" xfId="88" applyNumberFormat="1" applyFont="1" applyFill="1" applyBorder="1" applyAlignment="1" applyProtection="1">
      <alignment vertical="center"/>
    </xf>
    <xf numFmtId="37" fontId="121" fillId="29" borderId="51" xfId="88" applyNumberFormat="1" applyFont="1" applyFill="1" applyBorder="1" applyAlignment="1" applyProtection="1">
      <alignment vertical="center"/>
    </xf>
    <xf numFmtId="198" fontId="121" fillId="29" borderId="75" xfId="86" applyNumberFormat="1" applyFont="1" applyFill="1" applyBorder="1" applyAlignment="1" applyProtection="1">
      <alignment vertical="center"/>
    </xf>
    <xf numFmtId="0" fontId="46" fillId="0" borderId="0" xfId="86" applyFont="1" applyAlignment="1" applyProtection="1">
      <alignment vertical="center" shrinkToFit="1"/>
    </xf>
    <xf numFmtId="0" fontId="121" fillId="68" borderId="16" xfId="86" applyFont="1" applyFill="1" applyBorder="1" applyAlignment="1" applyProtection="1">
      <alignment horizontal="left" vertical="center" shrinkToFit="1"/>
    </xf>
    <xf numFmtId="1" fontId="47" fillId="0" borderId="19" xfId="86" applyNumberFormat="1" applyFont="1" applyBorder="1" applyAlignment="1" applyProtection="1">
      <alignment horizontal="right" vertical="center" shrinkToFit="1"/>
    </xf>
    <xf numFmtId="202" fontId="46" fillId="0" borderId="20" xfId="88" applyNumberFormat="1" applyFont="1" applyFill="1" applyBorder="1" applyAlignment="1" applyProtection="1">
      <alignment vertical="center" shrinkToFit="1"/>
      <protection locked="0"/>
    </xf>
    <xf numFmtId="202" fontId="46" fillId="0" borderId="16" xfId="88" applyNumberFormat="1" applyFont="1" applyFill="1" applyBorder="1" applyAlignment="1" applyProtection="1">
      <alignment vertical="center" shrinkToFit="1"/>
      <protection locked="0"/>
    </xf>
    <xf numFmtId="202" fontId="46" fillId="0" borderId="47" xfId="88" applyNumberFormat="1" applyFont="1" applyBorder="1" applyAlignment="1" applyProtection="1">
      <alignment vertical="center" shrinkToFit="1"/>
    </xf>
    <xf numFmtId="0" fontId="46" fillId="0" borderId="0" xfId="86" applyFont="1" applyBorder="1" applyAlignment="1" applyProtection="1">
      <alignment vertical="center" shrinkToFit="1"/>
    </xf>
    <xf numFmtId="0" fontId="121" fillId="68" borderId="16" xfId="86" applyFont="1" applyFill="1" applyBorder="1" applyAlignment="1" applyProtection="1">
      <alignment vertical="center" shrinkToFit="1"/>
    </xf>
    <xf numFmtId="1" fontId="47" fillId="0" borderId="19" xfId="86" applyNumberFormat="1" applyFont="1" applyFill="1" applyBorder="1" applyAlignment="1" applyProtection="1">
      <alignment vertical="center" shrinkToFit="1"/>
    </xf>
    <xf numFmtId="38" fontId="120" fillId="67" borderId="19" xfId="86" applyNumberFormat="1" applyFont="1" applyFill="1" applyBorder="1" applyAlignment="1" applyProtection="1">
      <alignment vertical="center" shrinkToFit="1"/>
    </xf>
    <xf numFmtId="197" fontId="46" fillId="0" borderId="19" xfId="86" applyNumberFormat="1" applyFont="1" applyFill="1" applyBorder="1" applyAlignment="1" applyProtection="1">
      <alignment horizontal="right" vertical="center" shrinkToFit="1"/>
    </xf>
    <xf numFmtId="38" fontId="51" fillId="0" borderId="77" xfId="86" applyNumberFormat="1" applyFont="1" applyBorder="1" applyAlignment="1" applyProtection="1">
      <alignment horizontal="right" vertical="center" shrinkToFit="1"/>
    </xf>
    <xf numFmtId="38" fontId="46" fillId="0" borderId="19" xfId="86" applyNumberFormat="1" applyFont="1" applyFill="1" applyBorder="1" applyAlignment="1" applyProtection="1">
      <alignment vertical="center" shrinkToFit="1"/>
    </xf>
    <xf numFmtId="197" fontId="46" fillId="0" borderId="77" xfId="88" applyNumberFormat="1" applyFont="1" applyFill="1" applyBorder="1" applyAlignment="1" applyProtection="1">
      <alignment horizontal="right" vertical="center" shrinkToFit="1"/>
    </xf>
    <xf numFmtId="202" fontId="46" fillId="0" borderId="19" xfId="88" applyNumberFormat="1" applyFont="1" applyFill="1" applyBorder="1" applyAlignment="1" applyProtection="1">
      <alignment horizontal="right" vertical="center" shrinkToFit="1"/>
      <protection locked="0"/>
    </xf>
    <xf numFmtId="197" fontId="46" fillId="0" borderId="19" xfId="88" applyNumberFormat="1" applyFont="1" applyFill="1" applyBorder="1" applyAlignment="1" applyProtection="1">
      <alignment horizontal="right" vertical="center" shrinkToFit="1"/>
      <protection locked="0"/>
    </xf>
    <xf numFmtId="197" fontId="46" fillId="0" borderId="23" xfId="88" applyNumberFormat="1" applyFont="1" applyFill="1" applyBorder="1" applyAlignment="1" applyProtection="1">
      <alignment horizontal="right" vertical="center" shrinkToFit="1"/>
      <protection locked="0"/>
    </xf>
    <xf numFmtId="38" fontId="50" fillId="0" borderId="19" xfId="86" applyNumberFormat="1" applyFont="1" applyFill="1" applyBorder="1" applyAlignment="1" applyProtection="1">
      <alignment vertical="center" shrinkToFit="1"/>
    </xf>
    <xf numFmtId="197" fontId="49" fillId="66" borderId="77" xfId="88" applyNumberFormat="1" applyFont="1" applyFill="1" applyBorder="1" applyAlignment="1" applyProtection="1">
      <alignment vertical="center" shrinkToFit="1"/>
    </xf>
    <xf numFmtId="197" fontId="46" fillId="0" borderId="19" xfId="88" applyNumberFormat="1" applyFont="1" applyFill="1" applyBorder="1" applyAlignment="1" applyProtection="1">
      <alignment horizontal="right" vertical="center" shrinkToFit="1"/>
    </xf>
    <xf numFmtId="197" fontId="46" fillId="0" borderId="77" xfId="88" applyNumberFormat="1" applyFont="1" applyFill="1" applyBorder="1" applyAlignment="1" applyProtection="1">
      <alignment vertical="center" shrinkToFit="1"/>
    </xf>
    <xf numFmtId="202" fontId="46" fillId="0" borderId="19" xfId="86" applyNumberFormat="1" applyFont="1" applyBorder="1" applyAlignment="1" applyProtection="1">
      <alignment horizontal="right" vertical="center" shrinkToFit="1"/>
    </xf>
    <xf numFmtId="197" fontId="49" fillId="66" borderId="47" xfId="88" applyNumberFormat="1" applyFont="1" applyFill="1" applyBorder="1" applyAlignment="1" applyProtection="1">
      <alignment vertical="center" shrinkToFit="1"/>
    </xf>
    <xf numFmtId="203" fontId="46" fillId="0" borderId="0" xfId="86" applyNumberFormat="1" applyFont="1" applyBorder="1" applyAlignment="1" applyProtection="1">
      <alignment vertical="center" shrinkToFit="1"/>
    </xf>
    <xf numFmtId="38" fontId="47" fillId="0" borderId="19" xfId="86" applyNumberFormat="1" applyFont="1" applyBorder="1" applyAlignment="1" applyProtection="1">
      <alignment vertical="center" shrinkToFit="1"/>
    </xf>
    <xf numFmtId="38" fontId="49" fillId="66" borderId="47" xfId="89" applyFont="1" applyFill="1" applyBorder="1" applyAlignment="1" applyProtection="1">
      <alignment vertical="center" shrinkToFit="1"/>
    </xf>
    <xf numFmtId="37" fontId="121" fillId="29" borderId="81" xfId="88" applyNumberFormat="1" applyFont="1" applyFill="1" applyBorder="1" applyAlignment="1" applyProtection="1">
      <alignment vertical="center" shrinkToFit="1"/>
    </xf>
    <xf numFmtId="198" fontId="121" fillId="29" borderId="77" xfId="86" applyNumberFormat="1" applyFont="1" applyFill="1" applyBorder="1" applyAlignment="1" applyProtection="1">
      <alignment vertical="center" shrinkToFit="1"/>
    </xf>
    <xf numFmtId="199" fontId="121" fillId="29" borderId="47" xfId="88" applyNumberFormat="1" applyFont="1" applyFill="1" applyBorder="1" applyAlignment="1" applyProtection="1">
      <alignment vertical="center" shrinkToFit="1"/>
    </xf>
    <xf numFmtId="0" fontId="119" fillId="69" borderId="68" xfId="0" applyFont="1" applyFill="1" applyBorder="1" applyAlignment="1">
      <alignment horizontal="center" vertical="center"/>
    </xf>
    <xf numFmtId="0" fontId="0" fillId="0" borderId="73" xfId="0" applyFill="1" applyBorder="1" applyAlignment="1">
      <alignment horizontal="center" vertical="center"/>
    </xf>
    <xf numFmtId="0" fontId="0" fillId="69" borderId="68" xfId="0" applyFill="1" applyBorder="1" applyAlignment="1">
      <alignment horizontal="center" vertical="center"/>
    </xf>
    <xf numFmtId="0" fontId="126" fillId="69" borderId="68" xfId="86" applyFont="1" applyFill="1" applyBorder="1" applyAlignment="1">
      <alignment horizontal="center" vertical="center"/>
    </xf>
    <xf numFmtId="0" fontId="53" fillId="69" borderId="68" xfId="86" applyFont="1" applyFill="1" applyBorder="1" applyAlignment="1">
      <alignment horizontal="center" vertical="center"/>
    </xf>
    <xf numFmtId="0" fontId="119" fillId="69" borderId="0" xfId="0" applyFont="1" applyFill="1" applyBorder="1">
      <alignment vertical="center"/>
    </xf>
    <xf numFmtId="0" fontId="53" fillId="0" borderId="0" xfId="86" applyFont="1" applyFill="1" applyBorder="1">
      <alignment vertical="center"/>
    </xf>
    <xf numFmtId="0" fontId="119" fillId="69" borderId="68" xfId="0" applyFont="1" applyFill="1" applyBorder="1" applyAlignment="1">
      <alignment horizontal="center" vertical="center" wrapText="1"/>
    </xf>
    <xf numFmtId="0" fontId="0" fillId="69" borderId="68" xfId="0" applyFill="1" applyBorder="1" applyAlignment="1">
      <alignment horizontal="center" vertical="center" wrapText="1"/>
    </xf>
    <xf numFmtId="0" fontId="46" fillId="0" borderId="5" xfId="86" applyFont="1" applyBorder="1" applyAlignment="1">
      <alignment vertical="center" shrinkToFit="1"/>
    </xf>
    <xf numFmtId="38" fontId="53" fillId="27" borderId="68" xfId="68" applyFont="1" applyFill="1" applyBorder="1">
      <alignment vertical="center"/>
    </xf>
    <xf numFmtId="9" fontId="46" fillId="25" borderId="68" xfId="87" applyFont="1" applyFill="1" applyBorder="1" applyAlignment="1" applyProtection="1">
      <alignment horizontal="center" vertical="center"/>
      <protection locked="0"/>
    </xf>
    <xf numFmtId="1" fontId="47" fillId="0" borderId="0" xfId="86" applyNumberFormat="1" applyFont="1" applyFill="1" applyBorder="1" applyAlignment="1" applyProtection="1">
      <alignment vertical="center"/>
    </xf>
    <xf numFmtId="38" fontId="46" fillId="0" borderId="21" xfId="68" applyFont="1" applyFill="1" applyBorder="1" applyAlignment="1" applyProtection="1">
      <alignment horizontal="center" vertical="center"/>
      <protection locked="0"/>
    </xf>
    <xf numFmtId="0" fontId="135" fillId="0" borderId="17" xfId="86" applyFont="1" applyFill="1" applyBorder="1" applyAlignment="1" applyProtection="1">
      <alignment horizontal="center" vertical="center"/>
    </xf>
    <xf numFmtId="202" fontId="46" fillId="0" borderId="0" xfId="88" applyNumberFormat="1" applyFont="1" applyFill="1" applyBorder="1" applyAlignment="1" applyProtection="1">
      <alignment horizontal="center" vertical="center"/>
      <protection locked="0"/>
    </xf>
    <xf numFmtId="197" fontId="46" fillId="0" borderId="0" xfId="88" applyNumberFormat="1" applyFont="1" applyFill="1" applyBorder="1" applyAlignment="1" applyProtection="1">
      <alignment horizontal="center" vertical="center"/>
      <protection locked="0"/>
    </xf>
    <xf numFmtId="197" fontId="46" fillId="0" borderId="14" xfId="88" applyNumberFormat="1" applyFont="1" applyFill="1" applyBorder="1" applyAlignment="1" applyProtection="1">
      <alignment horizontal="center" vertical="center"/>
      <protection locked="0"/>
    </xf>
    <xf numFmtId="38" fontId="51" fillId="0" borderId="70" xfId="86" applyNumberFormat="1" applyFont="1" applyBorder="1" applyAlignment="1" applyProtection="1">
      <alignment horizontal="center" vertical="center"/>
    </xf>
    <xf numFmtId="38" fontId="50" fillId="0" borderId="0" xfId="86" applyNumberFormat="1" applyFont="1" applyFill="1" applyBorder="1" applyAlignment="1" applyProtection="1">
      <alignment horizontal="center" vertical="center"/>
    </xf>
    <xf numFmtId="202" fontId="46" fillId="0" borderId="0" xfId="86" applyNumberFormat="1" applyFont="1" applyBorder="1" applyAlignment="1" applyProtection="1">
      <alignment horizontal="center" vertical="center"/>
    </xf>
    <xf numFmtId="38" fontId="46" fillId="0" borderId="0" xfId="86" applyNumberFormat="1" applyFont="1" applyFill="1" applyBorder="1" applyAlignment="1" applyProtection="1">
      <alignment horizontal="center" vertical="center"/>
    </xf>
    <xf numFmtId="0" fontId="53" fillId="0" borderId="30" xfId="86" applyFont="1" applyBorder="1" applyAlignment="1">
      <alignment horizontal="center" vertical="center" wrapText="1"/>
    </xf>
    <xf numFmtId="0" fontId="53" fillId="27" borderId="69" xfId="86" applyFont="1" applyFill="1" applyBorder="1" applyAlignment="1">
      <alignment vertical="center" wrapText="1"/>
    </xf>
    <xf numFmtId="0" fontId="53" fillId="0" borderId="68" xfId="86" applyFont="1" applyBorder="1" applyAlignment="1">
      <alignment horizontal="center" vertical="center" wrapText="1"/>
    </xf>
    <xf numFmtId="0" fontId="53" fillId="27" borderId="69" xfId="86" applyFont="1" applyFill="1" applyBorder="1" applyAlignment="1">
      <alignment vertical="center" wrapText="1"/>
    </xf>
    <xf numFmtId="0" fontId="53" fillId="0" borderId="68" xfId="86" applyFont="1" applyBorder="1" applyAlignment="1">
      <alignment vertical="center" wrapText="1"/>
    </xf>
    <xf numFmtId="0" fontId="62" fillId="0" borderId="71" xfId="86" applyFont="1" applyBorder="1" applyAlignment="1">
      <alignment horizontal="center" vertical="center" wrapText="1"/>
    </xf>
    <xf numFmtId="0" fontId="136" fillId="0" borderId="0" xfId="86" applyFont="1">
      <alignment vertical="center"/>
    </xf>
    <xf numFmtId="197" fontId="137" fillId="0" borderId="19" xfId="86" applyNumberFormat="1" applyFont="1" applyFill="1" applyBorder="1" applyAlignment="1" applyProtection="1">
      <alignment horizontal="right" vertical="center" shrinkToFit="1"/>
    </xf>
    <xf numFmtId="197" fontId="137" fillId="0" borderId="26" xfId="86" applyNumberFormat="1" applyFont="1" applyFill="1" applyBorder="1" applyAlignment="1" applyProtection="1">
      <alignment horizontal="right" vertical="center" shrinkToFit="1"/>
    </xf>
    <xf numFmtId="0" fontId="62" fillId="27" borderId="68" xfId="86" applyFont="1" applyFill="1" applyBorder="1" applyAlignment="1">
      <alignment vertical="center" wrapText="1"/>
    </xf>
    <xf numFmtId="0" fontId="119" fillId="27" borderId="0" xfId="86" applyFont="1" applyFill="1" applyAlignment="1" applyProtection="1">
      <alignment vertical="center"/>
    </xf>
    <xf numFmtId="38" fontId="119" fillId="27" borderId="0" xfId="86" applyNumberFormat="1" applyFont="1" applyFill="1" applyAlignment="1" applyProtection="1">
      <alignment vertical="center"/>
    </xf>
    <xf numFmtId="49" fontId="119" fillId="0" borderId="16" xfId="86" applyNumberFormat="1" applyFont="1" applyFill="1" applyBorder="1" applyAlignment="1" applyProtection="1">
      <alignment horizontal="right" vertical="center" shrinkToFit="1"/>
      <protection locked="0"/>
    </xf>
    <xf numFmtId="0" fontId="119" fillId="0" borderId="20" xfId="86" applyFont="1" applyFill="1" applyBorder="1" applyAlignment="1" applyProtection="1">
      <alignment horizontal="right" vertical="center" shrinkToFit="1"/>
      <protection locked="0"/>
    </xf>
    <xf numFmtId="38" fontId="46" fillId="71" borderId="21" xfId="68" applyFont="1" applyFill="1" applyBorder="1" applyAlignment="1" applyProtection="1">
      <alignment vertical="center"/>
      <protection locked="0"/>
    </xf>
    <xf numFmtId="38" fontId="46" fillId="71" borderId="0" xfId="68" applyFont="1" applyFill="1" applyBorder="1" applyAlignment="1" applyProtection="1">
      <alignment vertical="center"/>
      <protection locked="0"/>
    </xf>
    <xf numFmtId="38" fontId="46" fillId="71" borderId="70" xfId="68" applyFont="1" applyFill="1" applyBorder="1" applyAlignment="1" applyProtection="1">
      <alignment vertical="center"/>
      <protection locked="0"/>
    </xf>
    <xf numFmtId="0" fontId="53" fillId="27" borderId="69" xfId="86" applyFont="1" applyFill="1" applyBorder="1" applyAlignment="1">
      <alignment vertical="center" wrapText="1"/>
    </xf>
    <xf numFmtId="38" fontId="129" fillId="0" borderId="0" xfId="68" applyFont="1" applyAlignment="1" applyProtection="1">
      <alignment vertical="center"/>
    </xf>
    <xf numFmtId="38" fontId="129" fillId="0" borderId="0" xfId="68" applyFont="1" applyBorder="1" applyAlignment="1" applyProtection="1">
      <alignment horizontal="right" vertical="center"/>
    </xf>
    <xf numFmtId="0" fontId="53" fillId="27" borderId="69" xfId="86" applyFont="1" applyFill="1" applyBorder="1" applyAlignment="1">
      <alignment vertical="center" wrapText="1"/>
    </xf>
    <xf numFmtId="0" fontId="53" fillId="0" borderId="72" xfId="86" applyFont="1" applyBorder="1" applyAlignment="1">
      <alignment horizontal="center" vertical="center" wrapText="1"/>
    </xf>
    <xf numFmtId="0" fontId="53" fillId="0" borderId="25" xfId="86" applyFont="1" applyBorder="1" applyAlignment="1">
      <alignment horizontal="center" vertical="center" wrapText="1"/>
    </xf>
    <xf numFmtId="0" fontId="53" fillId="0" borderId="72" xfId="86" applyFont="1" applyBorder="1" applyAlignment="1">
      <alignment horizontal="center" vertical="center"/>
    </xf>
    <xf numFmtId="0" fontId="53" fillId="0" borderId="25" xfId="86" applyFont="1" applyBorder="1" applyAlignment="1">
      <alignment horizontal="center" vertical="center"/>
    </xf>
    <xf numFmtId="0" fontId="53" fillId="0" borderId="69" xfId="86" applyFont="1" applyBorder="1" applyAlignment="1">
      <alignment vertical="center"/>
    </xf>
    <xf numFmtId="0" fontId="53" fillId="0" borderId="71" xfId="86" applyFont="1" applyBorder="1" applyAlignment="1">
      <alignment vertical="center"/>
    </xf>
    <xf numFmtId="0" fontId="53" fillId="0" borderId="69" xfId="86" applyFont="1" applyBorder="1" applyAlignment="1">
      <alignment horizontal="center" vertical="center" wrapText="1"/>
    </xf>
    <xf numFmtId="0" fontId="53" fillId="0" borderId="71" xfId="86" applyFont="1" applyBorder="1" applyAlignment="1">
      <alignment horizontal="center" vertical="center" wrapText="1"/>
    </xf>
    <xf numFmtId="0" fontId="53" fillId="0" borderId="30" xfId="86" applyFont="1" applyBorder="1" applyAlignment="1">
      <alignment horizontal="center" vertical="center" wrapText="1"/>
    </xf>
    <xf numFmtId="0" fontId="53" fillId="0" borderId="24" xfId="86" applyFont="1" applyBorder="1" applyAlignment="1">
      <alignment horizontal="center" vertical="center" wrapText="1"/>
    </xf>
    <xf numFmtId="0" fontId="53" fillId="27" borderId="69" xfId="585" applyFont="1" applyFill="1" applyBorder="1" applyAlignment="1">
      <alignment horizontal="left" vertical="center" wrapText="1" shrinkToFit="1"/>
    </xf>
    <xf numFmtId="0" fontId="53" fillId="27" borderId="70" xfId="585" applyFont="1" applyFill="1" applyBorder="1" applyAlignment="1">
      <alignment horizontal="left" vertical="center" wrapText="1" shrinkToFit="1"/>
    </xf>
    <xf numFmtId="0" fontId="53" fillId="27" borderId="71" xfId="585" applyFont="1" applyFill="1" applyBorder="1" applyAlignment="1">
      <alignment horizontal="left" vertical="center" wrapText="1" shrinkToFit="1"/>
    </xf>
    <xf numFmtId="0" fontId="53" fillId="27" borderId="69" xfId="86" applyFont="1" applyFill="1" applyBorder="1" applyAlignment="1">
      <alignment horizontal="left" vertical="center" wrapText="1" shrinkToFit="1"/>
    </xf>
    <xf numFmtId="0" fontId="53" fillId="27" borderId="70" xfId="86" applyFont="1" applyFill="1" applyBorder="1" applyAlignment="1">
      <alignment horizontal="left" vertical="center" wrapText="1" shrinkToFit="1"/>
    </xf>
    <xf numFmtId="0" fontId="53" fillId="27" borderId="71" xfId="86" applyFont="1" applyFill="1" applyBorder="1" applyAlignment="1">
      <alignment horizontal="left" vertical="center" wrapText="1" shrinkToFit="1"/>
    </xf>
    <xf numFmtId="0" fontId="53" fillId="27" borderId="69" xfId="585" applyFont="1" applyFill="1" applyBorder="1" applyAlignment="1">
      <alignment vertical="center" wrapText="1"/>
    </xf>
    <xf numFmtId="0" fontId="53" fillId="27" borderId="71" xfId="585" applyFont="1" applyFill="1" applyBorder="1" applyAlignment="1">
      <alignment vertical="center" wrapText="1"/>
    </xf>
    <xf numFmtId="0" fontId="53" fillId="0" borderId="69" xfId="86" applyFont="1" applyFill="1" applyBorder="1" applyAlignment="1">
      <alignment vertical="center"/>
    </xf>
    <xf numFmtId="0" fontId="53" fillId="0" borderId="71" xfId="86" applyFont="1" applyFill="1" applyBorder="1" applyAlignment="1">
      <alignment vertical="center"/>
    </xf>
    <xf numFmtId="0" fontId="53" fillId="0" borderId="69" xfId="86" applyFont="1" applyFill="1" applyBorder="1" applyAlignment="1">
      <alignment vertical="center" wrapText="1" shrinkToFit="1"/>
    </xf>
    <xf numFmtId="0" fontId="53" fillId="0" borderId="71" xfId="86" applyFont="1" applyFill="1" applyBorder="1" applyAlignment="1">
      <alignment vertical="center" wrapText="1" shrinkToFit="1"/>
    </xf>
    <xf numFmtId="0" fontId="53" fillId="0" borderId="68" xfId="86" applyFont="1" applyBorder="1" applyAlignment="1">
      <alignment horizontal="center" vertical="center" wrapText="1"/>
    </xf>
    <xf numFmtId="0" fontId="53" fillId="0" borderId="70" xfId="86" applyFont="1" applyBorder="1" applyAlignment="1">
      <alignment horizontal="center" vertical="center" wrapText="1"/>
    </xf>
    <xf numFmtId="0" fontId="62" fillId="27" borderId="69" xfId="585" applyFont="1" applyFill="1" applyBorder="1" applyAlignment="1">
      <alignment horizontal="left" vertical="center" wrapText="1" shrinkToFit="1"/>
    </xf>
    <xf numFmtId="0" fontId="62" fillId="27" borderId="69" xfId="86" applyFont="1" applyFill="1" applyBorder="1" applyAlignment="1">
      <alignment horizontal="left" vertical="center" wrapText="1" shrinkToFit="1"/>
    </xf>
    <xf numFmtId="0" fontId="53" fillId="27" borderId="69" xfId="86" applyFont="1" applyFill="1" applyBorder="1" applyAlignment="1">
      <alignment vertical="center" wrapText="1"/>
    </xf>
    <xf numFmtId="0" fontId="53" fillId="27" borderId="71" xfId="86" applyFont="1" applyFill="1" applyBorder="1" applyAlignment="1">
      <alignment vertical="center" wrapText="1"/>
    </xf>
    <xf numFmtId="0" fontId="110" fillId="34" borderId="68" xfId="86" applyFont="1" applyFill="1" applyBorder="1" applyAlignment="1">
      <alignment horizontal="center" vertical="center"/>
    </xf>
    <xf numFmtId="38" fontId="67" fillId="0" borderId="14" xfId="86" applyNumberFormat="1" applyFont="1" applyBorder="1" applyAlignment="1">
      <alignment horizontal="center" vertical="center"/>
    </xf>
    <xf numFmtId="0" fontId="60" fillId="30" borderId="0" xfId="0" applyFont="1" applyFill="1" applyBorder="1" applyAlignment="1">
      <alignment horizontal="left" vertical="center" wrapText="1"/>
    </xf>
    <xf numFmtId="0" fontId="61" fillId="29" borderId="31" xfId="0" applyFont="1" applyFill="1" applyBorder="1" applyAlignment="1">
      <alignment horizontal="center" vertical="center" wrapText="1"/>
    </xf>
    <xf numFmtId="0" fontId="61" fillId="29" borderId="25" xfId="0" applyFont="1" applyFill="1" applyBorder="1" applyAlignment="1">
      <alignment horizontal="center" vertical="center" wrapText="1"/>
    </xf>
    <xf numFmtId="0" fontId="61" fillId="29" borderId="1" xfId="0" applyFont="1" applyFill="1" applyBorder="1" applyAlignment="1">
      <alignment horizontal="center" vertical="center" wrapText="1"/>
    </xf>
    <xf numFmtId="0" fontId="61" fillId="29" borderId="44" xfId="0" applyFont="1" applyFill="1" applyBorder="1" applyAlignment="1">
      <alignment horizontal="center" vertical="center" wrapText="1"/>
    </xf>
    <xf numFmtId="0" fontId="61" fillId="29" borderId="30" xfId="0" applyFont="1" applyFill="1" applyBorder="1" applyAlignment="1">
      <alignment horizontal="center" vertical="center" wrapText="1"/>
    </xf>
    <xf numFmtId="0" fontId="61" fillId="29" borderId="4" xfId="0" applyFont="1" applyFill="1" applyBorder="1" applyAlignment="1">
      <alignment horizontal="center" vertical="center" wrapText="1"/>
    </xf>
    <xf numFmtId="0" fontId="61" fillId="29" borderId="24" xfId="0" applyFont="1" applyFill="1" applyBorder="1" applyAlignment="1">
      <alignment horizontal="center" vertical="center" wrapText="1"/>
    </xf>
    <xf numFmtId="0" fontId="61" fillId="29" borderId="45" xfId="0" applyFont="1" applyFill="1" applyBorder="1" applyAlignment="1">
      <alignment horizontal="center" vertical="center" wrapText="1"/>
    </xf>
    <xf numFmtId="0" fontId="61" fillId="29" borderId="46" xfId="0" applyFont="1" applyFill="1" applyBorder="1" applyAlignment="1">
      <alignment horizontal="center" vertical="center" wrapText="1"/>
    </xf>
    <xf numFmtId="0" fontId="46" fillId="0" borderId="68" xfId="86" applyFont="1" applyBorder="1" applyAlignment="1" applyProtection="1">
      <alignment vertical="center" shrinkToFit="1"/>
    </xf>
    <xf numFmtId="0" fontId="46" fillId="0" borderId="68" xfId="86" applyFont="1" applyBorder="1" applyAlignment="1" applyProtection="1">
      <alignment vertical="center"/>
    </xf>
    <xf numFmtId="38" fontId="46" fillId="0" borderId="68" xfId="86" applyNumberFormat="1" applyFont="1" applyBorder="1" applyAlignment="1" applyProtection="1">
      <alignment vertical="center"/>
    </xf>
    <xf numFmtId="3" fontId="46" fillId="0" borderId="68" xfId="86" applyNumberFormat="1" applyFont="1" applyBorder="1" applyAlignment="1" applyProtection="1">
      <alignment vertical="center"/>
    </xf>
    <xf numFmtId="3" fontId="46" fillId="0" borderId="0" xfId="88" applyNumberFormat="1" applyFont="1" applyBorder="1" applyAlignment="1" applyProtection="1">
      <alignment vertical="center"/>
    </xf>
    <xf numFmtId="1" fontId="46" fillId="68" borderId="68" xfId="86" applyNumberFormat="1" applyFont="1" applyFill="1" applyBorder="1" applyAlignment="1" applyProtection="1">
      <alignment vertical="center"/>
    </xf>
    <xf numFmtId="1" fontId="46" fillId="68" borderId="24" xfId="86" applyNumberFormat="1" applyFont="1" applyFill="1" applyBorder="1" applyAlignment="1" applyProtection="1">
      <alignment vertical="center"/>
    </xf>
    <xf numFmtId="201" fontId="46" fillId="0" borderId="68" xfId="86" applyNumberFormat="1" applyFont="1" applyBorder="1" applyAlignment="1" applyProtection="1">
      <alignment vertical="center"/>
    </xf>
    <xf numFmtId="217" fontId="46" fillId="68" borderId="71" xfId="86" applyNumberFormat="1" applyFont="1" applyFill="1" applyBorder="1" applyAlignment="1" applyProtection="1">
      <alignment horizontal="center" vertical="center"/>
    </xf>
    <xf numFmtId="198" fontId="46" fillId="29" borderId="68" xfId="584" applyNumberFormat="1" applyFont="1" applyFill="1" applyBorder="1" applyAlignment="1" applyProtection="1">
      <alignment vertical="center"/>
    </xf>
    <xf numFmtId="3" fontId="46" fillId="29" borderId="68" xfId="86" applyNumberFormat="1" applyFont="1" applyFill="1" applyBorder="1" applyAlignment="1" applyProtection="1">
      <alignment vertical="center"/>
    </xf>
    <xf numFmtId="201" fontId="46" fillId="29" borderId="68" xfId="86" applyNumberFormat="1" applyFont="1" applyFill="1" applyBorder="1" applyAlignment="1" applyProtection="1">
      <alignment horizontal="right" vertical="center"/>
    </xf>
    <xf numFmtId="37" fontId="121" fillId="29" borderId="82" xfId="88" applyNumberFormat="1" applyFont="1" applyFill="1" applyBorder="1" applyAlignment="1" applyProtection="1">
      <alignment horizontal="right" vertical="center"/>
    </xf>
    <xf numFmtId="37" fontId="121" fillId="29" borderId="51" xfId="88" applyNumberFormat="1" applyFont="1" applyFill="1" applyBorder="1" applyAlignment="1" applyProtection="1">
      <alignment horizontal="right" vertical="center"/>
    </xf>
    <xf numFmtId="198" fontId="121" fillId="29" borderId="71" xfId="86" applyNumberFormat="1" applyFont="1" applyFill="1" applyBorder="1" applyAlignment="1" applyProtection="1">
      <alignment horizontal="right" vertical="center"/>
    </xf>
    <xf numFmtId="198" fontId="121" fillId="29" borderId="75" xfId="86" applyNumberFormat="1" applyFont="1" applyFill="1" applyBorder="1" applyAlignment="1" applyProtection="1">
      <alignment horizontal="right" vertical="center"/>
    </xf>
    <xf numFmtId="199" fontId="121" fillId="29" borderId="80" xfId="88" applyNumberFormat="1" applyFont="1" applyFill="1" applyBorder="1" applyAlignment="1" applyProtection="1">
      <alignment horizontal="right" vertical="center"/>
    </xf>
    <xf numFmtId="199" fontId="121" fillId="29" borderId="27" xfId="88" applyNumberFormat="1" applyFont="1" applyFill="1" applyBorder="1" applyAlignment="1" applyProtection="1">
      <alignment horizontal="right" vertical="center"/>
    </xf>
    <xf numFmtId="197" fontId="16" fillId="0" borderId="0" xfId="88" applyNumberFormat="1" applyFont="1" applyBorder="1" applyAlignment="1" applyProtection="1">
      <alignment vertical="center"/>
    </xf>
    <xf numFmtId="0" fontId="49" fillId="0" borderId="84" xfId="86" applyFont="1" applyFill="1" applyBorder="1" applyAlignment="1" applyProtection="1">
      <alignment horizontal="right" vertical="center"/>
      <protection locked="0"/>
    </xf>
    <xf numFmtId="197" fontId="135" fillId="0" borderId="0" xfId="88" applyNumberFormat="1" applyFont="1" applyBorder="1" applyAlignment="1" applyProtection="1">
      <alignment vertical="center"/>
    </xf>
    <xf numFmtId="0" fontId="46" fillId="0" borderId="0" xfId="86" applyFont="1" applyAlignment="1" applyProtection="1"/>
    <xf numFmtId="0" fontId="133" fillId="0" borderId="0" xfId="86" applyFont="1" applyBorder="1" applyAlignment="1" applyProtection="1">
      <alignment shrinkToFit="1"/>
    </xf>
    <xf numFmtId="0" fontId="120" fillId="0" borderId="0" xfId="86" applyFont="1" applyBorder="1" applyAlignment="1" applyProtection="1"/>
    <xf numFmtId="38" fontId="46" fillId="0" borderId="0" xfId="86" applyNumberFormat="1" applyFont="1" applyBorder="1" applyAlignment="1" applyProtection="1"/>
    <xf numFmtId="3" fontId="46" fillId="0" borderId="0" xfId="86" applyNumberFormat="1" applyFont="1" applyBorder="1" applyAlignment="1" applyProtection="1"/>
    <xf numFmtId="3" fontId="129" fillId="0" borderId="0" xfId="86" applyNumberFormat="1" applyFont="1" applyBorder="1" applyAlignment="1" applyProtection="1"/>
    <xf numFmtId="3" fontId="129" fillId="0" borderId="0" xfId="88" applyNumberFormat="1" applyFont="1" applyBorder="1" applyAlignment="1" applyProtection="1"/>
    <xf numFmtId="217" fontId="47" fillId="68" borderId="17" xfId="86" applyNumberFormat="1" applyFont="1" applyFill="1" applyBorder="1" applyAlignment="1" applyProtection="1">
      <alignment horizontal="center" vertical="center"/>
    </xf>
    <xf numFmtId="38" fontId="46" fillId="66" borderId="79" xfId="89" applyFont="1" applyFill="1" applyBorder="1" applyAlignment="1" applyProtection="1">
      <alignment horizontal="right" vertical="center"/>
    </xf>
    <xf numFmtId="38" fontId="50" fillId="0" borderId="26" xfId="86" applyNumberFormat="1" applyFont="1" applyFill="1" applyBorder="1" applyAlignment="1" applyProtection="1">
      <alignment vertical="center" shrinkToFit="1"/>
    </xf>
    <xf numFmtId="197" fontId="49" fillId="66" borderId="75" xfId="88" applyNumberFormat="1" applyFont="1" applyFill="1" applyBorder="1" applyAlignment="1" applyProtection="1">
      <alignment vertical="center" shrinkToFit="1"/>
    </xf>
    <xf numFmtId="197" fontId="46" fillId="0" borderId="26" xfId="86" applyNumberFormat="1" applyFont="1" applyFill="1" applyBorder="1" applyAlignment="1" applyProtection="1">
      <alignment horizontal="right" vertical="center" shrinkToFit="1"/>
    </xf>
    <xf numFmtId="197" fontId="46" fillId="0" borderId="26" xfId="88" applyNumberFormat="1" applyFont="1" applyFill="1" applyBorder="1" applyAlignment="1" applyProtection="1">
      <alignment horizontal="right" vertical="center" shrinkToFit="1"/>
    </xf>
    <xf numFmtId="197" fontId="16" fillId="0" borderId="75" xfId="88" applyNumberFormat="1" applyFont="1" applyFill="1" applyBorder="1" applyAlignment="1" applyProtection="1">
      <alignment vertical="center" shrinkToFit="1"/>
    </xf>
    <xf numFmtId="202" fontId="46" fillId="0" borderId="26" xfId="86" applyNumberFormat="1" applyFont="1" applyBorder="1" applyAlignment="1" applyProtection="1">
      <alignment horizontal="right" vertical="center" shrinkToFit="1"/>
    </xf>
    <xf numFmtId="197" fontId="49" fillId="66" borderId="27" xfId="88" applyNumberFormat="1" applyFont="1" applyFill="1" applyBorder="1" applyAlignment="1" applyProtection="1">
      <alignment vertical="center" shrinkToFit="1"/>
    </xf>
    <xf numFmtId="0" fontId="120" fillId="68" borderId="52" xfId="86" applyFont="1" applyFill="1" applyBorder="1" applyAlignment="1" applyProtection="1">
      <alignment vertical="center" shrinkToFit="1"/>
    </xf>
    <xf numFmtId="38" fontId="47" fillId="0" borderId="26" xfId="86" applyNumberFormat="1" applyFont="1" applyBorder="1" applyAlignment="1" applyProtection="1">
      <alignment vertical="center" shrinkToFit="1"/>
    </xf>
    <xf numFmtId="197" fontId="46" fillId="0" borderId="75" xfId="88" applyNumberFormat="1" applyFont="1" applyFill="1" applyBorder="1" applyAlignment="1" applyProtection="1">
      <alignment vertical="center" shrinkToFit="1"/>
    </xf>
    <xf numFmtId="38" fontId="18" fillId="66" borderId="27" xfId="89" applyFont="1" applyFill="1" applyBorder="1" applyAlignment="1" applyProtection="1">
      <alignment vertical="center" shrinkToFit="1"/>
    </xf>
    <xf numFmtId="38" fontId="119" fillId="66" borderId="0" xfId="68" applyFont="1" applyFill="1" applyBorder="1" applyAlignment="1" applyProtection="1">
      <alignment horizontal="right" vertical="center"/>
    </xf>
  </cellXfs>
  <cellStyles count="589">
    <cellStyle name="_x000d__x000a_WORDHELP.DLL=C:\MSOFFICE\WINWORD_x000d__x000a_WORDCBT.DLL=C:\MSOFFICE\WINWORD_x000d__x000a_XLHELP.DLL=C:\MSOFFICE\E" xfId="97"/>
    <cellStyle name="_x000d__x000a_WORDHELP.DLL=C:\MSOFFICE\WINWORD_x000d__x000a_WORDCBT.DLL=C:\MSOFFICE\WINWORD_x000d__x000a_XLHELP.DLL=C:\MSOFFICE\E 2" xfId="98"/>
    <cellStyle name="20% - アクセント 1 2" xfId="99"/>
    <cellStyle name="20% - アクセント 1 2 2" xfId="100"/>
    <cellStyle name="20% - アクセント 1 2_130911_OPEX outoput image v5" xfId="101"/>
    <cellStyle name="20% - アクセント 2 2" xfId="102"/>
    <cellStyle name="20% - アクセント 2 2 2" xfId="103"/>
    <cellStyle name="20% - アクセント 2 2_130911_OPEX outoput image v5" xfId="104"/>
    <cellStyle name="20% - アクセント 3 2" xfId="105"/>
    <cellStyle name="20% - アクセント 3 2 2" xfId="106"/>
    <cellStyle name="20% - アクセント 3 2_130911_OPEX outoput image v5" xfId="107"/>
    <cellStyle name="20% - アクセント 4 2" xfId="108"/>
    <cellStyle name="20% - アクセント 4 2 2" xfId="109"/>
    <cellStyle name="20% - アクセント 4 2_130911_OPEX outoput image v5" xfId="110"/>
    <cellStyle name="20% - アクセント 5 2" xfId="111"/>
    <cellStyle name="20% - アクセント 5 2 2" xfId="112"/>
    <cellStyle name="20% - アクセント 5 2_130911_OPEX outoput image v5" xfId="113"/>
    <cellStyle name="20% - アクセント 6 2" xfId="114"/>
    <cellStyle name="20% - アクセント 6 2 2" xfId="115"/>
    <cellStyle name="20% - アクセント 6 2_130911_OPEX outoput image v5" xfId="116"/>
    <cellStyle name="40% - アクセント 1 2" xfId="117"/>
    <cellStyle name="40% - アクセント 1 2 2" xfId="118"/>
    <cellStyle name="40% - アクセント 1 2_130911_OPEX outoput image v5" xfId="119"/>
    <cellStyle name="40% - アクセント 2 2" xfId="120"/>
    <cellStyle name="40% - アクセント 2 2 2" xfId="121"/>
    <cellStyle name="40% - アクセント 2 2_130911_OPEX outoput image v5" xfId="122"/>
    <cellStyle name="40% - アクセント 3 2" xfId="123"/>
    <cellStyle name="40% - アクセント 3 2 2" xfId="124"/>
    <cellStyle name="40% - アクセント 3 2_130911_OPEX outoput image v5" xfId="125"/>
    <cellStyle name="40% - アクセント 4 2" xfId="126"/>
    <cellStyle name="40% - アクセント 4 2 2" xfId="127"/>
    <cellStyle name="40% - アクセント 4 2_130911_OPEX outoput image v5" xfId="128"/>
    <cellStyle name="40% - アクセント 5 2" xfId="129"/>
    <cellStyle name="40% - アクセント 5 2 2" xfId="130"/>
    <cellStyle name="40% - アクセント 5 2_130911_OPEX outoput image v5" xfId="131"/>
    <cellStyle name="40% - アクセント 6 2" xfId="132"/>
    <cellStyle name="40% - アクセント 6 2 2" xfId="133"/>
    <cellStyle name="40% - アクセント 6 2_130911_OPEX outoput image v5" xfId="134"/>
    <cellStyle name="60% - アクセント 1 2" xfId="135"/>
    <cellStyle name="60% - アクセント 1 2 2" xfId="136"/>
    <cellStyle name="60% - アクセント 2 2" xfId="137"/>
    <cellStyle name="60% - アクセント 2 2 2" xfId="138"/>
    <cellStyle name="60% - アクセント 3 2" xfId="139"/>
    <cellStyle name="60% - アクセント 3 2 2" xfId="140"/>
    <cellStyle name="60% - アクセント 4 2" xfId="141"/>
    <cellStyle name="60% - アクセント 4 2 2" xfId="142"/>
    <cellStyle name="60% - アクセント 5 2" xfId="143"/>
    <cellStyle name="60% - アクセント 5 2 2" xfId="144"/>
    <cellStyle name="60% - アクセント 6 2" xfId="145"/>
    <cellStyle name="60% - アクセント 6 2 2" xfId="146"/>
    <cellStyle name="args.style" xfId="147"/>
    <cellStyle name="Ａｒｉａｌ" xfId="148"/>
    <cellStyle name="blank" xfId="149"/>
    <cellStyle name="Border" xfId="1"/>
    <cellStyle name="Border 2" xfId="150"/>
    <cellStyle name="Border 2 2" xfId="151"/>
    <cellStyle name="Border 3" xfId="152"/>
    <cellStyle name="Border_Xl0000100" xfId="153"/>
    <cellStyle name="Calc Currency (0)" xfId="2"/>
    <cellStyle name="center" xfId="154"/>
    <cellStyle name="COLMs" xfId="3"/>
    <cellStyle name="Comma  - Style1" xfId="155"/>
    <cellStyle name="Comma  - Style2" xfId="156"/>
    <cellStyle name="Comma  - Style3" xfId="157"/>
    <cellStyle name="Comma  - Style4" xfId="158"/>
    <cellStyle name="Comma  - Style5" xfId="159"/>
    <cellStyle name="Comma  - Style6" xfId="160"/>
    <cellStyle name="Comma  - Style7" xfId="161"/>
    <cellStyle name="Comma  - Style8" xfId="162"/>
    <cellStyle name="Comma [0] 2" xfId="163"/>
    <cellStyle name="Comma [0] 2 2" xfId="164"/>
    <cellStyle name="Comma [0]_CCOCPX" xfId="4"/>
    <cellStyle name="Comma 2 2" xfId="165"/>
    <cellStyle name="Comma 3" xfId="166"/>
    <cellStyle name="Comma 4" xfId="167"/>
    <cellStyle name="Comma_Capex" xfId="5"/>
    <cellStyle name="Comment" xfId="6"/>
    <cellStyle name="Comment 2" xfId="168"/>
    <cellStyle name="Currency [0]_CCOCPX" xfId="7"/>
    <cellStyle name="Currency_CCOCPX" xfId="8"/>
    <cellStyle name="day (youbi)" xfId="9"/>
    <cellStyle name="DMEDEMO" xfId="169"/>
    <cellStyle name="editable" xfId="10"/>
    <cellStyle name="entry" xfId="170"/>
    <cellStyle name="Grey" xfId="11"/>
    <cellStyle name="Header" xfId="171"/>
    <cellStyle name="Header1" xfId="12"/>
    <cellStyle name="Header2" xfId="13"/>
    <cellStyle name="Header2 2" xfId="172"/>
    <cellStyle name="Header2 2 2" xfId="173"/>
    <cellStyle name="Header2 3" xfId="174"/>
    <cellStyle name="Header2_Xl0000100" xfId="175"/>
    <cellStyle name="Heading1" xfId="14"/>
    <cellStyle name="Heading2" xfId="15"/>
    <cellStyle name="hed1" xfId="16"/>
    <cellStyle name="hed2" xfId="17"/>
    <cellStyle name="IBM(401K)" xfId="176"/>
    <cellStyle name="Input [yellow]" xfId="18"/>
    <cellStyle name="Input [yellow] 2" xfId="177"/>
    <cellStyle name="Input [yellow] 2 2" xfId="178"/>
    <cellStyle name="Input [yellow] 3" xfId="179"/>
    <cellStyle name="J401K" xfId="180"/>
    <cellStyle name="Mgt_Head" xfId="19"/>
    <cellStyle name="Miki" xfId="181"/>
    <cellStyle name="Normal - Style1" xfId="20"/>
    <cellStyle name="Normal - Style1 2" xfId="182"/>
    <cellStyle name="Normal - Style1 2 2" xfId="183"/>
    <cellStyle name="Normal - Style1 3" xfId="184"/>
    <cellStyle name="Normal - Style1_【集計用】マネジメントレポート用_過去実績PL依頼_0510" xfId="185"/>
    <cellStyle name="Normal 2" xfId="186"/>
    <cellStyle name="Normal 2 2" xfId="187"/>
    <cellStyle name="Normal 2 2 2" xfId="188"/>
    <cellStyle name="Normal 2 3" xfId="189"/>
    <cellStyle name="Normal 2_【集計用】マネジメントレポート用_過去実績PL依頼_0510" xfId="190"/>
    <cellStyle name="Normal 3" xfId="191"/>
    <cellStyle name="Normal 9" xfId="90"/>
    <cellStyle name="Normal_#10-Headcount" xfId="192"/>
    <cellStyle name="per.style" xfId="193"/>
    <cellStyle name="Percent (0)" xfId="194"/>
    <cellStyle name="Percent [2]" xfId="21"/>
    <cellStyle name="Percent 2 2" xfId="195"/>
    <cellStyle name="Percent 3" xfId="196"/>
    <cellStyle name="Percent_RESULTS" xfId="22"/>
    <cellStyle name="price" xfId="197"/>
    <cellStyle name="proof" xfId="23"/>
    <cellStyle name="PSChar" xfId="198"/>
    <cellStyle name="PSDate" xfId="199"/>
    <cellStyle name="PSDec" xfId="200"/>
    <cellStyle name="PSHeading" xfId="201"/>
    <cellStyle name="PSInt" xfId="202"/>
    <cellStyle name="PSSpacer" xfId="203"/>
    <cellStyle name="revised" xfId="204"/>
    <cellStyle name="ROW" xfId="24"/>
    <cellStyle name="ROWs" xfId="25"/>
    <cellStyle name="SAPBEXaggData" xfId="26"/>
    <cellStyle name="SAPBEXaggData 2" xfId="205"/>
    <cellStyle name="SAPBEXaggData 3" xfId="206"/>
    <cellStyle name="SAPBEXaggData_Xl0000100" xfId="207"/>
    <cellStyle name="SAPBEXaggDataEmph" xfId="27"/>
    <cellStyle name="SAPBEXaggDataEmph 2" xfId="208"/>
    <cellStyle name="SAPBEXaggDataEmph_Xl0000100" xfId="209"/>
    <cellStyle name="SAPBEXaggItem" xfId="28"/>
    <cellStyle name="SAPBEXaggItem 2" xfId="210"/>
    <cellStyle name="SAPBEXaggItem 3" xfId="211"/>
    <cellStyle name="SAPBEXaggItem_Xl0000100" xfId="212"/>
    <cellStyle name="SAPBEXaggItemX" xfId="29"/>
    <cellStyle name="SAPBEXaggItemX 2" xfId="213"/>
    <cellStyle name="SAPBEXaggItemX 3" xfId="214"/>
    <cellStyle name="SAPBEXaggItemX_Xl0000100" xfId="215"/>
    <cellStyle name="SAPBEXchaText" xfId="30"/>
    <cellStyle name="SAPBEXchaText 2" xfId="216"/>
    <cellStyle name="SAPBEXchaText 3" xfId="217"/>
    <cellStyle name="SAPBEXchaText_Xl0000100" xfId="218"/>
    <cellStyle name="SAPBEXexcBad" xfId="219"/>
    <cellStyle name="SAPBEXexcBad7" xfId="31"/>
    <cellStyle name="SAPBEXexcBad7 2" xfId="220"/>
    <cellStyle name="SAPBEXexcBad7_Xl0000100" xfId="221"/>
    <cellStyle name="SAPBEXexcBad8" xfId="222"/>
    <cellStyle name="SAPBEXexcBad8 2" xfId="223"/>
    <cellStyle name="SAPBEXexcBad8_Xl0000100" xfId="224"/>
    <cellStyle name="SAPBEXexcBad9" xfId="32"/>
    <cellStyle name="SAPBEXexcBad9 2" xfId="225"/>
    <cellStyle name="SAPBEXexcBad9_Xl0000100" xfId="226"/>
    <cellStyle name="SAPBEXexcCritical" xfId="227"/>
    <cellStyle name="SAPBEXexcCritical4" xfId="33"/>
    <cellStyle name="SAPBEXexcCritical4 2" xfId="228"/>
    <cellStyle name="SAPBEXexcCritical4_Xl0000100" xfId="229"/>
    <cellStyle name="SAPBEXexcCritical5" xfId="34"/>
    <cellStyle name="SAPBEXexcCritical5 2" xfId="230"/>
    <cellStyle name="SAPBEXexcCritical5_Xl0000100" xfId="231"/>
    <cellStyle name="SAPBEXexcCritical6" xfId="35"/>
    <cellStyle name="SAPBEXexcCritical6 2" xfId="232"/>
    <cellStyle name="SAPBEXexcCritical6_Xl0000100" xfId="233"/>
    <cellStyle name="SAPBEXexcGood" xfId="234"/>
    <cellStyle name="SAPBEXexcGood1" xfId="36"/>
    <cellStyle name="SAPBEXexcGood1 2" xfId="235"/>
    <cellStyle name="SAPBEXexcGood1_Xl0000100" xfId="236"/>
    <cellStyle name="SAPBEXexcGood2" xfId="37"/>
    <cellStyle name="SAPBEXexcGood2 2" xfId="237"/>
    <cellStyle name="SAPBEXexcGood2_Xl0000100" xfId="238"/>
    <cellStyle name="SAPBEXexcGood3" xfId="38"/>
    <cellStyle name="SAPBEXexcGood3 2" xfId="239"/>
    <cellStyle name="SAPBEXexcGood3_Xl0000100" xfId="240"/>
    <cellStyle name="SAPBEXexcVeryBad" xfId="241"/>
    <cellStyle name="SAPBEXfilterDrill" xfId="39"/>
    <cellStyle name="SAPBEXfilterDrill 2" xfId="242"/>
    <cellStyle name="SAPBEXfilterDrill_Xl0000100" xfId="243"/>
    <cellStyle name="SAPBEXfilterItem" xfId="40"/>
    <cellStyle name="SAPBEXfilterItem 2" xfId="244"/>
    <cellStyle name="SAPBEXfilterItem_Xl0000100" xfId="245"/>
    <cellStyle name="SAPBEXfilterText" xfId="41"/>
    <cellStyle name="SAPBEXfilterText 2" xfId="246"/>
    <cellStyle name="SAPBEXfilterText_Xl0000100" xfId="247"/>
    <cellStyle name="SAPBEXformats" xfId="42"/>
    <cellStyle name="SAPBEXformats 2" xfId="248"/>
    <cellStyle name="SAPBEXformats_Xl0000100" xfId="249"/>
    <cellStyle name="SAPBEXheaderData" xfId="250"/>
    <cellStyle name="SAPBEXheaderItem" xfId="251"/>
    <cellStyle name="SAPBEXheaderItem 2" xfId="252"/>
    <cellStyle name="SAPBEXheaderItem 3" xfId="253"/>
    <cellStyle name="SAPBEXheaderItem_Xl0000100" xfId="254"/>
    <cellStyle name="SAPBEXheaderText" xfId="255"/>
    <cellStyle name="SAPBEXheaderText 2" xfId="256"/>
    <cellStyle name="SAPBEXheaderText 3" xfId="257"/>
    <cellStyle name="SAPBEXheaderText_Xl0000100" xfId="258"/>
    <cellStyle name="SAPBEXHLevel0" xfId="259"/>
    <cellStyle name="SAPBEXHLevel0 2" xfId="260"/>
    <cellStyle name="SAPBEXHLevel0 3" xfId="261"/>
    <cellStyle name="SAPBEXHLevel0_Xl0000100" xfId="262"/>
    <cellStyle name="SAPBEXHLevel0X" xfId="263"/>
    <cellStyle name="SAPBEXHLevel0X 2" xfId="264"/>
    <cellStyle name="SAPBEXHLevel0X 3" xfId="265"/>
    <cellStyle name="SAPBEXHLevel0X_Xl0000100" xfId="266"/>
    <cellStyle name="SAPBEXHLevel1" xfId="267"/>
    <cellStyle name="SAPBEXHLevel1 2" xfId="268"/>
    <cellStyle name="SAPBEXHLevel1 3" xfId="269"/>
    <cellStyle name="SAPBEXHLevel1_Xl0000100" xfId="270"/>
    <cellStyle name="SAPBEXHLevel1X" xfId="43"/>
    <cellStyle name="SAPBEXHLevel1X 2" xfId="271"/>
    <cellStyle name="SAPBEXHLevel1X 3" xfId="272"/>
    <cellStyle name="SAPBEXHLevel1X_Xl0000100" xfId="273"/>
    <cellStyle name="SAPBEXHLevel2" xfId="44"/>
    <cellStyle name="SAPBEXHLevel2 2" xfId="274"/>
    <cellStyle name="SAPBEXHLevel2 3" xfId="275"/>
    <cellStyle name="SAPBEXHLevel2_Xl0000100" xfId="276"/>
    <cellStyle name="SAPBEXHLevel2X" xfId="45"/>
    <cellStyle name="SAPBEXHLevel2X 2" xfId="277"/>
    <cellStyle name="SAPBEXHLevel2X 3" xfId="278"/>
    <cellStyle name="SAPBEXHLevel2X_Xl0000100" xfId="279"/>
    <cellStyle name="SAPBEXHLevel3" xfId="46"/>
    <cellStyle name="SAPBEXHLevel3 2" xfId="280"/>
    <cellStyle name="SAPBEXHLevel3 3" xfId="281"/>
    <cellStyle name="SAPBEXHLevel3_Xl0000100" xfId="282"/>
    <cellStyle name="SAPBEXHLevel3X" xfId="47"/>
    <cellStyle name="SAPBEXHLevel3X 2" xfId="283"/>
    <cellStyle name="SAPBEXHLevel3X 3" xfId="284"/>
    <cellStyle name="SAPBEXHLevel3X_Xl0000100" xfId="285"/>
    <cellStyle name="SAPBEXresData" xfId="48"/>
    <cellStyle name="SAPBEXresData 2" xfId="286"/>
    <cellStyle name="SAPBEXresData_Xl0000100" xfId="287"/>
    <cellStyle name="SAPBEXresDataEmph" xfId="49"/>
    <cellStyle name="SAPBEXresDataEmph 2" xfId="288"/>
    <cellStyle name="SAPBEXresDataEmph_Xl0000100" xfId="289"/>
    <cellStyle name="SAPBEXresItem" xfId="50"/>
    <cellStyle name="SAPBEXresItem 2" xfId="290"/>
    <cellStyle name="SAPBEXresItem_Xl0000100" xfId="291"/>
    <cellStyle name="SAPBEXresItemX" xfId="51"/>
    <cellStyle name="SAPBEXresItemX 2" xfId="292"/>
    <cellStyle name="SAPBEXresItemX 3" xfId="293"/>
    <cellStyle name="SAPBEXresItemX_Xl0000100" xfId="294"/>
    <cellStyle name="SAPBEXstdData" xfId="52"/>
    <cellStyle name="SAPBEXstdData 2" xfId="295"/>
    <cellStyle name="SAPBEXstdData 3" xfId="296"/>
    <cellStyle name="SAPBEXstdData_Xl0000100" xfId="297"/>
    <cellStyle name="SAPBEXstdDataEmph" xfId="298"/>
    <cellStyle name="SAPBEXstdDataEmph 2" xfId="299"/>
    <cellStyle name="SAPBEXstdDataEmph_Xl0000100" xfId="300"/>
    <cellStyle name="SAPBEXstdItem" xfId="53"/>
    <cellStyle name="SAPBEXstdItem 2" xfId="301"/>
    <cellStyle name="SAPBEXstdItem 3" xfId="302"/>
    <cellStyle name="SAPBEXstdItem_Xl0000100" xfId="303"/>
    <cellStyle name="SAPBEXstdItemX" xfId="54"/>
    <cellStyle name="SAPBEXstdItemX 2" xfId="304"/>
    <cellStyle name="SAPBEXstdItemX 3" xfId="305"/>
    <cellStyle name="SAPBEXstdItemX_Xl0000100" xfId="306"/>
    <cellStyle name="SAPBEXsubData" xfId="307"/>
    <cellStyle name="SAPBEXsubDataEmph" xfId="308"/>
    <cellStyle name="SAPBEXsubItem" xfId="309"/>
    <cellStyle name="SAPBEXtitle" xfId="55"/>
    <cellStyle name="SAPBEXtitle 2" xfId="310"/>
    <cellStyle name="SAPBEXtitle_Xl0000100" xfId="311"/>
    <cellStyle name="SAPBEXundefined" xfId="56"/>
    <cellStyle name="SAPBEXundefined 2" xfId="312"/>
    <cellStyle name="SAPBEXundefined_Xl0000100" xfId="313"/>
    <cellStyle name="section" xfId="314"/>
    <cellStyle name="Sheet_Title" xfId="57"/>
    <cellStyle name="Standard 2" xfId="91"/>
    <cellStyle name="Standard 5" xfId="92"/>
    <cellStyle name="Standard-Link" xfId="58"/>
    <cellStyle name="SubTotal" xfId="59"/>
    <cellStyle name="TC_MM/DD" xfId="60"/>
    <cellStyle name="Title" xfId="61"/>
    <cellStyle name="Total" xfId="62"/>
    <cellStyle name="Under" xfId="63"/>
    <cellStyle name="Up" xfId="315"/>
    <cellStyle name="アクセント 1 2" xfId="316"/>
    <cellStyle name="アクセント 1 2 2" xfId="317"/>
    <cellStyle name="アクセント 2 2" xfId="318"/>
    <cellStyle name="アクセント 2 2 2" xfId="319"/>
    <cellStyle name="アクセント 3 2" xfId="320"/>
    <cellStyle name="アクセント 3 2 2" xfId="321"/>
    <cellStyle name="アクセント 4 2" xfId="322"/>
    <cellStyle name="アクセント 4 2 2" xfId="323"/>
    <cellStyle name="アクセント 5 2" xfId="324"/>
    <cellStyle name="アクセント 5 2 2" xfId="325"/>
    <cellStyle name="アクセント 6 2" xfId="326"/>
    <cellStyle name="アクセント 6 2 2" xfId="327"/>
    <cellStyle name="スタイル 1" xfId="328"/>
    <cellStyle name="タイトル 2" xfId="329"/>
    <cellStyle name="チェック セル 2" xfId="330"/>
    <cellStyle name="どちらでもない 2" xfId="331"/>
    <cellStyle name="パーセント" xfId="584" builtinId="5"/>
    <cellStyle name="パーセント 2" xfId="87"/>
    <cellStyle name="パーセント 2 2" xfId="332"/>
    <cellStyle name="パーセント 2 2 2" xfId="333"/>
    <cellStyle name="パーセント 2 2 2 2" xfId="334"/>
    <cellStyle name="パーセント 2 2 3" xfId="335"/>
    <cellStyle name="パーセント 2 3" xfId="336"/>
    <cellStyle name="パーセント 2 3 2" xfId="337"/>
    <cellStyle name="パーセント 2 4" xfId="338"/>
    <cellStyle name="パーセント 2 5" xfId="587"/>
    <cellStyle name="パーセント 3" xfId="339"/>
    <cellStyle name="パーセント 3 2" xfId="340"/>
    <cellStyle name="パーセント 4" xfId="341"/>
    <cellStyle name="パーセント 4 2" xfId="342"/>
    <cellStyle name="パーセント 5" xfId="343"/>
    <cellStyle name="パーセント 5 2" xfId="344"/>
    <cellStyle name="パーセント 6" xfId="96"/>
    <cellStyle name="パーセント 7" xfId="345"/>
    <cellStyle name="パーセント()" xfId="64"/>
    <cellStyle name="パーセント(0.00)" xfId="65"/>
    <cellStyle name="パーセント[0.00]" xfId="66"/>
    <cellStyle name="メモ 2" xfId="346"/>
    <cellStyle name="メモ 2 2" xfId="347"/>
    <cellStyle name="メモ 3" xfId="348"/>
    <cellStyle name="リンク セル 2" xfId="349"/>
    <cellStyle name="悪い 2" xfId="350"/>
    <cellStyle name="議事録" xfId="351"/>
    <cellStyle name="計算 2" xfId="352"/>
    <cellStyle name="警告文 2" xfId="353"/>
    <cellStyle name="桁蟻唇Ｆ [0.00]_Sheet1" xfId="354"/>
    <cellStyle name="桁蟻唇Ｆ_Sheet1" xfId="355"/>
    <cellStyle name="桁区mil" xfId="67"/>
    <cellStyle name="桁区切り" xfId="68" builtinId="6"/>
    <cellStyle name="桁区切り-" xfId="356"/>
    <cellStyle name="桁区切り [,]" xfId="357"/>
    <cellStyle name="桁区切り [0,]" xfId="358"/>
    <cellStyle name="桁区切り [0.0,]" xfId="359"/>
    <cellStyle name="桁区切り [0.0]" xfId="69"/>
    <cellStyle name="桁区切り [0.0]-" xfId="360"/>
    <cellStyle name="桁区切り [0.00] 2" xfId="88"/>
    <cellStyle name="桁区切り [0.00] 2 2" xfId="361"/>
    <cellStyle name="桁区切り [0.00] 2 3" xfId="588"/>
    <cellStyle name="桁区切り [0]" xfId="70"/>
    <cellStyle name="桁区切り [0] 2" xfId="362"/>
    <cellStyle name="桁区切り [0]_Xl0000100" xfId="363"/>
    <cellStyle name="桁区切り [000,]" xfId="364"/>
    <cellStyle name="桁区切り 0.0" xfId="71"/>
    <cellStyle name="桁区切り 0.00" xfId="72"/>
    <cellStyle name="桁区切り 000," xfId="365"/>
    <cellStyle name="桁区切り 10" xfId="366"/>
    <cellStyle name="桁区切り 10 2" xfId="367"/>
    <cellStyle name="桁区切り 11" xfId="368"/>
    <cellStyle name="桁区切り 11 2" xfId="369"/>
    <cellStyle name="桁区切り 12" xfId="370"/>
    <cellStyle name="桁区切り 12 2" xfId="371"/>
    <cellStyle name="桁区切り 13" xfId="372"/>
    <cellStyle name="桁区切り 13 2" xfId="373"/>
    <cellStyle name="桁区切り 14" xfId="374"/>
    <cellStyle name="桁区切り 14 2" xfId="375"/>
    <cellStyle name="桁区切り 15" xfId="376"/>
    <cellStyle name="桁区切り 15 2" xfId="377"/>
    <cellStyle name="桁区切り 16" xfId="378"/>
    <cellStyle name="桁区切り 16 2" xfId="379"/>
    <cellStyle name="桁区切り 17" xfId="380"/>
    <cellStyle name="桁区切り 17 2" xfId="381"/>
    <cellStyle name="桁区切り 18" xfId="382"/>
    <cellStyle name="桁区切り 18 2" xfId="383"/>
    <cellStyle name="桁区切り 19" xfId="95"/>
    <cellStyle name="桁区切り 2" xfId="89"/>
    <cellStyle name="桁区切り 2 2" xfId="384"/>
    <cellStyle name="桁区切り 2 2 2" xfId="385"/>
    <cellStyle name="桁区切り 2 2 2 3" xfId="386"/>
    <cellStyle name="桁区切り 2 2 2 3 2" xfId="387"/>
    <cellStyle name="桁区切り 2 3" xfId="388"/>
    <cellStyle name="桁区切り 2 3 2" xfId="389"/>
    <cellStyle name="桁区切り 2 4" xfId="390"/>
    <cellStyle name="桁区切り 2 5" xfId="391"/>
    <cellStyle name="桁区切り 2 6" xfId="392"/>
    <cellStyle name="桁区切り 2 7" xfId="586"/>
    <cellStyle name="桁区切り 20" xfId="393"/>
    <cellStyle name="桁区切り 21" xfId="394"/>
    <cellStyle name="桁区切り 22" xfId="395"/>
    <cellStyle name="桁区切り 23" xfId="396"/>
    <cellStyle name="桁区切り 24" xfId="397"/>
    <cellStyle name="桁区切り 25" xfId="398"/>
    <cellStyle name="桁区切り 26" xfId="399"/>
    <cellStyle name="桁区切り 27" xfId="400"/>
    <cellStyle name="桁区切り 28" xfId="401"/>
    <cellStyle name="桁区切り 29" xfId="402"/>
    <cellStyle name="桁区切り 3" xfId="94"/>
    <cellStyle name="桁区切り 3 2" xfId="403"/>
    <cellStyle name="桁区切り 3 2 2" xfId="404"/>
    <cellStyle name="桁区切り 3 2 2 2" xfId="405"/>
    <cellStyle name="桁区切り 3 2 3" xfId="406"/>
    <cellStyle name="桁区切り 3 3" xfId="407"/>
    <cellStyle name="桁区切り 30" xfId="408"/>
    <cellStyle name="桁区切り 31" xfId="409"/>
    <cellStyle name="桁区切り 32" xfId="410"/>
    <cellStyle name="桁区切り 33" xfId="411"/>
    <cellStyle name="桁区切り 34" xfId="412"/>
    <cellStyle name="桁区切り 35" xfId="413"/>
    <cellStyle name="桁区切り 36" xfId="414"/>
    <cellStyle name="桁区切り 37" xfId="415"/>
    <cellStyle name="桁区切り 4" xfId="416"/>
    <cellStyle name="桁区切り 4 2" xfId="417"/>
    <cellStyle name="桁区切り 4 2 2" xfId="418"/>
    <cellStyle name="桁区切り 4 3" xfId="419"/>
    <cellStyle name="桁区切り 5" xfId="420"/>
    <cellStyle name="桁区切り 5 2" xfId="421"/>
    <cellStyle name="桁区切り 6" xfId="422"/>
    <cellStyle name="桁区切り 6 2" xfId="423"/>
    <cellStyle name="桁区切り 6 2 2" xfId="424"/>
    <cellStyle name="桁区切り 6 3" xfId="425"/>
    <cellStyle name="桁区切り 7" xfId="426"/>
    <cellStyle name="桁区切り 7 2" xfId="427"/>
    <cellStyle name="桁区切り 8" xfId="428"/>
    <cellStyle name="桁区切り 8 2" xfId="429"/>
    <cellStyle name="桁区切り 9" xfId="430"/>
    <cellStyle name="桁区切り 9 2" xfId="431"/>
    <cellStyle name="桁区切りM_BAPC" xfId="73"/>
    <cellStyle name="桁区切りMil" xfId="74"/>
    <cellStyle name="桁区切りMil 2" xfId="432"/>
    <cellStyle name="桁区切りS" xfId="75"/>
    <cellStyle name="桁区切りThou" xfId="76"/>
    <cellStyle name="桁区切りThou 2" xfId="433"/>
    <cellStyle name="桁区切り億円" xfId="77"/>
    <cellStyle name="見出し 1 2" xfId="434"/>
    <cellStyle name="見出し 2 2" xfId="435"/>
    <cellStyle name="見出し 3 2" xfId="436"/>
    <cellStyle name="見出し 4 2" xfId="437"/>
    <cellStyle name="集計 2" xfId="438"/>
    <cellStyle name="出力 2" xfId="439"/>
    <cellStyle name="折り返し" xfId="78"/>
    <cellStyle name="説明文 2" xfId="440"/>
    <cellStyle name="千桁  ,000" xfId="441"/>
    <cellStyle name="千桁(,000)" xfId="442"/>
    <cellStyle name="脱浦 [0.00]_?O±U" xfId="443"/>
    <cellStyle name="脱浦_?O±U" xfId="444"/>
    <cellStyle name="通貨 2" xfId="445"/>
    <cellStyle name="通貨 2 2" xfId="446"/>
    <cellStyle name="点罫線右" xfId="79"/>
    <cellStyle name="点罫線下" xfId="80"/>
    <cellStyle name="点線下" xfId="447"/>
    <cellStyle name="入力 2" xfId="448"/>
    <cellStyle name="標準" xfId="0" builtinId="0"/>
    <cellStyle name="標準 （MSPゴシック）" xfId="449"/>
    <cellStyle name="標準 10" xfId="450"/>
    <cellStyle name="標準 10 2" xfId="451"/>
    <cellStyle name="標準 10 2 2" xfId="452"/>
    <cellStyle name="標準 10 3" xfId="453"/>
    <cellStyle name="標準 10_【集計用】マネジメントレポート用_過去実績PL依頼_0510" xfId="454"/>
    <cellStyle name="標準 11" xfId="455"/>
    <cellStyle name="標準 12" xfId="456"/>
    <cellStyle name="標準 13" xfId="457"/>
    <cellStyle name="標準 14" xfId="458"/>
    <cellStyle name="標準 15" xfId="459"/>
    <cellStyle name="標準 16" xfId="460"/>
    <cellStyle name="標準 17" xfId="461"/>
    <cellStyle name="標準 18" xfId="462"/>
    <cellStyle name="標準 19" xfId="463"/>
    <cellStyle name="標準 2" xfId="81"/>
    <cellStyle name="標準 2 10" xfId="464"/>
    <cellStyle name="標準 2 11" xfId="465"/>
    <cellStyle name="標準 2 2" xfId="93"/>
    <cellStyle name="標準 2 2 2" xfId="466"/>
    <cellStyle name="標準 2 2 2 2" xfId="467"/>
    <cellStyle name="標準 2 3" xfId="468"/>
    <cellStyle name="標準 2 3 10" xfId="469"/>
    <cellStyle name="標準 2 3 2" xfId="470"/>
    <cellStyle name="標準 2 3 2 2" xfId="471"/>
    <cellStyle name="標準 2 3 2 2 2" xfId="472"/>
    <cellStyle name="標準 2 3 2 2_130911_OPEX outoput image v5" xfId="473"/>
    <cellStyle name="標準 2 3 2 3" xfId="474"/>
    <cellStyle name="標準 2 3 2_【集計用】マネジメントレポート用_過去実績PL依頼_0510" xfId="475"/>
    <cellStyle name="標準 2 3 3" xfId="476"/>
    <cellStyle name="標準 2 3 4" xfId="477"/>
    <cellStyle name="標準 2 3 5" xfId="478"/>
    <cellStyle name="標準 2 3 6" xfId="479"/>
    <cellStyle name="標準 2 3 7" xfId="480"/>
    <cellStyle name="標準 2 3 8" xfId="481"/>
    <cellStyle name="標準 2 3 9" xfId="482"/>
    <cellStyle name="標準 2 3_【集計用】マネジメントレポート用_過去実績PL依頼_0510" xfId="483"/>
    <cellStyle name="標準 2 4" xfId="484"/>
    <cellStyle name="標準 2 4 2" xfId="485"/>
    <cellStyle name="標準 2 4_130911_OPEX outoput image v5" xfId="486"/>
    <cellStyle name="標準 2 5" xfId="487"/>
    <cellStyle name="標準 2 5 2" xfId="488"/>
    <cellStyle name="標準 2 5_130911_OPEX outoput image v5" xfId="489"/>
    <cellStyle name="標準 2 6" xfId="490"/>
    <cellStyle name="標準 2 7" xfId="491"/>
    <cellStyle name="標準 2 8" xfId="492"/>
    <cellStyle name="標準 2 9" xfId="493"/>
    <cellStyle name="標準 2_【集計用】マネジメントレポート用_過去実績PL依頼_0510" xfId="494"/>
    <cellStyle name="標準 20" xfId="495"/>
    <cellStyle name="標準 21" xfId="496"/>
    <cellStyle name="標準 22" xfId="497"/>
    <cellStyle name="標準 23" xfId="498"/>
    <cellStyle name="標準 24" xfId="499"/>
    <cellStyle name="標準 25" xfId="500"/>
    <cellStyle name="標準 256" xfId="501"/>
    <cellStyle name="標準 256 2" xfId="502"/>
    <cellStyle name="標準 26" xfId="503"/>
    <cellStyle name="標準 27" xfId="504"/>
    <cellStyle name="標準 28" xfId="505"/>
    <cellStyle name="標準 29" xfId="506"/>
    <cellStyle name="標準 3" xfId="86"/>
    <cellStyle name="標準 3 2" xfId="507"/>
    <cellStyle name="標準 3 2 2" xfId="508"/>
    <cellStyle name="標準 3 3" xfId="509"/>
    <cellStyle name="標準 3 3 2" xfId="510"/>
    <cellStyle name="標準 3 3_130911_OPEX outoput image v5" xfId="511"/>
    <cellStyle name="標準 3 4" xfId="512"/>
    <cellStyle name="標準 3 5" xfId="513"/>
    <cellStyle name="標準 3 6" xfId="514"/>
    <cellStyle name="標準 3 7" xfId="515"/>
    <cellStyle name="標準 3 8" xfId="585"/>
    <cellStyle name="標準 3_【集計用】マネジメントレポート用_過去実績PL依頼_0510" xfId="516"/>
    <cellStyle name="標準 30" xfId="517"/>
    <cellStyle name="標準 31" xfId="518"/>
    <cellStyle name="標準 32" xfId="519"/>
    <cellStyle name="標準 33" xfId="520"/>
    <cellStyle name="標準 34" xfId="521"/>
    <cellStyle name="標準 35" xfId="522"/>
    <cellStyle name="標準 36" xfId="523"/>
    <cellStyle name="標準 37" xfId="524"/>
    <cellStyle name="標準 38" xfId="525"/>
    <cellStyle name="標準 39" xfId="526"/>
    <cellStyle name="標準 4" xfId="527"/>
    <cellStyle name="標準 4 2" xfId="528"/>
    <cellStyle name="標準 4 2 2" xfId="529"/>
    <cellStyle name="標準 4 2_130911_OPEX outoput image v5" xfId="530"/>
    <cellStyle name="標準 4 3" xfId="531"/>
    <cellStyle name="標準 4_【集計用】マネジメントレポート用_過去実績PL依頼_0510" xfId="532"/>
    <cellStyle name="標準 40" xfId="533"/>
    <cellStyle name="標準 41" xfId="534"/>
    <cellStyle name="標準 42" xfId="535"/>
    <cellStyle name="標準 43" xfId="536"/>
    <cellStyle name="標準 44" xfId="537"/>
    <cellStyle name="標準 45" xfId="538"/>
    <cellStyle name="標準 46" xfId="539"/>
    <cellStyle name="標準 47" xfId="540"/>
    <cellStyle name="標準 48" xfId="541"/>
    <cellStyle name="標準 49" xfId="542"/>
    <cellStyle name="標準 5" xfId="543"/>
    <cellStyle name="標準 5 2" xfId="544"/>
    <cellStyle name="標準 50" xfId="545"/>
    <cellStyle name="標準 51" xfId="546"/>
    <cellStyle name="標準 52" xfId="547"/>
    <cellStyle name="標準 53" xfId="548"/>
    <cellStyle name="標準 54" xfId="549"/>
    <cellStyle name="標準 55" xfId="550"/>
    <cellStyle name="標準 56" xfId="551"/>
    <cellStyle name="標準 56 2" xfId="552"/>
    <cellStyle name="標準 57" xfId="553"/>
    <cellStyle name="標準 57 2" xfId="554"/>
    <cellStyle name="標準 58" xfId="555"/>
    <cellStyle name="標準 59" xfId="556"/>
    <cellStyle name="標準 6" xfId="557"/>
    <cellStyle name="標準 6 2" xfId="558"/>
    <cellStyle name="標準 6_130911_OPEX outoput image v5" xfId="559"/>
    <cellStyle name="標準 60" xfId="560"/>
    <cellStyle name="標準 61" xfId="561"/>
    <cellStyle name="標準 62" xfId="562"/>
    <cellStyle name="標準 63" xfId="563"/>
    <cellStyle name="標準 64" xfId="564"/>
    <cellStyle name="標準 65" xfId="565"/>
    <cellStyle name="標準 66" xfId="566"/>
    <cellStyle name="標準 7" xfId="567"/>
    <cellStyle name="標準 7 2" xfId="568"/>
    <cellStyle name="標準 8" xfId="569"/>
    <cellStyle name="標準 8 2" xfId="570"/>
    <cellStyle name="標準 9" xfId="571"/>
    <cellStyle name="標準 9 2" xfId="572"/>
    <cellStyle name="標準 9 2 2" xfId="573"/>
    <cellStyle name="標準 9 2_130911_OPEX outoput image v5" xfId="574"/>
    <cellStyle name="標準 9 3" xfId="575"/>
    <cellStyle name="標準 9_【集計用】マネジメントレポート用_過去実績PL依頼_0605" xfId="576"/>
    <cellStyle name="標準J" xfId="82"/>
    <cellStyle name="普通" xfId="577"/>
    <cellStyle name="文字 | Ａ" xfId="578"/>
    <cellStyle name="文字 Ａ |" xfId="579"/>
    <cellStyle name="文字| Ａ" xfId="580"/>
    <cellStyle name="文字＞A(Middle)" xfId="83"/>
    <cellStyle name="文字Ａ |" xfId="581"/>
    <cellStyle name="文字Ａ｜" xfId="582"/>
    <cellStyle name="文字A&gt;(Middle)" xfId="84"/>
    <cellStyle name="未定義" xfId="85"/>
    <cellStyle name="良い 2" xfId="583"/>
  </cellStyles>
  <dxfs count="0"/>
  <tableStyles count="0" defaultTableStyle="TableStyleMedium2" defaultPivotStyle="PivotStyleLight16"/>
  <colors>
    <mruColors>
      <color rgb="FFFFFF99"/>
      <color rgb="FFCCFFCC"/>
      <color rgb="FFFFFFFF"/>
      <color rgb="FFFCD5B4"/>
      <color rgb="FFFFCC66"/>
      <color rgb="FF33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280148</xdr:colOff>
      <xdr:row>180</xdr:row>
      <xdr:rowOff>44823</xdr:rowOff>
    </xdr:from>
    <xdr:to>
      <xdr:col>16</xdr:col>
      <xdr:colOff>739589</xdr:colOff>
      <xdr:row>184</xdr:row>
      <xdr:rowOff>112059</xdr:rowOff>
    </xdr:to>
    <xdr:sp macro="" textlink="">
      <xdr:nvSpPr>
        <xdr:cNvPr id="2" name="正方形/長方形 1"/>
        <xdr:cNvSpPr/>
      </xdr:nvSpPr>
      <xdr:spPr>
        <a:xfrm>
          <a:off x="4314266" y="11407588"/>
          <a:ext cx="9693088"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新たな設備投資に伴う販売数量・売上高増加による利益・コスト試算シートです。投資により数量増加が見込まれる場合に限り入力します。</a:t>
          </a:r>
          <a:endParaRPr kumimoji="1" lang="en-US" altLang="ja-JP" sz="1100"/>
        </a:p>
        <a:p>
          <a:pPr algn="l"/>
          <a:r>
            <a:rPr kumimoji="1" lang="ja-JP" altLang="en-US" sz="1100"/>
            <a:t>　（例：自販機投資による自販機シェア拡大、</a:t>
          </a:r>
          <a:r>
            <a:rPr kumimoji="1" lang="en-US" altLang="ja-JP" sz="1100"/>
            <a:t>IT</a:t>
          </a:r>
          <a:r>
            <a:rPr kumimoji="1" lang="ja-JP" altLang="en-US" sz="1100"/>
            <a:t>ｼｽﾃﾑ導入による営業力強化、革新的な製品パッケージ開発のための製造ライン投資　等）</a:t>
          </a:r>
          <a:endParaRPr kumimoji="1" lang="en-US" altLang="ja-JP" sz="1100"/>
        </a:p>
        <a:p>
          <a:pPr algn="l"/>
          <a:r>
            <a:rPr kumimoji="1" lang="en-US" altLang="ja-JP" sz="1100"/>
            <a:t>It is estimated sheet profit from sales volume and sales growth due to new capital investment.(Example: Increase market share by VM investment,</a:t>
          </a:r>
          <a:r>
            <a:rPr kumimoji="1" lang="en-US" altLang="ja-JP" sz="1100">
              <a:solidFill>
                <a:schemeClr val="lt1"/>
              </a:solidFill>
              <a:effectLst/>
              <a:latin typeface="+mn-lt"/>
              <a:ea typeface="+mn-ea"/>
              <a:cs typeface="+mn-cs"/>
            </a:rPr>
            <a:t>Sales force and strengthening of IT system investment, </a:t>
          </a:r>
          <a:r>
            <a:rPr kumimoji="1" lang="en-US" altLang="ja-JP" sz="1100"/>
            <a:t>Production line investment for the product package development of innovatives.</a:t>
          </a:r>
        </a:p>
      </xdr:txBody>
    </xdr:sp>
    <xdr:clientData/>
  </xdr:twoCellAnchor>
  <xdr:twoCellAnchor>
    <xdr:from>
      <xdr:col>14</xdr:col>
      <xdr:colOff>160243</xdr:colOff>
      <xdr:row>4</xdr:row>
      <xdr:rowOff>459441</xdr:rowOff>
    </xdr:from>
    <xdr:to>
      <xdr:col>17</xdr:col>
      <xdr:colOff>593911</xdr:colOff>
      <xdr:row>13</xdr:row>
      <xdr:rowOff>0</xdr:rowOff>
    </xdr:to>
    <xdr:sp macro="" textlink="">
      <xdr:nvSpPr>
        <xdr:cNvPr id="3" name="正方形/長方形 2"/>
        <xdr:cNvSpPr/>
      </xdr:nvSpPr>
      <xdr:spPr>
        <a:xfrm>
          <a:off x="12520331" y="1176617"/>
          <a:ext cx="2686051" cy="27230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資産分類、資産詳細をリストから選択。</a:t>
          </a:r>
          <a:endParaRPr kumimoji="1" lang="en-US" altLang="ja-JP" sz="1100"/>
        </a:p>
        <a:p>
          <a:pPr algn="l"/>
          <a:r>
            <a:rPr kumimoji="1" lang="ja-JP" altLang="ja-JP" sz="1100">
              <a:solidFill>
                <a:schemeClr val="lt1"/>
              </a:solidFill>
              <a:effectLst/>
              <a:latin typeface="+mn-lt"/>
              <a:ea typeface="+mn-ea"/>
              <a:cs typeface="+mn-cs"/>
            </a:rPr>
            <a:t>償却方法、</a:t>
          </a:r>
          <a:r>
            <a:rPr kumimoji="1" lang="ja-JP" altLang="en-US" sz="1100"/>
            <a:t>耐用年数と償却率は自動表示されます。</a:t>
          </a:r>
          <a:endParaRPr kumimoji="1" lang="en-US" altLang="ja-JP" sz="1100"/>
        </a:p>
        <a:p>
          <a:pPr algn="l"/>
          <a:r>
            <a:rPr kumimoji="1" lang="ja-JP" altLang="en-US" sz="1100"/>
            <a:t>投資案件名は個別に入力。</a:t>
          </a:r>
          <a:endParaRPr kumimoji="1" lang="en-US" altLang="ja-JP" sz="1100"/>
        </a:p>
        <a:p>
          <a:pPr algn="l"/>
          <a:r>
            <a:rPr kumimoji="1" lang="en-US" altLang="ja-JP" sz="1100"/>
            <a:t>Select from the list Asset Category, Asset Detail.</a:t>
          </a:r>
        </a:p>
        <a:p>
          <a:pPr algn="l"/>
          <a:r>
            <a:rPr kumimoji="1" lang="en-US" altLang="ja-JP" sz="1100"/>
            <a:t>Dep. Method and</a:t>
          </a:r>
          <a:r>
            <a:rPr kumimoji="1" lang="en-US" altLang="ja-JP" sz="1100" baseline="0"/>
            <a:t> </a:t>
          </a:r>
          <a:r>
            <a:rPr kumimoji="1" lang="en-US" altLang="ja-JP" sz="1100"/>
            <a:t>Useful life ,</a:t>
          </a:r>
          <a:r>
            <a:rPr kumimoji="1" lang="en-US" altLang="ja-JP" sz="1100" baseline="0"/>
            <a:t> </a:t>
          </a:r>
          <a:r>
            <a:rPr kumimoji="1" lang="en-US" altLang="ja-JP" sz="1100"/>
            <a:t>Dep. Ratio are automatically displayed. Input</a:t>
          </a:r>
          <a:r>
            <a:rPr kumimoji="1" lang="en-US" altLang="ja-JP" sz="1100" baseline="0"/>
            <a:t> the investment asset name.</a:t>
          </a:r>
          <a:endParaRPr kumimoji="1" lang="en-US" altLang="ja-JP" sz="1100"/>
        </a:p>
      </xdr:txBody>
    </xdr:sp>
    <xdr:clientData/>
  </xdr:twoCellAnchor>
  <xdr:twoCellAnchor>
    <xdr:from>
      <xdr:col>14</xdr:col>
      <xdr:colOff>268942</xdr:colOff>
      <xdr:row>18</xdr:row>
      <xdr:rowOff>22411</xdr:rowOff>
    </xdr:from>
    <xdr:to>
      <xdr:col>17</xdr:col>
      <xdr:colOff>605119</xdr:colOff>
      <xdr:row>23</xdr:row>
      <xdr:rowOff>201706</xdr:rowOff>
    </xdr:to>
    <xdr:sp macro="" textlink="">
      <xdr:nvSpPr>
        <xdr:cNvPr id="4" name="正方形/長方形 3"/>
        <xdr:cNvSpPr/>
      </xdr:nvSpPr>
      <xdr:spPr>
        <a:xfrm>
          <a:off x="12035118" y="5916705"/>
          <a:ext cx="2588560" cy="12998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年度別の投資金額を入力。</a:t>
          </a:r>
          <a:endParaRPr kumimoji="1" lang="en-US" altLang="ja-JP" sz="1100"/>
        </a:p>
        <a:p>
          <a:pPr algn="l"/>
          <a:r>
            <a:rPr kumimoji="1" lang="en-US" altLang="ja-JP" sz="1100"/>
            <a:t>Input the amount of investment by year</a:t>
          </a:r>
        </a:p>
      </xdr:txBody>
    </xdr:sp>
    <xdr:clientData/>
  </xdr:twoCellAnchor>
  <xdr:twoCellAnchor>
    <xdr:from>
      <xdr:col>14</xdr:col>
      <xdr:colOff>280147</xdr:colOff>
      <xdr:row>26</xdr:row>
      <xdr:rowOff>100853</xdr:rowOff>
    </xdr:from>
    <xdr:to>
      <xdr:col>17</xdr:col>
      <xdr:colOff>616324</xdr:colOff>
      <xdr:row>37</xdr:row>
      <xdr:rowOff>22412</xdr:rowOff>
    </xdr:to>
    <xdr:sp macro="" textlink="">
      <xdr:nvSpPr>
        <xdr:cNvPr id="5" name="正方形/長方形 4"/>
        <xdr:cNvSpPr/>
      </xdr:nvSpPr>
      <xdr:spPr>
        <a:xfrm>
          <a:off x="12091147" y="7956177"/>
          <a:ext cx="2588559" cy="6051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償却費は自動計算。</a:t>
          </a:r>
          <a:endParaRPr kumimoji="1" lang="en-US" altLang="ja-JP" sz="1100"/>
        </a:p>
        <a:p>
          <a:pPr algn="l"/>
          <a:r>
            <a:rPr kumimoji="1" lang="en-US" altLang="ja-JP" sz="1100"/>
            <a:t>Depreciation calculated automatically</a:t>
          </a:r>
        </a:p>
      </xdr:txBody>
    </xdr:sp>
    <xdr:clientData/>
  </xdr:twoCellAnchor>
  <xdr:twoCellAnchor>
    <xdr:from>
      <xdr:col>13</xdr:col>
      <xdr:colOff>257733</xdr:colOff>
      <xdr:row>192</xdr:row>
      <xdr:rowOff>22411</xdr:rowOff>
    </xdr:from>
    <xdr:to>
      <xdr:col>17</xdr:col>
      <xdr:colOff>392206</xdr:colOff>
      <xdr:row>196</xdr:row>
      <xdr:rowOff>145675</xdr:rowOff>
    </xdr:to>
    <xdr:sp macro="" textlink="">
      <xdr:nvSpPr>
        <xdr:cNvPr id="6" name="正方形/長方形 5"/>
        <xdr:cNvSpPr/>
      </xdr:nvSpPr>
      <xdr:spPr>
        <a:xfrm>
          <a:off x="11250704" y="13727205"/>
          <a:ext cx="3160061" cy="7956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増加する販売数量のブランド別の構成比（％）を入力</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合計が</a:t>
          </a:r>
          <a:r>
            <a:rPr kumimoji="1" lang="en-US" altLang="ja-JP" sz="1100">
              <a:solidFill>
                <a:schemeClr val="lt1"/>
              </a:solidFill>
              <a:effectLst/>
              <a:latin typeface="+mn-lt"/>
              <a:ea typeface="+mn-ea"/>
              <a:cs typeface="+mn-cs"/>
            </a:rPr>
            <a:t>100</a:t>
          </a:r>
          <a:r>
            <a:rPr kumimoji="1" lang="ja-JP" altLang="ja-JP" sz="1100">
              <a:solidFill>
                <a:schemeClr val="lt1"/>
              </a:solidFill>
              <a:effectLst/>
              <a:latin typeface="+mn-lt"/>
              <a:ea typeface="+mn-ea"/>
              <a:cs typeface="+mn-cs"/>
            </a:rPr>
            <a:t>％になるように入力</a:t>
          </a:r>
          <a:r>
            <a:rPr kumimoji="1" lang="en-US" altLang="ja-JP" sz="1100">
              <a:solidFill>
                <a:schemeClr val="lt1"/>
              </a:solidFill>
              <a:effectLst/>
              <a:latin typeface="+mn-lt"/>
              <a:ea typeface="+mn-ea"/>
              <a:cs typeface="+mn-cs"/>
            </a:rPr>
            <a:t>)</a:t>
          </a:r>
          <a:endParaRPr kumimoji="1" lang="en-US" altLang="ja-JP" sz="1100"/>
        </a:p>
        <a:p>
          <a:pPr algn="l"/>
          <a:r>
            <a:rPr kumimoji="1" lang="en-US" altLang="ja-JP" sz="1100"/>
            <a:t>Input Brand composition ratio of Sales</a:t>
          </a:r>
          <a:r>
            <a:rPr kumimoji="1" lang="ja-JP" altLang="en-US" sz="1100"/>
            <a:t> </a:t>
          </a:r>
          <a:r>
            <a:rPr kumimoji="1" lang="en-US" altLang="ja-JP" sz="1100"/>
            <a:t>Volume</a:t>
          </a:r>
          <a:r>
            <a:rPr kumimoji="1" lang="ja-JP" altLang="en-US" sz="1100"/>
            <a:t> </a:t>
          </a:r>
          <a:r>
            <a:rPr kumimoji="1" lang="en-US" altLang="ja-JP" sz="1100"/>
            <a:t>increase (%)</a:t>
          </a:r>
        </a:p>
      </xdr:txBody>
    </xdr:sp>
    <xdr:clientData/>
  </xdr:twoCellAnchor>
  <xdr:twoCellAnchor>
    <xdr:from>
      <xdr:col>13</xdr:col>
      <xdr:colOff>336174</xdr:colOff>
      <xdr:row>213</xdr:row>
      <xdr:rowOff>100852</xdr:rowOff>
    </xdr:from>
    <xdr:to>
      <xdr:col>17</xdr:col>
      <xdr:colOff>381000</xdr:colOff>
      <xdr:row>220</xdr:row>
      <xdr:rowOff>0</xdr:rowOff>
    </xdr:to>
    <xdr:sp macro="" textlink="">
      <xdr:nvSpPr>
        <xdr:cNvPr id="7" name="正方形/長方形 6"/>
        <xdr:cNvSpPr/>
      </xdr:nvSpPr>
      <xdr:spPr>
        <a:xfrm>
          <a:off x="11329145" y="17537205"/>
          <a:ext cx="3070414" cy="10757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増加する販売数量パッケージ別の構成比（％）を入力</a:t>
          </a:r>
          <a:r>
            <a:rPr kumimoji="1" lang="en-US" altLang="ja-JP" sz="1100"/>
            <a:t>(</a:t>
          </a:r>
          <a:r>
            <a:rPr kumimoji="1" lang="ja-JP" altLang="en-US" sz="1100"/>
            <a:t>合計が</a:t>
          </a:r>
          <a:r>
            <a:rPr kumimoji="1" lang="en-US" altLang="ja-JP" sz="1100"/>
            <a:t>100</a:t>
          </a:r>
          <a:r>
            <a:rPr kumimoji="1" lang="ja-JP" altLang="en-US" sz="1100"/>
            <a:t>％になるように入力</a:t>
          </a:r>
          <a:r>
            <a:rPr kumimoji="1" lang="en-US" altLang="ja-JP" sz="1100"/>
            <a:t>)</a:t>
          </a:r>
        </a:p>
        <a:p>
          <a:pPr algn="l"/>
          <a:r>
            <a:rPr kumimoji="1" lang="en-US" altLang="ja-JP" sz="1100"/>
            <a:t>Input Package composition ratio of Sales</a:t>
          </a:r>
          <a:r>
            <a:rPr kumimoji="1" lang="ja-JP" altLang="en-US" sz="1100"/>
            <a:t> </a:t>
          </a:r>
          <a:r>
            <a:rPr kumimoji="1" lang="en-US" altLang="ja-JP" sz="1100"/>
            <a:t>Volume</a:t>
          </a:r>
          <a:r>
            <a:rPr kumimoji="1" lang="ja-JP" altLang="en-US" sz="1100"/>
            <a:t> </a:t>
          </a:r>
          <a:r>
            <a:rPr kumimoji="1" lang="en-US" altLang="ja-JP" sz="1100"/>
            <a:t>increase (%)</a:t>
          </a:r>
        </a:p>
      </xdr:txBody>
    </xdr:sp>
    <xdr:clientData/>
  </xdr:twoCellAnchor>
  <xdr:twoCellAnchor>
    <xdr:from>
      <xdr:col>13</xdr:col>
      <xdr:colOff>246527</xdr:colOff>
      <xdr:row>230</xdr:row>
      <xdr:rowOff>44823</xdr:rowOff>
    </xdr:from>
    <xdr:to>
      <xdr:col>17</xdr:col>
      <xdr:colOff>291353</xdr:colOff>
      <xdr:row>234</xdr:row>
      <xdr:rowOff>145677</xdr:rowOff>
    </xdr:to>
    <xdr:sp macro="" textlink="">
      <xdr:nvSpPr>
        <xdr:cNvPr id="8" name="正方形/長方形 7"/>
        <xdr:cNvSpPr/>
      </xdr:nvSpPr>
      <xdr:spPr>
        <a:xfrm>
          <a:off x="11620498" y="23005676"/>
          <a:ext cx="3070414" cy="907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チャネル別のコストは自動計算（</a:t>
          </a:r>
          <a:r>
            <a:rPr kumimoji="1" lang="en-US" altLang="ja-JP" sz="1100"/>
            <a:t>2012</a:t>
          </a:r>
          <a:r>
            <a:rPr kumimoji="1" lang="ja-JP" altLang="en-US" sz="1100"/>
            <a:t>年実績ベース）</a:t>
          </a:r>
          <a:r>
            <a:rPr kumimoji="1" lang="en-US" altLang="ja-JP" sz="1100"/>
            <a:t>Automatic computational cost of each channel (Based on 2012 actual</a:t>
          </a:r>
          <a:r>
            <a:rPr kumimoji="1" lang="en-US" altLang="ja-JP" sz="1100" baseline="0"/>
            <a:t> of K4</a:t>
          </a:r>
          <a:r>
            <a:rPr kumimoji="1" lang="ja-JP" altLang="en-US" sz="1100"/>
            <a:t> </a:t>
          </a:r>
          <a:r>
            <a:rPr kumimoji="1" lang="en-US" altLang="ja-JP" sz="1100"/>
            <a:t>)</a:t>
          </a:r>
        </a:p>
      </xdr:txBody>
    </xdr:sp>
    <xdr:clientData/>
  </xdr:twoCellAnchor>
  <xdr:twoCellAnchor>
    <xdr:from>
      <xdr:col>14</xdr:col>
      <xdr:colOff>268942</xdr:colOff>
      <xdr:row>162</xdr:row>
      <xdr:rowOff>44824</xdr:rowOff>
    </xdr:from>
    <xdr:to>
      <xdr:col>17</xdr:col>
      <xdr:colOff>605119</xdr:colOff>
      <xdr:row>167</xdr:row>
      <xdr:rowOff>0</xdr:rowOff>
    </xdr:to>
    <xdr:sp macro="" textlink="">
      <xdr:nvSpPr>
        <xdr:cNvPr id="11" name="正方形/長方形 10"/>
        <xdr:cNvSpPr/>
      </xdr:nvSpPr>
      <xdr:spPr>
        <a:xfrm>
          <a:off x="12079942" y="9838765"/>
          <a:ext cx="2588559"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設備投資に伴い変動するコストの内容を記載。費用削減はマイナス符合、費用増加はプラス符合で入力</a:t>
          </a:r>
          <a:endParaRPr kumimoji="1" lang="en-US" altLang="ja-JP" sz="1100"/>
        </a:p>
        <a:p>
          <a:pPr algn="l"/>
          <a:r>
            <a:rPr kumimoji="1" lang="en-US" altLang="ja-JP" sz="1100"/>
            <a:t>Input the amount of cost detail by year</a:t>
          </a:r>
        </a:p>
      </xdr:txBody>
    </xdr:sp>
    <xdr:clientData/>
  </xdr:twoCellAnchor>
  <xdr:twoCellAnchor>
    <xdr:from>
      <xdr:col>14</xdr:col>
      <xdr:colOff>268942</xdr:colOff>
      <xdr:row>173</xdr:row>
      <xdr:rowOff>44824</xdr:rowOff>
    </xdr:from>
    <xdr:to>
      <xdr:col>17</xdr:col>
      <xdr:colOff>605119</xdr:colOff>
      <xdr:row>178</xdr:row>
      <xdr:rowOff>0</xdr:rowOff>
    </xdr:to>
    <xdr:sp macro="" textlink="">
      <xdr:nvSpPr>
        <xdr:cNvPr id="12" name="正方形/長方形 11"/>
        <xdr:cNvSpPr/>
      </xdr:nvSpPr>
      <xdr:spPr>
        <a:xfrm>
          <a:off x="12079942" y="9793942"/>
          <a:ext cx="2588559" cy="12998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設備投資に伴い除却する資産の内容と除却金額を入力</a:t>
          </a:r>
          <a:endParaRPr kumimoji="1" lang="en-US" altLang="ja-JP" sz="1100"/>
        </a:p>
        <a:p>
          <a:pPr algn="l"/>
          <a:r>
            <a:rPr kumimoji="1" lang="en-US" altLang="ja-JP" sz="1100"/>
            <a:t>Input the amount of  Loss on disposal of fixed assets</a:t>
          </a:r>
          <a:r>
            <a:rPr kumimoji="1" lang="ja-JP" altLang="en-US" sz="1100"/>
            <a:t> </a:t>
          </a:r>
          <a:r>
            <a:rPr kumimoji="1" lang="en-US" altLang="ja-JP" sz="1100"/>
            <a:t>by year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324971</xdr:colOff>
      <xdr:row>17</xdr:row>
      <xdr:rowOff>123264</xdr:rowOff>
    </xdr:from>
    <xdr:to>
      <xdr:col>13</xdr:col>
      <xdr:colOff>347383</xdr:colOff>
      <xdr:row>23</xdr:row>
      <xdr:rowOff>44823</xdr:rowOff>
    </xdr:to>
    <xdr:sp macro="" textlink="">
      <xdr:nvSpPr>
        <xdr:cNvPr id="2" name="円/楕円 1"/>
        <xdr:cNvSpPr/>
      </xdr:nvSpPr>
      <xdr:spPr>
        <a:xfrm>
          <a:off x="8460442" y="2846293"/>
          <a:ext cx="2667000" cy="113179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600">
              <a:solidFill>
                <a:sysClr val="windowText" lastClr="000000"/>
              </a:solidFill>
            </a:rPr>
            <a:t>入力サンプル</a:t>
          </a:r>
          <a:endParaRPr kumimoji="1" lang="en-US" altLang="ja-JP" sz="1600">
            <a:solidFill>
              <a:sysClr val="windowText" lastClr="000000"/>
            </a:solidFill>
          </a:endParaRPr>
        </a:p>
        <a:p>
          <a:pPr algn="ctr"/>
          <a:r>
            <a:rPr kumimoji="1" lang="en-US" altLang="ja-JP" sz="1600">
              <a:solidFill>
                <a:sysClr val="windowText" lastClr="000000"/>
              </a:solidFill>
            </a:rPr>
            <a:t>Input</a:t>
          </a:r>
          <a:r>
            <a:rPr kumimoji="1" lang="en-US" altLang="ja-JP" sz="1600" baseline="0">
              <a:solidFill>
                <a:sysClr val="windowText" lastClr="000000"/>
              </a:solidFill>
            </a:rPr>
            <a:t> Sample Data</a:t>
          </a:r>
          <a:endParaRPr kumimoji="1" lang="ja-JP" altLang="en-US" sz="16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280148</xdr:colOff>
      <xdr:row>180</xdr:row>
      <xdr:rowOff>44823</xdr:rowOff>
    </xdr:from>
    <xdr:to>
      <xdr:col>16</xdr:col>
      <xdr:colOff>739589</xdr:colOff>
      <xdr:row>184</xdr:row>
      <xdr:rowOff>112059</xdr:rowOff>
    </xdr:to>
    <xdr:sp macro="" textlink="">
      <xdr:nvSpPr>
        <xdr:cNvPr id="2" name="正方形/長方形 1"/>
        <xdr:cNvSpPr/>
      </xdr:nvSpPr>
      <xdr:spPr>
        <a:xfrm>
          <a:off x="4690223" y="12789273"/>
          <a:ext cx="9679641" cy="7339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新たな設備投資に伴う販売数量・売上高増加による利益・コスト試算シートです。投資により数量増加が見込まれる場合に限り入力します。</a:t>
          </a:r>
          <a:endParaRPr kumimoji="1" lang="en-US" altLang="ja-JP" sz="1100"/>
        </a:p>
        <a:p>
          <a:pPr algn="l"/>
          <a:r>
            <a:rPr kumimoji="1" lang="ja-JP" altLang="en-US" sz="1100"/>
            <a:t>　（例：自販機投資による自販機シェア拡大、</a:t>
          </a:r>
          <a:r>
            <a:rPr kumimoji="1" lang="en-US" altLang="ja-JP" sz="1100"/>
            <a:t>IT</a:t>
          </a:r>
          <a:r>
            <a:rPr kumimoji="1" lang="ja-JP" altLang="en-US" sz="1100"/>
            <a:t>ｼｽﾃﾑ導入による営業力強化、革新的な製品パッケージ開発のための製造ライン投資　等）</a:t>
          </a:r>
          <a:endParaRPr kumimoji="1" lang="en-US" altLang="ja-JP" sz="1100"/>
        </a:p>
        <a:p>
          <a:pPr algn="l"/>
          <a:r>
            <a:rPr kumimoji="1" lang="en-US" altLang="ja-JP" sz="1100"/>
            <a:t>It is estimated sheet profit from sales volume and sales growth due to new capital investment.(Example: Increase market share by VM investment,</a:t>
          </a:r>
          <a:r>
            <a:rPr kumimoji="1" lang="en-US" altLang="ja-JP" sz="1100">
              <a:solidFill>
                <a:schemeClr val="lt1"/>
              </a:solidFill>
              <a:effectLst/>
              <a:latin typeface="+mn-lt"/>
              <a:ea typeface="+mn-ea"/>
              <a:cs typeface="+mn-cs"/>
            </a:rPr>
            <a:t>Sales force and strengthening of IT system investment, </a:t>
          </a:r>
          <a:r>
            <a:rPr kumimoji="1" lang="en-US" altLang="ja-JP" sz="1100"/>
            <a:t>Production line investment for the product package development of innovatives.</a:t>
          </a:r>
        </a:p>
      </xdr:txBody>
    </xdr:sp>
    <xdr:clientData/>
  </xdr:twoCellAnchor>
  <xdr:twoCellAnchor>
    <xdr:from>
      <xdr:col>14</xdr:col>
      <xdr:colOff>160243</xdr:colOff>
      <xdr:row>4</xdr:row>
      <xdr:rowOff>459441</xdr:rowOff>
    </xdr:from>
    <xdr:to>
      <xdr:col>17</xdr:col>
      <xdr:colOff>593911</xdr:colOff>
      <xdr:row>13</xdr:row>
      <xdr:rowOff>0</xdr:rowOff>
    </xdr:to>
    <xdr:sp macro="" textlink="">
      <xdr:nvSpPr>
        <xdr:cNvPr id="3" name="正方形/長方形 2"/>
        <xdr:cNvSpPr/>
      </xdr:nvSpPr>
      <xdr:spPr>
        <a:xfrm>
          <a:off x="12285568" y="1145241"/>
          <a:ext cx="2691093" cy="26933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資産分類、資産詳細をリストから選択。</a:t>
          </a:r>
          <a:endParaRPr kumimoji="1" lang="en-US" altLang="ja-JP" sz="1100"/>
        </a:p>
        <a:p>
          <a:pPr algn="l"/>
          <a:r>
            <a:rPr kumimoji="1" lang="ja-JP" altLang="en-US" sz="1100"/>
            <a:t>償却方法、耐用年数と償却率は自動表示されます。</a:t>
          </a:r>
          <a:endParaRPr kumimoji="1" lang="en-US" altLang="ja-JP" sz="1100"/>
        </a:p>
        <a:p>
          <a:pPr algn="l"/>
          <a:r>
            <a:rPr kumimoji="1" lang="ja-JP" altLang="en-US" sz="1100"/>
            <a:t>投資案件名は個別に入力。</a:t>
          </a:r>
          <a:endParaRPr kumimoji="1" lang="en-US" altLang="ja-JP" sz="1100"/>
        </a:p>
        <a:p>
          <a:pPr algn="l"/>
          <a:r>
            <a:rPr kumimoji="1" lang="en-US" altLang="ja-JP" sz="1100"/>
            <a:t>Select from the list Asset Category</a:t>
          </a:r>
          <a:r>
            <a:rPr kumimoji="1" lang="en-US" altLang="ja-JP" sz="1100" baseline="0"/>
            <a:t> </a:t>
          </a:r>
          <a:r>
            <a:rPr kumimoji="1" lang="en-US" altLang="ja-JP" sz="1100"/>
            <a:t>, Asset Detail.</a:t>
          </a:r>
        </a:p>
        <a:p>
          <a:pPr algn="l"/>
          <a:r>
            <a:rPr kumimoji="1" lang="en-US" altLang="ja-JP" sz="1100"/>
            <a:t>Dep.Method</a:t>
          </a:r>
          <a:r>
            <a:rPr kumimoji="1" lang="en-US" altLang="ja-JP" sz="1100" baseline="0"/>
            <a:t> and </a:t>
          </a:r>
          <a:r>
            <a:rPr kumimoji="1" lang="en-US" altLang="ja-JP" sz="1100"/>
            <a:t>Useful life ,</a:t>
          </a:r>
          <a:r>
            <a:rPr kumimoji="1" lang="en-US" altLang="ja-JP" sz="1100" baseline="0"/>
            <a:t> </a:t>
          </a:r>
          <a:r>
            <a:rPr kumimoji="1" lang="en-US" altLang="ja-JP" sz="1100"/>
            <a:t>Dep. Ratio are automatically displayed. Input</a:t>
          </a:r>
          <a:r>
            <a:rPr kumimoji="1" lang="en-US" altLang="ja-JP" sz="1100" baseline="0"/>
            <a:t> the investment asset name.</a:t>
          </a:r>
          <a:endParaRPr kumimoji="1" lang="en-US" altLang="ja-JP" sz="1100"/>
        </a:p>
      </xdr:txBody>
    </xdr:sp>
    <xdr:clientData/>
  </xdr:twoCellAnchor>
  <xdr:twoCellAnchor>
    <xdr:from>
      <xdr:col>14</xdr:col>
      <xdr:colOff>268942</xdr:colOff>
      <xdr:row>18</xdr:row>
      <xdr:rowOff>22411</xdr:rowOff>
    </xdr:from>
    <xdr:to>
      <xdr:col>17</xdr:col>
      <xdr:colOff>605119</xdr:colOff>
      <xdr:row>23</xdr:row>
      <xdr:rowOff>201706</xdr:rowOff>
    </xdr:to>
    <xdr:sp macro="" textlink="">
      <xdr:nvSpPr>
        <xdr:cNvPr id="4" name="正方形/長方形 3"/>
        <xdr:cNvSpPr/>
      </xdr:nvSpPr>
      <xdr:spPr>
        <a:xfrm>
          <a:off x="12394267" y="5003986"/>
          <a:ext cx="2593602" cy="11794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年度別の投資金額を入力。</a:t>
          </a:r>
          <a:endParaRPr kumimoji="1" lang="en-US" altLang="ja-JP" sz="1100"/>
        </a:p>
        <a:p>
          <a:pPr algn="l"/>
          <a:r>
            <a:rPr kumimoji="1" lang="en-US" altLang="ja-JP" sz="1100"/>
            <a:t>Input the amount of investment by year</a:t>
          </a:r>
        </a:p>
      </xdr:txBody>
    </xdr:sp>
    <xdr:clientData/>
  </xdr:twoCellAnchor>
  <xdr:twoCellAnchor>
    <xdr:from>
      <xdr:col>14</xdr:col>
      <xdr:colOff>280147</xdr:colOff>
      <xdr:row>26</xdr:row>
      <xdr:rowOff>100853</xdr:rowOff>
    </xdr:from>
    <xdr:to>
      <xdr:col>17</xdr:col>
      <xdr:colOff>616324</xdr:colOff>
      <xdr:row>37</xdr:row>
      <xdr:rowOff>22412</xdr:rowOff>
    </xdr:to>
    <xdr:sp macro="" textlink="">
      <xdr:nvSpPr>
        <xdr:cNvPr id="5" name="正方形/長方形 4"/>
        <xdr:cNvSpPr/>
      </xdr:nvSpPr>
      <xdr:spPr>
        <a:xfrm>
          <a:off x="12405472" y="6673103"/>
          <a:ext cx="2593602" cy="5978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償却費は自動計算。</a:t>
          </a:r>
          <a:endParaRPr kumimoji="1" lang="en-US" altLang="ja-JP" sz="1100"/>
        </a:p>
        <a:p>
          <a:pPr algn="l"/>
          <a:r>
            <a:rPr kumimoji="1" lang="en-US" altLang="ja-JP" sz="1100"/>
            <a:t>Depreciation calculated automatically</a:t>
          </a:r>
        </a:p>
      </xdr:txBody>
    </xdr:sp>
    <xdr:clientData/>
  </xdr:twoCellAnchor>
  <xdr:twoCellAnchor>
    <xdr:from>
      <xdr:col>13</xdr:col>
      <xdr:colOff>257733</xdr:colOff>
      <xdr:row>192</xdr:row>
      <xdr:rowOff>22411</xdr:rowOff>
    </xdr:from>
    <xdr:to>
      <xdr:col>17</xdr:col>
      <xdr:colOff>392206</xdr:colOff>
      <xdr:row>196</xdr:row>
      <xdr:rowOff>145675</xdr:rowOff>
    </xdr:to>
    <xdr:sp macro="" textlink="">
      <xdr:nvSpPr>
        <xdr:cNvPr id="6" name="正方形/長方形 5"/>
        <xdr:cNvSpPr/>
      </xdr:nvSpPr>
      <xdr:spPr>
        <a:xfrm>
          <a:off x="11611533" y="15157636"/>
          <a:ext cx="3163423" cy="9233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増加する販売数量のブランド別の構成比（％）を入力</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合計が</a:t>
          </a:r>
          <a:r>
            <a:rPr kumimoji="1" lang="en-US" altLang="ja-JP" sz="1100">
              <a:solidFill>
                <a:schemeClr val="lt1"/>
              </a:solidFill>
              <a:effectLst/>
              <a:latin typeface="+mn-lt"/>
              <a:ea typeface="+mn-ea"/>
              <a:cs typeface="+mn-cs"/>
            </a:rPr>
            <a:t>100</a:t>
          </a:r>
          <a:r>
            <a:rPr kumimoji="1" lang="ja-JP" altLang="ja-JP" sz="1100">
              <a:solidFill>
                <a:schemeClr val="lt1"/>
              </a:solidFill>
              <a:effectLst/>
              <a:latin typeface="+mn-lt"/>
              <a:ea typeface="+mn-ea"/>
              <a:cs typeface="+mn-cs"/>
            </a:rPr>
            <a:t>％になるように入力</a:t>
          </a:r>
          <a:r>
            <a:rPr kumimoji="1" lang="en-US" altLang="ja-JP" sz="1100">
              <a:solidFill>
                <a:schemeClr val="lt1"/>
              </a:solidFill>
              <a:effectLst/>
              <a:latin typeface="+mn-lt"/>
              <a:ea typeface="+mn-ea"/>
              <a:cs typeface="+mn-cs"/>
            </a:rPr>
            <a:t>)</a:t>
          </a:r>
          <a:endParaRPr kumimoji="1" lang="en-US" altLang="ja-JP" sz="1100"/>
        </a:p>
        <a:p>
          <a:pPr algn="l"/>
          <a:r>
            <a:rPr kumimoji="1" lang="en-US" altLang="ja-JP" sz="1100"/>
            <a:t>Input Brand composition ratio of Sales</a:t>
          </a:r>
          <a:r>
            <a:rPr kumimoji="1" lang="ja-JP" altLang="en-US" sz="1100"/>
            <a:t> </a:t>
          </a:r>
          <a:r>
            <a:rPr kumimoji="1" lang="en-US" altLang="ja-JP" sz="1100"/>
            <a:t>Volume</a:t>
          </a:r>
          <a:r>
            <a:rPr kumimoji="1" lang="ja-JP" altLang="en-US" sz="1100"/>
            <a:t> </a:t>
          </a:r>
          <a:r>
            <a:rPr kumimoji="1" lang="en-US" altLang="ja-JP" sz="1100"/>
            <a:t>increase (%)</a:t>
          </a:r>
        </a:p>
      </xdr:txBody>
    </xdr:sp>
    <xdr:clientData/>
  </xdr:twoCellAnchor>
  <xdr:twoCellAnchor>
    <xdr:from>
      <xdr:col>13</xdr:col>
      <xdr:colOff>336174</xdr:colOff>
      <xdr:row>213</xdr:row>
      <xdr:rowOff>100852</xdr:rowOff>
    </xdr:from>
    <xdr:to>
      <xdr:col>17</xdr:col>
      <xdr:colOff>381000</xdr:colOff>
      <xdr:row>220</xdr:row>
      <xdr:rowOff>0</xdr:rowOff>
    </xdr:to>
    <xdr:sp macro="" textlink="">
      <xdr:nvSpPr>
        <xdr:cNvPr id="7" name="正方形/長方形 6"/>
        <xdr:cNvSpPr/>
      </xdr:nvSpPr>
      <xdr:spPr>
        <a:xfrm>
          <a:off x="11689974" y="19531852"/>
          <a:ext cx="3073776" cy="12993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増加する販売数量パッケージ別の構成比（％）を入力</a:t>
          </a:r>
          <a:r>
            <a:rPr kumimoji="1" lang="en-US" altLang="ja-JP" sz="1100"/>
            <a:t>(</a:t>
          </a:r>
          <a:r>
            <a:rPr kumimoji="1" lang="ja-JP" altLang="en-US" sz="1100"/>
            <a:t>合計が</a:t>
          </a:r>
          <a:r>
            <a:rPr kumimoji="1" lang="en-US" altLang="ja-JP" sz="1100"/>
            <a:t>100</a:t>
          </a:r>
          <a:r>
            <a:rPr kumimoji="1" lang="ja-JP" altLang="en-US" sz="1100"/>
            <a:t>％になるように入力</a:t>
          </a:r>
          <a:r>
            <a:rPr kumimoji="1" lang="en-US" altLang="ja-JP" sz="1100"/>
            <a:t>)</a:t>
          </a:r>
        </a:p>
        <a:p>
          <a:pPr algn="l"/>
          <a:r>
            <a:rPr kumimoji="1" lang="en-US" altLang="ja-JP" sz="1100"/>
            <a:t>Input Package composition ratio of Sales</a:t>
          </a:r>
          <a:r>
            <a:rPr kumimoji="1" lang="ja-JP" altLang="en-US" sz="1100"/>
            <a:t> </a:t>
          </a:r>
          <a:r>
            <a:rPr kumimoji="1" lang="en-US" altLang="ja-JP" sz="1100"/>
            <a:t>Volume</a:t>
          </a:r>
          <a:r>
            <a:rPr kumimoji="1" lang="ja-JP" altLang="en-US" sz="1100"/>
            <a:t> </a:t>
          </a:r>
          <a:r>
            <a:rPr kumimoji="1" lang="en-US" altLang="ja-JP" sz="1100"/>
            <a:t>increase (%)</a:t>
          </a:r>
        </a:p>
      </xdr:txBody>
    </xdr:sp>
    <xdr:clientData/>
  </xdr:twoCellAnchor>
  <xdr:twoCellAnchor>
    <xdr:from>
      <xdr:col>13</xdr:col>
      <xdr:colOff>201704</xdr:colOff>
      <xdr:row>230</xdr:row>
      <xdr:rowOff>22412</xdr:rowOff>
    </xdr:from>
    <xdr:to>
      <xdr:col>17</xdr:col>
      <xdr:colOff>246530</xdr:colOff>
      <xdr:row>234</xdr:row>
      <xdr:rowOff>123266</xdr:rowOff>
    </xdr:to>
    <xdr:sp macro="" textlink="">
      <xdr:nvSpPr>
        <xdr:cNvPr id="8" name="正方形/長方形 7"/>
        <xdr:cNvSpPr/>
      </xdr:nvSpPr>
      <xdr:spPr>
        <a:xfrm>
          <a:off x="11575675" y="22983265"/>
          <a:ext cx="3070414" cy="907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チャネル別のコストは自動計算（</a:t>
          </a:r>
          <a:r>
            <a:rPr kumimoji="1" lang="en-US" altLang="ja-JP" sz="1100"/>
            <a:t>2012</a:t>
          </a:r>
          <a:r>
            <a:rPr kumimoji="1" lang="ja-JP" altLang="en-US" sz="1100"/>
            <a:t>年実績ベース）</a:t>
          </a:r>
          <a:r>
            <a:rPr kumimoji="1" lang="en-US" altLang="ja-JP" sz="1100"/>
            <a:t>Automatic computational cost of each channel (Based on 2012 actual</a:t>
          </a:r>
          <a:r>
            <a:rPr kumimoji="1" lang="en-US" altLang="ja-JP" sz="1100" baseline="0"/>
            <a:t> of K4</a:t>
          </a:r>
          <a:r>
            <a:rPr kumimoji="1" lang="ja-JP" altLang="en-US" sz="1100"/>
            <a:t> </a:t>
          </a:r>
          <a:r>
            <a:rPr kumimoji="1" lang="en-US" altLang="ja-JP" sz="1100"/>
            <a:t>)</a:t>
          </a:r>
        </a:p>
      </xdr:txBody>
    </xdr:sp>
    <xdr:clientData/>
  </xdr:twoCellAnchor>
  <xdr:twoCellAnchor>
    <xdr:from>
      <xdr:col>14</xdr:col>
      <xdr:colOff>268942</xdr:colOff>
      <xdr:row>162</xdr:row>
      <xdr:rowOff>44824</xdr:rowOff>
    </xdr:from>
    <xdr:to>
      <xdr:col>17</xdr:col>
      <xdr:colOff>605119</xdr:colOff>
      <xdr:row>167</xdr:row>
      <xdr:rowOff>0</xdr:rowOff>
    </xdr:to>
    <xdr:sp macro="" textlink="">
      <xdr:nvSpPr>
        <xdr:cNvPr id="9" name="正方形/長方形 8"/>
        <xdr:cNvSpPr/>
      </xdr:nvSpPr>
      <xdr:spPr>
        <a:xfrm>
          <a:off x="12394267" y="8445874"/>
          <a:ext cx="2593602" cy="12886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設備投資に伴い変動するコストの内容を記載。費用削減はマイナス符合、費用増加はプラス符合で入力</a:t>
          </a:r>
          <a:endParaRPr kumimoji="1" lang="en-US" altLang="ja-JP" sz="1100"/>
        </a:p>
        <a:p>
          <a:pPr algn="l"/>
          <a:r>
            <a:rPr kumimoji="1" lang="en-US" altLang="ja-JP" sz="1100"/>
            <a:t>Input the amount of cost detail by year</a:t>
          </a:r>
        </a:p>
      </xdr:txBody>
    </xdr:sp>
    <xdr:clientData/>
  </xdr:twoCellAnchor>
  <xdr:twoCellAnchor>
    <xdr:from>
      <xdr:col>14</xdr:col>
      <xdr:colOff>268942</xdr:colOff>
      <xdr:row>173</xdr:row>
      <xdr:rowOff>44824</xdr:rowOff>
    </xdr:from>
    <xdr:to>
      <xdr:col>17</xdr:col>
      <xdr:colOff>605119</xdr:colOff>
      <xdr:row>178</xdr:row>
      <xdr:rowOff>0</xdr:rowOff>
    </xdr:to>
    <xdr:sp macro="" textlink="">
      <xdr:nvSpPr>
        <xdr:cNvPr id="10" name="正方形/長方形 9"/>
        <xdr:cNvSpPr/>
      </xdr:nvSpPr>
      <xdr:spPr>
        <a:xfrm>
          <a:off x="12394267" y="11074774"/>
          <a:ext cx="2593602" cy="12886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設備投資に伴い除却する資産の内容と除却金額を入力</a:t>
          </a:r>
          <a:endParaRPr kumimoji="1" lang="en-US" altLang="ja-JP" sz="1100"/>
        </a:p>
        <a:p>
          <a:pPr algn="l"/>
          <a:r>
            <a:rPr kumimoji="1" lang="en-US" altLang="ja-JP" sz="1100"/>
            <a:t>Input the amount of  Loss on disposal of fixed assets</a:t>
          </a:r>
          <a:r>
            <a:rPr kumimoji="1" lang="ja-JP" altLang="en-US" sz="1100"/>
            <a:t> </a:t>
          </a:r>
          <a:r>
            <a:rPr kumimoji="1" lang="en-US" altLang="ja-JP" sz="1100"/>
            <a:t>by year</a:t>
          </a:r>
        </a:p>
      </xdr:txBody>
    </xdr:sp>
    <xdr:clientData/>
  </xdr:twoCellAnchor>
  <xdr:twoCellAnchor>
    <xdr:from>
      <xdr:col>7</xdr:col>
      <xdr:colOff>161925</xdr:colOff>
      <xdr:row>7</xdr:row>
      <xdr:rowOff>190500</xdr:rowOff>
    </xdr:from>
    <xdr:to>
      <xdr:col>10</xdr:col>
      <xdr:colOff>514350</xdr:colOff>
      <xdr:row>10</xdr:row>
      <xdr:rowOff>310964</xdr:rowOff>
    </xdr:to>
    <xdr:sp macro="" textlink="">
      <xdr:nvSpPr>
        <xdr:cNvPr id="11" name="円/楕円 10"/>
        <xdr:cNvSpPr/>
      </xdr:nvSpPr>
      <xdr:spPr>
        <a:xfrm>
          <a:off x="6886575" y="2028825"/>
          <a:ext cx="2667000" cy="1120589"/>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600">
              <a:solidFill>
                <a:sysClr val="windowText" lastClr="000000"/>
              </a:solidFill>
            </a:rPr>
            <a:t>入力サンプル</a:t>
          </a:r>
          <a:endParaRPr kumimoji="1" lang="en-US" altLang="ja-JP" sz="1600">
            <a:solidFill>
              <a:sysClr val="windowText" lastClr="000000"/>
            </a:solidFill>
          </a:endParaRPr>
        </a:p>
        <a:p>
          <a:pPr algn="ctr"/>
          <a:r>
            <a:rPr kumimoji="1" lang="en-US" altLang="ja-JP" sz="1600">
              <a:solidFill>
                <a:sysClr val="windowText" lastClr="000000"/>
              </a:solidFill>
            </a:rPr>
            <a:t>Input</a:t>
          </a:r>
          <a:r>
            <a:rPr kumimoji="1" lang="en-US" altLang="ja-JP" sz="1600" baseline="0">
              <a:solidFill>
                <a:sysClr val="windowText" lastClr="000000"/>
              </a:solidFill>
            </a:rPr>
            <a:t> Sample Data</a:t>
          </a:r>
          <a:endParaRPr kumimoji="1" lang="ja-JP" altLang="en-US" sz="1600">
            <a:solidFill>
              <a:sysClr val="windowText" lastClr="000000"/>
            </a:solidFill>
          </a:endParaRPr>
        </a:p>
      </xdr:txBody>
    </xdr:sp>
    <xdr:clientData/>
  </xdr:twoCellAnchor>
  <xdr:twoCellAnchor>
    <xdr:from>
      <xdr:col>7</xdr:col>
      <xdr:colOff>364752</xdr:colOff>
      <xdr:row>192</xdr:row>
      <xdr:rowOff>34177</xdr:rowOff>
    </xdr:from>
    <xdr:to>
      <xdr:col>10</xdr:col>
      <xdr:colOff>717177</xdr:colOff>
      <xdr:row>197</xdr:row>
      <xdr:rowOff>154640</xdr:rowOff>
    </xdr:to>
    <xdr:sp macro="" textlink="">
      <xdr:nvSpPr>
        <xdr:cNvPr id="12" name="円/楕円 11"/>
        <xdr:cNvSpPr/>
      </xdr:nvSpPr>
      <xdr:spPr>
        <a:xfrm>
          <a:off x="7099487" y="15240559"/>
          <a:ext cx="2672043" cy="1128993"/>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600">
              <a:solidFill>
                <a:sysClr val="windowText" lastClr="000000"/>
              </a:solidFill>
            </a:rPr>
            <a:t>入力サンプル</a:t>
          </a:r>
          <a:endParaRPr kumimoji="1" lang="en-US" altLang="ja-JP" sz="1600">
            <a:solidFill>
              <a:sysClr val="windowText" lastClr="000000"/>
            </a:solidFill>
          </a:endParaRPr>
        </a:p>
        <a:p>
          <a:pPr algn="ctr"/>
          <a:r>
            <a:rPr kumimoji="1" lang="en-US" altLang="ja-JP" sz="1600">
              <a:solidFill>
                <a:sysClr val="windowText" lastClr="000000"/>
              </a:solidFill>
            </a:rPr>
            <a:t>Input</a:t>
          </a:r>
          <a:r>
            <a:rPr kumimoji="1" lang="en-US" altLang="ja-JP" sz="1600" baseline="0">
              <a:solidFill>
                <a:sysClr val="windowText" lastClr="000000"/>
              </a:solidFill>
            </a:rPr>
            <a:t> Sample Data</a:t>
          </a:r>
          <a:endParaRPr kumimoji="1" lang="ja-JP" altLang="en-US" sz="16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R96"/>
  <sheetViews>
    <sheetView showGridLines="0" showZeros="0" tabSelected="1" zoomScale="90" zoomScaleNormal="90" workbookViewId="0">
      <pane ySplit="12" topLeftCell="A13" activePane="bottomLeft" state="frozen"/>
      <selection activeCell="B31" sqref="B31"/>
      <selection pane="bottomLeft" activeCell="B2" sqref="B2"/>
    </sheetView>
  </sheetViews>
  <sheetFormatPr defaultColWidth="15.625" defaultRowHeight="12.75" outlineLevelRow="1"/>
  <cols>
    <col min="1" max="1" width="0.875" style="1" customWidth="1"/>
    <col min="2" max="2" width="28.125" style="1" customWidth="1"/>
    <col min="3" max="3" width="28" style="1" customWidth="1"/>
    <col min="4" max="4" width="8.625" style="1" customWidth="1"/>
    <col min="5" max="14" width="8.625" style="2" customWidth="1"/>
    <col min="15" max="15" width="11.125" style="2" customWidth="1"/>
    <col min="16" max="16" width="11.125" style="1" customWidth="1"/>
    <col min="17" max="16384" width="15.625" style="1"/>
  </cols>
  <sheetData>
    <row r="1" spans="1:15" ht="16.5" customHeight="1">
      <c r="A1" s="245" t="s">
        <v>725</v>
      </c>
      <c r="B1" s="246"/>
      <c r="C1" s="246"/>
      <c r="D1" s="247"/>
      <c r="E1" s="246"/>
      <c r="F1" s="246"/>
      <c r="G1" s="247"/>
      <c r="H1" s="246"/>
      <c r="I1" s="246"/>
    </row>
    <row r="2" spans="1:15" ht="15">
      <c r="F2" s="357" t="s">
        <v>706</v>
      </c>
      <c r="G2" s="241"/>
      <c r="H2" s="241"/>
      <c r="I2" s="242"/>
      <c r="J2" s="242"/>
      <c r="K2" s="242"/>
      <c r="L2" s="242"/>
      <c r="M2" s="242"/>
      <c r="N2" s="242"/>
      <c r="O2" s="242"/>
    </row>
    <row r="3" spans="1:15" ht="6.75" customHeight="1" thickBot="1"/>
    <row r="4" spans="1:15" ht="16.5" customHeight="1">
      <c r="B4" s="359" t="s">
        <v>483</v>
      </c>
      <c r="C4" s="277" t="s">
        <v>592</v>
      </c>
      <c r="D4" s="29"/>
      <c r="E4" s="29"/>
      <c r="F4" s="29"/>
      <c r="G4" s="29"/>
      <c r="H4" s="28"/>
      <c r="I4" s="27"/>
      <c r="J4" s="238" t="s">
        <v>479</v>
      </c>
      <c r="K4" s="219">
        <v>2014</v>
      </c>
      <c r="L4" s="210"/>
      <c r="M4" s="211"/>
      <c r="N4" s="239" t="s">
        <v>481</v>
      </c>
      <c r="O4" s="217">
        <v>5.6000000000000001E-2</v>
      </c>
    </row>
    <row r="5" spans="1:15" ht="16.5" customHeight="1" thickBot="1">
      <c r="B5" s="360" t="s">
        <v>29</v>
      </c>
      <c r="C5" s="427" t="s">
        <v>701</v>
      </c>
      <c r="D5" s="212"/>
      <c r="E5" s="212"/>
      <c r="F5" s="212"/>
      <c r="G5" s="212"/>
      <c r="H5" s="213"/>
      <c r="I5" s="214"/>
      <c r="J5" s="215"/>
      <c r="K5" s="216"/>
      <c r="L5" s="26"/>
      <c r="M5" s="25"/>
      <c r="N5" s="240" t="s">
        <v>482</v>
      </c>
      <c r="O5" s="218">
        <v>0.38009999999999999</v>
      </c>
    </row>
    <row r="6" spans="1:15" ht="12" customHeight="1" thickBot="1">
      <c r="B6" s="296"/>
      <c r="E6" s="365"/>
      <c r="F6" s="366"/>
      <c r="G6" s="366"/>
      <c r="H6" s="366"/>
      <c r="I6" s="366"/>
      <c r="J6" s="366"/>
      <c r="K6" s="366"/>
      <c r="L6" s="366"/>
      <c r="M6" s="366"/>
      <c r="N6" s="366"/>
    </row>
    <row r="7" spans="1:15" ht="19.5" customHeight="1">
      <c r="B7" s="297" t="s">
        <v>477</v>
      </c>
      <c r="C7" s="278" t="s">
        <v>593</v>
      </c>
      <c r="D7" s="279" t="s">
        <v>594</v>
      </c>
      <c r="E7" s="279" t="s">
        <v>595</v>
      </c>
      <c r="F7" s="279" t="s">
        <v>596</v>
      </c>
      <c r="G7" s="279" t="s">
        <v>597</v>
      </c>
      <c r="H7" s="279" t="s">
        <v>598</v>
      </c>
      <c r="I7" s="279" t="s">
        <v>599</v>
      </c>
      <c r="J7" s="279" t="s">
        <v>600</v>
      </c>
      <c r="K7" s="279" t="s">
        <v>601</v>
      </c>
      <c r="L7" s="279" t="s">
        <v>602</v>
      </c>
      <c r="M7" s="279" t="s">
        <v>603</v>
      </c>
      <c r="N7" s="339" t="s">
        <v>645</v>
      </c>
      <c r="O7" s="244" t="s">
        <v>14</v>
      </c>
    </row>
    <row r="8" spans="1:15" ht="5.25" customHeight="1">
      <c r="B8" s="298"/>
      <c r="C8" s="280"/>
      <c r="D8" s="16"/>
      <c r="E8" s="16"/>
      <c r="F8" s="16"/>
      <c r="G8" s="16"/>
      <c r="H8" s="16"/>
      <c r="I8" s="16"/>
      <c r="J8" s="16"/>
      <c r="K8" s="16"/>
      <c r="L8" s="16"/>
      <c r="M8" s="16"/>
      <c r="N8" s="337"/>
      <c r="O8" s="24"/>
    </row>
    <row r="9" spans="1:15" s="10" customFormat="1" ht="17.25" customHeight="1" thickBot="1">
      <c r="B9" s="299" t="s">
        <v>693</v>
      </c>
      <c r="C9" s="281" t="s">
        <v>604</v>
      </c>
      <c r="D9" s="361">
        <f>+'入力ｼｰﾄ Input Sheet'!D25</f>
        <v>0</v>
      </c>
      <c r="E9" s="361">
        <f>+'入力ｼｰﾄ Input Sheet'!E25</f>
        <v>0</v>
      </c>
      <c r="F9" s="361">
        <f>+'入力ｼｰﾄ Input Sheet'!F25</f>
        <v>0</v>
      </c>
      <c r="G9" s="361">
        <f>+'入力ｼｰﾄ Input Sheet'!G25</f>
        <v>0</v>
      </c>
      <c r="H9" s="361">
        <f>+'入力ｼｰﾄ Input Sheet'!H25</f>
        <v>0</v>
      </c>
      <c r="I9" s="361">
        <f>+'入力ｼｰﾄ Input Sheet'!I25</f>
        <v>0</v>
      </c>
      <c r="J9" s="361">
        <f>+'入力ｼｰﾄ Input Sheet'!J25</f>
        <v>0</v>
      </c>
      <c r="K9" s="361">
        <f>+'入力ｼｰﾄ Input Sheet'!K25</f>
        <v>0</v>
      </c>
      <c r="L9" s="361">
        <f>+'入力ｼｰﾄ Input Sheet'!L25</f>
        <v>0</v>
      </c>
      <c r="M9" s="361">
        <f>+'入力ｼｰﾄ Input Sheet'!M25</f>
        <v>0</v>
      </c>
      <c r="N9" s="338" t="s">
        <v>645</v>
      </c>
      <c r="O9" s="231">
        <f>SUM(D9:M9)</f>
        <v>0</v>
      </c>
    </row>
    <row r="10" spans="1:15" ht="17.25" hidden="1" customHeight="1" outlineLevel="1">
      <c r="B10" s="300" t="s">
        <v>28</v>
      </c>
      <c r="C10" s="205" t="s">
        <v>605</v>
      </c>
      <c r="D10" s="205">
        <v>0</v>
      </c>
      <c r="E10" s="205">
        <v>0</v>
      </c>
      <c r="F10" s="205">
        <v>0</v>
      </c>
      <c r="G10" s="205">
        <v>0</v>
      </c>
      <c r="H10" s="205">
        <v>0</v>
      </c>
      <c r="I10" s="205">
        <v>0</v>
      </c>
      <c r="J10" s="205"/>
      <c r="K10" s="205"/>
      <c r="L10" s="205"/>
      <c r="M10" s="205"/>
      <c r="N10" s="205"/>
      <c r="O10" s="198">
        <f>SUM(D10:N10)</f>
        <v>0</v>
      </c>
    </row>
    <row r="11" spans="1:15" s="10" customFormat="1" ht="17.25" hidden="1" customHeight="1" outlineLevel="1" thickBot="1">
      <c r="B11" s="301" t="s">
        <v>27</v>
      </c>
      <c r="C11" s="197" t="s">
        <v>606</v>
      </c>
      <c r="D11" s="197">
        <f>SUM(D10:D10)</f>
        <v>0</v>
      </c>
      <c r="E11" s="197">
        <f t="shared" ref="E11:N11" si="0">SUM(E9:E10)</f>
        <v>0</v>
      </c>
      <c r="F11" s="197">
        <f t="shared" si="0"/>
        <v>0</v>
      </c>
      <c r="G11" s="197">
        <f t="shared" si="0"/>
        <v>0</v>
      </c>
      <c r="H11" s="197">
        <f t="shared" si="0"/>
        <v>0</v>
      </c>
      <c r="I11" s="197">
        <f t="shared" si="0"/>
        <v>0</v>
      </c>
      <c r="J11" s="197">
        <f t="shared" si="0"/>
        <v>0</v>
      </c>
      <c r="K11" s="197">
        <f t="shared" si="0"/>
        <v>0</v>
      </c>
      <c r="L11" s="197">
        <f t="shared" si="0"/>
        <v>0</v>
      </c>
      <c r="M11" s="197">
        <f t="shared" si="0"/>
        <v>0</v>
      </c>
      <c r="N11" s="197">
        <f t="shared" si="0"/>
        <v>0</v>
      </c>
      <c r="O11" s="23">
        <f>SUM(D11:N11)</f>
        <v>0</v>
      </c>
    </row>
    <row r="12" spans="1:15" s="3" customFormat="1" ht="9.75" customHeight="1" collapsed="1" thickBot="1">
      <c r="B12" s="302"/>
      <c r="C12" s="8"/>
      <c r="O12" s="22"/>
    </row>
    <row r="13" spans="1:15" ht="19.5" customHeight="1">
      <c r="B13" s="303" t="s">
        <v>636</v>
      </c>
      <c r="C13" s="282" t="s">
        <v>607</v>
      </c>
      <c r="D13" s="243" t="s">
        <v>708</v>
      </c>
      <c r="E13" s="436">
        <v>1</v>
      </c>
      <c r="F13" s="436">
        <v>2</v>
      </c>
      <c r="G13" s="436">
        <v>3</v>
      </c>
      <c r="H13" s="436">
        <v>4</v>
      </c>
      <c r="I13" s="436">
        <v>5</v>
      </c>
      <c r="J13" s="436">
        <v>6</v>
      </c>
      <c r="K13" s="436">
        <v>7</v>
      </c>
      <c r="L13" s="436">
        <v>8</v>
      </c>
      <c r="M13" s="436">
        <v>9</v>
      </c>
      <c r="N13" s="436">
        <v>10</v>
      </c>
      <c r="O13" s="244" t="s">
        <v>14</v>
      </c>
    </row>
    <row r="14" spans="1:15" ht="9" customHeight="1">
      <c r="B14" s="304"/>
      <c r="C14" s="283"/>
      <c r="D14" s="21"/>
      <c r="E14" s="16"/>
      <c r="F14" s="16"/>
      <c r="G14" s="16"/>
      <c r="H14" s="16"/>
      <c r="I14" s="16"/>
      <c r="J14" s="16"/>
      <c r="K14" s="16"/>
      <c r="L14" s="16"/>
      <c r="M14" s="16"/>
      <c r="N14" s="16"/>
      <c r="O14" s="20"/>
    </row>
    <row r="15" spans="1:15" ht="15.75" customHeight="1">
      <c r="B15" s="305" t="s">
        <v>480</v>
      </c>
      <c r="C15" s="284" t="s">
        <v>608</v>
      </c>
      <c r="D15" s="209"/>
      <c r="E15" s="207"/>
      <c r="F15" s="207"/>
      <c r="G15" s="207"/>
      <c r="H15" s="207"/>
      <c r="I15" s="207"/>
      <c r="J15" s="207"/>
      <c r="K15" s="207"/>
      <c r="L15" s="207"/>
      <c r="M15" s="207"/>
      <c r="N15" s="207"/>
      <c r="O15" s="208"/>
    </row>
    <row r="16" spans="1:15" ht="15.75" customHeight="1">
      <c r="B16" s="306" t="s">
        <v>712</v>
      </c>
      <c r="C16" s="285" t="s">
        <v>609</v>
      </c>
      <c r="D16" s="7" t="s">
        <v>645</v>
      </c>
      <c r="E16" s="362">
        <f>+'入力ｼｰﾄ Input Sheet'!D37</f>
        <v>0</v>
      </c>
      <c r="F16" s="362">
        <f>+'入力ｼｰﾄ Input Sheet'!E37</f>
        <v>0</v>
      </c>
      <c r="G16" s="362">
        <f>+'入力ｼｰﾄ Input Sheet'!F37</f>
        <v>0</v>
      </c>
      <c r="H16" s="362">
        <f>+'入力ｼｰﾄ Input Sheet'!G37</f>
        <v>0</v>
      </c>
      <c r="I16" s="362">
        <f>+'入力ｼｰﾄ Input Sheet'!H37</f>
        <v>0</v>
      </c>
      <c r="J16" s="362">
        <f>+'入力ｼｰﾄ Input Sheet'!I37</f>
        <v>0</v>
      </c>
      <c r="K16" s="362">
        <f>+'入力ｼｰﾄ Input Sheet'!J37</f>
        <v>0</v>
      </c>
      <c r="L16" s="362">
        <f>+'入力ｼｰﾄ Input Sheet'!K37</f>
        <v>0</v>
      </c>
      <c r="M16" s="362">
        <f>+'入力ｼｰﾄ Input Sheet'!L37</f>
        <v>0</v>
      </c>
      <c r="N16" s="362">
        <f>+'入力ｼｰﾄ Input Sheet'!M37</f>
        <v>0</v>
      </c>
      <c r="O16" s="223">
        <f>SUM(D16:N16)</f>
        <v>0</v>
      </c>
    </row>
    <row r="17" spans="2:15" ht="15.75" customHeight="1">
      <c r="B17" s="354">
        <f>+'入力ｼｰﾄ Input Sheet'!B162</f>
        <v>0</v>
      </c>
      <c r="C17" s="355">
        <f>+'入力ｼｰﾄ Input Sheet'!C162</f>
        <v>0</v>
      </c>
      <c r="D17" s="7" t="s">
        <v>2</v>
      </c>
      <c r="E17" s="362">
        <f>+'入力ｼｰﾄ Input Sheet'!D162</f>
        <v>0</v>
      </c>
      <c r="F17" s="362">
        <f>+'入力ｼｰﾄ Input Sheet'!E162</f>
        <v>0</v>
      </c>
      <c r="G17" s="362">
        <f>+'入力ｼｰﾄ Input Sheet'!F162</f>
        <v>0</v>
      </c>
      <c r="H17" s="362">
        <f>+'入力ｼｰﾄ Input Sheet'!G162</f>
        <v>0</v>
      </c>
      <c r="I17" s="362">
        <f>+'入力ｼｰﾄ Input Sheet'!H162</f>
        <v>0</v>
      </c>
      <c r="J17" s="362">
        <f>+'入力ｼｰﾄ Input Sheet'!I162</f>
        <v>0</v>
      </c>
      <c r="K17" s="362">
        <f>+'入力ｼｰﾄ Input Sheet'!J162</f>
        <v>0</v>
      </c>
      <c r="L17" s="362">
        <f>+'入力ｼｰﾄ Input Sheet'!K162</f>
        <v>0</v>
      </c>
      <c r="M17" s="362">
        <f>+'入力ｼｰﾄ Input Sheet'!L162</f>
        <v>0</v>
      </c>
      <c r="N17" s="362">
        <f>+'入力ｼｰﾄ Input Sheet'!M162</f>
        <v>0</v>
      </c>
      <c r="O17" s="223">
        <f t="shared" ref="O17:O18" si="1">SUM(D17:N17)</f>
        <v>0</v>
      </c>
    </row>
    <row r="18" spans="2:15" ht="15.75" customHeight="1">
      <c r="B18" s="354">
        <f>+'入力ｼｰﾄ Input Sheet'!B163</f>
        <v>0</v>
      </c>
      <c r="C18" s="355">
        <f>+'入力ｼｰﾄ Input Sheet'!C163</f>
        <v>0</v>
      </c>
      <c r="D18" s="7" t="s">
        <v>2</v>
      </c>
      <c r="E18" s="362">
        <f>+'入力ｼｰﾄ Input Sheet'!D163</f>
        <v>0</v>
      </c>
      <c r="F18" s="362">
        <f>+'入力ｼｰﾄ Input Sheet'!E163</f>
        <v>0</v>
      </c>
      <c r="G18" s="362">
        <f>+'入力ｼｰﾄ Input Sheet'!F163</f>
        <v>0</v>
      </c>
      <c r="H18" s="362">
        <f>+'入力ｼｰﾄ Input Sheet'!G163</f>
        <v>0</v>
      </c>
      <c r="I18" s="362">
        <f>+'入力ｼｰﾄ Input Sheet'!H163</f>
        <v>0</v>
      </c>
      <c r="J18" s="362">
        <f>+'入力ｼｰﾄ Input Sheet'!I163</f>
        <v>0</v>
      </c>
      <c r="K18" s="362">
        <f>+'入力ｼｰﾄ Input Sheet'!J163</f>
        <v>0</v>
      </c>
      <c r="L18" s="362">
        <f>+'入力ｼｰﾄ Input Sheet'!K163</f>
        <v>0</v>
      </c>
      <c r="M18" s="362">
        <f>+'入力ｼｰﾄ Input Sheet'!L163</f>
        <v>0</v>
      </c>
      <c r="N18" s="362">
        <f>+'入力ｼｰﾄ Input Sheet'!M163</f>
        <v>0</v>
      </c>
      <c r="O18" s="223">
        <f t="shared" si="1"/>
        <v>0</v>
      </c>
    </row>
    <row r="19" spans="2:15" ht="15.75" customHeight="1">
      <c r="B19" s="354">
        <f>+'入力ｼｰﾄ Input Sheet'!B164</f>
        <v>0</v>
      </c>
      <c r="C19" s="355">
        <f>+'入力ｼｰﾄ Input Sheet'!C164</f>
        <v>0</v>
      </c>
      <c r="D19" s="7" t="s">
        <v>2</v>
      </c>
      <c r="E19" s="362">
        <f>+'入力ｼｰﾄ Input Sheet'!D164</f>
        <v>0</v>
      </c>
      <c r="F19" s="362">
        <f>+'入力ｼｰﾄ Input Sheet'!E164</f>
        <v>0</v>
      </c>
      <c r="G19" s="362">
        <f>+'入力ｼｰﾄ Input Sheet'!F164</f>
        <v>0</v>
      </c>
      <c r="H19" s="362">
        <f>+'入力ｼｰﾄ Input Sheet'!G164</f>
        <v>0</v>
      </c>
      <c r="I19" s="362">
        <f>+'入力ｼｰﾄ Input Sheet'!H164</f>
        <v>0</v>
      </c>
      <c r="J19" s="362">
        <f>+'入力ｼｰﾄ Input Sheet'!I164</f>
        <v>0</v>
      </c>
      <c r="K19" s="362">
        <f>+'入力ｼｰﾄ Input Sheet'!J164</f>
        <v>0</v>
      </c>
      <c r="L19" s="362">
        <f>+'入力ｼｰﾄ Input Sheet'!K164</f>
        <v>0</v>
      </c>
      <c r="M19" s="362">
        <f>+'入力ｼｰﾄ Input Sheet'!L164</f>
        <v>0</v>
      </c>
      <c r="N19" s="362">
        <f>+'入力ｼｰﾄ Input Sheet'!M164</f>
        <v>0</v>
      </c>
      <c r="O19" s="223">
        <f t="shared" ref="O19:O22" si="2">SUM(D19:N19)</f>
        <v>0</v>
      </c>
    </row>
    <row r="20" spans="2:15" ht="15.75" customHeight="1">
      <c r="B20" s="354">
        <f>+'入力ｼｰﾄ Input Sheet'!B165</f>
        <v>0</v>
      </c>
      <c r="C20" s="355">
        <f>+'入力ｼｰﾄ Input Sheet'!C165</f>
        <v>0</v>
      </c>
      <c r="D20" s="7" t="s">
        <v>2</v>
      </c>
      <c r="E20" s="362">
        <f>+'入力ｼｰﾄ Input Sheet'!D165</f>
        <v>0</v>
      </c>
      <c r="F20" s="362">
        <f>+'入力ｼｰﾄ Input Sheet'!E165</f>
        <v>0</v>
      </c>
      <c r="G20" s="362">
        <f>+'入力ｼｰﾄ Input Sheet'!F165</f>
        <v>0</v>
      </c>
      <c r="H20" s="362">
        <f>+'入力ｼｰﾄ Input Sheet'!G165</f>
        <v>0</v>
      </c>
      <c r="I20" s="362">
        <f>+'入力ｼｰﾄ Input Sheet'!H165</f>
        <v>0</v>
      </c>
      <c r="J20" s="362">
        <f>+'入力ｼｰﾄ Input Sheet'!I165</f>
        <v>0</v>
      </c>
      <c r="K20" s="362">
        <f>+'入力ｼｰﾄ Input Sheet'!J165</f>
        <v>0</v>
      </c>
      <c r="L20" s="362">
        <f>+'入力ｼｰﾄ Input Sheet'!K165</f>
        <v>0</v>
      </c>
      <c r="M20" s="362">
        <f>+'入力ｼｰﾄ Input Sheet'!L165</f>
        <v>0</v>
      </c>
      <c r="N20" s="362">
        <f>+'入力ｼｰﾄ Input Sheet'!M165</f>
        <v>0</v>
      </c>
      <c r="O20" s="223">
        <f t="shared" si="2"/>
        <v>0</v>
      </c>
    </row>
    <row r="21" spans="2:15" ht="15.75" customHeight="1">
      <c r="B21" s="354">
        <f>+'入力ｼｰﾄ Input Sheet'!B166</f>
        <v>0</v>
      </c>
      <c r="C21" s="355">
        <f>+'入力ｼｰﾄ Input Sheet'!C166</f>
        <v>0</v>
      </c>
      <c r="D21" s="7" t="s">
        <v>2</v>
      </c>
      <c r="E21" s="362">
        <f>+'入力ｼｰﾄ Input Sheet'!D166</f>
        <v>0</v>
      </c>
      <c r="F21" s="362">
        <f>+'入力ｼｰﾄ Input Sheet'!E166</f>
        <v>0</v>
      </c>
      <c r="G21" s="362">
        <f>+'入力ｼｰﾄ Input Sheet'!F166</f>
        <v>0</v>
      </c>
      <c r="H21" s="362">
        <f>+'入力ｼｰﾄ Input Sheet'!G166</f>
        <v>0</v>
      </c>
      <c r="I21" s="362">
        <f>+'入力ｼｰﾄ Input Sheet'!H166</f>
        <v>0</v>
      </c>
      <c r="J21" s="362">
        <f>+'入力ｼｰﾄ Input Sheet'!I166</f>
        <v>0</v>
      </c>
      <c r="K21" s="362">
        <f>+'入力ｼｰﾄ Input Sheet'!J166</f>
        <v>0</v>
      </c>
      <c r="L21" s="362">
        <f>+'入力ｼｰﾄ Input Sheet'!K166</f>
        <v>0</v>
      </c>
      <c r="M21" s="362">
        <f>+'入力ｼｰﾄ Input Sheet'!L166</f>
        <v>0</v>
      </c>
      <c r="N21" s="362">
        <f>+'入力ｼｰﾄ Input Sheet'!M166</f>
        <v>0</v>
      </c>
      <c r="O21" s="223">
        <f t="shared" si="2"/>
        <v>0</v>
      </c>
    </row>
    <row r="22" spans="2:15" ht="15.75" customHeight="1">
      <c r="B22" s="354">
        <f>+'入力ｼｰﾄ Input Sheet'!B167</f>
        <v>0</v>
      </c>
      <c r="C22" s="355">
        <f>+'入力ｼｰﾄ Input Sheet'!C167</f>
        <v>0</v>
      </c>
      <c r="D22" s="7" t="s">
        <v>2</v>
      </c>
      <c r="E22" s="362">
        <f>+'入力ｼｰﾄ Input Sheet'!D167</f>
        <v>0</v>
      </c>
      <c r="F22" s="362">
        <f>+'入力ｼｰﾄ Input Sheet'!E167</f>
        <v>0</v>
      </c>
      <c r="G22" s="362">
        <f>+'入力ｼｰﾄ Input Sheet'!F167</f>
        <v>0</v>
      </c>
      <c r="H22" s="362">
        <f>+'入力ｼｰﾄ Input Sheet'!G167</f>
        <v>0</v>
      </c>
      <c r="I22" s="362">
        <f>+'入力ｼｰﾄ Input Sheet'!H167</f>
        <v>0</v>
      </c>
      <c r="J22" s="362">
        <f>+'入力ｼｰﾄ Input Sheet'!I167</f>
        <v>0</v>
      </c>
      <c r="K22" s="362">
        <f>+'入力ｼｰﾄ Input Sheet'!J167</f>
        <v>0</v>
      </c>
      <c r="L22" s="362">
        <f>+'入力ｼｰﾄ Input Sheet'!K167</f>
        <v>0</v>
      </c>
      <c r="M22" s="362">
        <f>+'入力ｼｰﾄ Input Sheet'!L167</f>
        <v>0</v>
      </c>
      <c r="N22" s="362">
        <f>+'入力ｼｰﾄ Input Sheet'!M167</f>
        <v>0</v>
      </c>
      <c r="O22" s="223">
        <f t="shared" si="2"/>
        <v>0</v>
      </c>
    </row>
    <row r="23" spans="2:15" ht="15.75" customHeight="1">
      <c r="B23" s="307" t="s">
        <v>484</v>
      </c>
      <c r="C23" s="288" t="s">
        <v>611</v>
      </c>
      <c r="D23" s="199"/>
      <c r="E23" s="227">
        <f t="shared" ref="E23:N23" si="3">SUM(E16:E22)</f>
        <v>0</v>
      </c>
      <c r="F23" s="227">
        <f t="shared" si="3"/>
        <v>0</v>
      </c>
      <c r="G23" s="227">
        <f t="shared" si="3"/>
        <v>0</v>
      </c>
      <c r="H23" s="227">
        <f t="shared" si="3"/>
        <v>0</v>
      </c>
      <c r="I23" s="227">
        <f t="shared" si="3"/>
        <v>0</v>
      </c>
      <c r="J23" s="227">
        <f t="shared" si="3"/>
        <v>0</v>
      </c>
      <c r="K23" s="227">
        <f t="shared" si="3"/>
        <v>0</v>
      </c>
      <c r="L23" s="227">
        <f t="shared" si="3"/>
        <v>0</v>
      </c>
      <c r="M23" s="227">
        <f t="shared" si="3"/>
        <v>0</v>
      </c>
      <c r="N23" s="227">
        <f t="shared" si="3"/>
        <v>0</v>
      </c>
      <c r="O23" s="224">
        <f>SUM(D23:N23)</f>
        <v>0</v>
      </c>
    </row>
    <row r="24" spans="2:15" ht="6.75" customHeight="1">
      <c r="B24" s="308"/>
      <c r="C24" s="289"/>
      <c r="D24" s="6"/>
      <c r="E24" s="13"/>
      <c r="F24" s="13"/>
      <c r="G24" s="13"/>
      <c r="H24" s="13"/>
      <c r="I24" s="13"/>
      <c r="J24" s="13"/>
      <c r="K24" s="13"/>
      <c r="L24" s="13"/>
      <c r="M24" s="13"/>
      <c r="N24" s="13"/>
      <c r="O24" s="17"/>
    </row>
    <row r="25" spans="2:15" ht="17.25" customHeight="1">
      <c r="B25" s="305" t="s">
        <v>478</v>
      </c>
      <c r="C25" s="290" t="s">
        <v>612</v>
      </c>
      <c r="D25" s="206"/>
      <c r="E25" s="207"/>
      <c r="F25" s="207"/>
      <c r="G25" s="207"/>
      <c r="H25" s="207"/>
      <c r="I25" s="207"/>
      <c r="J25" s="207"/>
      <c r="K25" s="207"/>
      <c r="L25" s="207"/>
      <c r="M25" s="207"/>
      <c r="N25" s="207"/>
      <c r="O25" s="208"/>
    </row>
    <row r="26" spans="2:15" ht="16.5" customHeight="1">
      <c r="B26" s="306" t="s">
        <v>26</v>
      </c>
      <c r="C26" s="286" t="s">
        <v>647</v>
      </c>
      <c r="D26" s="7" t="s">
        <v>2</v>
      </c>
      <c r="E26" s="362">
        <f>+'入力ｼｰﾄ Input Sheet'!C184</f>
        <v>0</v>
      </c>
      <c r="F26" s="362">
        <f>+$E26</f>
        <v>0</v>
      </c>
      <c r="G26" s="362">
        <f t="shared" ref="G26:N26" si="4">+$E26</f>
        <v>0</v>
      </c>
      <c r="H26" s="362">
        <f t="shared" si="4"/>
        <v>0</v>
      </c>
      <c r="I26" s="362">
        <f t="shared" si="4"/>
        <v>0</v>
      </c>
      <c r="J26" s="362">
        <f t="shared" si="4"/>
        <v>0</v>
      </c>
      <c r="K26" s="362">
        <f t="shared" si="4"/>
        <v>0</v>
      </c>
      <c r="L26" s="362">
        <f t="shared" si="4"/>
        <v>0</v>
      </c>
      <c r="M26" s="362">
        <f t="shared" si="4"/>
        <v>0</v>
      </c>
      <c r="N26" s="362">
        <f t="shared" si="4"/>
        <v>0</v>
      </c>
      <c r="O26" s="223">
        <f>SUM(D26:N26)</f>
        <v>0</v>
      </c>
    </row>
    <row r="27" spans="2:15" s="10" customFormat="1" ht="16.5" customHeight="1">
      <c r="B27" s="309" t="s">
        <v>25</v>
      </c>
      <c r="C27" s="288" t="s">
        <v>613</v>
      </c>
      <c r="D27" s="196" t="s">
        <v>2</v>
      </c>
      <c r="E27" s="363">
        <f>+'入力ｼｰﾄ Input Sheet'!L234/1000</f>
        <v>0</v>
      </c>
      <c r="F27" s="363">
        <f>+$E27</f>
        <v>0</v>
      </c>
      <c r="G27" s="363">
        <f t="shared" ref="G27:N28" si="5">+$E27</f>
        <v>0</v>
      </c>
      <c r="H27" s="363">
        <f t="shared" si="5"/>
        <v>0</v>
      </c>
      <c r="I27" s="363">
        <f t="shared" si="5"/>
        <v>0</v>
      </c>
      <c r="J27" s="363">
        <f t="shared" si="5"/>
        <v>0</v>
      </c>
      <c r="K27" s="363">
        <f t="shared" si="5"/>
        <v>0</v>
      </c>
      <c r="L27" s="363">
        <f t="shared" si="5"/>
        <v>0</v>
      </c>
      <c r="M27" s="363">
        <f t="shared" si="5"/>
        <v>0</v>
      </c>
      <c r="N27" s="363">
        <f t="shared" si="5"/>
        <v>0</v>
      </c>
      <c r="O27" s="224">
        <f>SUM(D27:N27)</f>
        <v>0</v>
      </c>
    </row>
    <row r="28" spans="2:15" s="10" customFormat="1" ht="16.5" customHeight="1">
      <c r="B28" s="309" t="s">
        <v>476</v>
      </c>
      <c r="C28" s="288" t="s">
        <v>614</v>
      </c>
      <c r="D28" s="196" t="s">
        <v>2</v>
      </c>
      <c r="E28" s="363">
        <f>+'入力ｼｰﾄ Input Sheet'!M209/1000</f>
        <v>0</v>
      </c>
      <c r="F28" s="363">
        <f>+$E28</f>
        <v>0</v>
      </c>
      <c r="G28" s="363">
        <f t="shared" si="5"/>
        <v>0</v>
      </c>
      <c r="H28" s="363">
        <f t="shared" si="5"/>
        <v>0</v>
      </c>
      <c r="I28" s="363">
        <f t="shared" si="5"/>
        <v>0</v>
      </c>
      <c r="J28" s="363">
        <f t="shared" si="5"/>
        <v>0</v>
      </c>
      <c r="K28" s="363">
        <f t="shared" si="5"/>
        <v>0</v>
      </c>
      <c r="L28" s="363">
        <f t="shared" si="5"/>
        <v>0</v>
      </c>
      <c r="M28" s="363">
        <f t="shared" si="5"/>
        <v>0</v>
      </c>
      <c r="N28" s="363">
        <f t="shared" si="5"/>
        <v>0</v>
      </c>
      <c r="O28" s="224">
        <f>SUM(D28:N28)</f>
        <v>0</v>
      </c>
    </row>
    <row r="29" spans="2:15" ht="16.5" customHeight="1">
      <c r="B29" s="306" t="s">
        <v>711</v>
      </c>
      <c r="C29" s="286" t="s">
        <v>615</v>
      </c>
      <c r="D29" s="7" t="s">
        <v>2</v>
      </c>
      <c r="E29" s="362">
        <f>+'入力ｼｰﾄ Input Sheet'!C683</f>
        <v>0</v>
      </c>
      <c r="F29" s="362">
        <f>+$E29</f>
        <v>0</v>
      </c>
      <c r="G29" s="362">
        <f t="shared" ref="G29:N32" si="6">+$E29</f>
        <v>0</v>
      </c>
      <c r="H29" s="362">
        <f t="shared" si="6"/>
        <v>0</v>
      </c>
      <c r="I29" s="362">
        <f t="shared" si="6"/>
        <v>0</v>
      </c>
      <c r="J29" s="362">
        <f t="shared" si="6"/>
        <v>0</v>
      </c>
      <c r="K29" s="362">
        <f t="shared" si="6"/>
        <v>0</v>
      </c>
      <c r="L29" s="362">
        <f t="shared" si="6"/>
        <v>0</v>
      </c>
      <c r="M29" s="362">
        <f t="shared" si="6"/>
        <v>0</v>
      </c>
      <c r="N29" s="362">
        <f t="shared" si="6"/>
        <v>0</v>
      </c>
      <c r="O29" s="223">
        <f>SUM(D29:N29)</f>
        <v>0</v>
      </c>
    </row>
    <row r="30" spans="2:15" ht="16.5" customHeight="1">
      <c r="B30" s="310" t="s">
        <v>23</v>
      </c>
      <c r="C30" s="291" t="s">
        <v>486</v>
      </c>
      <c r="D30" s="340" t="s">
        <v>2</v>
      </c>
      <c r="E30" s="362">
        <f>+'入力ｼｰﾄ Input Sheet'!C684</f>
        <v>0</v>
      </c>
      <c r="F30" s="362">
        <f t="shared" ref="F30:F32" si="7">+$E30</f>
        <v>0</v>
      </c>
      <c r="G30" s="362">
        <f t="shared" si="6"/>
        <v>0</v>
      </c>
      <c r="H30" s="362">
        <f t="shared" si="6"/>
        <v>0</v>
      </c>
      <c r="I30" s="362">
        <f t="shared" si="6"/>
        <v>0</v>
      </c>
      <c r="J30" s="362">
        <f t="shared" si="6"/>
        <v>0</v>
      </c>
      <c r="K30" s="362">
        <f t="shared" si="6"/>
        <v>0</v>
      </c>
      <c r="L30" s="362">
        <f t="shared" si="6"/>
        <v>0</v>
      </c>
      <c r="M30" s="362">
        <f t="shared" si="6"/>
        <v>0</v>
      </c>
      <c r="N30" s="362">
        <f t="shared" si="6"/>
        <v>0</v>
      </c>
      <c r="O30" s="223">
        <f t="shared" ref="O30:O31" si="8">SUM(D30:N30)</f>
        <v>0</v>
      </c>
    </row>
    <row r="31" spans="2:15" ht="16.5" customHeight="1">
      <c r="B31" s="310" t="s">
        <v>22</v>
      </c>
      <c r="C31" s="291" t="s">
        <v>461</v>
      </c>
      <c r="D31" s="340" t="s">
        <v>2</v>
      </c>
      <c r="E31" s="362">
        <f>+'入力ｼｰﾄ Input Sheet'!C685</f>
        <v>0</v>
      </c>
      <c r="F31" s="362">
        <f t="shared" si="7"/>
        <v>0</v>
      </c>
      <c r="G31" s="362">
        <f t="shared" si="6"/>
        <v>0</v>
      </c>
      <c r="H31" s="362">
        <f t="shared" si="6"/>
        <v>0</v>
      </c>
      <c r="I31" s="362">
        <f t="shared" si="6"/>
        <v>0</v>
      </c>
      <c r="J31" s="362">
        <f t="shared" si="6"/>
        <v>0</v>
      </c>
      <c r="K31" s="362">
        <f t="shared" si="6"/>
        <v>0</v>
      </c>
      <c r="L31" s="362">
        <f t="shared" si="6"/>
        <v>0</v>
      </c>
      <c r="M31" s="362">
        <f t="shared" si="6"/>
        <v>0</v>
      </c>
      <c r="N31" s="362">
        <f t="shared" si="6"/>
        <v>0</v>
      </c>
      <c r="O31" s="223">
        <f t="shared" si="8"/>
        <v>0</v>
      </c>
    </row>
    <row r="32" spans="2:15" ht="16.5" customHeight="1">
      <c r="B32" s="311" t="s">
        <v>21</v>
      </c>
      <c r="C32" s="291" t="s">
        <v>20</v>
      </c>
      <c r="D32" s="341" t="s">
        <v>2</v>
      </c>
      <c r="E32" s="362">
        <f>+'入力ｼｰﾄ Input Sheet'!C686</f>
        <v>0</v>
      </c>
      <c r="F32" s="362">
        <f t="shared" si="7"/>
        <v>0</v>
      </c>
      <c r="G32" s="362">
        <f t="shared" si="6"/>
        <v>0</v>
      </c>
      <c r="H32" s="362">
        <f t="shared" si="6"/>
        <v>0</v>
      </c>
      <c r="I32" s="362">
        <f t="shared" si="6"/>
        <v>0</v>
      </c>
      <c r="J32" s="362">
        <f t="shared" si="6"/>
        <v>0</v>
      </c>
      <c r="K32" s="362">
        <f t="shared" si="6"/>
        <v>0</v>
      </c>
      <c r="L32" s="362">
        <f t="shared" si="6"/>
        <v>0</v>
      </c>
      <c r="M32" s="362">
        <f t="shared" si="6"/>
        <v>0</v>
      </c>
      <c r="N32" s="362">
        <f t="shared" si="6"/>
        <v>0</v>
      </c>
      <c r="O32" s="223">
        <f>SUM(D32:N32)</f>
        <v>0</v>
      </c>
    </row>
    <row r="33" spans="2:15" ht="16.5" customHeight="1">
      <c r="B33" s="312" t="s">
        <v>19</v>
      </c>
      <c r="C33" s="287" t="s">
        <v>610</v>
      </c>
      <c r="D33" s="342" t="s">
        <v>2</v>
      </c>
      <c r="E33" s="225"/>
      <c r="F33" s="225"/>
      <c r="G33" s="225"/>
      <c r="H33" s="225"/>
      <c r="I33" s="225"/>
      <c r="J33" s="225"/>
      <c r="K33" s="225"/>
      <c r="L33" s="225"/>
      <c r="M33" s="225"/>
      <c r="N33" s="225"/>
      <c r="O33" s="226">
        <f>SUM(D33:N33)</f>
        <v>0</v>
      </c>
    </row>
    <row r="34" spans="2:15" ht="16.5" customHeight="1">
      <c r="B34" s="307" t="s">
        <v>484</v>
      </c>
      <c r="C34" s="288" t="s">
        <v>611</v>
      </c>
      <c r="D34" s="343" t="s">
        <v>2</v>
      </c>
      <c r="E34" s="227">
        <f t="shared" ref="E34:N34" si="9">SUM(E29:E33)</f>
        <v>0</v>
      </c>
      <c r="F34" s="227">
        <f t="shared" si="9"/>
        <v>0</v>
      </c>
      <c r="G34" s="227">
        <f t="shared" si="9"/>
        <v>0</v>
      </c>
      <c r="H34" s="227">
        <f t="shared" si="9"/>
        <v>0</v>
      </c>
      <c r="I34" s="227">
        <f t="shared" si="9"/>
        <v>0</v>
      </c>
      <c r="J34" s="227">
        <f t="shared" si="9"/>
        <v>0</v>
      </c>
      <c r="K34" s="227">
        <f t="shared" si="9"/>
        <v>0</v>
      </c>
      <c r="L34" s="227">
        <f t="shared" si="9"/>
        <v>0</v>
      </c>
      <c r="M34" s="227">
        <f t="shared" si="9"/>
        <v>0</v>
      </c>
      <c r="N34" s="227">
        <f t="shared" si="9"/>
        <v>0</v>
      </c>
      <c r="O34" s="224">
        <f>SUM(D34:N34)</f>
        <v>0</v>
      </c>
    </row>
    <row r="35" spans="2:15" ht="6.75" customHeight="1">
      <c r="B35" s="313"/>
      <c r="C35" s="438"/>
      <c r="D35" s="344"/>
      <c r="E35" s="228"/>
      <c r="F35" s="228"/>
      <c r="G35" s="228"/>
      <c r="H35" s="228"/>
      <c r="I35" s="228"/>
      <c r="J35" s="228"/>
      <c r="K35" s="228"/>
      <c r="L35" s="228"/>
      <c r="M35" s="228"/>
      <c r="N35" s="228"/>
      <c r="O35" s="223"/>
    </row>
    <row r="36" spans="2:15" s="10" customFormat="1" ht="15.75" customHeight="1">
      <c r="B36" s="314" t="s">
        <v>18</v>
      </c>
      <c r="C36" s="439" t="s">
        <v>616</v>
      </c>
      <c r="D36" s="232" t="s">
        <v>2</v>
      </c>
      <c r="E36" s="233">
        <f t="shared" ref="E36:N36" si="10">E27-E28-E34-E23</f>
        <v>0</v>
      </c>
      <c r="F36" s="233">
        <f t="shared" si="10"/>
        <v>0</v>
      </c>
      <c r="G36" s="233">
        <f t="shared" si="10"/>
        <v>0</v>
      </c>
      <c r="H36" s="233">
        <f t="shared" si="10"/>
        <v>0</v>
      </c>
      <c r="I36" s="233">
        <f t="shared" si="10"/>
        <v>0</v>
      </c>
      <c r="J36" s="233">
        <f t="shared" si="10"/>
        <v>0</v>
      </c>
      <c r="K36" s="233">
        <f t="shared" si="10"/>
        <v>0</v>
      </c>
      <c r="L36" s="233">
        <f t="shared" si="10"/>
        <v>0</v>
      </c>
      <c r="M36" s="233">
        <f t="shared" si="10"/>
        <v>0</v>
      </c>
      <c r="N36" s="233">
        <f t="shared" si="10"/>
        <v>0</v>
      </c>
      <c r="O36" s="234">
        <f t="shared" ref="O36:O41" si="11">SUM(D36:N36)</f>
        <v>0</v>
      </c>
    </row>
    <row r="37" spans="2:15" ht="15.75" customHeight="1">
      <c r="B37" s="315" t="s">
        <v>714</v>
      </c>
      <c r="C37" s="440" t="s">
        <v>648</v>
      </c>
      <c r="D37" s="18" t="s">
        <v>2</v>
      </c>
      <c r="E37" s="362">
        <f>+'入力ｼｰﾄ Input Sheet'!D179</f>
        <v>0</v>
      </c>
      <c r="F37" s="362">
        <f>+'入力ｼｰﾄ Input Sheet'!E179</f>
        <v>0</v>
      </c>
      <c r="G37" s="362">
        <f>+'入力ｼｰﾄ Input Sheet'!F179</f>
        <v>0</v>
      </c>
      <c r="H37" s="362">
        <f>+'入力ｼｰﾄ Input Sheet'!G179</f>
        <v>0</v>
      </c>
      <c r="I37" s="362">
        <f>+'入力ｼｰﾄ Input Sheet'!H179</f>
        <v>0</v>
      </c>
      <c r="J37" s="362">
        <f>+'入力ｼｰﾄ Input Sheet'!I179</f>
        <v>0</v>
      </c>
      <c r="K37" s="362">
        <f>+'入力ｼｰﾄ Input Sheet'!J179</f>
        <v>0</v>
      </c>
      <c r="L37" s="362">
        <f>+'入力ｼｰﾄ Input Sheet'!K179</f>
        <v>0</v>
      </c>
      <c r="M37" s="362">
        <f>+'入力ｼｰﾄ Input Sheet'!L179</f>
        <v>0</v>
      </c>
      <c r="N37" s="362">
        <f>+'入力ｼｰﾄ Input Sheet'!M179</f>
        <v>0</v>
      </c>
      <c r="O37" s="223">
        <f t="shared" si="11"/>
        <v>0</v>
      </c>
    </row>
    <row r="38" spans="2:15" ht="15.75" customHeight="1">
      <c r="B38" s="315" t="s">
        <v>485</v>
      </c>
      <c r="C38" s="441" t="s">
        <v>718</v>
      </c>
      <c r="D38" s="18" t="s">
        <v>2</v>
      </c>
      <c r="E38" s="229"/>
      <c r="F38" s="229"/>
      <c r="G38" s="229"/>
      <c r="H38" s="229"/>
      <c r="I38" s="229"/>
      <c r="J38" s="229"/>
      <c r="K38" s="229"/>
      <c r="L38" s="229"/>
      <c r="M38" s="229"/>
      <c r="N38" s="229"/>
      <c r="O38" s="223">
        <f t="shared" si="11"/>
        <v>0</v>
      </c>
    </row>
    <row r="39" spans="2:15" s="10" customFormat="1" ht="15.75" customHeight="1">
      <c r="B39" s="316" t="s">
        <v>710</v>
      </c>
      <c r="C39" s="447" t="s">
        <v>709</v>
      </c>
      <c r="D39" s="196" t="s">
        <v>2</v>
      </c>
      <c r="E39" s="220">
        <f>E36-E37-E38</f>
        <v>0</v>
      </c>
      <c r="F39" s="220">
        <f t="shared" ref="F39:N39" si="12">F36-F37-F38</f>
        <v>0</v>
      </c>
      <c r="G39" s="220">
        <f t="shared" si="12"/>
        <v>0</v>
      </c>
      <c r="H39" s="220">
        <f t="shared" si="12"/>
        <v>0</v>
      </c>
      <c r="I39" s="220">
        <f t="shared" si="12"/>
        <v>0</v>
      </c>
      <c r="J39" s="220">
        <f t="shared" si="12"/>
        <v>0</v>
      </c>
      <c r="K39" s="220">
        <f t="shared" si="12"/>
        <v>0</v>
      </c>
      <c r="L39" s="220">
        <f t="shared" si="12"/>
        <v>0</v>
      </c>
      <c r="M39" s="220">
        <f t="shared" si="12"/>
        <v>0</v>
      </c>
      <c r="N39" s="220">
        <f t="shared" si="12"/>
        <v>0</v>
      </c>
      <c r="O39" s="221">
        <f t="shared" si="11"/>
        <v>0</v>
      </c>
    </row>
    <row r="40" spans="2:15" ht="15.75" customHeight="1">
      <c r="B40" s="317" t="s">
        <v>617</v>
      </c>
      <c r="C40" s="443" t="s">
        <v>618</v>
      </c>
      <c r="D40" s="345" t="s">
        <v>2</v>
      </c>
      <c r="E40" s="230">
        <f t="shared" ref="E40:N40" si="13">E39*$O$5</f>
        <v>0</v>
      </c>
      <c r="F40" s="230">
        <f t="shared" si="13"/>
        <v>0</v>
      </c>
      <c r="G40" s="230">
        <f t="shared" si="13"/>
        <v>0</v>
      </c>
      <c r="H40" s="230">
        <f t="shared" si="13"/>
        <v>0</v>
      </c>
      <c r="I40" s="230">
        <f t="shared" si="13"/>
        <v>0</v>
      </c>
      <c r="J40" s="230">
        <f t="shared" si="13"/>
        <v>0</v>
      </c>
      <c r="K40" s="230">
        <f t="shared" si="13"/>
        <v>0</v>
      </c>
      <c r="L40" s="230">
        <f t="shared" si="13"/>
        <v>0</v>
      </c>
      <c r="M40" s="230">
        <f t="shared" si="13"/>
        <v>0</v>
      </c>
      <c r="N40" s="230">
        <f t="shared" si="13"/>
        <v>0</v>
      </c>
      <c r="O40" s="223">
        <f t="shared" si="11"/>
        <v>0</v>
      </c>
    </row>
    <row r="41" spans="2:15" s="10" customFormat="1" ht="15.75" customHeight="1" thickBot="1">
      <c r="B41" s="318" t="s">
        <v>17</v>
      </c>
      <c r="C41" s="444" t="s">
        <v>619</v>
      </c>
      <c r="D41" s="235" t="s">
        <v>2</v>
      </c>
      <c r="E41" s="236">
        <f t="shared" ref="E41:N41" si="14">E39-E40</f>
        <v>0</v>
      </c>
      <c r="F41" s="236">
        <f t="shared" si="14"/>
        <v>0</v>
      </c>
      <c r="G41" s="236">
        <f t="shared" si="14"/>
        <v>0</v>
      </c>
      <c r="H41" s="236">
        <f t="shared" si="14"/>
        <v>0</v>
      </c>
      <c r="I41" s="236">
        <f t="shared" si="14"/>
        <v>0</v>
      </c>
      <c r="J41" s="236">
        <f t="shared" si="14"/>
        <v>0</v>
      </c>
      <c r="K41" s="236">
        <f t="shared" si="14"/>
        <v>0</v>
      </c>
      <c r="L41" s="236">
        <f t="shared" si="14"/>
        <v>0</v>
      </c>
      <c r="M41" s="236">
        <f t="shared" si="14"/>
        <v>0</v>
      </c>
      <c r="N41" s="236">
        <f t="shared" si="14"/>
        <v>0</v>
      </c>
      <c r="O41" s="237">
        <f t="shared" si="11"/>
        <v>0</v>
      </c>
    </row>
    <row r="42" spans="2:15" s="3" customFormat="1" ht="6" customHeight="1" thickBot="1">
      <c r="B42" s="319"/>
      <c r="C42" s="319"/>
      <c r="D42" s="19"/>
      <c r="E42" s="14"/>
      <c r="F42" s="14"/>
      <c r="G42" s="14"/>
      <c r="H42" s="14"/>
      <c r="I42" s="14"/>
      <c r="J42" s="14"/>
      <c r="K42" s="14"/>
      <c r="L42" s="14"/>
      <c r="M42" s="14"/>
      <c r="N42" s="14"/>
      <c r="O42" s="14"/>
    </row>
    <row r="43" spans="2:15" ht="19.5" customHeight="1">
      <c r="B43" s="303" t="s">
        <v>635</v>
      </c>
      <c r="C43" s="445" t="s">
        <v>620</v>
      </c>
      <c r="D43" s="243" t="s">
        <v>15</v>
      </c>
      <c r="E43" s="436">
        <f>+E$13</f>
        <v>1</v>
      </c>
      <c r="F43" s="436">
        <f t="shared" ref="F43:N43" si="15">+F$13</f>
        <v>2</v>
      </c>
      <c r="G43" s="436">
        <f t="shared" si="15"/>
        <v>3</v>
      </c>
      <c r="H43" s="436">
        <f t="shared" si="15"/>
        <v>4</v>
      </c>
      <c r="I43" s="436">
        <f t="shared" si="15"/>
        <v>5</v>
      </c>
      <c r="J43" s="436">
        <f t="shared" si="15"/>
        <v>6</v>
      </c>
      <c r="K43" s="436">
        <f t="shared" si="15"/>
        <v>7</v>
      </c>
      <c r="L43" s="436">
        <f t="shared" si="15"/>
        <v>8</v>
      </c>
      <c r="M43" s="436">
        <f t="shared" si="15"/>
        <v>9</v>
      </c>
      <c r="N43" s="436">
        <f t="shared" si="15"/>
        <v>10</v>
      </c>
      <c r="O43" s="244" t="s">
        <v>14</v>
      </c>
    </row>
    <row r="44" spans="2:15" ht="5.25" customHeight="1">
      <c r="B44" s="320"/>
      <c r="C44" s="446"/>
      <c r="D44" s="15"/>
      <c r="E44" s="15"/>
      <c r="F44" s="15"/>
      <c r="G44" s="15"/>
      <c r="H44" s="15"/>
      <c r="I44" s="15"/>
      <c r="J44" s="15"/>
      <c r="K44" s="15"/>
      <c r="L44" s="15"/>
      <c r="M44" s="15"/>
      <c r="N44" s="15"/>
      <c r="O44" s="12"/>
    </row>
    <row r="45" spans="2:15" s="10" customFormat="1" ht="15" customHeight="1">
      <c r="B45" s="316" t="s">
        <v>13</v>
      </c>
      <c r="C45" s="447" t="s">
        <v>621</v>
      </c>
      <c r="D45" s="196" t="s">
        <v>2</v>
      </c>
      <c r="E45" s="220">
        <f t="shared" ref="E45:N45" si="16">E41</f>
        <v>0</v>
      </c>
      <c r="F45" s="220">
        <f t="shared" si="16"/>
        <v>0</v>
      </c>
      <c r="G45" s="220">
        <f t="shared" si="16"/>
        <v>0</v>
      </c>
      <c r="H45" s="220">
        <f t="shared" si="16"/>
        <v>0</v>
      </c>
      <c r="I45" s="220">
        <f t="shared" si="16"/>
        <v>0</v>
      </c>
      <c r="J45" s="220">
        <f t="shared" si="16"/>
        <v>0</v>
      </c>
      <c r="K45" s="220">
        <f t="shared" si="16"/>
        <v>0</v>
      </c>
      <c r="L45" s="220">
        <f t="shared" si="16"/>
        <v>0</v>
      </c>
      <c r="M45" s="220">
        <f t="shared" si="16"/>
        <v>0</v>
      </c>
      <c r="N45" s="220">
        <f t="shared" si="16"/>
        <v>0</v>
      </c>
      <c r="O45" s="221">
        <f>SUM(D45:N45)</f>
        <v>0</v>
      </c>
    </row>
    <row r="46" spans="2:15" ht="15" customHeight="1">
      <c r="B46" s="308" t="s">
        <v>715</v>
      </c>
      <c r="C46" s="442" t="s">
        <v>717</v>
      </c>
      <c r="D46" s="346" t="s">
        <v>2</v>
      </c>
      <c r="E46" s="222">
        <f t="shared" ref="E46:N46" si="17">E16+E29</f>
        <v>0</v>
      </c>
      <c r="F46" s="222">
        <f t="shared" si="17"/>
        <v>0</v>
      </c>
      <c r="G46" s="222">
        <f t="shared" si="17"/>
        <v>0</v>
      </c>
      <c r="H46" s="222">
        <f t="shared" si="17"/>
        <v>0</v>
      </c>
      <c r="I46" s="222">
        <f t="shared" si="17"/>
        <v>0</v>
      </c>
      <c r="J46" s="222">
        <f t="shared" si="17"/>
        <v>0</v>
      </c>
      <c r="K46" s="222">
        <f t="shared" si="17"/>
        <v>0</v>
      </c>
      <c r="L46" s="222">
        <f t="shared" si="17"/>
        <v>0</v>
      </c>
      <c r="M46" s="222">
        <f t="shared" si="17"/>
        <v>0</v>
      </c>
      <c r="N46" s="222">
        <f t="shared" si="17"/>
        <v>0</v>
      </c>
      <c r="O46" s="223">
        <f>SUM(D46:N46)</f>
        <v>0</v>
      </c>
    </row>
    <row r="47" spans="2:15" s="10" customFormat="1" ht="17.25" customHeight="1" thickBot="1">
      <c r="B47" s="321" t="s">
        <v>12</v>
      </c>
      <c r="C47" s="448" t="s">
        <v>724</v>
      </c>
      <c r="D47" s="437">
        <f>+-D9</f>
        <v>0</v>
      </c>
      <c r="E47" s="236">
        <f>E45+E46+E37</f>
        <v>0</v>
      </c>
      <c r="F47" s="236">
        <f t="shared" ref="F47:N47" si="18">F45+F46+F37</f>
        <v>0</v>
      </c>
      <c r="G47" s="236">
        <f t="shared" si="18"/>
        <v>0</v>
      </c>
      <c r="H47" s="236">
        <f t="shared" si="18"/>
        <v>0</v>
      </c>
      <c r="I47" s="236">
        <f t="shared" si="18"/>
        <v>0</v>
      </c>
      <c r="J47" s="236">
        <f t="shared" si="18"/>
        <v>0</v>
      </c>
      <c r="K47" s="236">
        <f t="shared" si="18"/>
        <v>0</v>
      </c>
      <c r="L47" s="236">
        <f t="shared" si="18"/>
        <v>0</v>
      </c>
      <c r="M47" s="236">
        <f t="shared" si="18"/>
        <v>0</v>
      </c>
      <c r="N47" s="236">
        <f t="shared" si="18"/>
        <v>0</v>
      </c>
      <c r="O47" s="237">
        <f>SUM(D47:N47)</f>
        <v>0</v>
      </c>
    </row>
    <row r="48" spans="2:15" s="429" customFormat="1" ht="26.25" customHeight="1" thickBot="1">
      <c r="B48" s="430" t="s">
        <v>646</v>
      </c>
      <c r="C48" s="431" t="s">
        <v>622</v>
      </c>
      <c r="D48" s="432"/>
      <c r="E48" s="433"/>
      <c r="F48" s="434"/>
      <c r="G48" s="434"/>
      <c r="H48" s="434"/>
      <c r="I48" s="434"/>
      <c r="J48" s="434"/>
      <c r="K48" s="434"/>
      <c r="L48" s="434"/>
      <c r="M48" s="434"/>
      <c r="N48" s="434"/>
      <c r="O48" s="435"/>
    </row>
    <row r="49" spans="2:18" s="10" customFormat="1" ht="15.75" customHeight="1">
      <c r="B49" s="322" t="s">
        <v>11</v>
      </c>
      <c r="C49" s="294" t="s">
        <v>487</v>
      </c>
      <c r="D49" s="420">
        <f>NPV($O$4,E47:N47)-D9-NPV($O$4,E9:M9)</f>
        <v>0</v>
      </c>
      <c r="E49" s="421"/>
      <c r="F49" s="426" t="s">
        <v>722</v>
      </c>
      <c r="G49" s="428"/>
      <c r="H49" s="428"/>
      <c r="I49" s="428"/>
      <c r="J49" s="449">
        <f>+D49*1000</f>
        <v>0</v>
      </c>
      <c r="K49" s="449"/>
      <c r="L49" s="4" t="s">
        <v>707</v>
      </c>
      <c r="M49" s="11"/>
      <c r="N49" s="11"/>
      <c r="O49" s="11"/>
      <c r="P49" s="11"/>
      <c r="Q49" s="11"/>
      <c r="R49" s="11"/>
    </row>
    <row r="50" spans="2:18" ht="15.75" customHeight="1">
      <c r="B50" s="323" t="s">
        <v>3</v>
      </c>
      <c r="C50" s="295" t="s">
        <v>488</v>
      </c>
      <c r="D50" s="422" t="e">
        <f>IRR($E$57:$N$57)</f>
        <v>#NUM!</v>
      </c>
      <c r="E50" s="423"/>
      <c r="F50" s="9"/>
      <c r="G50" s="9"/>
      <c r="H50" s="9"/>
      <c r="I50" s="9"/>
      <c r="J50" s="1"/>
      <c r="K50" s="1" t="s">
        <v>723</v>
      </c>
      <c r="L50" s="3"/>
      <c r="M50" s="4"/>
      <c r="N50" s="4"/>
      <c r="O50" s="4"/>
      <c r="P50" s="4"/>
      <c r="Q50" s="4"/>
      <c r="R50" s="4"/>
    </row>
    <row r="51" spans="2:18" ht="15.75" customHeight="1" thickBot="1">
      <c r="B51" s="324" t="s">
        <v>10</v>
      </c>
      <c r="C51" s="293" t="s">
        <v>625</v>
      </c>
      <c r="D51" s="424">
        <f>IF($L$59&gt;0,$L$59,IF($M$59&gt;0,$M59,$N$59))</f>
        <v>0</v>
      </c>
      <c r="E51" s="425"/>
      <c r="F51" s="200"/>
      <c r="G51" s="1"/>
      <c r="H51" s="1"/>
      <c r="I51" s="1"/>
      <c r="J51" s="3"/>
      <c r="K51" s="3"/>
      <c r="L51" s="3"/>
      <c r="M51" s="3"/>
      <c r="N51" s="3"/>
      <c r="O51" s="4"/>
    </row>
    <row r="52" spans="2:18" ht="18" customHeight="1">
      <c r="B52" s="9"/>
      <c r="C52" s="9"/>
      <c r="D52" s="9"/>
      <c r="E52" s="9"/>
      <c r="F52" s="9"/>
      <c r="G52" s="9"/>
      <c r="H52" s="9"/>
      <c r="I52" s="9"/>
      <c r="J52" s="9"/>
      <c r="K52" s="9"/>
      <c r="L52" s="9"/>
      <c r="M52" s="9"/>
      <c r="N52" s="9"/>
      <c r="O52" s="4"/>
    </row>
    <row r="53" spans="2:18" hidden="1" outlineLevel="1">
      <c r="B53" s="9"/>
      <c r="C53" s="9"/>
      <c r="D53" s="9"/>
      <c r="E53" s="9"/>
      <c r="F53" s="9"/>
      <c r="G53" s="9"/>
      <c r="H53" s="9"/>
      <c r="I53" s="9"/>
      <c r="J53" s="9"/>
      <c r="K53" s="9"/>
      <c r="L53" s="9"/>
      <c r="M53" s="9"/>
      <c r="N53" s="9"/>
      <c r="O53" s="4"/>
    </row>
    <row r="54" spans="2:18" hidden="1" outlineLevel="1">
      <c r="B54" s="413" t="s">
        <v>4</v>
      </c>
      <c r="C54" s="414" t="s">
        <v>623</v>
      </c>
      <c r="D54" s="416">
        <v>0</v>
      </c>
      <c r="E54" s="416">
        <v>1</v>
      </c>
      <c r="F54" s="416">
        <v>2</v>
      </c>
      <c r="G54" s="416">
        <v>3</v>
      </c>
      <c r="H54" s="416">
        <v>4</v>
      </c>
      <c r="I54" s="416">
        <v>5</v>
      </c>
      <c r="J54" s="416">
        <v>6</v>
      </c>
      <c r="K54" s="416">
        <v>7</v>
      </c>
      <c r="L54" s="416">
        <v>8</v>
      </c>
      <c r="M54" s="416">
        <v>9</v>
      </c>
      <c r="N54" s="416">
        <v>10</v>
      </c>
      <c r="O54" s="416" t="s">
        <v>698</v>
      </c>
    </row>
    <row r="55" spans="2:18" hidden="1" outlineLevel="1">
      <c r="B55" s="408" t="s">
        <v>697</v>
      </c>
      <c r="C55" s="409" t="s">
        <v>694</v>
      </c>
      <c r="D55" s="410"/>
      <c r="E55" s="411">
        <f>E47/(1+$O$4)^E54-D9/(1+$O$4)^D54</f>
        <v>0</v>
      </c>
      <c r="F55" s="411">
        <f t="shared" ref="F55:N55" si="19">F47/(1+$O$4)^F54-E9/(1+$O$4)^E54</f>
        <v>0</v>
      </c>
      <c r="G55" s="411">
        <f t="shared" si="19"/>
        <v>0</v>
      </c>
      <c r="H55" s="411">
        <f t="shared" si="19"/>
        <v>0</v>
      </c>
      <c r="I55" s="411">
        <f t="shared" si="19"/>
        <v>0</v>
      </c>
      <c r="J55" s="411">
        <f t="shared" si="19"/>
        <v>0</v>
      </c>
      <c r="K55" s="411">
        <f t="shared" si="19"/>
        <v>0</v>
      </c>
      <c r="L55" s="411">
        <f t="shared" si="19"/>
        <v>0</v>
      </c>
      <c r="M55" s="411">
        <f t="shared" si="19"/>
        <v>0</v>
      </c>
      <c r="N55" s="411">
        <f t="shared" si="19"/>
        <v>0</v>
      </c>
      <c r="O55" s="418">
        <f>SUM(E55:N55)</f>
        <v>0</v>
      </c>
    </row>
    <row r="56" spans="2:18" ht="8.25" hidden="1" customHeight="1" outlineLevel="1">
      <c r="B56" s="302"/>
      <c r="C56" s="3"/>
      <c r="D56" s="4"/>
      <c r="E56" s="292"/>
      <c r="F56" s="292"/>
      <c r="G56" s="292"/>
      <c r="H56" s="292"/>
      <c r="I56" s="292"/>
      <c r="J56" s="292"/>
      <c r="K56" s="292"/>
      <c r="L56" s="292"/>
      <c r="M56" s="292"/>
      <c r="N56" s="292"/>
      <c r="O56" s="412"/>
    </row>
    <row r="57" spans="2:18" hidden="1" outlineLevel="1">
      <c r="B57" s="408" t="s">
        <v>696</v>
      </c>
      <c r="C57" s="409" t="s">
        <v>695</v>
      </c>
      <c r="D57" s="410"/>
      <c r="E57" s="411">
        <f>+E47-D9/(1+$O$4)^E6</f>
        <v>0</v>
      </c>
      <c r="F57" s="411">
        <f>+F47-E9/(1+$O$4)^F6</f>
        <v>0</v>
      </c>
      <c r="G57" s="411">
        <f>+G47-F9/(1+$O$4)^G6</f>
        <v>0</v>
      </c>
      <c r="H57" s="411">
        <f>+H47-G9/(1+$O$4)^H6</f>
        <v>0</v>
      </c>
      <c r="I57" s="411">
        <f>+I47-H9/(1+$O$4)^I6</f>
        <v>0</v>
      </c>
      <c r="J57" s="411">
        <f>+J47-I9/(1+$O$4)^J6</f>
        <v>0</v>
      </c>
      <c r="K57" s="411">
        <f>+K47-J9/(1+$O$4)^K6</f>
        <v>0</v>
      </c>
      <c r="L57" s="411">
        <f>+L47-K9/(1+$O$4)^L6</f>
        <v>0</v>
      </c>
      <c r="M57" s="411">
        <f>+M47-L9/(1+$O$4)^M6</f>
        <v>0</v>
      </c>
      <c r="N57" s="411">
        <f>+N47-M9/(1+$O$4)^N6</f>
        <v>0</v>
      </c>
      <c r="O57" s="417" t="e">
        <f>IRR(E57:N57)</f>
        <v>#NUM!</v>
      </c>
    </row>
    <row r="58" spans="2:18" ht="8.25" hidden="1" customHeight="1" outlineLevel="1">
      <c r="B58" s="302"/>
      <c r="C58" s="3"/>
      <c r="D58" s="4"/>
      <c r="E58" s="292"/>
      <c r="F58" s="292"/>
      <c r="G58" s="292"/>
      <c r="H58" s="292"/>
      <c r="I58" s="292"/>
      <c r="J58" s="292"/>
      <c r="K58" s="292"/>
      <c r="L58" s="292"/>
      <c r="M58" s="292"/>
      <c r="N58" s="292"/>
      <c r="O58" s="412"/>
    </row>
    <row r="59" spans="2:18" hidden="1" outlineLevel="1">
      <c r="B59" s="415" t="s">
        <v>5</v>
      </c>
      <c r="C59" s="415" t="s">
        <v>624</v>
      </c>
      <c r="D59" s="419">
        <v>0</v>
      </c>
      <c r="E59" s="419">
        <f>IF(E61&gt;D60,IF(D59&gt;0,D59,(E54-$E$54)+(D60/E61)),0)</f>
        <v>0</v>
      </c>
      <c r="F59" s="419">
        <f>IF(F61&gt;E60,IF(E59&gt;0,E59,(F54-$E$54)+(E60/F61)),0)</f>
        <v>0</v>
      </c>
      <c r="G59" s="419">
        <f>IF(G61&gt;F60,IF(F59&gt;0,F59,(G54-$E$54)+(F60/G61)),0)</f>
        <v>0</v>
      </c>
      <c r="H59" s="419">
        <f>IF(H61&gt;G60,IF(G59&gt;0,G59,(H54-$E$54)+(G60/H61)),0)</f>
        <v>0</v>
      </c>
      <c r="I59" s="419">
        <f>IF(I61&gt;H60,IF(H59&gt;0,H59,(I54-$E$54)+(H60/I61)),0)</f>
        <v>0</v>
      </c>
      <c r="J59" s="419">
        <f>IF(J61&gt;I60,IF(I59&gt;0,I59,(J54-$E$54)+(I60/J61)),0)</f>
        <v>0</v>
      </c>
      <c r="K59" s="419">
        <f>IF(K61&gt;J60,IF(J59&gt;0,J59,(K54-$E$54)+(J60/K61)),0)</f>
        <v>0</v>
      </c>
      <c r="L59" s="419">
        <f>IF(L61&gt;K60,IF(K59&gt;0,K59,(L54-$E$54)+(K60/L61)),0)</f>
        <v>0</v>
      </c>
      <c r="M59" s="419">
        <f>IF(M61&gt;L60,IF(L59&gt;0,L59,(M54-$E$54)+(L60/M61)),0)</f>
        <v>0</v>
      </c>
      <c r="N59" s="419">
        <f>IF(N61&gt;M60,IF(M59&gt;0,M59,(N54-$E$54)+(M60/N61)),0)</f>
        <v>0</v>
      </c>
      <c r="O59" s="1"/>
    </row>
    <row r="60" spans="2:18" hidden="1" outlineLevel="1">
      <c r="B60" s="410" t="s">
        <v>9</v>
      </c>
      <c r="C60" s="410"/>
      <c r="D60" s="410">
        <f>+D9</f>
        <v>0</v>
      </c>
      <c r="E60" s="410">
        <f t="shared" ref="E60:N60" si="20">D60-E61</f>
        <v>0</v>
      </c>
      <c r="F60" s="410">
        <f t="shared" si="20"/>
        <v>0</v>
      </c>
      <c r="G60" s="410">
        <f t="shared" si="20"/>
        <v>0</v>
      </c>
      <c r="H60" s="410">
        <f t="shared" si="20"/>
        <v>0</v>
      </c>
      <c r="I60" s="410">
        <f t="shared" si="20"/>
        <v>0</v>
      </c>
      <c r="J60" s="410">
        <f t="shared" si="20"/>
        <v>0</v>
      </c>
      <c r="K60" s="410">
        <f t="shared" si="20"/>
        <v>0</v>
      </c>
      <c r="L60" s="410">
        <f t="shared" si="20"/>
        <v>0</v>
      </c>
      <c r="M60" s="410">
        <f t="shared" si="20"/>
        <v>0</v>
      </c>
      <c r="N60" s="410">
        <f t="shared" si="20"/>
        <v>0</v>
      </c>
      <c r="O60" s="1"/>
    </row>
    <row r="61" spans="2:18" hidden="1" outlineLevel="1">
      <c r="B61" s="410" t="s">
        <v>6</v>
      </c>
      <c r="C61" s="410"/>
      <c r="D61" s="410">
        <v>0</v>
      </c>
      <c r="E61" s="410">
        <f>E47/(1+$O$4)^E54</f>
        <v>0</v>
      </c>
      <c r="F61" s="410">
        <f>F47/(1+$O$4)^F54</f>
        <v>0</v>
      </c>
      <c r="G61" s="410">
        <f>G47/(1+$O$4)^G54</f>
        <v>0</v>
      </c>
      <c r="H61" s="410">
        <f>H47/(1+$O$4)^H54</f>
        <v>0</v>
      </c>
      <c r="I61" s="410">
        <f>I47/(1+$O$4)^I54</f>
        <v>0</v>
      </c>
      <c r="J61" s="410">
        <f>J47/(1+$O$4)^J54</f>
        <v>0</v>
      </c>
      <c r="K61" s="410">
        <f>K47/(1+$O$4)^K54</f>
        <v>0</v>
      </c>
      <c r="L61" s="410">
        <f>L47/(1+$O$4)^L54</f>
        <v>0</v>
      </c>
      <c r="M61" s="410">
        <f>M47/(1+$O$4)^M54</f>
        <v>0</v>
      </c>
      <c r="N61" s="410">
        <f>N47/(1+$O$4)^N54</f>
        <v>0</v>
      </c>
      <c r="O61" s="4"/>
    </row>
    <row r="62" spans="2:18" hidden="1" outlineLevel="1">
      <c r="B62" s="410" t="s">
        <v>7</v>
      </c>
      <c r="C62" s="410"/>
      <c r="D62" s="410">
        <f>D61</f>
        <v>0</v>
      </c>
      <c r="E62" s="410">
        <f>E61</f>
        <v>0</v>
      </c>
      <c r="F62" s="410">
        <f t="shared" ref="F62:N62" si="21">E62+F61</f>
        <v>0</v>
      </c>
      <c r="G62" s="410">
        <f t="shared" si="21"/>
        <v>0</v>
      </c>
      <c r="H62" s="410">
        <f t="shared" si="21"/>
        <v>0</v>
      </c>
      <c r="I62" s="410">
        <f t="shared" si="21"/>
        <v>0</v>
      </c>
      <c r="J62" s="410">
        <f t="shared" si="21"/>
        <v>0</v>
      </c>
      <c r="K62" s="410">
        <f t="shared" si="21"/>
        <v>0</v>
      </c>
      <c r="L62" s="410">
        <f t="shared" si="21"/>
        <v>0</v>
      </c>
      <c r="M62" s="410">
        <f t="shared" si="21"/>
        <v>0</v>
      </c>
      <c r="N62" s="410">
        <f t="shared" si="21"/>
        <v>0</v>
      </c>
      <c r="O62" s="4"/>
    </row>
    <row r="63" spans="2:18" hidden="1" outlineLevel="1">
      <c r="B63" s="3"/>
      <c r="C63" s="3"/>
      <c r="D63" s="3"/>
      <c r="E63" s="5"/>
      <c r="F63" s="4"/>
      <c r="G63" s="4"/>
      <c r="H63" s="4"/>
      <c r="I63" s="4"/>
      <c r="J63" s="4"/>
      <c r="K63" s="4"/>
      <c r="L63" s="4"/>
      <c r="M63" s="4"/>
      <c r="N63" s="4"/>
      <c r="O63" s="4"/>
    </row>
    <row r="64" spans="2:18" ht="15" collapsed="1">
      <c r="B64" s="204" t="s">
        <v>8</v>
      </c>
      <c r="C64" s="202"/>
      <c r="D64" s="202"/>
      <c r="E64" s="203"/>
      <c r="F64" s="201"/>
      <c r="G64" s="201"/>
      <c r="H64" s="203"/>
      <c r="I64" s="201"/>
      <c r="J64" s="201"/>
      <c r="K64" s="201"/>
      <c r="L64" s="201"/>
      <c r="M64" s="201"/>
      <c r="N64" s="201"/>
      <c r="O64" s="201"/>
    </row>
    <row r="65" spans="2:15">
      <c r="B65" s="3"/>
      <c r="C65" s="3"/>
      <c r="D65" s="3"/>
      <c r="E65" s="4"/>
      <c r="F65" s="4"/>
      <c r="G65" s="4"/>
      <c r="H65" s="4"/>
      <c r="I65" s="4"/>
      <c r="J65" s="4"/>
      <c r="K65" s="4"/>
      <c r="L65" s="4"/>
      <c r="M65" s="4"/>
      <c r="N65" s="4"/>
      <c r="O65" s="4"/>
    </row>
    <row r="66" spans="2:15">
      <c r="B66" s="3"/>
      <c r="C66" s="3"/>
      <c r="D66" s="3"/>
      <c r="E66" s="4"/>
      <c r="F66" s="4"/>
      <c r="G66" s="4"/>
      <c r="H66" s="4"/>
      <c r="I66" s="4"/>
      <c r="J66" s="4"/>
      <c r="K66" s="4"/>
      <c r="L66" s="4"/>
      <c r="M66" s="4"/>
      <c r="N66" s="4"/>
      <c r="O66" s="4"/>
    </row>
    <row r="67" spans="2:15">
      <c r="B67" s="3"/>
      <c r="C67" s="3"/>
      <c r="D67" s="3"/>
      <c r="E67" s="4"/>
      <c r="F67" s="4"/>
      <c r="G67" s="4"/>
      <c r="H67" s="4"/>
      <c r="I67" s="4"/>
      <c r="J67" s="4"/>
      <c r="K67" s="4"/>
      <c r="L67" s="4"/>
      <c r="M67" s="4"/>
      <c r="N67" s="4"/>
      <c r="O67" s="4"/>
    </row>
    <row r="68" spans="2:15">
      <c r="B68" s="3"/>
      <c r="C68" s="3"/>
      <c r="D68" s="3"/>
      <c r="E68" s="4"/>
      <c r="F68" s="4"/>
      <c r="G68" s="4"/>
      <c r="H68" s="4"/>
      <c r="I68" s="4"/>
      <c r="J68" s="4"/>
      <c r="K68" s="4"/>
      <c r="L68" s="4"/>
      <c r="M68" s="4"/>
      <c r="N68" s="4"/>
      <c r="O68" s="4"/>
    </row>
    <row r="69" spans="2:15">
      <c r="B69" s="3"/>
      <c r="C69" s="3"/>
      <c r="D69" s="3"/>
      <c r="E69" s="4"/>
      <c r="F69" s="4"/>
      <c r="G69" s="4"/>
      <c r="H69" s="4"/>
      <c r="I69" s="4"/>
      <c r="J69" s="4"/>
      <c r="K69" s="4"/>
      <c r="L69" s="4"/>
      <c r="M69" s="4"/>
      <c r="N69" s="4"/>
      <c r="O69" s="4"/>
    </row>
    <row r="70" spans="2:15">
      <c r="B70" s="3"/>
      <c r="C70" s="3"/>
      <c r="D70" s="3"/>
      <c r="E70" s="4"/>
      <c r="F70" s="4"/>
      <c r="G70" s="4"/>
      <c r="H70" s="4"/>
      <c r="I70" s="4"/>
      <c r="J70" s="4"/>
      <c r="K70" s="4"/>
      <c r="L70" s="4"/>
      <c r="M70" s="4"/>
      <c r="N70" s="4"/>
      <c r="O70" s="4"/>
    </row>
    <row r="71" spans="2:15">
      <c r="B71" s="3"/>
      <c r="C71" s="3"/>
      <c r="D71" s="3"/>
      <c r="E71" s="4"/>
      <c r="F71" s="4"/>
      <c r="G71" s="4"/>
      <c r="H71" s="4"/>
      <c r="I71" s="4"/>
      <c r="J71" s="4"/>
      <c r="K71" s="4"/>
      <c r="L71" s="4"/>
      <c r="M71" s="4"/>
      <c r="N71" s="4"/>
      <c r="O71" s="4"/>
    </row>
    <row r="72" spans="2:15">
      <c r="B72" s="3"/>
      <c r="C72" s="3"/>
      <c r="D72" s="3"/>
      <c r="E72" s="4"/>
      <c r="F72" s="4"/>
      <c r="G72" s="4"/>
      <c r="H72" s="4"/>
      <c r="I72" s="4"/>
      <c r="J72" s="4"/>
      <c r="K72" s="4"/>
      <c r="L72" s="4"/>
      <c r="M72" s="4"/>
      <c r="N72" s="4"/>
      <c r="O72" s="4"/>
    </row>
    <row r="73" spans="2:15">
      <c r="B73" s="3"/>
      <c r="C73" s="3"/>
      <c r="D73" s="3"/>
      <c r="E73" s="4"/>
      <c r="F73" s="4"/>
      <c r="G73" s="4"/>
      <c r="H73" s="4"/>
      <c r="I73" s="4"/>
      <c r="J73" s="4"/>
      <c r="K73" s="4"/>
      <c r="L73" s="4"/>
      <c r="M73" s="4"/>
      <c r="N73" s="4"/>
      <c r="O73" s="4"/>
    </row>
    <row r="74" spans="2:15">
      <c r="B74" s="3"/>
      <c r="C74" s="3"/>
      <c r="D74" s="3"/>
      <c r="E74" s="4"/>
      <c r="F74" s="4"/>
      <c r="G74" s="4"/>
      <c r="H74" s="4"/>
      <c r="I74" s="4"/>
      <c r="J74" s="4"/>
      <c r="K74" s="4"/>
      <c r="L74" s="4"/>
      <c r="M74" s="4"/>
      <c r="N74" s="4"/>
      <c r="O74" s="4"/>
    </row>
    <row r="75" spans="2:15">
      <c r="B75" s="3"/>
      <c r="C75" s="3"/>
      <c r="D75" s="3"/>
      <c r="E75" s="4"/>
      <c r="F75" s="4"/>
      <c r="G75" s="4"/>
      <c r="H75" s="4"/>
      <c r="I75" s="4"/>
      <c r="J75" s="4"/>
      <c r="K75" s="4"/>
      <c r="L75" s="4"/>
      <c r="M75" s="4"/>
      <c r="N75" s="4"/>
      <c r="O75" s="4"/>
    </row>
    <row r="76" spans="2:15">
      <c r="B76" s="3"/>
      <c r="C76" s="3"/>
      <c r="D76" s="3"/>
      <c r="E76" s="4"/>
      <c r="F76" s="4"/>
      <c r="G76" s="4"/>
      <c r="H76" s="4"/>
      <c r="I76" s="4"/>
      <c r="J76" s="4"/>
      <c r="K76" s="4"/>
      <c r="L76" s="4"/>
      <c r="M76" s="4"/>
      <c r="N76" s="4"/>
      <c r="O76" s="4"/>
    </row>
    <row r="77" spans="2:15">
      <c r="B77" s="3"/>
      <c r="C77" s="3"/>
      <c r="D77" s="3"/>
      <c r="E77" s="4"/>
      <c r="F77" s="4"/>
      <c r="G77" s="4"/>
      <c r="H77" s="4"/>
      <c r="I77" s="4"/>
      <c r="J77" s="4"/>
      <c r="K77" s="4"/>
      <c r="L77" s="4"/>
      <c r="M77" s="4"/>
      <c r="N77" s="4"/>
      <c r="O77" s="4"/>
    </row>
    <row r="78" spans="2:15">
      <c r="B78" s="3"/>
      <c r="C78" s="3"/>
      <c r="D78" s="3"/>
      <c r="E78" s="4"/>
      <c r="F78" s="4"/>
      <c r="G78" s="4"/>
      <c r="H78" s="4"/>
      <c r="I78" s="4"/>
      <c r="J78" s="4"/>
      <c r="K78" s="4"/>
      <c r="L78" s="4"/>
      <c r="M78" s="4"/>
      <c r="N78" s="4"/>
      <c r="O78" s="4"/>
    </row>
    <row r="79" spans="2:15">
      <c r="B79" s="3"/>
      <c r="C79" s="3"/>
      <c r="D79" s="3"/>
      <c r="E79" s="4"/>
      <c r="F79" s="4"/>
      <c r="G79" s="4"/>
      <c r="H79" s="4"/>
      <c r="I79" s="4"/>
      <c r="J79" s="4"/>
      <c r="K79" s="4"/>
      <c r="L79" s="4"/>
      <c r="M79" s="4"/>
      <c r="N79" s="4"/>
      <c r="O79" s="4"/>
    </row>
    <row r="80" spans="2:15">
      <c r="B80" s="3"/>
      <c r="C80" s="3"/>
      <c r="D80" s="3"/>
      <c r="E80" s="4"/>
      <c r="F80" s="4"/>
      <c r="G80" s="4"/>
      <c r="H80" s="4"/>
      <c r="I80" s="4"/>
      <c r="J80" s="4"/>
      <c r="K80" s="4"/>
      <c r="L80" s="4"/>
      <c r="M80" s="4"/>
      <c r="N80" s="4"/>
      <c r="O80" s="4"/>
    </row>
    <row r="81" spans="2:15">
      <c r="B81" s="3"/>
      <c r="C81" s="3"/>
      <c r="D81" s="3"/>
      <c r="E81" s="4"/>
      <c r="F81" s="4"/>
      <c r="G81" s="4"/>
      <c r="H81" s="4"/>
      <c r="I81" s="4"/>
      <c r="J81" s="4"/>
      <c r="K81" s="4"/>
      <c r="L81" s="4"/>
      <c r="M81" s="4"/>
      <c r="N81" s="4"/>
      <c r="O81" s="4"/>
    </row>
    <row r="82" spans="2:15">
      <c r="B82" s="3"/>
      <c r="C82" s="3"/>
      <c r="D82" s="3"/>
      <c r="E82" s="4"/>
      <c r="F82" s="4"/>
      <c r="G82" s="4"/>
      <c r="H82" s="4"/>
      <c r="I82" s="4"/>
      <c r="J82" s="4"/>
      <c r="K82" s="4"/>
      <c r="L82" s="4"/>
      <c r="M82" s="4"/>
      <c r="N82" s="4"/>
      <c r="O82" s="4"/>
    </row>
    <row r="83" spans="2:15">
      <c r="B83" s="3"/>
      <c r="C83" s="3"/>
      <c r="D83" s="3"/>
      <c r="E83" s="4"/>
      <c r="F83" s="4"/>
      <c r="G83" s="4"/>
      <c r="H83" s="4"/>
      <c r="I83" s="4"/>
      <c r="J83" s="4"/>
      <c r="K83" s="4"/>
      <c r="L83" s="4"/>
      <c r="M83" s="4"/>
      <c r="N83" s="4"/>
      <c r="O83" s="4"/>
    </row>
    <row r="84" spans="2:15">
      <c r="B84" s="3"/>
      <c r="C84" s="3"/>
      <c r="D84" s="3"/>
      <c r="E84" s="4"/>
      <c r="F84" s="4"/>
      <c r="G84" s="4"/>
      <c r="H84" s="4"/>
      <c r="I84" s="4"/>
      <c r="J84" s="4"/>
      <c r="K84" s="4"/>
      <c r="L84" s="4"/>
      <c r="M84" s="4"/>
      <c r="N84" s="4"/>
      <c r="O84" s="4"/>
    </row>
    <row r="85" spans="2:15">
      <c r="B85" s="3"/>
      <c r="C85" s="3"/>
      <c r="D85" s="3"/>
      <c r="E85" s="4"/>
      <c r="F85" s="4"/>
      <c r="G85" s="4"/>
      <c r="H85" s="4"/>
      <c r="I85" s="4"/>
      <c r="J85" s="4"/>
      <c r="K85" s="4"/>
      <c r="L85" s="4"/>
      <c r="M85" s="4"/>
      <c r="N85" s="4"/>
      <c r="O85" s="4"/>
    </row>
    <row r="86" spans="2:15">
      <c r="B86" s="3"/>
      <c r="C86" s="3"/>
      <c r="D86" s="3"/>
      <c r="E86" s="4"/>
      <c r="F86" s="4"/>
      <c r="G86" s="4"/>
      <c r="H86" s="4"/>
      <c r="I86" s="4"/>
      <c r="J86" s="4"/>
      <c r="K86" s="4"/>
      <c r="L86" s="4"/>
      <c r="M86" s="4"/>
      <c r="N86" s="4"/>
      <c r="O86" s="4"/>
    </row>
    <row r="87" spans="2:15">
      <c r="B87" s="3"/>
      <c r="C87" s="3"/>
      <c r="D87" s="3"/>
      <c r="E87" s="4"/>
      <c r="F87" s="4"/>
      <c r="G87" s="4"/>
      <c r="H87" s="4"/>
      <c r="I87" s="4"/>
      <c r="J87" s="4"/>
      <c r="K87" s="4"/>
      <c r="L87" s="4"/>
      <c r="M87" s="4"/>
      <c r="N87" s="4"/>
      <c r="O87" s="4"/>
    </row>
    <row r="88" spans="2:15">
      <c r="B88" s="3"/>
      <c r="C88" s="3"/>
      <c r="D88" s="3"/>
      <c r="E88" s="4"/>
      <c r="F88" s="4"/>
      <c r="G88" s="4"/>
      <c r="H88" s="4"/>
      <c r="I88" s="4"/>
      <c r="J88" s="4"/>
      <c r="K88" s="4"/>
      <c r="L88" s="4"/>
      <c r="M88" s="4"/>
      <c r="N88" s="4"/>
      <c r="O88" s="4"/>
    </row>
    <row r="89" spans="2:15">
      <c r="B89" s="3"/>
      <c r="C89" s="3"/>
      <c r="D89" s="3"/>
      <c r="E89" s="4"/>
      <c r="F89" s="4"/>
      <c r="G89" s="4"/>
      <c r="H89" s="4"/>
      <c r="I89" s="4"/>
      <c r="J89" s="4"/>
      <c r="K89" s="4"/>
      <c r="L89" s="4"/>
      <c r="M89" s="4"/>
      <c r="N89" s="4"/>
      <c r="O89" s="4"/>
    </row>
    <row r="90" spans="2:15">
      <c r="B90" s="3"/>
      <c r="C90" s="3"/>
      <c r="D90" s="3"/>
      <c r="E90" s="4"/>
      <c r="F90" s="4"/>
      <c r="G90" s="4"/>
      <c r="H90" s="4"/>
      <c r="I90" s="4"/>
      <c r="J90" s="4"/>
      <c r="K90" s="4"/>
      <c r="L90" s="4"/>
      <c r="M90" s="4"/>
      <c r="N90" s="4"/>
      <c r="O90" s="4"/>
    </row>
    <row r="91" spans="2:15">
      <c r="B91" s="3"/>
      <c r="C91" s="3"/>
      <c r="D91" s="3"/>
      <c r="E91" s="4"/>
      <c r="F91" s="4"/>
      <c r="G91" s="4"/>
      <c r="H91" s="4"/>
      <c r="I91" s="4"/>
      <c r="J91" s="4"/>
      <c r="K91" s="4"/>
      <c r="L91" s="4"/>
      <c r="M91" s="4"/>
      <c r="N91" s="4"/>
      <c r="O91" s="4"/>
    </row>
    <row r="92" spans="2:15">
      <c r="B92" s="3"/>
      <c r="C92" s="3"/>
      <c r="D92" s="3"/>
      <c r="E92" s="4"/>
      <c r="F92" s="4"/>
      <c r="G92" s="4"/>
      <c r="H92" s="4"/>
      <c r="I92" s="4"/>
      <c r="J92" s="4"/>
      <c r="K92" s="4"/>
      <c r="L92" s="4"/>
      <c r="M92" s="4"/>
      <c r="N92" s="4"/>
      <c r="O92" s="4"/>
    </row>
    <row r="93" spans="2:15">
      <c r="B93" s="3"/>
      <c r="C93" s="3"/>
      <c r="D93" s="3"/>
      <c r="E93" s="4"/>
      <c r="F93" s="4"/>
      <c r="G93" s="4"/>
      <c r="H93" s="4"/>
      <c r="I93" s="4"/>
      <c r="J93" s="4"/>
      <c r="K93" s="4"/>
      <c r="L93" s="4"/>
      <c r="M93" s="4"/>
      <c r="N93" s="4"/>
      <c r="O93" s="4"/>
    </row>
    <row r="94" spans="2:15">
      <c r="B94" s="3"/>
      <c r="C94" s="3"/>
      <c r="D94" s="3"/>
      <c r="E94" s="4"/>
      <c r="F94" s="4"/>
      <c r="G94" s="4"/>
      <c r="H94" s="4"/>
      <c r="I94" s="4"/>
      <c r="J94" s="4"/>
      <c r="K94" s="4"/>
      <c r="L94" s="4"/>
      <c r="M94" s="4"/>
      <c r="N94" s="4"/>
      <c r="O94" s="4"/>
    </row>
    <row r="95" spans="2:15">
      <c r="B95" s="3"/>
      <c r="C95" s="3"/>
      <c r="D95" s="3"/>
      <c r="E95" s="4"/>
      <c r="F95" s="4"/>
      <c r="G95" s="4"/>
      <c r="H95" s="4"/>
      <c r="I95" s="4"/>
      <c r="J95" s="4"/>
      <c r="K95" s="4"/>
      <c r="L95" s="4"/>
      <c r="M95" s="4"/>
      <c r="N95" s="4"/>
      <c r="O95" s="4"/>
    </row>
    <row r="96" spans="2:15">
      <c r="B96" s="3"/>
      <c r="C96" s="3"/>
      <c r="D96" s="3"/>
      <c r="E96" s="4"/>
      <c r="F96" s="4"/>
      <c r="G96" s="4"/>
      <c r="H96" s="4"/>
      <c r="I96" s="4"/>
      <c r="J96" s="4"/>
      <c r="K96" s="4"/>
      <c r="L96" s="4"/>
      <c r="M96" s="4"/>
      <c r="N96" s="4"/>
      <c r="O96" s="4"/>
    </row>
  </sheetData>
  <protectedRanges>
    <protectedRange sqref="D37:D38 G37:N38" name="Range1_1_1_1"/>
    <protectedRange sqref="E37:F38" name="Range1_1_1_1_1"/>
  </protectedRanges>
  <mergeCells count="4">
    <mergeCell ref="D51:E51"/>
    <mergeCell ref="D49:E49"/>
    <mergeCell ref="D50:E50"/>
    <mergeCell ref="J49:K49"/>
  </mergeCells>
  <phoneticPr fontId="14"/>
  <dataValidations count="1">
    <dataValidation type="list" allowBlank="1" showInputMessage="1" showErrorMessage="1" sqref="H65506 H983010 H917474 H851938 H786402 H720866 H655330 H589794 H524258 H458722 H393186 H327650 H262114 H196578 H131042">
      <formula1>#REF!</formula1>
    </dataValidation>
  </dataValidations>
  <pageMargins left="0.31496062992125984" right="0.31496062992125984" top="0.55118110236220474" bottom="0.15748031496062992" header="0.31496062992125984" footer="0.31496062992125984"/>
  <pageSetup paperSize="9" scale="78" orientation="landscape" r:id="rId1"/>
  <ignoredErrors>
    <ignoredError sqref="D9:O49 J50:O51" unlockedFormula="1"/>
    <ignoredError sqref="D50:I51" evalError="1" unlockedFormula="1"/>
    <ignoredError sqref="D52:I52" evalError="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BK687"/>
  <sheetViews>
    <sheetView showGridLines="0" showZeros="0" zoomScale="85" zoomScaleNormal="85" zoomScaleSheetLayoutView="85" zoomScalePageLayoutView="85" workbookViewId="0">
      <pane ySplit="3" topLeftCell="A4" activePane="bottomLeft" state="frozen"/>
      <selection activeCell="E19" sqref="E19"/>
      <selection pane="bottomLeft" activeCell="B6" sqref="B6:C6"/>
    </sheetView>
  </sheetViews>
  <sheetFormatPr defaultColWidth="8.875" defaultRowHeight="15" outlineLevelRow="1" outlineLevelCol="1"/>
  <cols>
    <col min="1" max="1" width="4" style="30" customWidth="1"/>
    <col min="2" max="3" width="21.875" style="51" customWidth="1"/>
    <col min="4" max="14" width="10.125" style="51" customWidth="1"/>
    <col min="15" max="18" width="9.875" style="51" customWidth="1"/>
    <col min="19" max="20" width="9.125" style="51" customWidth="1"/>
    <col min="21" max="21" width="10" style="51" hidden="1" customWidth="1" outlineLevel="1"/>
    <col min="22" max="28" width="9.5" style="51" hidden="1" customWidth="1" outlineLevel="1"/>
    <col min="29" max="29" width="9.875" style="51" hidden="1" customWidth="1" outlineLevel="1"/>
    <col min="30" max="30" width="10.125" style="51" hidden="1" customWidth="1" outlineLevel="1"/>
    <col min="31" max="31" width="1.625" style="51" hidden="1" customWidth="1" outlineLevel="1"/>
    <col min="32" max="32" width="9.625" style="51" hidden="1" customWidth="1" outlineLevel="1"/>
    <col min="33" max="39" width="9.5" style="51" hidden="1" customWidth="1" outlineLevel="1"/>
    <col min="40" max="41" width="10.125" style="51" hidden="1" customWidth="1" outlineLevel="1"/>
    <col min="42" max="44" width="9.5" style="51" hidden="1" customWidth="1" outlineLevel="1"/>
    <col min="45" max="45" width="9.5" style="51" customWidth="1" collapsed="1"/>
    <col min="46" max="56" width="9.5" style="51" customWidth="1"/>
    <col min="57" max="57" width="11.375" style="51" bestFit="1" customWidth="1"/>
    <col min="58" max="64" width="10.5" style="51" bestFit="1" customWidth="1"/>
    <col min="65" max="76" width="9.125" style="51" bestFit="1" customWidth="1"/>
    <col min="77" max="16384" width="8.875" style="51"/>
  </cols>
  <sheetData>
    <row r="1" spans="1:24" ht="10.5" customHeight="1">
      <c r="W1" s="51" t="s">
        <v>628</v>
      </c>
      <c r="X1" s="51" t="s">
        <v>632</v>
      </c>
    </row>
    <row r="2" spans="1:24" ht="15.75">
      <c r="A2" s="96" t="s">
        <v>631</v>
      </c>
      <c r="B2" s="97"/>
      <c r="C2" s="97"/>
      <c r="D2" s="246"/>
      <c r="H2" s="357" t="s">
        <v>675</v>
      </c>
      <c r="I2" s="357"/>
      <c r="J2" s="357"/>
      <c r="K2" s="358"/>
      <c r="L2" s="358"/>
      <c r="M2" s="358"/>
      <c r="N2" s="358"/>
      <c r="O2" s="358"/>
      <c r="P2" s="358"/>
      <c r="Q2" s="358"/>
      <c r="W2" s="51" t="s">
        <v>649</v>
      </c>
      <c r="X2" s="51" t="s">
        <v>543</v>
      </c>
    </row>
    <row r="3" spans="1:24" ht="9.75" customHeight="1">
      <c r="W3" s="51" t="s">
        <v>629</v>
      </c>
      <c r="X3" s="51" t="s">
        <v>633</v>
      </c>
    </row>
    <row r="4" spans="1:24" ht="18" customHeight="1">
      <c r="A4" s="33" t="s">
        <v>161</v>
      </c>
      <c r="G4" s="1"/>
      <c r="H4" s="2"/>
      <c r="I4" s="2"/>
      <c r="J4" s="2"/>
      <c r="K4" s="2"/>
      <c r="L4" s="2"/>
      <c r="M4" s="2"/>
      <c r="N4" s="2"/>
      <c r="O4" s="2"/>
      <c r="P4" s="2"/>
      <c r="W4" s="51" t="s">
        <v>630</v>
      </c>
      <c r="X4" s="51" t="s">
        <v>634</v>
      </c>
    </row>
    <row r="5" spans="1:24" ht="38.25" customHeight="1">
      <c r="B5" s="374" t="s">
        <v>148</v>
      </c>
      <c r="C5" s="375"/>
      <c r="D5" s="390" t="s">
        <v>489</v>
      </c>
      <c r="E5" s="390"/>
      <c r="F5" s="390"/>
      <c r="G5" s="390"/>
      <c r="H5" s="374" t="s">
        <v>650</v>
      </c>
      <c r="I5" s="391"/>
      <c r="J5" s="375"/>
      <c r="K5" s="390" t="s">
        <v>651</v>
      </c>
      <c r="L5" s="390"/>
      <c r="M5" s="52" t="s">
        <v>652</v>
      </c>
      <c r="N5" s="52" t="s">
        <v>150</v>
      </c>
      <c r="W5" s="248" t="s">
        <v>653</v>
      </c>
      <c r="X5" s="351" t="s">
        <v>654</v>
      </c>
    </row>
    <row r="6" spans="1:24" ht="26.25" customHeight="1">
      <c r="A6" s="30">
        <v>1</v>
      </c>
      <c r="B6" s="384"/>
      <c r="C6" s="385"/>
      <c r="D6" s="378"/>
      <c r="E6" s="379"/>
      <c r="F6" s="379"/>
      <c r="G6" s="380"/>
      <c r="H6" s="392"/>
      <c r="I6" s="379"/>
      <c r="J6" s="380"/>
      <c r="K6" s="388" t="str">
        <f>IF(B6="","",IF(D6="","",VLOOKUP(D6,'参考)選択リスト'!$F$2:$H$27,2,0)))</f>
        <v/>
      </c>
      <c r="L6" s="389"/>
      <c r="M6" s="54" t="str">
        <f>IF(B6="","",IF(D6="","",VLOOKUP(D6,'参考)選択リスト'!$F$2:$H$27,3,0)))</f>
        <v/>
      </c>
      <c r="N6" s="91" t="str">
        <f>IF(M6=0,"",IF(K6="","",IF(K6="定額（5年均等）/straight-line(5 years)",0.2,VLOOKUP(M6,償却率!$A$4:$C$52,IF(K6="旧定額法/straight-line",2,3),0))))</f>
        <v/>
      </c>
      <c r="W6" s="248" t="str">
        <f>K6</f>
        <v/>
      </c>
      <c r="X6" s="248" t="e">
        <f t="shared" ref="X6:X13" si="0">IF(W6=0,"-",VLOOKUP(W6,$W$1:$X$4,2,0))</f>
        <v>#N/A</v>
      </c>
    </row>
    <row r="7" spans="1:24" ht="26.25" customHeight="1">
      <c r="A7" s="30">
        <v>2</v>
      </c>
      <c r="B7" s="394"/>
      <c r="C7" s="395"/>
      <c r="D7" s="381"/>
      <c r="E7" s="382"/>
      <c r="F7" s="382"/>
      <c r="G7" s="383"/>
      <c r="H7" s="393"/>
      <c r="I7" s="382"/>
      <c r="J7" s="383"/>
      <c r="K7" s="388" t="str">
        <f>IF(B7="","",IF(D7="","",VLOOKUP(D7,'参考)選択リスト'!$F$2:$H$27,2,0)))</f>
        <v/>
      </c>
      <c r="L7" s="389"/>
      <c r="M7" s="54" t="str">
        <f>IF(B7="","",IF(D7="","",VLOOKUP(D7,'参考)選択リスト'!$F$2:$H$27,3,0)))</f>
        <v/>
      </c>
      <c r="N7" s="91" t="str">
        <f>IF(M7=0,"",IF(K7="","",IF(K7="定額（5年均等）/straight-line(5 years)",0.2,VLOOKUP(M7,償却率!$A$4:$C$52,IF(K7="旧定額法/straight-line",2,3),0))))</f>
        <v/>
      </c>
      <c r="W7" s="248" t="str">
        <f t="shared" ref="W7:W13" si="1">K7</f>
        <v/>
      </c>
      <c r="X7" s="248" t="e">
        <f t="shared" si="0"/>
        <v>#N/A</v>
      </c>
    </row>
    <row r="8" spans="1:24" ht="26.25" customHeight="1">
      <c r="A8" s="30">
        <v>3</v>
      </c>
      <c r="B8" s="394"/>
      <c r="C8" s="395"/>
      <c r="D8" s="381"/>
      <c r="E8" s="382"/>
      <c r="F8" s="382"/>
      <c r="G8" s="383"/>
      <c r="H8" s="381"/>
      <c r="I8" s="382"/>
      <c r="J8" s="383"/>
      <c r="K8" s="388" t="str">
        <f>IF(B8="","",IF(D8="","",VLOOKUP(D8,'参考)選択リスト'!$F$2:$H$27,2,0)))</f>
        <v/>
      </c>
      <c r="L8" s="389"/>
      <c r="M8" s="54" t="str">
        <f>IF(B8="","",IF(D8="","",VLOOKUP(D8,'参考)選択リスト'!$F$2:$H$27,3,0)))</f>
        <v/>
      </c>
      <c r="N8" s="91" t="str">
        <f>IF(M8=0,"",IF(K8="","",IF(K8="定額（5年均等）/straight-line(5 years)",0.2,VLOOKUP(M8,償却率!$A$4:$C$52,IF(K8="旧定額法/straight-line",2,3),0))))</f>
        <v/>
      </c>
      <c r="W8" s="248" t="str">
        <f t="shared" si="1"/>
        <v/>
      </c>
      <c r="X8" s="248" t="e">
        <f t="shared" si="0"/>
        <v>#N/A</v>
      </c>
    </row>
    <row r="9" spans="1:24" ht="26.25" customHeight="1">
      <c r="A9" s="30">
        <v>4</v>
      </c>
      <c r="B9" s="394"/>
      <c r="C9" s="395"/>
      <c r="D9" s="381"/>
      <c r="E9" s="382"/>
      <c r="F9" s="382"/>
      <c r="G9" s="383"/>
      <c r="H9" s="381"/>
      <c r="I9" s="382"/>
      <c r="J9" s="383"/>
      <c r="K9" s="388" t="str">
        <f>IF(B9="","",IF(D9="","",VLOOKUP(D9,'参考)選択リスト'!$F$2:$H$27,2,0)))</f>
        <v/>
      </c>
      <c r="L9" s="389"/>
      <c r="M9" s="54" t="str">
        <f>IF(B9="","",IF(D9="","",VLOOKUP(D9,'参考)選択リスト'!$F$2:$H$27,3,0)))</f>
        <v/>
      </c>
      <c r="N9" s="91" t="str">
        <f>IF(M9=0,"",IF(K9="","",IF(K9="定額（5年均等）/straight-line(5 years)",0.2,VLOOKUP(M9,償却率!$A$4:$C$52,IF(K9="旧定額法/straight-line",2,3),0))))</f>
        <v/>
      </c>
      <c r="W9" s="248" t="str">
        <f t="shared" si="1"/>
        <v/>
      </c>
      <c r="X9" s="248" t="e">
        <f t="shared" si="0"/>
        <v>#N/A</v>
      </c>
    </row>
    <row r="10" spans="1:24" ht="26.25" customHeight="1">
      <c r="A10" s="30">
        <v>5</v>
      </c>
      <c r="B10" s="394"/>
      <c r="C10" s="395"/>
      <c r="D10" s="381"/>
      <c r="E10" s="382"/>
      <c r="F10" s="382"/>
      <c r="G10" s="383"/>
      <c r="H10" s="381"/>
      <c r="I10" s="382"/>
      <c r="J10" s="383"/>
      <c r="K10" s="388" t="str">
        <f>IF(B10="","",IF(D10="","",VLOOKUP(D10,'参考)選択リスト'!$F$2:$H$27,2,0)))</f>
        <v/>
      </c>
      <c r="L10" s="389"/>
      <c r="M10" s="54" t="str">
        <f>IF(B10="","",IF(D10="","",VLOOKUP(D10,'参考)選択リスト'!$F$2:$H$27,3,0)))</f>
        <v/>
      </c>
      <c r="N10" s="91" t="str">
        <f>IF(M10=0,"",IF(K10="","",IF(K10="定額（5年均等）/straight-line(5 years)",0.2,VLOOKUP(M10,償却率!$A$4:$C$52,IF(K10="旧定額法/straight-line",2,3),0))))</f>
        <v/>
      </c>
      <c r="W10" s="248" t="str">
        <f t="shared" si="1"/>
        <v/>
      </c>
      <c r="X10" s="248" t="e">
        <f t="shared" si="0"/>
        <v>#N/A</v>
      </c>
    </row>
    <row r="11" spans="1:24" ht="26.25" customHeight="1">
      <c r="A11" s="30">
        <v>6</v>
      </c>
      <c r="B11" s="394"/>
      <c r="C11" s="395"/>
      <c r="D11" s="381"/>
      <c r="E11" s="382"/>
      <c r="F11" s="382"/>
      <c r="G11" s="383"/>
      <c r="H11" s="381"/>
      <c r="I11" s="382"/>
      <c r="J11" s="383"/>
      <c r="K11" s="388" t="str">
        <f>IF(B11="","",IF(D11="","",VLOOKUP(D11,'参考)選択リスト'!$F$2:$H$27,2,0)))</f>
        <v/>
      </c>
      <c r="L11" s="389"/>
      <c r="M11" s="54" t="str">
        <f>IF(B11="","",IF(D11="","",VLOOKUP(D11,'参考)選択リスト'!$F$2:$H$27,3,0)))</f>
        <v/>
      </c>
      <c r="N11" s="91" t="str">
        <f>IF(M11=0,"",IF(K11="","",IF(K11="定額（5年均等）/straight-line(5 years)",0.2,VLOOKUP(M11,償却率!$A$4:$C$52,IF(K11="旧定額法/straight-line",2,3),0))))</f>
        <v/>
      </c>
      <c r="W11" s="248" t="str">
        <f t="shared" si="1"/>
        <v/>
      </c>
      <c r="X11" s="248" t="e">
        <f t="shared" si="0"/>
        <v>#N/A</v>
      </c>
    </row>
    <row r="12" spans="1:24" ht="26.25" customHeight="1">
      <c r="A12" s="30">
        <v>7</v>
      </c>
      <c r="B12" s="394"/>
      <c r="C12" s="395"/>
      <c r="D12" s="381"/>
      <c r="E12" s="382"/>
      <c r="F12" s="382"/>
      <c r="G12" s="383"/>
      <c r="H12" s="381"/>
      <c r="I12" s="382"/>
      <c r="J12" s="383"/>
      <c r="K12" s="388" t="str">
        <f>IF(B12="","",IF(D12="","",VLOOKUP(D12,'参考)選択リスト'!$F$2:$H$27,2,0)))</f>
        <v/>
      </c>
      <c r="L12" s="389"/>
      <c r="M12" s="54" t="str">
        <f>IF(B12="","",IF(D12="","",VLOOKUP(D12,'参考)選択リスト'!$F$2:$H$27,3,0)))</f>
        <v/>
      </c>
      <c r="N12" s="91" t="str">
        <f>IF(M12=0,"",IF(K12="","",IF(K12="定額（5年均等）/straight-line(5 years)",0.2,VLOOKUP(M12,償却率!$A$4:$C$52,IF(K12="旧定額法/straight-line",2,3),0))))</f>
        <v/>
      </c>
      <c r="W12" s="248" t="str">
        <f t="shared" si="1"/>
        <v/>
      </c>
      <c r="X12" s="248" t="e">
        <f t="shared" si="0"/>
        <v>#N/A</v>
      </c>
    </row>
    <row r="13" spans="1:24" ht="26.25" customHeight="1">
      <c r="A13" s="30">
        <v>8</v>
      </c>
      <c r="B13" s="394"/>
      <c r="C13" s="395"/>
      <c r="D13" s="381"/>
      <c r="E13" s="382"/>
      <c r="F13" s="382"/>
      <c r="G13" s="383"/>
      <c r="H13" s="381"/>
      <c r="I13" s="382"/>
      <c r="J13" s="383"/>
      <c r="K13" s="388" t="str">
        <f>IF(B13="","",IF(D13="","",VLOOKUP(D13,'参考)選択リスト'!$F$2:$H$27,2,0)))</f>
        <v/>
      </c>
      <c r="L13" s="389"/>
      <c r="M13" s="54" t="str">
        <f>IF(B13="","",IF(D13="","",VLOOKUP(D13,'参考)選択リスト'!$F$2:$H$27,3,0)))</f>
        <v/>
      </c>
      <c r="N13" s="91" t="str">
        <f>IF(M13=0,"",IF(K13="","",IF(K13="定額（5年均等）/straight-line(5 years)",0.2,VLOOKUP(M13,償却率!$A$4:$C$52,IF(K13="旧定額法/straight-line",2,3),0))))</f>
        <v/>
      </c>
      <c r="W13" s="248" t="str">
        <f t="shared" si="1"/>
        <v/>
      </c>
      <c r="X13" s="248" t="e">
        <f t="shared" si="0"/>
        <v>#N/A</v>
      </c>
    </row>
    <row r="15" spans="1:24" ht="18" customHeight="1">
      <c r="A15" s="33" t="s">
        <v>514</v>
      </c>
      <c r="N15" s="57" t="s">
        <v>151</v>
      </c>
    </row>
    <row r="16" spans="1:24" ht="25.5">
      <c r="B16" s="374" t="s">
        <v>148</v>
      </c>
      <c r="C16" s="375"/>
      <c r="D16" s="52" t="s">
        <v>581</v>
      </c>
      <c r="E16" s="52" t="s">
        <v>583</v>
      </c>
      <c r="F16" s="52" t="s">
        <v>584</v>
      </c>
      <c r="G16" s="52" t="s">
        <v>585</v>
      </c>
      <c r="H16" s="52" t="s">
        <v>586</v>
      </c>
      <c r="I16" s="52" t="s">
        <v>587</v>
      </c>
      <c r="J16" s="52" t="s">
        <v>588</v>
      </c>
      <c r="K16" s="52" t="s">
        <v>589</v>
      </c>
      <c r="L16" s="52" t="s">
        <v>590</v>
      </c>
      <c r="M16" s="52" t="s">
        <v>591</v>
      </c>
      <c r="N16" s="53" t="s">
        <v>124</v>
      </c>
    </row>
    <row r="17" spans="1:14" ht="15.75" customHeight="1">
      <c r="A17" s="30">
        <v>1</v>
      </c>
      <c r="B17" s="386">
        <f t="shared" ref="B17:B24" si="2">+B6</f>
        <v>0</v>
      </c>
      <c r="C17" s="387"/>
      <c r="D17" s="95"/>
      <c r="E17" s="95"/>
      <c r="F17" s="95"/>
      <c r="G17" s="95"/>
      <c r="H17" s="95"/>
      <c r="I17" s="95"/>
      <c r="J17" s="95"/>
      <c r="K17" s="95"/>
      <c r="L17" s="95"/>
      <c r="M17" s="95"/>
      <c r="N17" s="55">
        <f t="shared" ref="N17:N24" si="3">SUM(D17:M17)</f>
        <v>0</v>
      </c>
    </row>
    <row r="18" spans="1:14" ht="15.75" customHeight="1">
      <c r="A18" s="30">
        <v>2</v>
      </c>
      <c r="B18" s="386">
        <f t="shared" si="2"/>
        <v>0</v>
      </c>
      <c r="C18" s="387"/>
      <c r="D18" s="95"/>
      <c r="E18" s="95"/>
      <c r="F18" s="95"/>
      <c r="G18" s="95"/>
      <c r="H18" s="95"/>
      <c r="I18" s="95"/>
      <c r="J18" s="95"/>
      <c r="K18" s="95"/>
      <c r="L18" s="95"/>
      <c r="M18" s="95"/>
      <c r="N18" s="55">
        <f t="shared" si="3"/>
        <v>0</v>
      </c>
    </row>
    <row r="19" spans="1:14" ht="15.75" customHeight="1">
      <c r="A19" s="30">
        <v>3</v>
      </c>
      <c r="B19" s="386">
        <f t="shared" si="2"/>
        <v>0</v>
      </c>
      <c r="C19" s="387"/>
      <c r="D19" s="95"/>
      <c r="E19" s="95"/>
      <c r="F19" s="95"/>
      <c r="G19" s="95"/>
      <c r="H19" s="95"/>
      <c r="I19" s="95"/>
      <c r="J19" s="95"/>
      <c r="K19" s="95"/>
      <c r="L19" s="95"/>
      <c r="M19" s="95"/>
      <c r="N19" s="55">
        <f t="shared" si="3"/>
        <v>0</v>
      </c>
    </row>
    <row r="20" spans="1:14" ht="15.75" customHeight="1">
      <c r="A20" s="30">
        <v>4</v>
      </c>
      <c r="B20" s="386">
        <f t="shared" si="2"/>
        <v>0</v>
      </c>
      <c r="C20" s="387"/>
      <c r="D20" s="95"/>
      <c r="E20" s="95"/>
      <c r="F20" s="95"/>
      <c r="G20" s="95"/>
      <c r="H20" s="95"/>
      <c r="I20" s="95"/>
      <c r="J20" s="95"/>
      <c r="K20" s="95"/>
      <c r="L20" s="95"/>
      <c r="M20" s="95"/>
      <c r="N20" s="55">
        <f t="shared" si="3"/>
        <v>0</v>
      </c>
    </row>
    <row r="21" spans="1:14" ht="15.75" customHeight="1">
      <c r="A21" s="30">
        <v>5</v>
      </c>
      <c r="B21" s="386">
        <f t="shared" si="2"/>
        <v>0</v>
      </c>
      <c r="C21" s="387"/>
      <c r="D21" s="95"/>
      <c r="E21" s="95"/>
      <c r="F21" s="95"/>
      <c r="G21" s="95"/>
      <c r="H21" s="95"/>
      <c r="I21" s="95"/>
      <c r="J21" s="95"/>
      <c r="K21" s="95"/>
      <c r="L21" s="95"/>
      <c r="M21" s="95"/>
      <c r="N21" s="55">
        <f t="shared" si="3"/>
        <v>0</v>
      </c>
    </row>
    <row r="22" spans="1:14" ht="15.75" customHeight="1">
      <c r="A22" s="30">
        <v>6</v>
      </c>
      <c r="B22" s="386">
        <f t="shared" si="2"/>
        <v>0</v>
      </c>
      <c r="C22" s="387"/>
      <c r="D22" s="95"/>
      <c r="E22" s="95"/>
      <c r="F22" s="95"/>
      <c r="G22" s="95"/>
      <c r="H22" s="95"/>
      <c r="I22" s="95"/>
      <c r="J22" s="95"/>
      <c r="K22" s="95"/>
      <c r="L22" s="95"/>
      <c r="M22" s="95"/>
      <c r="N22" s="55">
        <f t="shared" si="3"/>
        <v>0</v>
      </c>
    </row>
    <row r="23" spans="1:14" ht="15.75" customHeight="1">
      <c r="A23" s="30">
        <v>7</v>
      </c>
      <c r="B23" s="386">
        <f t="shared" si="2"/>
        <v>0</v>
      </c>
      <c r="C23" s="387"/>
      <c r="D23" s="95"/>
      <c r="E23" s="95"/>
      <c r="F23" s="95"/>
      <c r="G23" s="95"/>
      <c r="H23" s="95"/>
      <c r="I23" s="95"/>
      <c r="J23" s="95"/>
      <c r="K23" s="95"/>
      <c r="L23" s="95"/>
      <c r="M23" s="95"/>
      <c r="N23" s="55">
        <f t="shared" si="3"/>
        <v>0</v>
      </c>
    </row>
    <row r="24" spans="1:14" ht="15.75" customHeight="1">
      <c r="A24" s="30">
        <v>8</v>
      </c>
      <c r="B24" s="386">
        <f t="shared" si="2"/>
        <v>0</v>
      </c>
      <c r="C24" s="387"/>
      <c r="D24" s="95"/>
      <c r="E24" s="95"/>
      <c r="F24" s="95"/>
      <c r="G24" s="95"/>
      <c r="H24" s="95"/>
      <c r="I24" s="95"/>
      <c r="J24" s="95"/>
      <c r="K24" s="95"/>
      <c r="L24" s="95"/>
      <c r="M24" s="95"/>
      <c r="N24" s="55">
        <f t="shared" si="3"/>
        <v>0</v>
      </c>
    </row>
    <row r="25" spans="1:14" ht="15.75" customHeight="1">
      <c r="B25" s="372" t="s">
        <v>124</v>
      </c>
      <c r="C25" s="373"/>
      <c r="D25" s="94">
        <f t="shared" ref="D25:N25" si="4">SUM(D17:D24)</f>
        <v>0</v>
      </c>
      <c r="E25" s="94">
        <f t="shared" si="4"/>
        <v>0</v>
      </c>
      <c r="F25" s="94">
        <f t="shared" si="4"/>
        <v>0</v>
      </c>
      <c r="G25" s="94">
        <f t="shared" si="4"/>
        <v>0</v>
      </c>
      <c r="H25" s="94">
        <f t="shared" si="4"/>
        <v>0</v>
      </c>
      <c r="I25" s="94">
        <f t="shared" si="4"/>
        <v>0</v>
      </c>
      <c r="J25" s="94">
        <f t="shared" si="4"/>
        <v>0</v>
      </c>
      <c r="K25" s="94">
        <f t="shared" si="4"/>
        <v>0</v>
      </c>
      <c r="L25" s="94">
        <f t="shared" si="4"/>
        <v>0</v>
      </c>
      <c r="M25" s="94">
        <f t="shared" si="4"/>
        <v>0</v>
      </c>
      <c r="N25" s="94">
        <f t="shared" si="4"/>
        <v>0</v>
      </c>
    </row>
    <row r="27" spans="1:14" ht="18" customHeight="1">
      <c r="A27" s="33" t="s">
        <v>149</v>
      </c>
      <c r="N27" s="57" t="s">
        <v>151</v>
      </c>
    </row>
    <row r="28" spans="1:14" ht="18.75" customHeight="1">
      <c r="B28" s="374" t="s">
        <v>667</v>
      </c>
      <c r="C28" s="375"/>
      <c r="D28" s="52">
        <f>+'Financial Analysis'!K4</f>
        <v>2014</v>
      </c>
      <c r="E28" s="52">
        <f>+D28+1</f>
        <v>2015</v>
      </c>
      <c r="F28" s="52">
        <f t="shared" ref="F28:M28" si="5">+E28+1</f>
        <v>2016</v>
      </c>
      <c r="G28" s="52">
        <f t="shared" si="5"/>
        <v>2017</v>
      </c>
      <c r="H28" s="52">
        <f t="shared" si="5"/>
        <v>2018</v>
      </c>
      <c r="I28" s="52">
        <f t="shared" si="5"/>
        <v>2019</v>
      </c>
      <c r="J28" s="52">
        <f t="shared" si="5"/>
        <v>2020</v>
      </c>
      <c r="K28" s="52">
        <f t="shared" si="5"/>
        <v>2021</v>
      </c>
      <c r="L28" s="52">
        <f t="shared" si="5"/>
        <v>2022</v>
      </c>
      <c r="M28" s="52">
        <f t="shared" si="5"/>
        <v>2023</v>
      </c>
      <c r="N28" s="53" t="s">
        <v>124</v>
      </c>
    </row>
    <row r="29" spans="1:14" ht="15" hidden="1" customHeight="1" outlineLevel="1">
      <c r="A29" s="30">
        <v>1</v>
      </c>
      <c r="B29" s="386">
        <f t="shared" ref="B29:B36" si="6">B6</f>
        <v>0</v>
      </c>
      <c r="C29" s="387"/>
      <c r="D29" s="94">
        <f t="shared" ref="D29:M29" si="7">SUM(D41,D53,D65,D77,D89,D101,D113,D125,D137,D149)</f>
        <v>0</v>
      </c>
      <c r="E29" s="94">
        <f t="shared" si="7"/>
        <v>0</v>
      </c>
      <c r="F29" s="94">
        <f t="shared" si="7"/>
        <v>0</v>
      </c>
      <c r="G29" s="94">
        <f t="shared" si="7"/>
        <v>0</v>
      </c>
      <c r="H29" s="94">
        <f t="shared" si="7"/>
        <v>0</v>
      </c>
      <c r="I29" s="94">
        <f t="shared" si="7"/>
        <v>0</v>
      </c>
      <c r="J29" s="94">
        <f t="shared" si="7"/>
        <v>0</v>
      </c>
      <c r="K29" s="94">
        <f t="shared" si="7"/>
        <v>0</v>
      </c>
      <c r="L29" s="94">
        <f t="shared" si="7"/>
        <v>0</v>
      </c>
      <c r="M29" s="94">
        <f t="shared" si="7"/>
        <v>0</v>
      </c>
      <c r="N29" s="55">
        <f t="shared" ref="N29:N36" si="8">SUM(D29:M29)</f>
        <v>0</v>
      </c>
    </row>
    <row r="30" spans="1:14" ht="15" hidden="1" customHeight="1" outlineLevel="1">
      <c r="A30" s="30">
        <v>2</v>
      </c>
      <c r="B30" s="386">
        <f t="shared" si="6"/>
        <v>0</v>
      </c>
      <c r="C30" s="387"/>
      <c r="D30" s="94">
        <f t="shared" ref="D30:M30" si="9">SUM(D42,D54,D66,D78,D90,D102,D114,D126,D138,D150)</f>
        <v>0</v>
      </c>
      <c r="E30" s="94">
        <f t="shared" si="9"/>
        <v>0</v>
      </c>
      <c r="F30" s="94">
        <f t="shared" si="9"/>
        <v>0</v>
      </c>
      <c r="G30" s="94">
        <f t="shared" si="9"/>
        <v>0</v>
      </c>
      <c r="H30" s="94">
        <f t="shared" si="9"/>
        <v>0</v>
      </c>
      <c r="I30" s="94">
        <f t="shared" si="9"/>
        <v>0</v>
      </c>
      <c r="J30" s="94">
        <f t="shared" si="9"/>
        <v>0</v>
      </c>
      <c r="K30" s="94">
        <f t="shared" si="9"/>
        <v>0</v>
      </c>
      <c r="L30" s="94">
        <f t="shared" si="9"/>
        <v>0</v>
      </c>
      <c r="M30" s="94">
        <f t="shared" si="9"/>
        <v>0</v>
      </c>
      <c r="N30" s="55">
        <f t="shared" si="8"/>
        <v>0</v>
      </c>
    </row>
    <row r="31" spans="1:14" ht="15" hidden="1" customHeight="1" outlineLevel="1">
      <c r="A31" s="30">
        <v>3</v>
      </c>
      <c r="B31" s="386">
        <f t="shared" si="6"/>
        <v>0</v>
      </c>
      <c r="C31" s="387"/>
      <c r="D31" s="94">
        <f t="shared" ref="D31:M31" si="10">SUM(D43,D55,D67,D79,D91,D103,D115,D127,D139,D151)</f>
        <v>0</v>
      </c>
      <c r="E31" s="94">
        <f t="shared" si="10"/>
        <v>0</v>
      </c>
      <c r="F31" s="94">
        <f t="shared" si="10"/>
        <v>0</v>
      </c>
      <c r="G31" s="94">
        <f t="shared" si="10"/>
        <v>0</v>
      </c>
      <c r="H31" s="94">
        <f t="shared" si="10"/>
        <v>0</v>
      </c>
      <c r="I31" s="94">
        <f t="shared" si="10"/>
        <v>0</v>
      </c>
      <c r="J31" s="94">
        <f t="shared" si="10"/>
        <v>0</v>
      </c>
      <c r="K31" s="94">
        <f t="shared" si="10"/>
        <v>0</v>
      </c>
      <c r="L31" s="94">
        <f t="shared" si="10"/>
        <v>0</v>
      </c>
      <c r="M31" s="94">
        <f t="shared" si="10"/>
        <v>0</v>
      </c>
      <c r="N31" s="55">
        <f t="shared" si="8"/>
        <v>0</v>
      </c>
    </row>
    <row r="32" spans="1:14" ht="15" hidden="1" customHeight="1" outlineLevel="1">
      <c r="A32" s="30">
        <v>4</v>
      </c>
      <c r="B32" s="386">
        <f t="shared" si="6"/>
        <v>0</v>
      </c>
      <c r="C32" s="387"/>
      <c r="D32" s="94">
        <f t="shared" ref="D32:M32" si="11">SUM(D44,D56,D68,D80,D92,D104,D116,D128,D140,D152)</f>
        <v>0</v>
      </c>
      <c r="E32" s="94">
        <f t="shared" si="11"/>
        <v>0</v>
      </c>
      <c r="F32" s="94">
        <f t="shared" si="11"/>
        <v>0</v>
      </c>
      <c r="G32" s="94">
        <f t="shared" si="11"/>
        <v>0</v>
      </c>
      <c r="H32" s="94">
        <f t="shared" si="11"/>
        <v>0</v>
      </c>
      <c r="I32" s="94">
        <f t="shared" si="11"/>
        <v>0</v>
      </c>
      <c r="J32" s="94">
        <f t="shared" si="11"/>
        <v>0</v>
      </c>
      <c r="K32" s="94">
        <f t="shared" si="11"/>
        <v>0</v>
      </c>
      <c r="L32" s="94">
        <f t="shared" si="11"/>
        <v>0</v>
      </c>
      <c r="M32" s="94">
        <f t="shared" si="11"/>
        <v>0</v>
      </c>
      <c r="N32" s="55">
        <f t="shared" si="8"/>
        <v>0</v>
      </c>
    </row>
    <row r="33" spans="1:45" ht="15" hidden="1" customHeight="1" outlineLevel="1">
      <c r="A33" s="30">
        <v>5</v>
      </c>
      <c r="B33" s="386">
        <f t="shared" si="6"/>
        <v>0</v>
      </c>
      <c r="C33" s="387"/>
      <c r="D33" s="94">
        <f t="shared" ref="D33:M33" si="12">SUM(D45,D57,D69,D81,D93,D105,D117,D129,D141,D153)</f>
        <v>0</v>
      </c>
      <c r="E33" s="94">
        <f t="shared" si="12"/>
        <v>0</v>
      </c>
      <c r="F33" s="94">
        <f t="shared" si="12"/>
        <v>0</v>
      </c>
      <c r="G33" s="94">
        <f t="shared" si="12"/>
        <v>0</v>
      </c>
      <c r="H33" s="94">
        <f t="shared" si="12"/>
        <v>0</v>
      </c>
      <c r="I33" s="94">
        <f t="shared" si="12"/>
        <v>0</v>
      </c>
      <c r="J33" s="94">
        <f t="shared" si="12"/>
        <v>0</v>
      </c>
      <c r="K33" s="94">
        <f t="shared" si="12"/>
        <v>0</v>
      </c>
      <c r="L33" s="94">
        <f t="shared" si="12"/>
        <v>0</v>
      </c>
      <c r="M33" s="94">
        <f t="shared" si="12"/>
        <v>0</v>
      </c>
      <c r="N33" s="55">
        <f t="shared" si="8"/>
        <v>0</v>
      </c>
    </row>
    <row r="34" spans="1:45" ht="15" hidden="1" customHeight="1" outlineLevel="1">
      <c r="A34" s="30">
        <v>6</v>
      </c>
      <c r="B34" s="386">
        <f t="shared" si="6"/>
        <v>0</v>
      </c>
      <c r="C34" s="387"/>
      <c r="D34" s="94">
        <f t="shared" ref="D34:M34" si="13">SUM(D46,D58,D70,D82,D94,D106,D118,D130,D142,D154)</f>
        <v>0</v>
      </c>
      <c r="E34" s="94">
        <f t="shared" si="13"/>
        <v>0</v>
      </c>
      <c r="F34" s="94">
        <f t="shared" si="13"/>
        <v>0</v>
      </c>
      <c r="G34" s="94">
        <f t="shared" si="13"/>
        <v>0</v>
      </c>
      <c r="H34" s="94">
        <f t="shared" si="13"/>
        <v>0</v>
      </c>
      <c r="I34" s="94">
        <f t="shared" si="13"/>
        <v>0</v>
      </c>
      <c r="J34" s="94">
        <f t="shared" si="13"/>
        <v>0</v>
      </c>
      <c r="K34" s="94">
        <f t="shared" si="13"/>
        <v>0</v>
      </c>
      <c r="L34" s="94">
        <f t="shared" si="13"/>
        <v>0</v>
      </c>
      <c r="M34" s="94">
        <f t="shared" si="13"/>
        <v>0</v>
      </c>
      <c r="N34" s="55">
        <f t="shared" si="8"/>
        <v>0</v>
      </c>
    </row>
    <row r="35" spans="1:45" ht="15" hidden="1" customHeight="1" outlineLevel="1">
      <c r="A35" s="30">
        <v>7</v>
      </c>
      <c r="B35" s="386">
        <f t="shared" si="6"/>
        <v>0</v>
      </c>
      <c r="C35" s="387"/>
      <c r="D35" s="94">
        <f t="shared" ref="D35:M35" si="14">SUM(D47,D59,D71,D83,D95,D107,D119,D131,D143,D155)</f>
        <v>0</v>
      </c>
      <c r="E35" s="94">
        <f t="shared" si="14"/>
        <v>0</v>
      </c>
      <c r="F35" s="94">
        <f t="shared" si="14"/>
        <v>0</v>
      </c>
      <c r="G35" s="94">
        <f t="shared" si="14"/>
        <v>0</v>
      </c>
      <c r="H35" s="94">
        <f t="shared" si="14"/>
        <v>0</v>
      </c>
      <c r="I35" s="94">
        <f t="shared" si="14"/>
        <v>0</v>
      </c>
      <c r="J35" s="94">
        <f t="shared" si="14"/>
        <v>0</v>
      </c>
      <c r="K35" s="94">
        <f t="shared" si="14"/>
        <v>0</v>
      </c>
      <c r="L35" s="94">
        <f t="shared" si="14"/>
        <v>0</v>
      </c>
      <c r="M35" s="94">
        <f t="shared" si="14"/>
        <v>0</v>
      </c>
      <c r="N35" s="55">
        <f t="shared" si="8"/>
        <v>0</v>
      </c>
    </row>
    <row r="36" spans="1:45" ht="15" hidden="1" customHeight="1" outlineLevel="1">
      <c r="A36" s="30">
        <v>8</v>
      </c>
      <c r="B36" s="386">
        <f t="shared" si="6"/>
        <v>0</v>
      </c>
      <c r="C36" s="387"/>
      <c r="D36" s="94">
        <f t="shared" ref="D36:M36" si="15">SUM(D48,D60,D72,D84,D96,D108,D120,D132,D144,D156)</f>
        <v>0</v>
      </c>
      <c r="E36" s="94">
        <f t="shared" si="15"/>
        <v>0</v>
      </c>
      <c r="F36" s="94">
        <f t="shared" si="15"/>
        <v>0</v>
      </c>
      <c r="G36" s="94">
        <f t="shared" si="15"/>
        <v>0</v>
      </c>
      <c r="H36" s="94">
        <f t="shared" si="15"/>
        <v>0</v>
      </c>
      <c r="I36" s="94">
        <f t="shared" si="15"/>
        <v>0</v>
      </c>
      <c r="J36" s="94">
        <f t="shared" si="15"/>
        <v>0</v>
      </c>
      <c r="K36" s="94">
        <f t="shared" si="15"/>
        <v>0</v>
      </c>
      <c r="L36" s="94">
        <f t="shared" si="15"/>
        <v>0</v>
      </c>
      <c r="M36" s="94">
        <f t="shared" si="15"/>
        <v>0</v>
      </c>
      <c r="N36" s="55">
        <f t="shared" si="8"/>
        <v>0</v>
      </c>
    </row>
    <row r="37" spans="1:45" ht="16.5" customHeight="1" collapsed="1">
      <c r="B37" s="372" t="s">
        <v>670</v>
      </c>
      <c r="C37" s="373"/>
      <c r="D37" s="94">
        <f t="shared" ref="D37:N37" si="16">SUM(D29:D36)</f>
        <v>0</v>
      </c>
      <c r="E37" s="94">
        <f t="shared" si="16"/>
        <v>0</v>
      </c>
      <c r="F37" s="94">
        <f t="shared" si="16"/>
        <v>0</v>
      </c>
      <c r="G37" s="94">
        <f t="shared" si="16"/>
        <v>0</v>
      </c>
      <c r="H37" s="94">
        <f t="shared" si="16"/>
        <v>0</v>
      </c>
      <c r="I37" s="94">
        <f t="shared" si="16"/>
        <v>0</v>
      </c>
      <c r="J37" s="94">
        <f t="shared" si="16"/>
        <v>0</v>
      </c>
      <c r="K37" s="94">
        <f t="shared" si="16"/>
        <v>0</v>
      </c>
      <c r="L37" s="94">
        <f t="shared" si="16"/>
        <v>0</v>
      </c>
      <c r="M37" s="94">
        <f t="shared" si="16"/>
        <v>0</v>
      </c>
      <c r="N37" s="94">
        <f t="shared" si="16"/>
        <v>0</v>
      </c>
    </row>
    <row r="38" spans="1:45" ht="14.25" customHeight="1"/>
    <row r="39" spans="1:45" hidden="1" outlineLevel="1">
      <c r="A39" s="33" t="s">
        <v>582</v>
      </c>
      <c r="N39" s="57" t="s">
        <v>151</v>
      </c>
    </row>
    <row r="40" spans="1:45" ht="30.75" hidden="1" customHeight="1" outlineLevel="1">
      <c r="B40" s="374" t="s">
        <v>148</v>
      </c>
      <c r="C40" s="375"/>
      <c r="D40" s="52">
        <f>+D$28</f>
        <v>2014</v>
      </c>
      <c r="E40" s="52">
        <f t="shared" ref="E40:M40" si="17">+E$28</f>
        <v>2015</v>
      </c>
      <c r="F40" s="52">
        <f t="shared" si="17"/>
        <v>2016</v>
      </c>
      <c r="G40" s="52">
        <f t="shared" si="17"/>
        <v>2017</v>
      </c>
      <c r="H40" s="52">
        <f t="shared" si="17"/>
        <v>2018</v>
      </c>
      <c r="I40" s="52">
        <f t="shared" si="17"/>
        <v>2019</v>
      </c>
      <c r="J40" s="52">
        <f t="shared" si="17"/>
        <v>2020</v>
      </c>
      <c r="K40" s="52">
        <f t="shared" si="17"/>
        <v>2021</v>
      </c>
      <c r="L40" s="52">
        <f t="shared" si="17"/>
        <v>2022</v>
      </c>
      <c r="M40" s="52">
        <f t="shared" si="17"/>
        <v>2023</v>
      </c>
      <c r="N40" s="53" t="s">
        <v>124</v>
      </c>
      <c r="U40" s="52" t="s">
        <v>138</v>
      </c>
      <c r="V40" s="52" t="s">
        <v>139</v>
      </c>
      <c r="W40" s="52" t="s">
        <v>140</v>
      </c>
      <c r="X40" s="52" t="s">
        <v>141</v>
      </c>
      <c r="Y40" s="52" t="s">
        <v>142</v>
      </c>
      <c r="Z40" s="52" t="s">
        <v>143</v>
      </c>
      <c r="AA40" s="52" t="s">
        <v>144</v>
      </c>
      <c r="AB40" s="52" t="s">
        <v>145</v>
      </c>
      <c r="AC40" s="52" t="s">
        <v>146</v>
      </c>
      <c r="AD40" s="52" t="s">
        <v>147</v>
      </c>
      <c r="AF40" s="52" t="s">
        <v>138</v>
      </c>
      <c r="AG40" s="52" t="s">
        <v>139</v>
      </c>
      <c r="AH40" s="52" t="s">
        <v>140</v>
      </c>
      <c r="AI40" s="52" t="s">
        <v>141</v>
      </c>
      <c r="AJ40" s="52" t="s">
        <v>142</v>
      </c>
      <c r="AK40" s="52" t="s">
        <v>143</v>
      </c>
      <c r="AL40" s="52" t="s">
        <v>144</v>
      </c>
      <c r="AM40" s="52" t="s">
        <v>145</v>
      </c>
      <c r="AN40" s="52" t="s">
        <v>146</v>
      </c>
      <c r="AO40" s="52" t="s">
        <v>147</v>
      </c>
      <c r="AP40" s="52" t="s">
        <v>474</v>
      </c>
      <c r="AQ40" s="52" t="s">
        <v>150</v>
      </c>
      <c r="AR40" s="52" t="s">
        <v>655</v>
      </c>
      <c r="AS40" s="349" t="s">
        <v>576</v>
      </c>
    </row>
    <row r="41" spans="1:45" ht="14.25" hidden="1" customHeight="1" outlineLevel="1">
      <c r="B41" s="386">
        <f t="shared" ref="B41:B48" si="18">+B29</f>
        <v>0</v>
      </c>
      <c r="C41" s="387"/>
      <c r="D41" s="94">
        <f t="shared" ref="D41:D48" si="19">IF($AS41="未入力",0,IF($AP41="straight-line",$D17*0.9*$AQ41,IF($AP41="declining-balance",$D17*$AQ41,$D17*$AQ41)))</f>
        <v>0</v>
      </c>
      <c r="E41" s="94">
        <f>IF($AS41="未入力",0,IF(U41&gt;0,0,IF(V41&gt;0,AG41-V41,IF($AP41="straight-line",$D17*0.9*$AQ41,IF($AP41="declining-balance",($D17-SUM($D41:D41))*$AQ41,$D17*$AQ41)))))</f>
        <v>0</v>
      </c>
      <c r="F41" s="94">
        <f>IF($AS41="未入力",0,IF(V41&gt;0,0,IF(W41&gt;0,AH41-W41,IF($AP41="straight-line",$D17*0.9*$AQ41,IF($AP41="declining-balance",($D17-SUM($D41:E41))*$AQ41,$D17*$AQ41)))))</f>
        <v>0</v>
      </c>
      <c r="G41" s="94">
        <f>IF($AS41="未入力",0,IF(W41&gt;0,0,IF(X41&gt;0,AI41-X41,IF($AP41="straight-line",$D17*0.9*$AQ41,IF($AP41="declining-balance",($D17-SUM($D41:F41))*$AQ41,$D17*$AQ41)))))</f>
        <v>0</v>
      </c>
      <c r="H41" s="94">
        <f>IF($AS41="未入力",0,IF(X41&gt;0,0,IF(Y41&gt;0,AJ41-Y41,IF($AP41="straight-line",$D17*0.9*$AQ41,IF($AP41="declining-balance",($D17-SUM($D41:G41))*$AQ41,$D17*$AQ41)))))</f>
        <v>0</v>
      </c>
      <c r="I41" s="94">
        <f>IF($AS41="未入力",0,IF(Y41&gt;0,0,IF(Z41&gt;0,AK41-Z41,IF($AP41="straight-line",$D17*0.9*$AQ41,IF($AP41="declining-balance",($D17-SUM($D41:H41))*$AQ41,$D17*$AQ41)))))</f>
        <v>0</v>
      </c>
      <c r="J41" s="94">
        <f>IF($AS41="未入力",0,IF(Z41&gt;0,0,IF(AA41&gt;0,AL41-AA41,IF($AP41="straight-line",$D17*0.9*$AQ41,IF($AP41="declining-balance",($D17-SUM($D41:I41))*$AQ41,$D17*$AQ41)))))</f>
        <v>0</v>
      </c>
      <c r="K41" s="94">
        <f>IF($AS41="未入力",0,IF(AA41&gt;0,0,IF(AB41&gt;0,AM41-AB41,IF($AP41="straight-line",$D17*0.9*$AQ41,IF($AP41="declining-balance",($D17-SUM($D41:J41))*$AQ41,$D17*$AQ41)))))</f>
        <v>0</v>
      </c>
      <c r="L41" s="94">
        <f>IF($AS41="未入力",0,IF(AB41&gt;0,0,IF(AC41&gt;0,AN41-AC41,IF($AP41="straight-line",$D17*0.9*$AQ41,IF($AP41="declining-balance",($D17-SUM($D41:K41))*$AQ41,$D17*$AQ41)))))</f>
        <v>0</v>
      </c>
      <c r="M41" s="94">
        <f>IF($AS41="未入力",0,IF(AC41&gt;0,0,IF(AD41&gt;0,AO41-AD41,IF($AP41="straight-line",$D17*0.9*$AQ41,IF($AP41="declining-balance",($D17-SUM($D41:L41))*$AQ41,$D17*$AQ41)))))</f>
        <v>0</v>
      </c>
      <c r="N41" s="55">
        <f t="shared" ref="N41:N48" si="20">SUM(D41:M41)</f>
        <v>0</v>
      </c>
      <c r="O41" s="195"/>
      <c r="U41" s="260" t="e">
        <f>SUM($AF41:AF41)-$AR41</f>
        <v>#N/A</v>
      </c>
      <c r="V41" s="260" t="e">
        <f>SUM($AF41:AG41)-$AR41</f>
        <v>#N/A</v>
      </c>
      <c r="W41" s="260" t="e">
        <f>SUM($AF41:AH41)-$AR41</f>
        <v>#N/A</v>
      </c>
      <c r="X41" s="260" t="e">
        <f>SUM($AF41:AI41)-$AR41</f>
        <v>#N/A</v>
      </c>
      <c r="Y41" s="260" t="e">
        <f>SUM($AF41:AJ41)-$AR41</f>
        <v>#N/A</v>
      </c>
      <c r="Z41" s="260" t="e">
        <f>SUM($AF41:AK41)-$AR41</f>
        <v>#N/A</v>
      </c>
      <c r="AA41" s="260" t="e">
        <f>SUM($AF41:AL41)-$AR41</f>
        <v>#N/A</v>
      </c>
      <c r="AB41" s="260" t="e">
        <f>SUM($AF41:AM41)-$AR41</f>
        <v>#N/A</v>
      </c>
      <c r="AC41" s="260" t="e">
        <f>SUM($AF41:AN41)-$AR41</f>
        <v>#N/A</v>
      </c>
      <c r="AD41" s="260" t="e">
        <f>SUM($AF41:AO41)-$AR41</f>
        <v>#N/A</v>
      </c>
      <c r="AF41" s="94">
        <f t="shared" ref="AF41:AF48" si="21">IF($AS41="未入力",0,IF($AP41="straight-line",$D17*0.9*$AQ41,IF($AP41="declining-balance",$D17*$AQ41,$D17*$AQ41)))</f>
        <v>0</v>
      </c>
      <c r="AG41" s="94">
        <f>IF($AS41="未入力",0,IF($AP41="straight-line",$D17*0.9*$AQ41,IF($AP41="declining-balance",($D17-SUM($AF41:AF41))*$AQ41,$D17*$AQ41)))</f>
        <v>0</v>
      </c>
      <c r="AH41" s="94">
        <f>IF($AS41="未入力",0,IF($AP41="straight-line",$D17*0.9*$AQ41,IF($AP41="declining-balance",($D17-SUM($AF41:AG41))*$AQ41,$D17*$AQ41)))</f>
        <v>0</v>
      </c>
      <c r="AI41" s="94">
        <f>IF($AS41="未入力",0,IF($AP41="straight-line",$D17*0.9*$AQ41,IF($AP41="declining-balance",($D17-SUM($AF41:AH41))*$AQ41,$D17*$AQ41)))</f>
        <v>0</v>
      </c>
      <c r="AJ41" s="94">
        <f>IF($AS41="未入力",0,IF($AP41="straight-line",$D17*0.9*$AQ41,IF($AP41="declining-balance",($D17-SUM($AF41:AI41))*$AQ41,$D17*$AQ41)))</f>
        <v>0</v>
      </c>
      <c r="AK41" s="94">
        <f>IF($AS41="未入力",0,IF($AP41="straight-line",$D17*0.9*$AQ41,IF($AP41="declining-balance",($D17-SUM($AF41:AJ41))*$AQ41,$D17*$AQ41)))</f>
        <v>0</v>
      </c>
      <c r="AL41" s="94">
        <f>IF($AS41="未入力",0,IF($AP41="straight-line",$D17*0.9*$AQ41,IF($AP41="declining-balance",($D17-SUM($AF41:AK41))*$AQ41,$D17*$AQ41)))</f>
        <v>0</v>
      </c>
      <c r="AM41" s="94">
        <f>IF($AS41="未入力",0,IF($AP41="straight-line",$D17*0.9*$AQ41,IF($AP41="declining-balance",($D17-SUM($AF41:AL41))*$AQ41,$D17*$AQ41)))</f>
        <v>0</v>
      </c>
      <c r="AN41" s="94">
        <f>IF($AS41="未入力",0,IF($AP41="straight-line",$D17*0.9*$AQ41,IF($AP41="declining-balance",($D17-SUM($AF41:AM41))*$AQ41,$D17*$AQ41)))</f>
        <v>0</v>
      </c>
      <c r="AO41" s="94">
        <f>IF($AS41="未入力",0,IF($AP41="straight-line",$D17*0.9*$AQ41,IF($AP41="declining-balance",($D17-SUM($AF41:AN41))*$AQ41,$D17*$AQ41)))</f>
        <v>0</v>
      </c>
      <c r="AP41" s="54" t="e">
        <f t="shared" ref="AP41:AP48" si="22">+X6</f>
        <v>#N/A</v>
      </c>
      <c r="AQ41" s="91" t="str">
        <f t="shared" ref="AQ41:AQ48" si="23">+N6</f>
        <v/>
      </c>
      <c r="AR41" s="55" t="e">
        <f t="shared" ref="AR41:AR48" si="24">IF(AP41="-",0,IF(AP41="straight-line(5 years)",D17,D17*0.95))</f>
        <v>#N/A</v>
      </c>
      <c r="AS41" s="275" t="str">
        <f>IF(AQ41="","未入力","入力")</f>
        <v>未入力</v>
      </c>
    </row>
    <row r="42" spans="1:45" ht="14.25" hidden="1" customHeight="1" outlineLevel="1">
      <c r="B42" s="386">
        <f t="shared" si="18"/>
        <v>0</v>
      </c>
      <c r="C42" s="387"/>
      <c r="D42" s="94">
        <f t="shared" si="19"/>
        <v>0</v>
      </c>
      <c r="E42" s="94">
        <f>IF($AS42="未入力",0,IF(U42&gt;0,0,IF(V42&gt;0,AG42-V42,IF($AP42="straight-line",$D18*0.9*$AQ42,IF($AP42="declining-balance",($D18-SUM($D42:D42))*$AQ42,$D18*$AQ42)))))</f>
        <v>0</v>
      </c>
      <c r="F42" s="94">
        <f>IF($AS42="未入力",0,IF(V42&gt;0,0,IF(W42&gt;0,AH42-W42,IF($AP42="straight-line",$D18*0.9*$AQ42,IF($AP42="declining-balance",($D18-SUM($D42:E42))*$AQ42,$D18*$AQ42)))))</f>
        <v>0</v>
      </c>
      <c r="G42" s="94">
        <f>IF($AS42="未入力",0,IF(W42&gt;0,0,IF(X42&gt;0,AI42-X42,IF($AP42="straight-line",$D18*0.9*$AQ42,IF($AP42="declining-balance",($D18-SUM($D42:F42))*$AQ42,$D18*$AQ42)))))</f>
        <v>0</v>
      </c>
      <c r="H42" s="94">
        <f>IF($AS42="未入力",0,IF(X42&gt;0,0,IF(Y42&gt;0,AJ42-Y42,IF($AP42="straight-line",$D18*0.9*$AQ42,IF($AP42="declining-balance",($D18-SUM($D42:G42))*$AQ42,$D18*$AQ42)))))</f>
        <v>0</v>
      </c>
      <c r="I42" s="94">
        <f>IF($AS42="未入力",0,IF(Y42&gt;0,0,IF(Z42&gt;0,AK42-Z42,IF($AP42="straight-line",$D18*0.9*$AQ42,IF($AP42="declining-balance",($D18-SUM($D42:H42))*$AQ42,$D18*$AQ42)))))</f>
        <v>0</v>
      </c>
      <c r="J42" s="94">
        <f>IF($AS42="未入力",0,IF(Z42&gt;0,0,IF(AA42&gt;0,AL42-AA42,IF($AP42="straight-line",$D18*0.9*$AQ42,IF($AP42="declining-balance",($D18-SUM($D42:I42))*$AQ42,$D18*$AQ42)))))</f>
        <v>0</v>
      </c>
      <c r="K42" s="94">
        <f>IF($AS42="未入力",0,IF(AA42&gt;0,0,IF(AB42&gt;0,AM42-AB42,IF($AP42="straight-line",$D18*0.9*$AQ42,IF($AP42="declining-balance",($D18-SUM($D42:J42))*$AQ42,$D18*$AQ42)))))</f>
        <v>0</v>
      </c>
      <c r="L42" s="94">
        <f>IF($AS42="未入力",0,IF(AB42&gt;0,0,IF(AC42&gt;0,AN42-AC42,IF($AP42="straight-line",$D18*0.9*$AQ42,IF($AP42="declining-balance",($D18-SUM($D42:K42))*$AQ42,$D18*$AQ42)))))</f>
        <v>0</v>
      </c>
      <c r="M42" s="94">
        <f>IF($AS42="未入力",0,IF(AC42&gt;0,0,IF(AD42&gt;0,AO42-AD42,IF($AP42="straight-line",$D18*0.9*$AQ42,IF($AP42="declining-balance",($D18-SUM($D42:L42))*$AQ42,$D18*$AQ42)))))</f>
        <v>0</v>
      </c>
      <c r="N42" s="55">
        <f t="shared" si="20"/>
        <v>0</v>
      </c>
      <c r="O42" s="195"/>
      <c r="U42" s="260" t="e">
        <f>SUM($AF42:AF42)-$AR42</f>
        <v>#N/A</v>
      </c>
      <c r="V42" s="260" t="e">
        <f>SUM($AF42:AG42)-$AR42</f>
        <v>#N/A</v>
      </c>
      <c r="W42" s="260" t="e">
        <f>SUM($AF42:AH42)-$AR42</f>
        <v>#N/A</v>
      </c>
      <c r="X42" s="260" t="e">
        <f>SUM($AF42:AI42)-$AR42</f>
        <v>#N/A</v>
      </c>
      <c r="Y42" s="260" t="e">
        <f>SUM($AF42:AJ42)-$AR42</f>
        <v>#N/A</v>
      </c>
      <c r="Z42" s="260" t="e">
        <f>SUM($AF42:AK42)-$AR42</f>
        <v>#N/A</v>
      </c>
      <c r="AA42" s="260" t="e">
        <f>SUM($AF42:AL42)-$AR42</f>
        <v>#N/A</v>
      </c>
      <c r="AB42" s="260" t="e">
        <f>SUM($AF42:AM42)-$AR42</f>
        <v>#N/A</v>
      </c>
      <c r="AC42" s="260" t="e">
        <f>SUM($AF42:AN42)-$AR42</f>
        <v>#N/A</v>
      </c>
      <c r="AD42" s="260" t="e">
        <f>SUM($AF42:AO42)-$AR42</f>
        <v>#N/A</v>
      </c>
      <c r="AF42" s="94">
        <f t="shared" si="21"/>
        <v>0</v>
      </c>
      <c r="AG42" s="94">
        <f>IF($AS42="未入力",0,IF($AP42="straight-line",$D18*0.9*$AQ42,IF($AP42="declining-balance",($D18-SUM($AF42:AF42))*$AQ42,$D18*$AQ42)))</f>
        <v>0</v>
      </c>
      <c r="AH42" s="94">
        <f>IF($AS42="未入力",0,IF($AP42="straight-line",$D18*0.9*$AQ42,IF($AP42="declining-balance",($D18-SUM($AF42:AG42))*$AQ42,$D18*$AQ42)))</f>
        <v>0</v>
      </c>
      <c r="AI42" s="94">
        <f>IF($AS42="未入力",0,IF($AP42="straight-line",$D18*0.9*$AQ42,IF($AP42="declining-balance",($D18-SUM($AF42:AH42))*$AQ42,$D18*$AQ42)))</f>
        <v>0</v>
      </c>
      <c r="AJ42" s="94">
        <f>IF($AS42="未入力",0,IF($AP42="straight-line",$D18*0.9*$AQ42,IF($AP42="declining-balance",($D18-SUM($AF42:AI42))*$AQ42,$D18*$AQ42)))</f>
        <v>0</v>
      </c>
      <c r="AK42" s="94">
        <f>IF($AS42="未入力",0,IF($AP42="straight-line",$D18*0.9*$AQ42,IF($AP42="declining-balance",($D18-SUM($AF42:AJ42))*$AQ42,$D18*$AQ42)))</f>
        <v>0</v>
      </c>
      <c r="AL42" s="94">
        <f>IF($AS42="未入力",0,IF($AP42="straight-line",$D18*0.9*$AQ42,IF($AP42="declining-balance",($D18-SUM($AF42:AK42))*$AQ42,$D18*$AQ42)))</f>
        <v>0</v>
      </c>
      <c r="AM42" s="94">
        <f>IF($AS42="未入力",0,IF($AP42="straight-line",$D18*0.9*$AQ42,IF($AP42="declining-balance",($D18-SUM($AF42:AL42))*$AQ42,$D18*$AQ42)))</f>
        <v>0</v>
      </c>
      <c r="AN42" s="94">
        <f>IF($AS42="未入力",0,IF($AP42="straight-line",$D18*0.9*$AQ42,IF($AP42="declining-balance",($D18-SUM($AF42:AM42))*$AQ42,$D18*$AQ42)))</f>
        <v>0</v>
      </c>
      <c r="AO42" s="94">
        <f>IF($AS42="未入力",0,IF($AP42="straight-line",$D18*0.9*$AQ42,IF($AP42="declining-balance",($D18-SUM($AF42:AN42))*$AQ42,$D18*$AQ42)))</f>
        <v>0</v>
      </c>
      <c r="AP42" s="54" t="e">
        <f t="shared" si="22"/>
        <v>#N/A</v>
      </c>
      <c r="AQ42" s="91" t="str">
        <f t="shared" si="23"/>
        <v/>
      </c>
      <c r="AR42" s="55" t="e">
        <f t="shared" si="24"/>
        <v>#N/A</v>
      </c>
      <c r="AS42" s="275" t="str">
        <f t="shared" ref="AS42:AS48" si="25">IF(AQ42="","未入力","入力")</f>
        <v>未入力</v>
      </c>
    </row>
    <row r="43" spans="1:45" ht="14.25" hidden="1" customHeight="1" outlineLevel="1">
      <c r="B43" s="386">
        <f t="shared" si="18"/>
        <v>0</v>
      </c>
      <c r="C43" s="387"/>
      <c r="D43" s="94">
        <f t="shared" si="19"/>
        <v>0</v>
      </c>
      <c r="E43" s="94">
        <f>IF($AS43="未入力",0,IF(U43&gt;0,0,IF(V43&gt;0,AG43-V43,IF($AP43="straight-line",$D19*0.9*$AQ43,IF($AP43="declining-balance",($D19-SUM($D43:D43))*$AQ43,$D19*$AQ43)))))</f>
        <v>0</v>
      </c>
      <c r="F43" s="94">
        <f>IF($AS43="未入力",0,IF(V43&gt;0,0,IF(W43&gt;0,AH43-W43,IF($AP43="straight-line",$D19*0.9*$AQ43,IF($AP43="declining-balance",($D19-SUM($D43:E43))*$AQ43,$D19*$AQ43)))))</f>
        <v>0</v>
      </c>
      <c r="G43" s="94">
        <f>IF($AS43="未入力",0,IF(W43&gt;0,0,IF(X43&gt;0,AI43-X43,IF($AP43="straight-line",$D19*0.9*$AQ43,IF($AP43="declining-balance",($D19-SUM($D43:F43))*$AQ43,$D19*$AQ43)))))</f>
        <v>0</v>
      </c>
      <c r="H43" s="94">
        <f>IF($AS43="未入力",0,IF(X43&gt;0,0,IF(Y43&gt;0,AJ43-Y43,IF($AP43="straight-line",$D19*0.9*$AQ43,IF($AP43="declining-balance",($D19-SUM($D43:G43))*$AQ43,$D19*$AQ43)))))</f>
        <v>0</v>
      </c>
      <c r="I43" s="94">
        <f>IF($AS43="未入力",0,IF(Y43&gt;0,0,IF(Z43&gt;0,AK43-Z43,IF($AP43="straight-line",$D19*0.9*$AQ43,IF($AP43="declining-balance",($D19-SUM($D43:H43))*$AQ43,$D19*$AQ43)))))</f>
        <v>0</v>
      </c>
      <c r="J43" s="94">
        <f>IF($AS43="未入力",0,IF(Z43&gt;0,0,IF(AA43&gt;0,AL43-AA43,IF($AP43="straight-line",$D19*0.9*$AQ43,IF($AP43="declining-balance",($D19-SUM($D43:I43))*$AQ43,$D19*$AQ43)))))</f>
        <v>0</v>
      </c>
      <c r="K43" s="94">
        <f>IF($AS43="未入力",0,IF(AA43&gt;0,0,IF(AB43&gt;0,AM43-AB43,IF($AP43="straight-line",$D19*0.9*$AQ43,IF($AP43="declining-balance",($D19-SUM($D43:J43))*$AQ43,$D19*$AQ43)))))</f>
        <v>0</v>
      </c>
      <c r="L43" s="94">
        <f>IF($AS43="未入力",0,IF(AB43&gt;0,0,IF(AC43&gt;0,AN43-AC43,IF($AP43="straight-line",$D19*0.9*$AQ43,IF($AP43="declining-balance",($D19-SUM($D43:K43))*$AQ43,$D19*$AQ43)))))</f>
        <v>0</v>
      </c>
      <c r="M43" s="94">
        <f>IF($AS43="未入力",0,IF(AC43&gt;0,0,IF(AD43&gt;0,AO43-AD43,IF($AP43="straight-line",$D19*0.9*$AQ43,IF($AP43="declining-balance",($D19-SUM($D43:L43))*$AQ43,$D19*$AQ43)))))</f>
        <v>0</v>
      </c>
      <c r="N43" s="55">
        <f t="shared" si="20"/>
        <v>0</v>
      </c>
      <c r="O43" s="195"/>
      <c r="U43" s="260" t="e">
        <f>SUM($AF43:AF43)-$AR43</f>
        <v>#N/A</v>
      </c>
      <c r="V43" s="260" t="e">
        <f>SUM($AF43:AG43)-$AR43</f>
        <v>#N/A</v>
      </c>
      <c r="W43" s="260" t="e">
        <f>SUM($AF43:AH43)-$AR43</f>
        <v>#N/A</v>
      </c>
      <c r="X43" s="260" t="e">
        <f>SUM($AF43:AI43)-$AR43</f>
        <v>#N/A</v>
      </c>
      <c r="Y43" s="260" t="e">
        <f>SUM($AF43:AJ43)-$AR43</f>
        <v>#N/A</v>
      </c>
      <c r="Z43" s="260" t="e">
        <f>SUM($AF43:AK43)-$AR43</f>
        <v>#N/A</v>
      </c>
      <c r="AA43" s="260" t="e">
        <f>SUM($AF43:AL43)-$AR43</f>
        <v>#N/A</v>
      </c>
      <c r="AB43" s="260" t="e">
        <f>SUM($AF43:AM43)-$AR43</f>
        <v>#N/A</v>
      </c>
      <c r="AC43" s="260" t="e">
        <f>SUM($AF43:AN43)-$AR43</f>
        <v>#N/A</v>
      </c>
      <c r="AD43" s="260" t="e">
        <f>SUM($AF43:AO43)-$AR43</f>
        <v>#N/A</v>
      </c>
      <c r="AF43" s="94">
        <f t="shared" si="21"/>
        <v>0</v>
      </c>
      <c r="AG43" s="94">
        <f>IF($AS43="未入力",0,IF($AP43="straight-line",$D19*0.9*$AQ43,IF($AP43="declining-balance",($D19-SUM($AF43:AF43))*$AQ43,$D19*$AQ43)))</f>
        <v>0</v>
      </c>
      <c r="AH43" s="94">
        <f>IF($AS43="未入力",0,IF($AP43="straight-line",$D19*0.9*$AQ43,IF($AP43="declining-balance",($D19-SUM($AF43:AG43))*$AQ43,$D19*$AQ43)))</f>
        <v>0</v>
      </c>
      <c r="AI43" s="94">
        <f>IF($AS43="未入力",0,IF($AP43="straight-line",$D19*0.9*$AQ43,IF($AP43="declining-balance",($D19-SUM($AF43:AH43))*$AQ43,$D19*$AQ43)))</f>
        <v>0</v>
      </c>
      <c r="AJ43" s="94">
        <f>IF($AS43="未入力",0,IF($AP43="straight-line",$D19*0.9*$AQ43,IF($AP43="declining-balance",($D19-SUM($AF43:AI43))*$AQ43,$D19*$AQ43)))</f>
        <v>0</v>
      </c>
      <c r="AK43" s="94">
        <f>IF($AS43="未入力",0,IF($AP43="straight-line",$D19*0.9*$AQ43,IF($AP43="declining-balance",($D19-SUM($AF43:AJ43))*$AQ43,$D19*$AQ43)))</f>
        <v>0</v>
      </c>
      <c r="AL43" s="94">
        <f>IF($AS43="未入力",0,IF($AP43="straight-line",$D19*0.9*$AQ43,IF($AP43="declining-balance",($D19-SUM($AF43:AK43))*$AQ43,$D19*$AQ43)))</f>
        <v>0</v>
      </c>
      <c r="AM43" s="94">
        <f>IF($AS43="未入力",0,IF($AP43="straight-line",$D19*0.9*$AQ43,IF($AP43="declining-balance",($D19-SUM($AF43:AL43))*$AQ43,$D19*$AQ43)))</f>
        <v>0</v>
      </c>
      <c r="AN43" s="94">
        <f>IF($AS43="未入力",0,IF($AP43="straight-line",$D19*0.9*$AQ43,IF($AP43="declining-balance",($D19-SUM($AF43:AM43))*$AQ43,$D19*$AQ43)))</f>
        <v>0</v>
      </c>
      <c r="AO43" s="94">
        <f>IF($AS43="未入力",0,IF($AP43="straight-line",$D19*0.9*$AQ43,IF($AP43="declining-balance",($D19-SUM($AF43:AN43))*$AQ43,$D19*$AQ43)))</f>
        <v>0</v>
      </c>
      <c r="AP43" s="54" t="e">
        <f t="shared" si="22"/>
        <v>#N/A</v>
      </c>
      <c r="AQ43" s="91" t="str">
        <f t="shared" si="23"/>
        <v/>
      </c>
      <c r="AR43" s="55" t="e">
        <f t="shared" si="24"/>
        <v>#N/A</v>
      </c>
      <c r="AS43" s="275" t="str">
        <f t="shared" si="25"/>
        <v>未入力</v>
      </c>
    </row>
    <row r="44" spans="1:45" ht="14.25" hidden="1" customHeight="1" outlineLevel="1">
      <c r="B44" s="386">
        <f t="shared" si="18"/>
        <v>0</v>
      </c>
      <c r="C44" s="387"/>
      <c r="D44" s="94">
        <f t="shared" si="19"/>
        <v>0</v>
      </c>
      <c r="E44" s="94">
        <f>IF($AS44="未入力",0,IF(U44&gt;0,0,IF(V44&gt;0,AG44-V44,IF($AP44="straight-line",$D20*0.9*$AQ44,IF($AP44="declining-balance",($D20-SUM($D44:D44))*$AQ44,$D20*$AQ44)))))</f>
        <v>0</v>
      </c>
      <c r="F44" s="94">
        <f>IF($AS44="未入力",0,IF(V44&gt;0,0,IF(W44&gt;0,AH44-W44,IF($AP44="straight-line",$D20*0.9*$AQ44,IF($AP44="declining-balance",($D20-SUM($D44:E44))*$AQ44,$D20*$AQ44)))))</f>
        <v>0</v>
      </c>
      <c r="G44" s="94">
        <f>IF($AS44="未入力",0,IF(W44&gt;0,0,IF(X44&gt;0,AI44-X44,IF($AP44="straight-line",$D20*0.9*$AQ44,IF($AP44="declining-balance",($D20-SUM($D44:F44))*$AQ44,$D20*$AQ44)))))</f>
        <v>0</v>
      </c>
      <c r="H44" s="94">
        <f>IF($AS44="未入力",0,IF(X44&gt;0,0,IF(Y44&gt;0,AJ44-Y44,IF($AP44="straight-line",$D20*0.9*$AQ44,IF($AP44="declining-balance",($D20-SUM($D44:G44))*$AQ44,$D20*$AQ44)))))</f>
        <v>0</v>
      </c>
      <c r="I44" s="94">
        <f>IF($AS44="未入力",0,IF(Y44&gt;0,0,IF(Z44&gt;0,AK44-Z44,IF($AP44="straight-line",$D20*0.9*$AQ44,IF($AP44="declining-balance",($D20-SUM($D44:H44))*$AQ44,$D20*$AQ44)))))</f>
        <v>0</v>
      </c>
      <c r="J44" s="94">
        <f>IF($AS44="未入力",0,IF(Z44&gt;0,0,IF(AA44&gt;0,AL44-AA44,IF($AP44="straight-line",$D20*0.9*$AQ44,IF($AP44="declining-balance",($D20-SUM($D44:I44))*$AQ44,$D20*$AQ44)))))</f>
        <v>0</v>
      </c>
      <c r="K44" s="94">
        <f>IF($AS44="未入力",0,IF(AA44&gt;0,0,IF(AB44&gt;0,AM44-AB44,IF($AP44="straight-line",$D20*0.9*$AQ44,IF($AP44="declining-balance",($D20-SUM($D44:J44))*$AQ44,$D20*$AQ44)))))</f>
        <v>0</v>
      </c>
      <c r="L44" s="94">
        <f>IF($AS44="未入力",0,IF(AB44&gt;0,0,IF(AC44&gt;0,AN44-AC44,IF($AP44="straight-line",$D20*0.9*$AQ44,IF($AP44="declining-balance",($D20-SUM($D44:K44))*$AQ44,$D20*$AQ44)))))</f>
        <v>0</v>
      </c>
      <c r="M44" s="94">
        <f>IF($AS44="未入力",0,IF(AC44&gt;0,0,IF(AD44&gt;0,AO44-AD44,IF($AP44="straight-line",$D20*0.9*$AQ44,IF($AP44="declining-balance",($D20-SUM($D44:L44))*$AQ44,$D20*$AQ44)))))</f>
        <v>0</v>
      </c>
      <c r="N44" s="55">
        <f t="shared" si="20"/>
        <v>0</v>
      </c>
      <c r="O44" s="195"/>
      <c r="U44" s="260" t="e">
        <f>SUM($AF44:AF44)-$AR44</f>
        <v>#N/A</v>
      </c>
      <c r="V44" s="260" t="e">
        <f>SUM($AF44:AG44)-$AR44</f>
        <v>#N/A</v>
      </c>
      <c r="W44" s="260" t="e">
        <f>SUM($AF44:AH44)-$AR44</f>
        <v>#N/A</v>
      </c>
      <c r="X44" s="260" t="e">
        <f>SUM($AF44:AI44)-$AR44</f>
        <v>#N/A</v>
      </c>
      <c r="Y44" s="260" t="e">
        <f>SUM($AF44:AJ44)-$AR44</f>
        <v>#N/A</v>
      </c>
      <c r="Z44" s="260" t="e">
        <f>SUM($AF44:AK44)-$AR44</f>
        <v>#N/A</v>
      </c>
      <c r="AA44" s="260" t="e">
        <f>SUM($AF44:AL44)-$AR44</f>
        <v>#N/A</v>
      </c>
      <c r="AB44" s="260" t="e">
        <f>SUM($AF44:AM44)-$AR44</f>
        <v>#N/A</v>
      </c>
      <c r="AC44" s="260" t="e">
        <f>SUM($AF44:AN44)-$AR44</f>
        <v>#N/A</v>
      </c>
      <c r="AD44" s="260" t="e">
        <f>SUM($AF44:AO44)-$AR44</f>
        <v>#N/A</v>
      </c>
      <c r="AF44" s="94">
        <f t="shared" si="21"/>
        <v>0</v>
      </c>
      <c r="AG44" s="94">
        <f>IF($AS44="未入力",0,IF($AP44="straight-line",$D20*0.9*$AQ44,IF($AP44="declining-balance",($D20-SUM($AF44:AF44))*$AQ44,$D20*$AQ44)))</f>
        <v>0</v>
      </c>
      <c r="AH44" s="94">
        <f>IF($AS44="未入力",0,IF($AP44="straight-line",$D20*0.9*$AQ44,IF($AP44="declining-balance",($D20-SUM($AF44:AG44))*$AQ44,$D20*$AQ44)))</f>
        <v>0</v>
      </c>
      <c r="AI44" s="94">
        <f>IF($AS44="未入力",0,IF($AP44="straight-line",$D20*0.9*$AQ44,IF($AP44="declining-balance",($D20-SUM($AF44:AH44))*$AQ44,$D20*$AQ44)))</f>
        <v>0</v>
      </c>
      <c r="AJ44" s="94">
        <f>IF($AS44="未入力",0,IF($AP44="straight-line",$D20*0.9*$AQ44,IF($AP44="declining-balance",($D20-SUM($AF44:AI44))*$AQ44,$D20*$AQ44)))</f>
        <v>0</v>
      </c>
      <c r="AK44" s="94">
        <f>IF($AS44="未入力",0,IF($AP44="straight-line",$D20*0.9*$AQ44,IF($AP44="declining-balance",($D20-SUM($AF44:AJ44))*$AQ44,$D20*$AQ44)))</f>
        <v>0</v>
      </c>
      <c r="AL44" s="94">
        <f>IF($AS44="未入力",0,IF($AP44="straight-line",$D20*0.9*$AQ44,IF($AP44="declining-balance",($D20-SUM($AF44:AK44))*$AQ44,$D20*$AQ44)))</f>
        <v>0</v>
      </c>
      <c r="AM44" s="94">
        <f>IF($AS44="未入力",0,IF($AP44="straight-line",$D20*0.9*$AQ44,IF($AP44="declining-balance",($D20-SUM($AF44:AL44))*$AQ44,$D20*$AQ44)))</f>
        <v>0</v>
      </c>
      <c r="AN44" s="94">
        <f>IF($AS44="未入力",0,IF($AP44="straight-line",$D20*0.9*$AQ44,IF($AP44="declining-balance",($D20-SUM($AF44:AM44))*$AQ44,$D20*$AQ44)))</f>
        <v>0</v>
      </c>
      <c r="AO44" s="94">
        <f>IF($AS44="未入力",0,IF($AP44="straight-line",$D20*0.9*$AQ44,IF($AP44="declining-balance",($D20-SUM($AF44:AN44))*$AQ44,$D20*$AQ44)))</f>
        <v>0</v>
      </c>
      <c r="AP44" s="54" t="e">
        <f t="shared" si="22"/>
        <v>#N/A</v>
      </c>
      <c r="AQ44" s="91" t="str">
        <f t="shared" si="23"/>
        <v/>
      </c>
      <c r="AR44" s="55" t="e">
        <f t="shared" si="24"/>
        <v>#N/A</v>
      </c>
      <c r="AS44" s="275" t="str">
        <f t="shared" si="25"/>
        <v>未入力</v>
      </c>
    </row>
    <row r="45" spans="1:45" ht="14.25" hidden="1" customHeight="1" outlineLevel="1">
      <c r="B45" s="386">
        <f t="shared" si="18"/>
        <v>0</v>
      </c>
      <c r="C45" s="387"/>
      <c r="D45" s="94">
        <f t="shared" si="19"/>
        <v>0</v>
      </c>
      <c r="E45" s="94">
        <f>IF($AS45="未入力",0,IF(U45&gt;0,0,IF(V45&gt;0,AG45-V45,IF($AP45="straight-line",$D21*0.9*$AQ45,IF($AP45="declining-balance",($D21-SUM($D45:D45))*$AQ45,$D21*$AQ45)))))</f>
        <v>0</v>
      </c>
      <c r="F45" s="94">
        <f>IF($AS45="未入力",0,IF(V45&gt;0,0,IF(W45&gt;0,AH45-W45,IF($AP45="straight-line",$D21*0.9*$AQ45,IF($AP45="declining-balance",($D21-SUM($D45:E45))*$AQ45,$D21*$AQ45)))))</f>
        <v>0</v>
      </c>
      <c r="G45" s="94">
        <f>IF($AS45="未入力",0,IF(W45&gt;0,0,IF(X45&gt;0,AI45-X45,IF($AP45="straight-line",$D21*0.9*$AQ45,IF($AP45="declining-balance",($D21-SUM($D45:F45))*$AQ45,$D21*$AQ45)))))</f>
        <v>0</v>
      </c>
      <c r="H45" s="94">
        <f>IF($AS45="未入力",0,IF(X45&gt;0,0,IF(Y45&gt;0,AJ45-Y45,IF($AP45="straight-line",$D21*0.9*$AQ45,IF($AP45="declining-balance",($D21-SUM($D45:G45))*$AQ45,$D21*$AQ45)))))</f>
        <v>0</v>
      </c>
      <c r="I45" s="94">
        <f>IF($AS45="未入力",0,IF(Y45&gt;0,0,IF(Z45&gt;0,AK45-Z45,IF($AP45="straight-line",$D21*0.9*$AQ45,IF($AP45="declining-balance",($D21-SUM($D45:H45))*$AQ45,$D21*$AQ45)))))</f>
        <v>0</v>
      </c>
      <c r="J45" s="94">
        <f>IF($AS45="未入力",0,IF(Z45&gt;0,0,IF(AA45&gt;0,AL45-AA45,IF($AP45="straight-line",$D21*0.9*$AQ45,IF($AP45="declining-balance",($D21-SUM($D45:I45))*$AQ45,$D21*$AQ45)))))</f>
        <v>0</v>
      </c>
      <c r="K45" s="94">
        <f>IF($AS45="未入力",0,IF(AA45&gt;0,0,IF(AB45&gt;0,AM45-AB45,IF($AP45="straight-line",$D21*0.9*$AQ45,IF($AP45="declining-balance",($D21-SUM($D45:J45))*$AQ45,$D21*$AQ45)))))</f>
        <v>0</v>
      </c>
      <c r="L45" s="94">
        <f>IF($AS45="未入力",0,IF(AB45&gt;0,0,IF(AC45&gt;0,AN45-AC45,IF($AP45="straight-line",$D21*0.9*$AQ45,IF($AP45="declining-balance",($D21-SUM($D45:K45))*$AQ45,$D21*$AQ45)))))</f>
        <v>0</v>
      </c>
      <c r="M45" s="94">
        <f>IF($AS45="未入力",0,IF(AC45&gt;0,0,IF(AD45&gt;0,AO45-AD45,IF($AP45="straight-line",$D21*0.9*$AQ45,IF($AP45="declining-balance",($D21-SUM($D45:L45))*$AQ45,$D21*$AQ45)))))</f>
        <v>0</v>
      </c>
      <c r="N45" s="55">
        <f t="shared" si="20"/>
        <v>0</v>
      </c>
      <c r="O45" s="195"/>
      <c r="U45" s="260" t="e">
        <f>SUM($AF45:AF45)-$AR45</f>
        <v>#N/A</v>
      </c>
      <c r="V45" s="260" t="e">
        <f>SUM($AF45:AG45)-$AR45</f>
        <v>#N/A</v>
      </c>
      <c r="W45" s="260" t="e">
        <f>SUM($AF45:AH45)-$AR45</f>
        <v>#N/A</v>
      </c>
      <c r="X45" s="260" t="e">
        <f>SUM($AF45:AI45)-$AR45</f>
        <v>#N/A</v>
      </c>
      <c r="Y45" s="260" t="e">
        <f>SUM($AF45:AJ45)-$AR45</f>
        <v>#N/A</v>
      </c>
      <c r="Z45" s="260" t="e">
        <f>SUM($AF45:AK45)-$AR45</f>
        <v>#N/A</v>
      </c>
      <c r="AA45" s="260" t="e">
        <f>SUM($AF45:AL45)-$AR45</f>
        <v>#N/A</v>
      </c>
      <c r="AB45" s="260" t="e">
        <f>SUM($AF45:AM45)-$AR45</f>
        <v>#N/A</v>
      </c>
      <c r="AC45" s="260" t="e">
        <f>SUM($AF45:AN45)-$AR45</f>
        <v>#N/A</v>
      </c>
      <c r="AD45" s="260" t="e">
        <f>SUM($AF45:AO45)-$AR45</f>
        <v>#N/A</v>
      </c>
      <c r="AF45" s="94">
        <f t="shared" si="21"/>
        <v>0</v>
      </c>
      <c r="AG45" s="94">
        <f>IF($AS45="未入力",0,IF($AP45="straight-line",$D21*0.9*$AQ45,IF($AP45="declining-balance",($D21-SUM($AF45:AF45))*$AQ45,$D21*$AQ45)))</f>
        <v>0</v>
      </c>
      <c r="AH45" s="94">
        <f>IF($AS45="未入力",0,IF($AP45="straight-line",$D21*0.9*$AQ45,IF($AP45="declining-balance",($D21-SUM($AF45:AG45))*$AQ45,$D21*$AQ45)))</f>
        <v>0</v>
      </c>
      <c r="AI45" s="94">
        <f>IF($AS45="未入力",0,IF($AP45="straight-line",$D21*0.9*$AQ45,IF($AP45="declining-balance",($D21-SUM($AF45:AH45))*$AQ45,$D21*$AQ45)))</f>
        <v>0</v>
      </c>
      <c r="AJ45" s="94">
        <f>IF($AS45="未入力",0,IF($AP45="straight-line",$D21*0.9*$AQ45,IF($AP45="declining-balance",($D21-SUM($AF45:AI45))*$AQ45,$D21*$AQ45)))</f>
        <v>0</v>
      </c>
      <c r="AK45" s="94">
        <f>IF($AS45="未入力",0,IF($AP45="straight-line",$D21*0.9*$AQ45,IF($AP45="declining-balance",($D21-SUM($AF45:AJ45))*$AQ45,$D21*$AQ45)))</f>
        <v>0</v>
      </c>
      <c r="AL45" s="94">
        <f>IF($AS45="未入力",0,IF($AP45="straight-line",$D21*0.9*$AQ45,IF($AP45="declining-balance",($D21-SUM($AF45:AK45))*$AQ45,$D21*$AQ45)))</f>
        <v>0</v>
      </c>
      <c r="AM45" s="94">
        <f>IF($AS45="未入力",0,IF($AP45="straight-line",$D21*0.9*$AQ45,IF($AP45="declining-balance",($D21-SUM($AF45:AL45))*$AQ45,$D21*$AQ45)))</f>
        <v>0</v>
      </c>
      <c r="AN45" s="94">
        <f>IF($AS45="未入力",0,IF($AP45="straight-line",$D21*0.9*$AQ45,IF($AP45="declining-balance",($D21-SUM($AF45:AM45))*$AQ45,$D21*$AQ45)))</f>
        <v>0</v>
      </c>
      <c r="AO45" s="94">
        <f>IF($AS45="未入力",0,IF($AP45="straight-line",$D21*0.9*$AQ45,IF($AP45="declining-balance",($D21-SUM($AF45:AN45))*$AQ45,$D21*$AQ45)))</f>
        <v>0</v>
      </c>
      <c r="AP45" s="54" t="e">
        <f t="shared" si="22"/>
        <v>#N/A</v>
      </c>
      <c r="AQ45" s="91" t="str">
        <f t="shared" si="23"/>
        <v/>
      </c>
      <c r="AR45" s="55" t="e">
        <f t="shared" si="24"/>
        <v>#N/A</v>
      </c>
      <c r="AS45" s="275" t="str">
        <f t="shared" si="25"/>
        <v>未入力</v>
      </c>
    </row>
    <row r="46" spans="1:45" ht="14.25" hidden="1" customHeight="1" outlineLevel="1">
      <c r="B46" s="386">
        <f t="shared" si="18"/>
        <v>0</v>
      </c>
      <c r="C46" s="387"/>
      <c r="D46" s="94">
        <f t="shared" si="19"/>
        <v>0</v>
      </c>
      <c r="E46" s="94">
        <f>IF($AS46="未入力",0,IF(U46&gt;0,0,IF(V46&gt;0,AG46-V46,IF($AP46="straight-line",$D22*0.9*$AQ46,IF($AP46="declining-balance",($D22-SUM($D46:D46))*$AQ46,$D22*$AQ46)))))</f>
        <v>0</v>
      </c>
      <c r="F46" s="94">
        <f>IF($AS46="未入力",0,IF(V46&gt;0,0,IF(W46&gt;0,AH46-W46,IF($AP46="straight-line",$D22*0.9*$AQ46,IF($AP46="declining-balance",($D22-SUM($D46:E46))*$AQ46,$D22*$AQ46)))))</f>
        <v>0</v>
      </c>
      <c r="G46" s="94">
        <f>IF($AS46="未入力",0,IF(W46&gt;0,0,IF(X46&gt;0,AI46-X46,IF($AP46="straight-line",$D22*0.9*$AQ46,IF($AP46="declining-balance",($D22-SUM($D46:F46))*$AQ46,$D22*$AQ46)))))</f>
        <v>0</v>
      </c>
      <c r="H46" s="94">
        <f>IF($AS46="未入力",0,IF(X46&gt;0,0,IF(Y46&gt;0,AJ46-Y46,IF($AP46="straight-line",$D22*0.9*$AQ46,IF($AP46="declining-balance",($D22-SUM($D46:G46))*$AQ46,$D22*$AQ46)))))</f>
        <v>0</v>
      </c>
      <c r="I46" s="94">
        <f>IF($AS46="未入力",0,IF(Y46&gt;0,0,IF(Z46&gt;0,AK46-Z46,IF($AP46="straight-line",$D22*0.9*$AQ46,IF($AP46="declining-balance",($D22-SUM($D46:H46))*$AQ46,$D22*$AQ46)))))</f>
        <v>0</v>
      </c>
      <c r="J46" s="94">
        <f>IF($AS46="未入力",0,IF(Z46&gt;0,0,IF(AA46&gt;0,AL46-AA46,IF($AP46="straight-line",$D22*0.9*$AQ46,IF($AP46="declining-balance",($D22-SUM($D46:I46))*$AQ46,$D22*$AQ46)))))</f>
        <v>0</v>
      </c>
      <c r="K46" s="94">
        <f>IF($AS46="未入力",0,IF(AA46&gt;0,0,IF(AB46&gt;0,AM46-AB46,IF($AP46="straight-line",$D22*0.9*$AQ46,IF($AP46="declining-balance",($D22-SUM($D46:J46))*$AQ46,$D22*$AQ46)))))</f>
        <v>0</v>
      </c>
      <c r="L46" s="94">
        <f>IF($AS46="未入力",0,IF(AB46&gt;0,0,IF(AC46&gt;0,AN46-AC46,IF($AP46="straight-line",$D22*0.9*$AQ46,IF($AP46="declining-balance",($D22-SUM($D46:K46))*$AQ46,$D22*$AQ46)))))</f>
        <v>0</v>
      </c>
      <c r="M46" s="94">
        <f>IF($AS46="未入力",0,IF(AC46&gt;0,0,IF(AD46&gt;0,AO46-AD46,IF($AP46="straight-line",$D22*0.9*$AQ46,IF($AP46="declining-balance",($D22-SUM($D46:L46))*$AQ46,$D22*$AQ46)))))</f>
        <v>0</v>
      </c>
      <c r="N46" s="55">
        <f t="shared" si="20"/>
        <v>0</v>
      </c>
      <c r="O46" s="195"/>
      <c r="U46" s="260" t="e">
        <f>SUM($AF46:AF46)-$AR46</f>
        <v>#N/A</v>
      </c>
      <c r="V46" s="260" t="e">
        <f>SUM($AF46:AG46)-$AR46</f>
        <v>#N/A</v>
      </c>
      <c r="W46" s="260" t="e">
        <f>SUM($AF46:AH46)-$AR46</f>
        <v>#N/A</v>
      </c>
      <c r="X46" s="260" t="e">
        <f>SUM($AF46:AI46)-$AR46</f>
        <v>#N/A</v>
      </c>
      <c r="Y46" s="260" t="e">
        <f>SUM($AF46:AJ46)-$AR46</f>
        <v>#N/A</v>
      </c>
      <c r="Z46" s="260" t="e">
        <f>SUM($AF46:AK46)-$AR46</f>
        <v>#N/A</v>
      </c>
      <c r="AA46" s="260" t="e">
        <f>SUM($AF46:AL46)-$AR46</f>
        <v>#N/A</v>
      </c>
      <c r="AB46" s="260" t="e">
        <f>SUM($AF46:AM46)-$AR46</f>
        <v>#N/A</v>
      </c>
      <c r="AC46" s="260" t="e">
        <f>SUM($AF46:AN46)-$AR46</f>
        <v>#N/A</v>
      </c>
      <c r="AD46" s="260" t="e">
        <f>SUM($AF46:AO46)-$AR46</f>
        <v>#N/A</v>
      </c>
      <c r="AF46" s="94">
        <f t="shared" si="21"/>
        <v>0</v>
      </c>
      <c r="AG46" s="94">
        <f>IF($AS46="未入力",0,IF($AP46="straight-line",$D22*0.9*$AQ46,IF($AP46="declining-balance",($D22-SUM($AF46:AF46))*$AQ46,$D22*$AQ46)))</f>
        <v>0</v>
      </c>
      <c r="AH46" s="94">
        <f>IF($AS46="未入力",0,IF($AP46="straight-line",$D22*0.9*$AQ46,IF($AP46="declining-balance",($D22-SUM($AF46:AG46))*$AQ46,$D22*$AQ46)))</f>
        <v>0</v>
      </c>
      <c r="AI46" s="94">
        <f>IF($AS46="未入力",0,IF($AP46="straight-line",$D22*0.9*$AQ46,IF($AP46="declining-balance",($D22-SUM($AF46:AH46))*$AQ46,$D22*$AQ46)))</f>
        <v>0</v>
      </c>
      <c r="AJ46" s="94">
        <f>IF($AS46="未入力",0,IF($AP46="straight-line",$D22*0.9*$AQ46,IF($AP46="declining-balance",($D22-SUM($AF46:AI46))*$AQ46,$D22*$AQ46)))</f>
        <v>0</v>
      </c>
      <c r="AK46" s="94">
        <f>IF($AS46="未入力",0,IF($AP46="straight-line",$D22*0.9*$AQ46,IF($AP46="declining-balance",($D22-SUM($AF46:AJ46))*$AQ46,$D22*$AQ46)))</f>
        <v>0</v>
      </c>
      <c r="AL46" s="94">
        <f>IF($AS46="未入力",0,IF($AP46="straight-line",$D22*0.9*$AQ46,IF($AP46="declining-balance",($D22-SUM($AF46:AK46))*$AQ46,$D22*$AQ46)))</f>
        <v>0</v>
      </c>
      <c r="AM46" s="94">
        <f>IF($AS46="未入力",0,IF($AP46="straight-line",$D22*0.9*$AQ46,IF($AP46="declining-balance",($D22-SUM($AF46:AL46))*$AQ46,$D22*$AQ46)))</f>
        <v>0</v>
      </c>
      <c r="AN46" s="94">
        <f>IF($AS46="未入力",0,IF($AP46="straight-line",$D22*0.9*$AQ46,IF($AP46="declining-balance",($D22-SUM($AF46:AM46))*$AQ46,$D22*$AQ46)))</f>
        <v>0</v>
      </c>
      <c r="AO46" s="94">
        <f>IF($AS46="未入力",0,IF($AP46="straight-line",$D22*0.9*$AQ46,IF($AP46="declining-balance",($D22-SUM($AF46:AN46))*$AQ46,$D22*$AQ46)))</f>
        <v>0</v>
      </c>
      <c r="AP46" s="54" t="e">
        <f t="shared" si="22"/>
        <v>#N/A</v>
      </c>
      <c r="AQ46" s="91" t="str">
        <f t="shared" si="23"/>
        <v/>
      </c>
      <c r="AR46" s="55" t="e">
        <f t="shared" si="24"/>
        <v>#N/A</v>
      </c>
      <c r="AS46" s="275" t="str">
        <f t="shared" si="25"/>
        <v>未入力</v>
      </c>
    </row>
    <row r="47" spans="1:45" ht="14.25" hidden="1" customHeight="1" outlineLevel="1">
      <c r="B47" s="386">
        <f t="shared" si="18"/>
        <v>0</v>
      </c>
      <c r="C47" s="387"/>
      <c r="D47" s="94">
        <f t="shared" si="19"/>
        <v>0</v>
      </c>
      <c r="E47" s="94">
        <f>IF($AS47="未入力",0,IF(U47&gt;0,0,IF(V47&gt;0,AG47-V47,IF($AP47="straight-line",$D23*0.9*$AQ47,IF($AP47="declining-balance",($D23-SUM($D47:D47))*$AQ47,$D23*$AQ47)))))</f>
        <v>0</v>
      </c>
      <c r="F47" s="94">
        <f>IF($AS47="未入力",0,IF(V47&gt;0,0,IF(W47&gt;0,AH47-W47,IF($AP47="straight-line",$D23*0.9*$AQ47,IF($AP47="declining-balance",($D23-SUM($D47:E47))*$AQ47,$D23*$AQ47)))))</f>
        <v>0</v>
      </c>
      <c r="G47" s="94">
        <f>IF($AS47="未入力",0,IF(W47&gt;0,0,IF(X47&gt;0,AI47-X47,IF($AP47="straight-line",$D23*0.9*$AQ47,IF($AP47="declining-balance",($D23-SUM($D47:F47))*$AQ47,$D23*$AQ47)))))</f>
        <v>0</v>
      </c>
      <c r="H47" s="94">
        <f>IF($AS47="未入力",0,IF(X47&gt;0,0,IF(Y47&gt;0,AJ47-Y47,IF($AP47="straight-line",$D23*0.9*$AQ47,IF($AP47="declining-balance",($D23-SUM($D47:G47))*$AQ47,$D23*$AQ47)))))</f>
        <v>0</v>
      </c>
      <c r="I47" s="94">
        <f>IF($AS47="未入力",0,IF(Y47&gt;0,0,IF(Z47&gt;0,AK47-Z47,IF($AP47="straight-line",$D23*0.9*$AQ47,IF($AP47="declining-balance",($D23-SUM($D47:H47))*$AQ47,$D23*$AQ47)))))</f>
        <v>0</v>
      </c>
      <c r="J47" s="94">
        <f>IF($AS47="未入力",0,IF(Z47&gt;0,0,IF(AA47&gt;0,AL47-AA47,IF($AP47="straight-line",$D23*0.9*$AQ47,IF($AP47="declining-balance",($D23-SUM($D47:I47))*$AQ47,$D23*$AQ47)))))</f>
        <v>0</v>
      </c>
      <c r="K47" s="94">
        <f>IF($AS47="未入力",0,IF(AA47&gt;0,0,IF(AB47&gt;0,AM47-AB47,IF($AP47="straight-line",$D23*0.9*$AQ47,IF($AP47="declining-balance",($D23-SUM($D47:J47))*$AQ47,$D23*$AQ47)))))</f>
        <v>0</v>
      </c>
      <c r="L47" s="94">
        <f>IF($AS47="未入力",0,IF(AB47&gt;0,0,IF(AC47&gt;0,AN47-AC47,IF($AP47="straight-line",$D23*0.9*$AQ47,IF($AP47="declining-balance",($D23-SUM($D47:K47))*$AQ47,$D23*$AQ47)))))</f>
        <v>0</v>
      </c>
      <c r="M47" s="94">
        <f>IF($AS47="未入力",0,IF(AC47&gt;0,0,IF(AD47&gt;0,AO47-AD47,IF($AP47="straight-line",$D23*0.9*$AQ47,IF($AP47="declining-balance",($D23-SUM($D47:L47))*$AQ47,$D23*$AQ47)))))</f>
        <v>0</v>
      </c>
      <c r="N47" s="55">
        <f t="shared" si="20"/>
        <v>0</v>
      </c>
      <c r="O47" s="195"/>
      <c r="U47" s="260" t="e">
        <f>SUM($AF47:AF47)-$AR47</f>
        <v>#N/A</v>
      </c>
      <c r="V47" s="260" t="e">
        <f>SUM($AF47:AG47)-$AR47</f>
        <v>#N/A</v>
      </c>
      <c r="W47" s="260" t="e">
        <f>SUM($AF47:AH47)-$AR47</f>
        <v>#N/A</v>
      </c>
      <c r="X47" s="260" t="e">
        <f>SUM($AF47:AI47)-$AR47</f>
        <v>#N/A</v>
      </c>
      <c r="Y47" s="260" t="e">
        <f>SUM($AF47:AJ47)-$AR47</f>
        <v>#N/A</v>
      </c>
      <c r="Z47" s="260" t="e">
        <f>SUM($AF47:AK47)-$AR47</f>
        <v>#N/A</v>
      </c>
      <c r="AA47" s="260" t="e">
        <f>SUM($AF47:AL47)-$AR47</f>
        <v>#N/A</v>
      </c>
      <c r="AB47" s="260" t="e">
        <f>SUM($AF47:AM47)-$AR47</f>
        <v>#N/A</v>
      </c>
      <c r="AC47" s="260" t="e">
        <f>SUM($AF47:AN47)-$AR47</f>
        <v>#N/A</v>
      </c>
      <c r="AD47" s="260" t="e">
        <f>SUM($AF47:AO47)-$AR47</f>
        <v>#N/A</v>
      </c>
      <c r="AF47" s="94">
        <f t="shared" si="21"/>
        <v>0</v>
      </c>
      <c r="AG47" s="94">
        <f>IF($AS47="未入力",0,IF($AP47="straight-line",$D23*0.9*$AQ47,IF($AP47="declining-balance",($D23-SUM($AF47:AF47))*$AQ47,$D23*$AQ47)))</f>
        <v>0</v>
      </c>
      <c r="AH47" s="94">
        <f>IF($AS47="未入力",0,IF($AP47="straight-line",$D23*0.9*$AQ47,IF($AP47="declining-balance",($D23-SUM($AF47:AG47))*$AQ47,$D23*$AQ47)))</f>
        <v>0</v>
      </c>
      <c r="AI47" s="94">
        <f>IF($AS47="未入力",0,IF($AP47="straight-line",$D23*0.9*$AQ47,IF($AP47="declining-balance",($D23-SUM($AF47:AH47))*$AQ47,$D23*$AQ47)))</f>
        <v>0</v>
      </c>
      <c r="AJ47" s="94">
        <f>IF($AS47="未入力",0,IF($AP47="straight-line",$D23*0.9*$AQ47,IF($AP47="declining-balance",($D23-SUM($AF47:AI47))*$AQ47,$D23*$AQ47)))</f>
        <v>0</v>
      </c>
      <c r="AK47" s="94">
        <f>IF($AS47="未入力",0,IF($AP47="straight-line",$D23*0.9*$AQ47,IF($AP47="declining-balance",($D23-SUM($AF47:AJ47))*$AQ47,$D23*$AQ47)))</f>
        <v>0</v>
      </c>
      <c r="AL47" s="94">
        <f>IF($AS47="未入力",0,IF($AP47="straight-line",$D23*0.9*$AQ47,IF($AP47="declining-balance",($D23-SUM($AF47:AK47))*$AQ47,$D23*$AQ47)))</f>
        <v>0</v>
      </c>
      <c r="AM47" s="94">
        <f>IF($AS47="未入力",0,IF($AP47="straight-line",$D23*0.9*$AQ47,IF($AP47="declining-balance",($D23-SUM($AF47:AL47))*$AQ47,$D23*$AQ47)))</f>
        <v>0</v>
      </c>
      <c r="AN47" s="94">
        <f>IF($AS47="未入力",0,IF($AP47="straight-line",$D23*0.9*$AQ47,IF($AP47="declining-balance",($D23-SUM($AF47:AM47))*$AQ47,$D23*$AQ47)))</f>
        <v>0</v>
      </c>
      <c r="AO47" s="94">
        <f>IF($AS47="未入力",0,IF($AP47="straight-line",$D23*0.9*$AQ47,IF($AP47="declining-balance",($D23-SUM($AF47:AN47))*$AQ47,$D23*$AQ47)))</f>
        <v>0</v>
      </c>
      <c r="AP47" s="54" t="e">
        <f t="shared" si="22"/>
        <v>#N/A</v>
      </c>
      <c r="AQ47" s="91" t="str">
        <f t="shared" si="23"/>
        <v/>
      </c>
      <c r="AR47" s="55" t="e">
        <f t="shared" si="24"/>
        <v>#N/A</v>
      </c>
      <c r="AS47" s="275" t="str">
        <f t="shared" si="25"/>
        <v>未入力</v>
      </c>
    </row>
    <row r="48" spans="1:45" ht="14.25" hidden="1" customHeight="1" outlineLevel="1">
      <c r="B48" s="386">
        <f t="shared" si="18"/>
        <v>0</v>
      </c>
      <c r="C48" s="387"/>
      <c r="D48" s="94">
        <f t="shared" si="19"/>
        <v>0</v>
      </c>
      <c r="E48" s="94">
        <f>IF($AS48="未入力",0,IF(U48&gt;0,0,IF(V48&gt;0,AG48-V48,IF($AP48="straight-line",$D24*0.9*$AQ48,IF($AP48="declining-balance",($D24-SUM($D48:D48))*$AQ48,$D24*$AQ48)))))</f>
        <v>0</v>
      </c>
      <c r="F48" s="94">
        <f>IF($AS48="未入力",0,IF(V48&gt;0,0,IF(W48&gt;0,AH48-W48,IF($AP48="straight-line",$D24*0.9*$AQ48,IF($AP48="declining-balance",($D24-SUM($D48:E48))*$AQ48,$D24*$AQ48)))))</f>
        <v>0</v>
      </c>
      <c r="G48" s="94">
        <f>IF($AS48="未入力",0,IF(W48&gt;0,0,IF(X48&gt;0,AI48-X48,IF($AP48="straight-line",$D24*0.9*$AQ48,IF($AP48="declining-balance",($D24-SUM($D48:F48))*$AQ48,$D24*$AQ48)))))</f>
        <v>0</v>
      </c>
      <c r="H48" s="94">
        <f>IF($AS48="未入力",0,IF(X48&gt;0,0,IF(Y48&gt;0,AJ48-Y48,IF($AP48="straight-line",$D24*0.9*$AQ48,IF($AP48="declining-balance",($D24-SUM($D48:G48))*$AQ48,$D24*$AQ48)))))</f>
        <v>0</v>
      </c>
      <c r="I48" s="94">
        <f>IF($AS48="未入力",0,IF(Y48&gt;0,0,IF(Z48&gt;0,AK48-Z48,IF($AP48="straight-line",$D24*0.9*$AQ48,IF($AP48="declining-balance",($D24-SUM($D48:H48))*$AQ48,$D24*$AQ48)))))</f>
        <v>0</v>
      </c>
      <c r="J48" s="94">
        <f>IF($AS48="未入力",0,IF(Z48&gt;0,0,IF(AA48&gt;0,AL48-AA48,IF($AP48="straight-line",$D24*0.9*$AQ48,IF($AP48="declining-balance",($D24-SUM($D48:I48))*$AQ48,$D24*$AQ48)))))</f>
        <v>0</v>
      </c>
      <c r="K48" s="94">
        <f>IF($AS48="未入力",0,IF(AA48&gt;0,0,IF(AB48&gt;0,AM48-AB48,IF($AP48="straight-line",$D24*0.9*$AQ48,IF($AP48="declining-balance",($D24-SUM($D48:J48))*$AQ48,$D24*$AQ48)))))</f>
        <v>0</v>
      </c>
      <c r="L48" s="94">
        <f>IF($AS48="未入力",0,IF(AB48&gt;0,0,IF(AC48&gt;0,AN48-AC48,IF($AP48="straight-line",$D24*0.9*$AQ48,IF($AP48="declining-balance",($D24-SUM($D48:K48))*$AQ48,$D24*$AQ48)))))</f>
        <v>0</v>
      </c>
      <c r="M48" s="94">
        <f>IF($AS48="未入力",0,IF(AC48&gt;0,0,IF(AD48&gt;0,AO48-AD48,IF($AP48="straight-line",$D24*0.9*$AQ48,IF($AP48="declining-balance",($D24-SUM($D48:L48))*$AQ48,$D24*$AQ48)))))</f>
        <v>0</v>
      </c>
      <c r="N48" s="55">
        <f t="shared" si="20"/>
        <v>0</v>
      </c>
      <c r="O48" s="195"/>
      <c r="U48" s="260" t="e">
        <f>SUM($AF48:AF48)-$AR48</f>
        <v>#N/A</v>
      </c>
      <c r="V48" s="260" t="e">
        <f>SUM($AF48:AG48)-$AR48</f>
        <v>#N/A</v>
      </c>
      <c r="W48" s="260" t="e">
        <f>SUM($AF48:AH48)-$AR48</f>
        <v>#N/A</v>
      </c>
      <c r="X48" s="260" t="e">
        <f>SUM($AF48:AI48)-$AR48</f>
        <v>#N/A</v>
      </c>
      <c r="Y48" s="260" t="e">
        <f>SUM($AF48:AJ48)-$AR48</f>
        <v>#N/A</v>
      </c>
      <c r="Z48" s="260" t="e">
        <f>SUM($AF48:AK48)-$AR48</f>
        <v>#N/A</v>
      </c>
      <c r="AA48" s="260" t="e">
        <f>SUM($AF48:AL48)-$AR48</f>
        <v>#N/A</v>
      </c>
      <c r="AB48" s="260" t="e">
        <f>SUM($AF48:AM48)-$AR48</f>
        <v>#N/A</v>
      </c>
      <c r="AC48" s="260" t="e">
        <f>SUM($AF48:AN48)-$AR48</f>
        <v>#N/A</v>
      </c>
      <c r="AD48" s="260" t="e">
        <f>SUM($AF48:AO48)-$AR48</f>
        <v>#N/A</v>
      </c>
      <c r="AF48" s="94">
        <f t="shared" si="21"/>
        <v>0</v>
      </c>
      <c r="AG48" s="94">
        <f>IF($AS48="未入力",0,IF($AP48="straight-line",$D24*0.9*$AQ48,IF($AP48="declining-balance",($D24-SUM($AF48:AF48))*$AQ48,$D24*$AQ48)))</f>
        <v>0</v>
      </c>
      <c r="AH48" s="94">
        <f>IF($AS48="未入力",0,IF($AP48="straight-line",$D24*0.9*$AQ48,IF($AP48="declining-balance",($D24-SUM($AF48:AG48))*$AQ48,$D24*$AQ48)))</f>
        <v>0</v>
      </c>
      <c r="AI48" s="94">
        <f>IF($AS48="未入力",0,IF($AP48="straight-line",$D24*0.9*$AQ48,IF($AP48="declining-balance",($D24-SUM($AF48:AH48))*$AQ48,$D24*$AQ48)))</f>
        <v>0</v>
      </c>
      <c r="AJ48" s="94">
        <f>IF($AS48="未入力",0,IF($AP48="straight-line",$D24*0.9*$AQ48,IF($AP48="declining-balance",($D24-SUM($AF48:AI48))*$AQ48,$D24*$AQ48)))</f>
        <v>0</v>
      </c>
      <c r="AK48" s="94">
        <f>IF($AS48="未入力",0,IF($AP48="straight-line",$D24*0.9*$AQ48,IF($AP48="declining-balance",($D24-SUM($AF48:AJ48))*$AQ48,$D24*$AQ48)))</f>
        <v>0</v>
      </c>
      <c r="AL48" s="94">
        <f>IF($AS48="未入力",0,IF($AP48="straight-line",$D24*0.9*$AQ48,IF($AP48="declining-balance",($D24-SUM($AF48:AK48))*$AQ48,$D24*$AQ48)))</f>
        <v>0</v>
      </c>
      <c r="AM48" s="94">
        <f>IF($AS48="未入力",0,IF($AP48="straight-line",$D24*0.9*$AQ48,IF($AP48="declining-balance",($D24-SUM($AF48:AL48))*$AQ48,$D24*$AQ48)))</f>
        <v>0</v>
      </c>
      <c r="AN48" s="94">
        <f>IF($AS48="未入力",0,IF($AP48="straight-line",$D24*0.9*$AQ48,IF($AP48="declining-balance",($D24-SUM($AF48:AM48))*$AQ48,$D24*$AQ48)))</f>
        <v>0</v>
      </c>
      <c r="AO48" s="94">
        <f>IF($AS48="未入力",0,IF($AP48="straight-line",$D24*0.9*$AQ48,IF($AP48="declining-balance",($D24-SUM($AF48:AN48))*$AQ48,$D24*$AQ48)))</f>
        <v>0</v>
      </c>
      <c r="AP48" s="54" t="e">
        <f t="shared" si="22"/>
        <v>#N/A</v>
      </c>
      <c r="AQ48" s="91" t="str">
        <f t="shared" si="23"/>
        <v/>
      </c>
      <c r="AR48" s="55" t="e">
        <f t="shared" si="24"/>
        <v>#N/A</v>
      </c>
      <c r="AS48" s="275" t="str">
        <f t="shared" si="25"/>
        <v>未入力</v>
      </c>
    </row>
    <row r="49" spans="1:45" ht="14.25" hidden="1" customHeight="1" outlineLevel="1">
      <c r="B49" s="372" t="s">
        <v>626</v>
      </c>
      <c r="C49" s="373"/>
      <c r="D49" s="94">
        <f t="shared" ref="D49:N49" si="26">SUM(D41:D48)</f>
        <v>0</v>
      </c>
      <c r="E49" s="94">
        <f t="shared" si="26"/>
        <v>0</v>
      </c>
      <c r="F49" s="94">
        <f t="shared" si="26"/>
        <v>0</v>
      </c>
      <c r="G49" s="94">
        <f t="shared" si="26"/>
        <v>0</v>
      </c>
      <c r="H49" s="94">
        <f t="shared" si="26"/>
        <v>0</v>
      </c>
      <c r="I49" s="94">
        <f t="shared" si="26"/>
        <v>0</v>
      </c>
      <c r="J49" s="94">
        <f t="shared" si="26"/>
        <v>0</v>
      </c>
      <c r="K49" s="94">
        <f t="shared" si="26"/>
        <v>0</v>
      </c>
      <c r="L49" s="94">
        <f t="shared" si="26"/>
        <v>0</v>
      </c>
      <c r="M49" s="94">
        <f t="shared" si="26"/>
        <v>0</v>
      </c>
      <c r="N49" s="94">
        <f t="shared" si="26"/>
        <v>0</v>
      </c>
      <c r="U49" s="94" t="e">
        <f t="shared" ref="U49:AD49" si="27">SUM(U41:U48)</f>
        <v>#N/A</v>
      </c>
      <c r="V49" s="94" t="e">
        <f t="shared" si="27"/>
        <v>#N/A</v>
      </c>
      <c r="W49" s="94" t="e">
        <f t="shared" si="27"/>
        <v>#N/A</v>
      </c>
      <c r="X49" s="94" t="e">
        <f t="shared" si="27"/>
        <v>#N/A</v>
      </c>
      <c r="Y49" s="94" t="e">
        <f t="shared" si="27"/>
        <v>#N/A</v>
      </c>
      <c r="Z49" s="94" t="e">
        <f t="shared" si="27"/>
        <v>#N/A</v>
      </c>
      <c r="AA49" s="94" t="e">
        <f t="shared" si="27"/>
        <v>#N/A</v>
      </c>
      <c r="AB49" s="94" t="e">
        <f t="shared" si="27"/>
        <v>#N/A</v>
      </c>
      <c r="AC49" s="94" t="e">
        <f t="shared" si="27"/>
        <v>#N/A</v>
      </c>
      <c r="AD49" s="94" t="e">
        <f t="shared" si="27"/>
        <v>#N/A</v>
      </c>
      <c r="AF49" s="94">
        <f t="shared" ref="AF49:AO49" si="28">SUM(AF41:AF48)</f>
        <v>0</v>
      </c>
      <c r="AG49" s="94">
        <f t="shared" si="28"/>
        <v>0</v>
      </c>
      <c r="AH49" s="94">
        <f t="shared" si="28"/>
        <v>0</v>
      </c>
      <c r="AI49" s="94">
        <f t="shared" si="28"/>
        <v>0</v>
      </c>
      <c r="AJ49" s="94">
        <f t="shared" si="28"/>
        <v>0</v>
      </c>
      <c r="AK49" s="94">
        <f t="shared" si="28"/>
        <v>0</v>
      </c>
      <c r="AL49" s="94">
        <f t="shared" si="28"/>
        <v>0</v>
      </c>
      <c r="AM49" s="94">
        <f t="shared" si="28"/>
        <v>0</v>
      </c>
      <c r="AN49" s="94">
        <f t="shared" si="28"/>
        <v>0</v>
      </c>
      <c r="AO49" s="94">
        <f t="shared" si="28"/>
        <v>0</v>
      </c>
      <c r="AP49" s="56"/>
      <c r="AQ49" s="56"/>
      <c r="AR49" s="94"/>
      <c r="AS49" s="275"/>
    </row>
    <row r="50" spans="1:45" hidden="1" outlineLevel="1"/>
    <row r="51" spans="1:45" hidden="1" outlineLevel="1">
      <c r="A51" s="33" t="s">
        <v>152</v>
      </c>
      <c r="N51" s="57" t="s">
        <v>151</v>
      </c>
    </row>
    <row r="52" spans="1:45" ht="30.75" hidden="1" customHeight="1" outlineLevel="1">
      <c r="B52" s="374" t="s">
        <v>148</v>
      </c>
      <c r="C52" s="375"/>
      <c r="D52" s="52">
        <f>+D$28</f>
        <v>2014</v>
      </c>
      <c r="E52" s="52">
        <f t="shared" ref="E52:M52" si="29">+E$28</f>
        <v>2015</v>
      </c>
      <c r="F52" s="52">
        <f t="shared" si="29"/>
        <v>2016</v>
      </c>
      <c r="G52" s="52">
        <f t="shared" si="29"/>
        <v>2017</v>
      </c>
      <c r="H52" s="52">
        <f t="shared" si="29"/>
        <v>2018</v>
      </c>
      <c r="I52" s="52">
        <f t="shared" si="29"/>
        <v>2019</v>
      </c>
      <c r="J52" s="52">
        <f t="shared" si="29"/>
        <v>2020</v>
      </c>
      <c r="K52" s="52">
        <f t="shared" si="29"/>
        <v>2021</v>
      </c>
      <c r="L52" s="52">
        <f t="shared" si="29"/>
        <v>2022</v>
      </c>
      <c r="M52" s="52">
        <f t="shared" si="29"/>
        <v>2023</v>
      </c>
      <c r="N52" s="53" t="s">
        <v>124</v>
      </c>
      <c r="U52" s="52" t="s">
        <v>138</v>
      </c>
      <c r="V52" s="52" t="s">
        <v>139</v>
      </c>
      <c r="W52" s="52" t="s">
        <v>140</v>
      </c>
      <c r="X52" s="52" t="s">
        <v>141</v>
      </c>
      <c r="Y52" s="52" t="s">
        <v>142</v>
      </c>
      <c r="Z52" s="52" t="s">
        <v>143</v>
      </c>
      <c r="AA52" s="52" t="s">
        <v>144</v>
      </c>
      <c r="AB52" s="52" t="s">
        <v>145</v>
      </c>
      <c r="AC52" s="52" t="s">
        <v>146</v>
      </c>
      <c r="AD52" s="52" t="s">
        <v>147</v>
      </c>
      <c r="AF52" s="52" t="s">
        <v>138</v>
      </c>
      <c r="AG52" s="52" t="s">
        <v>139</v>
      </c>
      <c r="AH52" s="52" t="s">
        <v>140</v>
      </c>
      <c r="AI52" s="52" t="s">
        <v>141</v>
      </c>
      <c r="AJ52" s="52" t="s">
        <v>142</v>
      </c>
      <c r="AK52" s="52" t="s">
        <v>143</v>
      </c>
      <c r="AL52" s="52" t="s">
        <v>144</v>
      </c>
      <c r="AM52" s="52" t="s">
        <v>145</v>
      </c>
      <c r="AN52" s="52" t="s">
        <v>146</v>
      </c>
      <c r="AO52" s="52" t="s">
        <v>147</v>
      </c>
      <c r="AP52" s="52" t="s">
        <v>474</v>
      </c>
      <c r="AQ52" s="52" t="s">
        <v>150</v>
      </c>
      <c r="AR52" s="52" t="s">
        <v>655</v>
      </c>
      <c r="AS52" s="349" t="s">
        <v>576</v>
      </c>
    </row>
    <row r="53" spans="1:45" ht="14.25" hidden="1" customHeight="1" outlineLevel="1">
      <c r="B53" s="386">
        <f t="shared" ref="B53:B60" si="30">+B29</f>
        <v>0</v>
      </c>
      <c r="C53" s="387"/>
      <c r="D53" s="90"/>
      <c r="E53" s="94">
        <f t="shared" ref="E53:E60" si="31">IF($AS53="未入力",0,IF($AP53="straight-line",$E17*0.9*$AQ53,IF($AP53="declining-balance",$E17*$AQ53,$E17*$AQ53)))</f>
        <v>0</v>
      </c>
      <c r="F53" s="94">
        <f>IF($AS53="未入力",0,IF(V53&gt;0,0,IF(W53&gt;0,AH53-W53,IF($AP53="straight-line",$E17*0.9*$AQ53,IF($AP53="declining-balance",($E17-SUM($E53:E53))*$AQ53,$E17*$AQ53)))))</f>
        <v>0</v>
      </c>
      <c r="G53" s="94">
        <f>IF($AS53="未入力",0,IF(W53&gt;0,0,IF(X53&gt;0,AI53-X53,IF($AP53="straight-line",$E17*0.9*$AQ53,IF($AP53="declining-balance",($E17-SUM($E53:F53))*$AQ53,$E17*$AQ53)))))</f>
        <v>0</v>
      </c>
      <c r="H53" s="94">
        <f>IF($AS53="未入力",0,IF(X53&gt;0,0,IF(Y53&gt;0,AJ53-Y53,IF($AP53="straight-line",$E17*0.9*$AQ53,IF($AP53="declining-balance",($E17-SUM($E53:G53))*$AQ53,$E17*$AQ53)))))</f>
        <v>0</v>
      </c>
      <c r="I53" s="94">
        <f>IF($AS53="未入力",0,IF(Y53&gt;0,0,IF(Z53&gt;0,AK53-Z53,IF($AP53="straight-line",$E17*0.9*$AQ53,IF($AP53="declining-balance",($E17-SUM($E53:H53))*$AQ53,$E17*$AQ53)))))</f>
        <v>0</v>
      </c>
      <c r="J53" s="94">
        <f>IF($AS53="未入力",0,IF(Z53&gt;0,0,IF(AA53&gt;0,AL53-AA53,IF($AP53="straight-line",$E17*0.9*$AQ53,IF($AP53="declining-balance",($E17-SUM($E53:I53))*$AQ53,$E17*$AQ53)))))</f>
        <v>0</v>
      </c>
      <c r="K53" s="94">
        <f>IF($AS53="未入力",0,IF(AA53&gt;0,0,IF(AB53&gt;0,AM53-AB53,IF($AP53="straight-line",$E17*0.9*$AQ53,IF($AP53="declining-balance",($E17-SUM($E53:J53))*$AQ53,$E17*$AQ53)))))</f>
        <v>0</v>
      </c>
      <c r="L53" s="94">
        <f>IF($AS53="未入力",0,IF(AB53&gt;0,0,IF(AC53&gt;0,AN53-AC53,IF($AP53="straight-line",$E17*0.9*$AQ53,IF($AP53="declining-balance",($E17-SUM($E53:K53))*$AQ53,$E17*$AQ53)))))</f>
        <v>0</v>
      </c>
      <c r="M53" s="94">
        <f>IF($AS53="未入力",0,IF(AC53&gt;0,0,IF(AD53&gt;0,AO53-AD53,IF($AP53="straight-line",$E17*0.9*$AQ53,IF($AP53="declining-balance",($E17-SUM($E53:L53))*$AQ53,$E17*$AQ53)))))</f>
        <v>0</v>
      </c>
      <c r="N53" s="55">
        <f t="shared" ref="N53:N60" si="32">SUM(D53:M53)</f>
        <v>0</v>
      </c>
      <c r="O53" s="71"/>
      <c r="Q53" s="71"/>
      <c r="R53" s="71"/>
      <c r="S53" s="71"/>
      <c r="T53" s="71"/>
      <c r="U53" s="90"/>
      <c r="V53" s="260" t="e">
        <f>SUM($AG53:AG53)-$AR53</f>
        <v>#N/A</v>
      </c>
      <c r="W53" s="260" t="e">
        <f>SUM($AG53:AH53)-$AR53</f>
        <v>#N/A</v>
      </c>
      <c r="X53" s="260" t="e">
        <f>SUM($AG53:AI53)-$AR53</f>
        <v>#N/A</v>
      </c>
      <c r="Y53" s="260" t="e">
        <f>SUM($AG53:AJ53)-$AR53</f>
        <v>#N/A</v>
      </c>
      <c r="Z53" s="260" t="e">
        <f>SUM($AG53:AK53)-$AR53</f>
        <v>#N/A</v>
      </c>
      <c r="AA53" s="260" t="e">
        <f>SUM($AG53:AL53)-$AR53</f>
        <v>#N/A</v>
      </c>
      <c r="AB53" s="260" t="e">
        <f>SUM($AG53:AM53)-$AR53</f>
        <v>#N/A</v>
      </c>
      <c r="AC53" s="260" t="e">
        <f>SUM($AG53:AN53)-$AR53</f>
        <v>#N/A</v>
      </c>
      <c r="AD53" s="260" t="e">
        <f>SUM($AG53:AO53)-$AR53</f>
        <v>#N/A</v>
      </c>
      <c r="AF53" s="90"/>
      <c r="AG53" s="94">
        <f t="shared" ref="AG53:AG60" si="33">IF($AS53="未入力",0,IF($AP53="straight-line",$E17*0.9*$AQ53,IF($AP53="declining-balance",$E17*$AQ53,$E17*$AQ53)))</f>
        <v>0</v>
      </c>
      <c r="AH53" s="94">
        <f>IF($AS53="未入力",0,IF($AP53="straight-line",$E17*0.9*$AQ53,IF($AP53="declining-balance",($E17-SUM($AG53:AG53))*$AQ53,$E17*$AQ53)))</f>
        <v>0</v>
      </c>
      <c r="AI53" s="94">
        <f>IF($AS53="未入力",0,IF($AP53="straight-line",$E17*0.9*$AQ53,IF($AP53="declining-balance",($E17-SUM($AG53:AH53))*$AQ53,$E17*$AQ53)))</f>
        <v>0</v>
      </c>
      <c r="AJ53" s="94">
        <f>IF($AS53="未入力",0,IF($AP53="straight-line",$E17*0.9*$AQ53,IF($AP53="declining-balance",($E17-SUM($AG53:AI53))*$AQ53,$E17*$AQ53)))</f>
        <v>0</v>
      </c>
      <c r="AK53" s="94">
        <f>IF($AS53="未入力",0,IF($AP53="straight-line",$E17*0.9*$AQ53,IF($AP53="declining-balance",($E17-SUM($AG53:AJ53))*$AQ53,$E17*$AQ53)))</f>
        <v>0</v>
      </c>
      <c r="AL53" s="94">
        <f>IF($AS53="未入力",0,IF($AP53="straight-line",$E17*0.9*$AQ53,IF($AP53="declining-balance",($E17-SUM($AG53:AK53))*$AQ53,$E17*$AQ53)))</f>
        <v>0</v>
      </c>
      <c r="AM53" s="94">
        <f>IF($AS53="未入力",0,IF($AP53="straight-line",$E17*0.9*$AQ53,IF($AP53="declining-balance",($E17-SUM($AG53:AL53))*$AQ53,$E17*$AQ53)))</f>
        <v>0</v>
      </c>
      <c r="AN53" s="94">
        <f>IF($AS53="未入力",0,IF($AP53="straight-line",$E17*0.9*$AQ53,IF($AP53="declining-balance",($E17-SUM($AG53:AM53))*$AQ53,$E17*$AQ53)))</f>
        <v>0</v>
      </c>
      <c r="AO53" s="94">
        <f>IF($AS53="未入力",0,IF($AP53="straight-line",$E17*0.9*$AQ53,IF($AP53="declining-balance",($E17-SUM($AG53:AN53))*$AQ53,$E17*$AQ53)))</f>
        <v>0</v>
      </c>
      <c r="AP53" s="54" t="e">
        <f t="shared" ref="AP53:AP60" si="34">+X6</f>
        <v>#N/A</v>
      </c>
      <c r="AQ53" s="91" t="str">
        <f t="shared" ref="AQ53:AQ60" si="35">+N6</f>
        <v/>
      </c>
      <c r="AR53" s="55" t="e">
        <f t="shared" ref="AR53:AR60" si="36">IF(AP53="-",0,IF(AP53="straight-line(5 years)",E17,E17*0.95))</f>
        <v>#N/A</v>
      </c>
      <c r="AS53" s="275" t="str">
        <f>IF(AQ53="","未入力","入力")</f>
        <v>未入力</v>
      </c>
    </row>
    <row r="54" spans="1:45" ht="14.25" hidden="1" customHeight="1" outlineLevel="1">
      <c r="B54" s="386">
        <f t="shared" si="30"/>
        <v>0</v>
      </c>
      <c r="C54" s="387"/>
      <c r="D54" s="90"/>
      <c r="E54" s="94">
        <f t="shared" si="31"/>
        <v>0</v>
      </c>
      <c r="F54" s="94">
        <f>IF($AS54="未入力",0,IF(V54&gt;0,0,IF(W54&gt;0,AH54-W54,IF($AP54="straight-line",$E18*0.9*$AQ54,IF($AP54="declining-balance",($E18-SUM($E54:E54))*$AQ54,$E18*$AQ54)))))</f>
        <v>0</v>
      </c>
      <c r="G54" s="94">
        <f>IF($AS54="未入力",0,IF(W54&gt;0,0,IF(X54&gt;0,AI54-X54,IF($AP54="straight-line",$E18*0.9*$AQ54,IF($AP54="declining-balance",($E18-SUM($E54:F54))*$AQ54,$E18*$AQ54)))))</f>
        <v>0</v>
      </c>
      <c r="H54" s="94">
        <f>IF($AS54="未入力",0,IF(X54&gt;0,0,IF(Y54&gt;0,AJ54-Y54,IF($AP54="straight-line",$E18*0.9*$AQ54,IF($AP54="declining-balance",($E18-SUM($E54:G54))*$AQ54,$E18*$AQ54)))))</f>
        <v>0</v>
      </c>
      <c r="I54" s="94">
        <f>IF($AS54="未入力",0,IF(Y54&gt;0,0,IF(Z54&gt;0,AK54-Z54,IF($AP54="straight-line",$E18*0.9*$AQ54,IF($AP54="declining-balance",($E18-SUM($E54:H54))*$AQ54,$E18*$AQ54)))))</f>
        <v>0</v>
      </c>
      <c r="J54" s="94">
        <f>IF($AS54="未入力",0,IF(Z54&gt;0,0,IF(AA54&gt;0,AL54-AA54,IF($AP54="straight-line",$E18*0.9*$AQ54,IF($AP54="declining-balance",($E18-SUM($E54:I54))*$AQ54,$E18*$AQ54)))))</f>
        <v>0</v>
      </c>
      <c r="K54" s="94">
        <f>IF($AS54="未入力",0,IF(AA54&gt;0,0,IF(AB54&gt;0,AM54-AB54,IF($AP54="straight-line",$E18*0.9*$AQ54,IF($AP54="declining-balance",($E18-SUM($E54:J54))*$AQ54,$E18*$AQ54)))))</f>
        <v>0</v>
      </c>
      <c r="L54" s="94">
        <f>IF($AS54="未入力",0,IF(AB54&gt;0,0,IF(AC54&gt;0,AN54-AC54,IF($AP54="straight-line",$E18*0.9*$AQ54,IF($AP54="declining-balance",($E18-SUM($E54:K54))*$AQ54,$E18*$AQ54)))))</f>
        <v>0</v>
      </c>
      <c r="M54" s="94">
        <f>IF($AS54="未入力",0,IF(AC54&gt;0,0,IF(AD54&gt;0,AO54-AD54,IF($AP54="straight-line",$E18*0.9*$AQ54,IF($AP54="declining-balance",($E18-SUM($E54:L54))*$AQ54,$E18*$AQ54)))))</f>
        <v>0</v>
      </c>
      <c r="N54" s="55">
        <f t="shared" si="32"/>
        <v>0</v>
      </c>
      <c r="O54" s="71"/>
      <c r="Q54" s="71"/>
      <c r="R54" s="71"/>
      <c r="S54" s="71"/>
      <c r="T54" s="71"/>
      <c r="U54" s="90"/>
      <c r="V54" s="260" t="e">
        <f>SUM($AG54:AG54)-$AR54</f>
        <v>#N/A</v>
      </c>
      <c r="W54" s="260" t="e">
        <f>SUM($AG54:AH54)-$AR54</f>
        <v>#N/A</v>
      </c>
      <c r="X54" s="260" t="e">
        <f>SUM($AG54:AI54)-$AR54</f>
        <v>#N/A</v>
      </c>
      <c r="Y54" s="260" t="e">
        <f>SUM($AG54:AJ54)-$AR54</f>
        <v>#N/A</v>
      </c>
      <c r="Z54" s="260" t="e">
        <f>SUM($AG54:AK54)-$AR54</f>
        <v>#N/A</v>
      </c>
      <c r="AA54" s="260" t="e">
        <f>SUM($AG54:AL54)-$AR54</f>
        <v>#N/A</v>
      </c>
      <c r="AB54" s="260" t="e">
        <f>SUM($AG54:AM54)-$AR54</f>
        <v>#N/A</v>
      </c>
      <c r="AC54" s="260" t="e">
        <f>SUM($AG54:AN54)-$AR54</f>
        <v>#N/A</v>
      </c>
      <c r="AD54" s="260" t="e">
        <f>SUM($AG54:AO54)-$AR54</f>
        <v>#N/A</v>
      </c>
      <c r="AF54" s="90"/>
      <c r="AG54" s="94">
        <f t="shared" si="33"/>
        <v>0</v>
      </c>
      <c r="AH54" s="94">
        <f>IF($AS54="未入力",0,IF($AP54="straight-line",$E18*0.9*$AQ54,IF($AP54="declining-balance",($E18-SUM($AG54:AG54))*$AQ54,$E18*$AQ54)))</f>
        <v>0</v>
      </c>
      <c r="AI54" s="94">
        <f>IF($AS54="未入力",0,IF($AP54="straight-line",$E18*0.9*$AQ54,IF($AP54="declining-balance",($E18-SUM($AG54:AH54))*$AQ54,$E18*$AQ54)))</f>
        <v>0</v>
      </c>
      <c r="AJ54" s="94">
        <f>IF($AS54="未入力",0,IF($AP54="straight-line",$E18*0.9*$AQ54,IF($AP54="declining-balance",($E18-SUM($AG54:AI54))*$AQ54,$E18*$AQ54)))</f>
        <v>0</v>
      </c>
      <c r="AK54" s="94">
        <f>IF($AS54="未入力",0,IF($AP54="straight-line",$E18*0.9*$AQ54,IF($AP54="declining-balance",($E18-SUM($AG54:AJ54))*$AQ54,$E18*$AQ54)))</f>
        <v>0</v>
      </c>
      <c r="AL54" s="94">
        <f>IF($AS54="未入力",0,IF($AP54="straight-line",$E18*0.9*$AQ54,IF($AP54="declining-balance",($E18-SUM($AG54:AK54))*$AQ54,$E18*$AQ54)))</f>
        <v>0</v>
      </c>
      <c r="AM54" s="94">
        <f>IF($AS54="未入力",0,IF($AP54="straight-line",$E18*0.9*$AQ54,IF($AP54="declining-balance",($E18-SUM($AG54:AL54))*$AQ54,$E18*$AQ54)))</f>
        <v>0</v>
      </c>
      <c r="AN54" s="94">
        <f>IF($AS54="未入力",0,IF($AP54="straight-line",$E18*0.9*$AQ54,IF($AP54="declining-balance",($E18-SUM($AG54:AM54))*$AQ54,$E18*$AQ54)))</f>
        <v>0</v>
      </c>
      <c r="AO54" s="94">
        <f>IF($AS54="未入力",0,IF($AP54="straight-line",$E18*0.9*$AQ54,IF($AP54="declining-balance",($E18-SUM($AG54:AN54))*$AQ54,$E18*$AQ54)))</f>
        <v>0</v>
      </c>
      <c r="AP54" s="54" t="e">
        <f t="shared" si="34"/>
        <v>#N/A</v>
      </c>
      <c r="AQ54" s="91" t="str">
        <f t="shared" si="35"/>
        <v/>
      </c>
      <c r="AR54" s="55" t="e">
        <f t="shared" si="36"/>
        <v>#N/A</v>
      </c>
      <c r="AS54" s="275" t="str">
        <f t="shared" ref="AS54:AS60" si="37">IF(AQ54="","未入力","入力")</f>
        <v>未入力</v>
      </c>
    </row>
    <row r="55" spans="1:45" ht="14.25" hidden="1" customHeight="1" outlineLevel="1">
      <c r="B55" s="386">
        <f t="shared" si="30"/>
        <v>0</v>
      </c>
      <c r="C55" s="387"/>
      <c r="D55" s="90"/>
      <c r="E55" s="94">
        <f t="shared" si="31"/>
        <v>0</v>
      </c>
      <c r="F55" s="94">
        <f>IF($AS55="未入力",0,IF(V55&gt;0,0,IF(W55&gt;0,AH55-W55,IF($AP55="straight-line",$E19*0.9*$AQ55,IF($AP55="declining-balance",($E19-SUM($E55:E55))*$AQ55,$E19*$AQ55)))))</f>
        <v>0</v>
      </c>
      <c r="G55" s="94">
        <f>IF($AS55="未入力",0,IF(W55&gt;0,0,IF(X55&gt;0,AI55-X55,IF($AP55="straight-line",$E19*0.9*$AQ55,IF($AP55="declining-balance",($E19-SUM($E55:F55))*$AQ55,$E19*$AQ55)))))</f>
        <v>0</v>
      </c>
      <c r="H55" s="94">
        <f>IF($AS55="未入力",0,IF(X55&gt;0,0,IF(Y55&gt;0,AJ55-Y55,IF($AP55="straight-line",$E19*0.9*$AQ55,IF($AP55="declining-balance",($E19-SUM($E55:G55))*$AQ55,$E19*$AQ55)))))</f>
        <v>0</v>
      </c>
      <c r="I55" s="94">
        <f>IF($AS55="未入力",0,IF(Y55&gt;0,0,IF(Z55&gt;0,AK55-Z55,IF($AP55="straight-line",$E19*0.9*$AQ55,IF($AP55="declining-balance",($E19-SUM($E55:H55))*$AQ55,$E19*$AQ55)))))</f>
        <v>0</v>
      </c>
      <c r="J55" s="94">
        <f>IF($AS55="未入力",0,IF(Z55&gt;0,0,IF(AA55&gt;0,AL55-AA55,IF($AP55="straight-line",$E19*0.9*$AQ55,IF($AP55="declining-balance",($E19-SUM($E55:I55))*$AQ55,$E19*$AQ55)))))</f>
        <v>0</v>
      </c>
      <c r="K55" s="94">
        <f>IF($AS55="未入力",0,IF(AA55&gt;0,0,IF(AB55&gt;0,AM55-AB55,IF($AP55="straight-line",$E19*0.9*$AQ55,IF($AP55="declining-balance",($E19-SUM($E55:J55))*$AQ55,$E19*$AQ55)))))</f>
        <v>0</v>
      </c>
      <c r="L55" s="94">
        <f>IF($AS55="未入力",0,IF(AB55&gt;0,0,IF(AC55&gt;0,AN55-AC55,IF($AP55="straight-line",$E19*0.9*$AQ55,IF($AP55="declining-balance",($E19-SUM($E55:K55))*$AQ55,$E19*$AQ55)))))</f>
        <v>0</v>
      </c>
      <c r="M55" s="94">
        <f>IF($AS55="未入力",0,IF(AC55&gt;0,0,IF(AD55&gt;0,AO55-AD55,IF($AP55="straight-line",$E19*0.9*$AQ55,IF($AP55="declining-balance",($E19-SUM($E55:L55))*$AQ55,$E19*$AQ55)))))</f>
        <v>0</v>
      </c>
      <c r="N55" s="55">
        <f t="shared" si="32"/>
        <v>0</v>
      </c>
      <c r="O55" s="71"/>
      <c r="Q55" s="71"/>
      <c r="R55" s="71"/>
      <c r="S55" s="71"/>
      <c r="T55" s="71"/>
      <c r="U55" s="90"/>
      <c r="V55" s="260" t="e">
        <f>SUM($AG55:AG55)-$AR55</f>
        <v>#N/A</v>
      </c>
      <c r="W55" s="260" t="e">
        <f>SUM($AG55:AH55)-$AR55</f>
        <v>#N/A</v>
      </c>
      <c r="X55" s="260" t="e">
        <f>SUM($AG55:AI55)-$AR55</f>
        <v>#N/A</v>
      </c>
      <c r="Y55" s="260" t="e">
        <f>SUM($AG55:AJ55)-$AR55</f>
        <v>#N/A</v>
      </c>
      <c r="Z55" s="260" t="e">
        <f>SUM($AG55:AK55)-$AR55</f>
        <v>#N/A</v>
      </c>
      <c r="AA55" s="260" t="e">
        <f>SUM($AG55:AL55)-$AR55</f>
        <v>#N/A</v>
      </c>
      <c r="AB55" s="260" t="e">
        <f>SUM($AG55:AM55)-$AR55</f>
        <v>#N/A</v>
      </c>
      <c r="AC55" s="260" t="e">
        <f>SUM($AG55:AN55)-$AR55</f>
        <v>#N/A</v>
      </c>
      <c r="AD55" s="260" t="e">
        <f>SUM($AG55:AO55)-$AR55</f>
        <v>#N/A</v>
      </c>
      <c r="AF55" s="90"/>
      <c r="AG55" s="94">
        <f t="shared" si="33"/>
        <v>0</v>
      </c>
      <c r="AH55" s="94">
        <f>IF($AS55="未入力",0,IF($AP55="straight-line",$E19*0.9*$AQ55,IF($AP55="declining-balance",($E19-SUM($AG55:AG55))*$AQ55,$E19*$AQ55)))</f>
        <v>0</v>
      </c>
      <c r="AI55" s="94">
        <f>IF($AS55="未入力",0,IF($AP55="straight-line",$E19*0.9*$AQ55,IF($AP55="declining-balance",($E19-SUM($AG55:AH55))*$AQ55,$E19*$AQ55)))</f>
        <v>0</v>
      </c>
      <c r="AJ55" s="94">
        <f>IF($AS55="未入力",0,IF($AP55="straight-line",$E19*0.9*$AQ55,IF($AP55="declining-balance",($E19-SUM($AG55:AI55))*$AQ55,$E19*$AQ55)))</f>
        <v>0</v>
      </c>
      <c r="AK55" s="94">
        <f>IF($AS55="未入力",0,IF($AP55="straight-line",$E19*0.9*$AQ55,IF($AP55="declining-balance",($E19-SUM($AG55:AJ55))*$AQ55,$E19*$AQ55)))</f>
        <v>0</v>
      </c>
      <c r="AL55" s="94">
        <f>IF($AS55="未入力",0,IF($AP55="straight-line",$E19*0.9*$AQ55,IF($AP55="declining-balance",($E19-SUM($AG55:AK55))*$AQ55,$E19*$AQ55)))</f>
        <v>0</v>
      </c>
      <c r="AM55" s="94">
        <f>IF($AS55="未入力",0,IF($AP55="straight-line",$E19*0.9*$AQ55,IF($AP55="declining-balance",($E19-SUM($AG55:AL55))*$AQ55,$E19*$AQ55)))</f>
        <v>0</v>
      </c>
      <c r="AN55" s="94">
        <f>IF($AS55="未入力",0,IF($AP55="straight-line",$E19*0.9*$AQ55,IF($AP55="declining-balance",($E19-SUM($AG55:AM55))*$AQ55,$E19*$AQ55)))</f>
        <v>0</v>
      </c>
      <c r="AO55" s="94">
        <f>IF($AS55="未入力",0,IF($AP55="straight-line",$E19*0.9*$AQ55,IF($AP55="declining-balance",($E19-SUM($AG55:AN55))*$AQ55,$E19*$AQ55)))</f>
        <v>0</v>
      </c>
      <c r="AP55" s="54" t="e">
        <f t="shared" si="34"/>
        <v>#N/A</v>
      </c>
      <c r="AQ55" s="91" t="str">
        <f t="shared" si="35"/>
        <v/>
      </c>
      <c r="AR55" s="55" t="e">
        <f t="shared" si="36"/>
        <v>#N/A</v>
      </c>
      <c r="AS55" s="275" t="str">
        <f t="shared" si="37"/>
        <v>未入力</v>
      </c>
    </row>
    <row r="56" spans="1:45" ht="14.25" hidden="1" customHeight="1" outlineLevel="1">
      <c r="B56" s="386">
        <f t="shared" si="30"/>
        <v>0</v>
      </c>
      <c r="C56" s="387"/>
      <c r="D56" s="90"/>
      <c r="E56" s="94">
        <f t="shared" si="31"/>
        <v>0</v>
      </c>
      <c r="F56" s="94">
        <f>IF($AS56="未入力",0,IF(V56&gt;0,0,IF(W56&gt;0,AH56-W56,IF($AP56="straight-line",$E20*0.9*$AQ56,IF($AP56="declining-balance",($E20-SUM($E56:E56))*$AQ56,$E20*$AQ56)))))</f>
        <v>0</v>
      </c>
      <c r="G56" s="94">
        <f>IF($AS56="未入力",0,IF(W56&gt;0,0,IF(X56&gt;0,AI56-X56,IF($AP56="straight-line",$E20*0.9*$AQ56,IF($AP56="declining-balance",($E20-SUM($E56:F56))*$AQ56,$E20*$AQ56)))))</f>
        <v>0</v>
      </c>
      <c r="H56" s="94">
        <f>IF($AS56="未入力",0,IF(X56&gt;0,0,IF(Y56&gt;0,AJ56-Y56,IF($AP56="straight-line",$E20*0.9*$AQ56,IF($AP56="declining-balance",($E20-SUM($E56:G56))*$AQ56,$E20*$AQ56)))))</f>
        <v>0</v>
      </c>
      <c r="I56" s="94">
        <f>IF($AS56="未入力",0,IF(Y56&gt;0,0,IF(Z56&gt;0,AK56-Z56,IF($AP56="straight-line",$E20*0.9*$AQ56,IF($AP56="declining-balance",($E20-SUM($E56:H56))*$AQ56,$E20*$AQ56)))))</f>
        <v>0</v>
      </c>
      <c r="J56" s="94">
        <f>IF($AS56="未入力",0,IF(Z56&gt;0,0,IF(AA56&gt;0,AL56-AA56,IF($AP56="straight-line",$E20*0.9*$AQ56,IF($AP56="declining-balance",($E20-SUM($E56:I56))*$AQ56,$E20*$AQ56)))))</f>
        <v>0</v>
      </c>
      <c r="K56" s="94">
        <f>IF($AS56="未入力",0,IF(AA56&gt;0,0,IF(AB56&gt;0,AM56-AB56,IF($AP56="straight-line",$E20*0.9*$AQ56,IF($AP56="declining-balance",($E20-SUM($E56:J56))*$AQ56,$E20*$AQ56)))))</f>
        <v>0</v>
      </c>
      <c r="L56" s="94">
        <f>IF($AS56="未入力",0,IF(AB56&gt;0,0,IF(AC56&gt;0,AN56-AC56,IF($AP56="straight-line",$E20*0.9*$AQ56,IF($AP56="declining-balance",($E20-SUM($E56:K56))*$AQ56,$E20*$AQ56)))))</f>
        <v>0</v>
      </c>
      <c r="M56" s="94">
        <f>IF($AS56="未入力",0,IF(AC56&gt;0,0,IF(AD56&gt;0,AO56-AD56,IF($AP56="straight-line",$E20*0.9*$AQ56,IF($AP56="declining-balance",($E20-SUM($E56:L56))*$AQ56,$E20*$AQ56)))))</f>
        <v>0</v>
      </c>
      <c r="N56" s="55">
        <f t="shared" si="32"/>
        <v>0</v>
      </c>
      <c r="O56" s="71"/>
      <c r="Q56" s="71"/>
      <c r="R56" s="71"/>
      <c r="S56" s="71"/>
      <c r="T56" s="71"/>
      <c r="U56" s="90"/>
      <c r="V56" s="260" t="e">
        <f>SUM($AG56:AG56)-$AR56</f>
        <v>#N/A</v>
      </c>
      <c r="W56" s="260" t="e">
        <f>SUM($AG56:AH56)-$AR56</f>
        <v>#N/A</v>
      </c>
      <c r="X56" s="260" t="e">
        <f>SUM($AG56:AI56)-$AR56</f>
        <v>#N/A</v>
      </c>
      <c r="Y56" s="260" t="e">
        <f>SUM($AG56:AJ56)-$AR56</f>
        <v>#N/A</v>
      </c>
      <c r="Z56" s="260" t="e">
        <f>SUM($AG56:AK56)-$AR56</f>
        <v>#N/A</v>
      </c>
      <c r="AA56" s="260" t="e">
        <f>SUM($AG56:AL56)-$AR56</f>
        <v>#N/A</v>
      </c>
      <c r="AB56" s="260" t="e">
        <f>SUM($AG56:AM56)-$AR56</f>
        <v>#N/A</v>
      </c>
      <c r="AC56" s="260" t="e">
        <f>SUM($AG56:AN56)-$AR56</f>
        <v>#N/A</v>
      </c>
      <c r="AD56" s="260" t="e">
        <f>SUM($AG56:AO56)-$AR56</f>
        <v>#N/A</v>
      </c>
      <c r="AF56" s="90"/>
      <c r="AG56" s="94">
        <f t="shared" si="33"/>
        <v>0</v>
      </c>
      <c r="AH56" s="94">
        <f>IF($AS56="未入力",0,IF($AP56="straight-line",$E20*0.9*$AQ56,IF($AP56="declining-balance",($E20-SUM($AG56:AG56))*$AQ56,$E20*$AQ56)))</f>
        <v>0</v>
      </c>
      <c r="AI56" s="94">
        <f>IF($AS56="未入力",0,IF($AP56="straight-line",$E20*0.9*$AQ56,IF($AP56="declining-balance",($E20-SUM($AG56:AH56))*$AQ56,$E20*$AQ56)))</f>
        <v>0</v>
      </c>
      <c r="AJ56" s="94">
        <f>IF($AS56="未入力",0,IF($AP56="straight-line",$E20*0.9*$AQ56,IF($AP56="declining-balance",($E20-SUM($AG56:AI56))*$AQ56,$E20*$AQ56)))</f>
        <v>0</v>
      </c>
      <c r="AK56" s="94">
        <f>IF($AS56="未入力",0,IF($AP56="straight-line",$E20*0.9*$AQ56,IF($AP56="declining-balance",($E20-SUM($AG56:AJ56))*$AQ56,$E20*$AQ56)))</f>
        <v>0</v>
      </c>
      <c r="AL56" s="94">
        <f>IF($AS56="未入力",0,IF($AP56="straight-line",$E20*0.9*$AQ56,IF($AP56="declining-balance",($E20-SUM($AG56:AK56))*$AQ56,$E20*$AQ56)))</f>
        <v>0</v>
      </c>
      <c r="AM56" s="94">
        <f>IF($AS56="未入力",0,IF($AP56="straight-line",$E20*0.9*$AQ56,IF($AP56="declining-balance",($E20-SUM($AG56:AL56))*$AQ56,$E20*$AQ56)))</f>
        <v>0</v>
      </c>
      <c r="AN56" s="94">
        <f>IF($AS56="未入力",0,IF($AP56="straight-line",$E20*0.9*$AQ56,IF($AP56="declining-balance",($E20-SUM($AG56:AM56))*$AQ56,$E20*$AQ56)))</f>
        <v>0</v>
      </c>
      <c r="AO56" s="94">
        <f>IF($AS56="未入力",0,IF($AP56="straight-line",$E20*0.9*$AQ56,IF($AP56="declining-balance",($E20-SUM($AG56:AN56))*$AQ56,$E20*$AQ56)))</f>
        <v>0</v>
      </c>
      <c r="AP56" s="54" t="e">
        <f t="shared" si="34"/>
        <v>#N/A</v>
      </c>
      <c r="AQ56" s="91" t="str">
        <f t="shared" si="35"/>
        <v/>
      </c>
      <c r="AR56" s="55" t="e">
        <f t="shared" si="36"/>
        <v>#N/A</v>
      </c>
      <c r="AS56" s="275" t="str">
        <f t="shared" si="37"/>
        <v>未入力</v>
      </c>
    </row>
    <row r="57" spans="1:45" ht="14.25" hidden="1" customHeight="1" outlineLevel="1">
      <c r="B57" s="386">
        <f t="shared" si="30"/>
        <v>0</v>
      </c>
      <c r="C57" s="387"/>
      <c r="D57" s="90"/>
      <c r="E57" s="94">
        <f t="shared" si="31"/>
        <v>0</v>
      </c>
      <c r="F57" s="94">
        <f>IF($AS57="未入力",0,IF(V57&gt;0,0,IF(W57&gt;0,AH57-W57,IF($AP57="straight-line",$E21*0.9*$AQ57,IF($AP57="declining-balance",($E21-SUM($E57:E57))*$AQ57,$E21*$AQ57)))))</f>
        <v>0</v>
      </c>
      <c r="G57" s="94">
        <f>IF($AS57="未入力",0,IF(W57&gt;0,0,IF(X57&gt;0,AI57-X57,IF($AP57="straight-line",$E21*0.9*$AQ57,IF($AP57="declining-balance",($E21-SUM($E57:F57))*$AQ57,$E21*$AQ57)))))</f>
        <v>0</v>
      </c>
      <c r="H57" s="94">
        <f>IF($AS57="未入力",0,IF(X57&gt;0,0,IF(Y57&gt;0,AJ57-Y57,IF($AP57="straight-line",$E21*0.9*$AQ57,IF($AP57="declining-balance",($E21-SUM($E57:G57))*$AQ57,$E21*$AQ57)))))</f>
        <v>0</v>
      </c>
      <c r="I57" s="94">
        <f>IF($AS57="未入力",0,IF(Y57&gt;0,0,IF(Z57&gt;0,AK57-Z57,IF($AP57="straight-line",$E21*0.9*$AQ57,IF($AP57="declining-balance",($E21-SUM($E57:H57))*$AQ57,$E21*$AQ57)))))</f>
        <v>0</v>
      </c>
      <c r="J57" s="94">
        <f>IF($AS57="未入力",0,IF(Z57&gt;0,0,IF(AA57&gt;0,AL57-AA57,IF($AP57="straight-line",$E21*0.9*$AQ57,IF($AP57="declining-balance",($E21-SUM($E57:I57))*$AQ57,$E21*$AQ57)))))</f>
        <v>0</v>
      </c>
      <c r="K57" s="94">
        <f>IF($AS57="未入力",0,IF(AA57&gt;0,0,IF(AB57&gt;0,AM57-AB57,IF($AP57="straight-line",$E21*0.9*$AQ57,IF($AP57="declining-balance",($E21-SUM($E57:J57))*$AQ57,$E21*$AQ57)))))</f>
        <v>0</v>
      </c>
      <c r="L57" s="94">
        <f>IF($AS57="未入力",0,IF(AB57&gt;0,0,IF(AC57&gt;0,AN57-AC57,IF($AP57="straight-line",$E21*0.9*$AQ57,IF($AP57="declining-balance",($E21-SUM($E57:K57))*$AQ57,$E21*$AQ57)))))</f>
        <v>0</v>
      </c>
      <c r="M57" s="94">
        <f>IF($AS57="未入力",0,IF(AC57&gt;0,0,IF(AD57&gt;0,AO57-AD57,IF($AP57="straight-line",$E21*0.9*$AQ57,IF($AP57="declining-balance",($E21-SUM($E57:L57))*$AQ57,$E21*$AQ57)))))</f>
        <v>0</v>
      </c>
      <c r="N57" s="55">
        <f t="shared" si="32"/>
        <v>0</v>
      </c>
      <c r="O57" s="71"/>
      <c r="Q57" s="71"/>
      <c r="R57" s="71"/>
      <c r="S57" s="71"/>
      <c r="T57" s="71"/>
      <c r="U57" s="90"/>
      <c r="V57" s="260" t="e">
        <f>SUM($AG57:AG57)-$AR57</f>
        <v>#N/A</v>
      </c>
      <c r="W57" s="260" t="e">
        <f>SUM($AG57:AH57)-$AR57</f>
        <v>#N/A</v>
      </c>
      <c r="X57" s="260" t="e">
        <f>SUM($AG57:AI57)-$AR57</f>
        <v>#N/A</v>
      </c>
      <c r="Y57" s="260" t="e">
        <f>SUM($AG57:AJ57)-$AR57</f>
        <v>#N/A</v>
      </c>
      <c r="Z57" s="260" t="e">
        <f>SUM($AG57:AK57)-$AR57</f>
        <v>#N/A</v>
      </c>
      <c r="AA57" s="260" t="e">
        <f>SUM($AG57:AL57)-$AR57</f>
        <v>#N/A</v>
      </c>
      <c r="AB57" s="260" t="e">
        <f>SUM($AG57:AM57)-$AR57</f>
        <v>#N/A</v>
      </c>
      <c r="AC57" s="260" t="e">
        <f>SUM($AG57:AN57)-$AR57</f>
        <v>#N/A</v>
      </c>
      <c r="AD57" s="260" t="e">
        <f>SUM($AG57:AO57)-$AR57</f>
        <v>#N/A</v>
      </c>
      <c r="AF57" s="90"/>
      <c r="AG57" s="94">
        <f t="shared" si="33"/>
        <v>0</v>
      </c>
      <c r="AH57" s="94">
        <f>IF($AS57="未入力",0,IF($AP57="straight-line",$E21*0.9*$AQ57,IF($AP57="declining-balance",($E21-SUM($AG57:AG57))*$AQ57,$E21*$AQ57)))</f>
        <v>0</v>
      </c>
      <c r="AI57" s="94">
        <f>IF($AS57="未入力",0,IF($AP57="straight-line",$E21*0.9*$AQ57,IF($AP57="declining-balance",($E21-SUM($AG57:AH57))*$AQ57,$E21*$AQ57)))</f>
        <v>0</v>
      </c>
      <c r="AJ57" s="94">
        <f>IF($AS57="未入力",0,IF($AP57="straight-line",$E21*0.9*$AQ57,IF($AP57="declining-balance",($E21-SUM($AG57:AI57))*$AQ57,$E21*$AQ57)))</f>
        <v>0</v>
      </c>
      <c r="AK57" s="94">
        <f>IF($AS57="未入力",0,IF($AP57="straight-line",$E21*0.9*$AQ57,IF($AP57="declining-balance",($E21-SUM($AG57:AJ57))*$AQ57,$E21*$AQ57)))</f>
        <v>0</v>
      </c>
      <c r="AL57" s="94">
        <f>IF($AS57="未入力",0,IF($AP57="straight-line",$E21*0.9*$AQ57,IF($AP57="declining-balance",($E21-SUM($AG57:AK57))*$AQ57,$E21*$AQ57)))</f>
        <v>0</v>
      </c>
      <c r="AM57" s="94">
        <f>IF($AS57="未入力",0,IF($AP57="straight-line",$E21*0.9*$AQ57,IF($AP57="declining-balance",($E21-SUM($AG57:AL57))*$AQ57,$E21*$AQ57)))</f>
        <v>0</v>
      </c>
      <c r="AN57" s="94">
        <f>IF($AS57="未入力",0,IF($AP57="straight-line",$E21*0.9*$AQ57,IF($AP57="declining-balance",($E21-SUM($AG57:AM57))*$AQ57,$E21*$AQ57)))</f>
        <v>0</v>
      </c>
      <c r="AO57" s="94">
        <f>IF($AS57="未入力",0,IF($AP57="straight-line",$E21*0.9*$AQ57,IF($AP57="declining-balance",($E21-SUM($AG57:AN57))*$AQ57,$E21*$AQ57)))</f>
        <v>0</v>
      </c>
      <c r="AP57" s="54" t="e">
        <f t="shared" si="34"/>
        <v>#N/A</v>
      </c>
      <c r="AQ57" s="91" t="str">
        <f t="shared" si="35"/>
        <v/>
      </c>
      <c r="AR57" s="55" t="e">
        <f t="shared" si="36"/>
        <v>#N/A</v>
      </c>
      <c r="AS57" s="275" t="str">
        <f t="shared" si="37"/>
        <v>未入力</v>
      </c>
    </row>
    <row r="58" spans="1:45" ht="14.25" hidden="1" customHeight="1" outlineLevel="1">
      <c r="B58" s="386">
        <f t="shared" si="30"/>
        <v>0</v>
      </c>
      <c r="C58" s="387"/>
      <c r="D58" s="90"/>
      <c r="E58" s="94">
        <f t="shared" si="31"/>
        <v>0</v>
      </c>
      <c r="F58" s="94">
        <f>IF($AS58="未入力",0,IF(V58&gt;0,0,IF(W58&gt;0,AH58-W58,IF($AP58="straight-line",$E22*0.9*$AQ58,IF($AP58="declining-balance",($E22-SUM($E58:E58))*$AQ58,$E22*$AQ58)))))</f>
        <v>0</v>
      </c>
      <c r="G58" s="94">
        <f>IF($AS58="未入力",0,IF(W58&gt;0,0,IF(X58&gt;0,AI58-X58,IF($AP58="straight-line",$E22*0.9*$AQ58,IF($AP58="declining-balance",($E22-SUM($E58:F58))*$AQ58,$E22*$AQ58)))))</f>
        <v>0</v>
      </c>
      <c r="H58" s="94">
        <f>IF($AS58="未入力",0,IF(X58&gt;0,0,IF(Y58&gt;0,AJ58-Y58,IF($AP58="straight-line",$E22*0.9*$AQ58,IF($AP58="declining-balance",($E22-SUM($E58:G58))*$AQ58,$E22*$AQ58)))))</f>
        <v>0</v>
      </c>
      <c r="I58" s="94">
        <f>IF($AS58="未入力",0,IF(Y58&gt;0,0,IF(Z58&gt;0,AK58-Z58,IF($AP58="straight-line",$E22*0.9*$AQ58,IF($AP58="declining-balance",($E22-SUM($E58:H58))*$AQ58,$E22*$AQ58)))))</f>
        <v>0</v>
      </c>
      <c r="J58" s="94">
        <f>IF($AS58="未入力",0,IF(Z58&gt;0,0,IF(AA58&gt;0,AL58-AA58,IF($AP58="straight-line",$E22*0.9*$AQ58,IF($AP58="declining-balance",($E22-SUM($E58:I58))*$AQ58,$E22*$AQ58)))))</f>
        <v>0</v>
      </c>
      <c r="K58" s="94">
        <f>IF($AS58="未入力",0,IF(AA58&gt;0,0,IF(AB58&gt;0,AM58-AB58,IF($AP58="straight-line",$E22*0.9*$AQ58,IF($AP58="declining-balance",($E22-SUM($E58:J58))*$AQ58,$E22*$AQ58)))))</f>
        <v>0</v>
      </c>
      <c r="L58" s="94">
        <f>IF($AS58="未入力",0,IF(AB58&gt;0,0,IF(AC58&gt;0,AN58-AC58,IF($AP58="straight-line",$E22*0.9*$AQ58,IF($AP58="declining-balance",($E22-SUM($E58:K58))*$AQ58,$E22*$AQ58)))))</f>
        <v>0</v>
      </c>
      <c r="M58" s="94">
        <f>IF($AS58="未入力",0,IF(AC58&gt;0,0,IF(AD58&gt;0,AO58-AD58,IF($AP58="straight-line",$E22*0.9*$AQ58,IF($AP58="declining-balance",($E22-SUM($E58:L58))*$AQ58,$E22*$AQ58)))))</f>
        <v>0</v>
      </c>
      <c r="N58" s="55">
        <f t="shared" si="32"/>
        <v>0</v>
      </c>
      <c r="O58" s="71"/>
      <c r="Q58" s="71"/>
      <c r="R58" s="71"/>
      <c r="S58" s="71"/>
      <c r="T58" s="71"/>
      <c r="U58" s="90"/>
      <c r="V58" s="260" t="e">
        <f>SUM($AG58:AG58)-$AR58</f>
        <v>#N/A</v>
      </c>
      <c r="W58" s="260" t="e">
        <f>SUM($AG58:AH58)-$AR58</f>
        <v>#N/A</v>
      </c>
      <c r="X58" s="260" t="e">
        <f>SUM($AG58:AI58)-$AR58</f>
        <v>#N/A</v>
      </c>
      <c r="Y58" s="260" t="e">
        <f>SUM($AG58:AJ58)-$AR58</f>
        <v>#N/A</v>
      </c>
      <c r="Z58" s="260" t="e">
        <f>SUM($AG58:AK58)-$AR58</f>
        <v>#N/A</v>
      </c>
      <c r="AA58" s="260" t="e">
        <f>SUM($AG58:AL58)-$AR58</f>
        <v>#N/A</v>
      </c>
      <c r="AB58" s="260" t="e">
        <f>SUM($AG58:AM58)-$AR58</f>
        <v>#N/A</v>
      </c>
      <c r="AC58" s="260" t="e">
        <f>SUM($AG58:AN58)-$AR58</f>
        <v>#N/A</v>
      </c>
      <c r="AD58" s="260" t="e">
        <f>SUM($AG58:AO58)-$AR58</f>
        <v>#N/A</v>
      </c>
      <c r="AF58" s="90"/>
      <c r="AG58" s="94">
        <f t="shared" si="33"/>
        <v>0</v>
      </c>
      <c r="AH58" s="94">
        <f>IF($AS58="未入力",0,IF($AP58="straight-line",$E22*0.9*$AQ58,IF($AP58="declining-balance",($E22-SUM($AG58:AG58))*$AQ58,$E22*$AQ58)))</f>
        <v>0</v>
      </c>
      <c r="AI58" s="94">
        <f>IF($AS58="未入力",0,IF($AP58="straight-line",$E22*0.9*$AQ58,IF($AP58="declining-balance",($E22-SUM($AG58:AH58))*$AQ58,$E22*$AQ58)))</f>
        <v>0</v>
      </c>
      <c r="AJ58" s="94">
        <f>IF($AS58="未入力",0,IF($AP58="straight-line",$E22*0.9*$AQ58,IF($AP58="declining-balance",($E22-SUM($AG58:AI58))*$AQ58,$E22*$AQ58)))</f>
        <v>0</v>
      </c>
      <c r="AK58" s="94">
        <f>IF($AS58="未入力",0,IF($AP58="straight-line",$E22*0.9*$AQ58,IF($AP58="declining-balance",($E22-SUM($AG58:AJ58))*$AQ58,$E22*$AQ58)))</f>
        <v>0</v>
      </c>
      <c r="AL58" s="94">
        <f>IF($AS58="未入力",0,IF($AP58="straight-line",$E22*0.9*$AQ58,IF($AP58="declining-balance",($E22-SUM($AG58:AK58))*$AQ58,$E22*$AQ58)))</f>
        <v>0</v>
      </c>
      <c r="AM58" s="94">
        <f>IF($AS58="未入力",0,IF($AP58="straight-line",$E22*0.9*$AQ58,IF($AP58="declining-balance",($E22-SUM($AG58:AL58))*$AQ58,$E22*$AQ58)))</f>
        <v>0</v>
      </c>
      <c r="AN58" s="94">
        <f>IF($AS58="未入力",0,IF($AP58="straight-line",$E22*0.9*$AQ58,IF($AP58="declining-balance",($E22-SUM($AG58:AM58))*$AQ58,$E22*$AQ58)))</f>
        <v>0</v>
      </c>
      <c r="AO58" s="94">
        <f>IF($AS58="未入力",0,IF($AP58="straight-line",$E22*0.9*$AQ58,IF($AP58="declining-balance",($E22-SUM($AG58:AN58))*$AQ58,$E22*$AQ58)))</f>
        <v>0</v>
      </c>
      <c r="AP58" s="54" t="e">
        <f t="shared" si="34"/>
        <v>#N/A</v>
      </c>
      <c r="AQ58" s="91" t="str">
        <f t="shared" si="35"/>
        <v/>
      </c>
      <c r="AR58" s="55" t="e">
        <f t="shared" si="36"/>
        <v>#N/A</v>
      </c>
      <c r="AS58" s="275" t="str">
        <f t="shared" si="37"/>
        <v>未入力</v>
      </c>
    </row>
    <row r="59" spans="1:45" ht="14.25" hidden="1" customHeight="1" outlineLevel="1">
      <c r="B59" s="386">
        <f t="shared" si="30"/>
        <v>0</v>
      </c>
      <c r="C59" s="387"/>
      <c r="D59" s="90"/>
      <c r="E59" s="94">
        <f t="shared" si="31"/>
        <v>0</v>
      </c>
      <c r="F59" s="94">
        <f>IF($AS59="未入力",0,IF(V59&gt;0,0,IF(W59&gt;0,AH59-W59,IF($AP59="straight-line",$E23*0.9*$AQ59,IF($AP59="declining-balance",($E23-SUM($E59:E59))*$AQ59,$E23*$AQ59)))))</f>
        <v>0</v>
      </c>
      <c r="G59" s="94">
        <f>IF($AS59="未入力",0,IF(W59&gt;0,0,IF(X59&gt;0,AI59-X59,IF($AP59="straight-line",$E23*0.9*$AQ59,IF($AP59="declining-balance",($E23-SUM($E59:F59))*$AQ59,$E23*$AQ59)))))</f>
        <v>0</v>
      </c>
      <c r="H59" s="94">
        <f>IF($AS59="未入力",0,IF(X59&gt;0,0,IF(Y59&gt;0,AJ59-Y59,IF($AP59="straight-line",$E23*0.9*$AQ59,IF($AP59="declining-balance",($E23-SUM($E59:G59))*$AQ59,$E23*$AQ59)))))</f>
        <v>0</v>
      </c>
      <c r="I59" s="94">
        <f>IF($AS59="未入力",0,IF(Y59&gt;0,0,IF(Z59&gt;0,AK59-Z59,IF($AP59="straight-line",$E23*0.9*$AQ59,IF($AP59="declining-balance",($E23-SUM($E59:H59))*$AQ59,$E23*$AQ59)))))</f>
        <v>0</v>
      </c>
      <c r="J59" s="94">
        <f>IF($AS59="未入力",0,IF(Z59&gt;0,0,IF(AA59&gt;0,AL59-AA59,IF($AP59="straight-line",$E23*0.9*$AQ59,IF($AP59="declining-balance",($E23-SUM($E59:I59))*$AQ59,$E23*$AQ59)))))</f>
        <v>0</v>
      </c>
      <c r="K59" s="94">
        <f>IF($AS59="未入力",0,IF(AA59&gt;0,0,IF(AB59&gt;0,AM59-AB59,IF($AP59="straight-line",$E23*0.9*$AQ59,IF($AP59="declining-balance",($E23-SUM($E59:J59))*$AQ59,$E23*$AQ59)))))</f>
        <v>0</v>
      </c>
      <c r="L59" s="94">
        <f>IF($AS59="未入力",0,IF(AB59&gt;0,0,IF(AC59&gt;0,AN59-AC59,IF($AP59="straight-line",$E23*0.9*$AQ59,IF($AP59="declining-balance",($E23-SUM($E59:K59))*$AQ59,$E23*$AQ59)))))</f>
        <v>0</v>
      </c>
      <c r="M59" s="94">
        <f>IF($AS59="未入力",0,IF(AC59&gt;0,0,IF(AD59&gt;0,AO59-AD59,IF($AP59="straight-line",$E23*0.9*$AQ59,IF($AP59="declining-balance",($E23-SUM($E59:L59))*$AQ59,$E23*$AQ59)))))</f>
        <v>0</v>
      </c>
      <c r="N59" s="55">
        <f t="shared" si="32"/>
        <v>0</v>
      </c>
      <c r="O59" s="71"/>
      <c r="Q59" s="71"/>
      <c r="R59" s="71"/>
      <c r="S59" s="71"/>
      <c r="T59" s="71"/>
      <c r="U59" s="90"/>
      <c r="V59" s="260" t="e">
        <f>SUM($AG59:AG59)-$AR59</f>
        <v>#N/A</v>
      </c>
      <c r="W59" s="260" t="e">
        <f>SUM($AG59:AH59)-$AR59</f>
        <v>#N/A</v>
      </c>
      <c r="X59" s="260" t="e">
        <f>SUM($AG59:AI59)-$AR59</f>
        <v>#N/A</v>
      </c>
      <c r="Y59" s="260" t="e">
        <f>SUM($AG59:AJ59)-$AR59</f>
        <v>#N/A</v>
      </c>
      <c r="Z59" s="260" t="e">
        <f>SUM($AG59:AK59)-$AR59</f>
        <v>#N/A</v>
      </c>
      <c r="AA59" s="260" t="e">
        <f>SUM($AG59:AL59)-$AR59</f>
        <v>#N/A</v>
      </c>
      <c r="AB59" s="260" t="e">
        <f>SUM($AG59:AM59)-$AR59</f>
        <v>#N/A</v>
      </c>
      <c r="AC59" s="260" t="e">
        <f>SUM($AG59:AN59)-$AR59</f>
        <v>#N/A</v>
      </c>
      <c r="AD59" s="260" t="e">
        <f>SUM($AG59:AO59)-$AR59</f>
        <v>#N/A</v>
      </c>
      <c r="AF59" s="90"/>
      <c r="AG59" s="94">
        <f t="shared" si="33"/>
        <v>0</v>
      </c>
      <c r="AH59" s="94">
        <f>IF($AS59="未入力",0,IF($AP59="straight-line",$E23*0.9*$AQ59,IF($AP59="declining-balance",($E23-SUM($AG59:AG59))*$AQ59,$E23*$AQ59)))</f>
        <v>0</v>
      </c>
      <c r="AI59" s="94">
        <f>IF($AS59="未入力",0,IF($AP59="straight-line",$E23*0.9*$AQ59,IF($AP59="declining-balance",($E23-SUM($AG59:AH59))*$AQ59,$E23*$AQ59)))</f>
        <v>0</v>
      </c>
      <c r="AJ59" s="94">
        <f>IF($AS59="未入力",0,IF($AP59="straight-line",$E23*0.9*$AQ59,IF($AP59="declining-balance",($E23-SUM($AG59:AI59))*$AQ59,$E23*$AQ59)))</f>
        <v>0</v>
      </c>
      <c r="AK59" s="94">
        <f>IF($AS59="未入力",0,IF($AP59="straight-line",$E23*0.9*$AQ59,IF($AP59="declining-balance",($E23-SUM($AG59:AJ59))*$AQ59,$E23*$AQ59)))</f>
        <v>0</v>
      </c>
      <c r="AL59" s="94">
        <f>IF($AS59="未入力",0,IF($AP59="straight-line",$E23*0.9*$AQ59,IF($AP59="declining-balance",($E23-SUM($AG59:AK59))*$AQ59,$E23*$AQ59)))</f>
        <v>0</v>
      </c>
      <c r="AM59" s="94">
        <f>IF($AS59="未入力",0,IF($AP59="straight-line",$E23*0.9*$AQ59,IF($AP59="declining-balance",($E23-SUM($AG59:AL59))*$AQ59,$E23*$AQ59)))</f>
        <v>0</v>
      </c>
      <c r="AN59" s="94">
        <f>IF($AS59="未入力",0,IF($AP59="straight-line",$E23*0.9*$AQ59,IF($AP59="declining-balance",($E23-SUM($AG59:AM59))*$AQ59,$E23*$AQ59)))</f>
        <v>0</v>
      </c>
      <c r="AO59" s="94">
        <f>IF($AS59="未入力",0,IF($AP59="straight-line",$E23*0.9*$AQ59,IF($AP59="declining-balance",($E23-SUM($AG59:AN59))*$AQ59,$E23*$AQ59)))</f>
        <v>0</v>
      </c>
      <c r="AP59" s="54" t="e">
        <f t="shared" si="34"/>
        <v>#N/A</v>
      </c>
      <c r="AQ59" s="91" t="str">
        <f t="shared" si="35"/>
        <v/>
      </c>
      <c r="AR59" s="55" t="e">
        <f t="shared" si="36"/>
        <v>#N/A</v>
      </c>
      <c r="AS59" s="275" t="str">
        <f t="shared" si="37"/>
        <v>未入力</v>
      </c>
    </row>
    <row r="60" spans="1:45" ht="14.25" hidden="1" customHeight="1" outlineLevel="1">
      <c r="B60" s="386">
        <f t="shared" si="30"/>
        <v>0</v>
      </c>
      <c r="C60" s="387"/>
      <c r="D60" s="90"/>
      <c r="E60" s="94">
        <f t="shared" si="31"/>
        <v>0</v>
      </c>
      <c r="F60" s="94">
        <f>IF($AS60="未入力",0,IF(V60&gt;0,0,IF(W60&gt;0,AH60-W60,IF($AP60="straight-line",$E24*0.9*$AQ60,IF($AP60="declining-balance",($E24-SUM($E60:E60))*$AQ60,$E24*$AQ60)))))</f>
        <v>0</v>
      </c>
      <c r="G60" s="94">
        <f>IF($AS60="未入力",0,IF(W60&gt;0,0,IF(X60&gt;0,AI60-X60,IF($AP60="straight-line",$E24*0.9*$AQ60,IF($AP60="declining-balance",($E24-SUM($E60:F60))*$AQ60,$E24*$AQ60)))))</f>
        <v>0</v>
      </c>
      <c r="H60" s="94">
        <f>IF($AS60="未入力",0,IF(X60&gt;0,0,IF(Y60&gt;0,AJ60-Y60,IF($AP60="straight-line",$E24*0.9*$AQ60,IF($AP60="declining-balance",($E24-SUM($E60:G60))*$AQ60,$E24*$AQ60)))))</f>
        <v>0</v>
      </c>
      <c r="I60" s="94">
        <f>IF($AS60="未入力",0,IF(Y60&gt;0,0,IF(Z60&gt;0,AK60-Z60,IF($AP60="straight-line",$E24*0.9*$AQ60,IF($AP60="declining-balance",($E24-SUM($E60:H60))*$AQ60,$E24*$AQ60)))))</f>
        <v>0</v>
      </c>
      <c r="J60" s="94">
        <f>IF($AS60="未入力",0,IF(Z60&gt;0,0,IF(AA60&gt;0,AL60-AA60,IF($AP60="straight-line",$E24*0.9*$AQ60,IF($AP60="declining-balance",($E24-SUM($E60:I60))*$AQ60,$E24*$AQ60)))))</f>
        <v>0</v>
      </c>
      <c r="K60" s="94">
        <f>IF($AS60="未入力",0,IF(AA60&gt;0,0,IF(AB60&gt;0,AM60-AB60,IF($AP60="straight-line",$E24*0.9*$AQ60,IF($AP60="declining-balance",($E24-SUM($E60:J60))*$AQ60,$E24*$AQ60)))))</f>
        <v>0</v>
      </c>
      <c r="L60" s="94">
        <f>IF($AS60="未入力",0,IF(AB60&gt;0,0,IF(AC60&gt;0,AN60-AC60,IF($AP60="straight-line",$E24*0.9*$AQ60,IF($AP60="declining-balance",($E24-SUM($E60:K60))*$AQ60,$E24*$AQ60)))))</f>
        <v>0</v>
      </c>
      <c r="M60" s="94">
        <f>IF($AS60="未入力",0,IF(AC60&gt;0,0,IF(AD60&gt;0,AO60-AD60,IF($AP60="straight-line",$E24*0.9*$AQ60,IF($AP60="declining-balance",($E24-SUM($E60:L60))*$AQ60,$E24*$AQ60)))))</f>
        <v>0</v>
      </c>
      <c r="N60" s="55">
        <f t="shared" si="32"/>
        <v>0</v>
      </c>
      <c r="O60" s="71"/>
      <c r="Q60" s="71"/>
      <c r="R60" s="71"/>
      <c r="S60" s="71"/>
      <c r="T60" s="71"/>
      <c r="U60" s="90"/>
      <c r="V60" s="260" t="e">
        <f>SUM($AG60:AG60)-$AR60</f>
        <v>#N/A</v>
      </c>
      <c r="W60" s="260" t="e">
        <f>SUM($AG60:AH60)-$AR60</f>
        <v>#N/A</v>
      </c>
      <c r="X60" s="260" t="e">
        <f>SUM($AG60:AI60)-$AR60</f>
        <v>#N/A</v>
      </c>
      <c r="Y60" s="260" t="e">
        <f>SUM($AG60:AJ60)-$AR60</f>
        <v>#N/A</v>
      </c>
      <c r="Z60" s="260" t="e">
        <f>SUM($AG60:AK60)-$AR60</f>
        <v>#N/A</v>
      </c>
      <c r="AA60" s="260" t="e">
        <f>SUM($AG60:AL60)-$AR60</f>
        <v>#N/A</v>
      </c>
      <c r="AB60" s="260" t="e">
        <f>SUM($AG60:AM60)-$AR60</f>
        <v>#N/A</v>
      </c>
      <c r="AC60" s="260" t="e">
        <f>SUM($AG60:AN60)-$AR60</f>
        <v>#N/A</v>
      </c>
      <c r="AD60" s="260" t="e">
        <f>SUM($AG60:AO60)-$AR60</f>
        <v>#N/A</v>
      </c>
      <c r="AF60" s="90"/>
      <c r="AG60" s="94">
        <f t="shared" si="33"/>
        <v>0</v>
      </c>
      <c r="AH60" s="94">
        <f>IF($AS60="未入力",0,IF($AP60="straight-line",$E24*0.9*$AQ60,IF($AP60="declining-balance",($E24-SUM($AG60:AG60))*$AQ60,$E24*$AQ60)))</f>
        <v>0</v>
      </c>
      <c r="AI60" s="94">
        <f>IF($AS60="未入力",0,IF($AP60="straight-line",$E24*0.9*$AQ60,IF($AP60="declining-balance",($E24-SUM($AG60:AH60))*$AQ60,$E24*$AQ60)))</f>
        <v>0</v>
      </c>
      <c r="AJ60" s="94">
        <f>IF($AS60="未入力",0,IF($AP60="straight-line",$E24*0.9*$AQ60,IF($AP60="declining-balance",($E24-SUM($AG60:AI60))*$AQ60,$E24*$AQ60)))</f>
        <v>0</v>
      </c>
      <c r="AK60" s="94">
        <f>IF($AS60="未入力",0,IF($AP60="straight-line",$E24*0.9*$AQ60,IF($AP60="declining-balance",($E24-SUM($AG60:AJ60))*$AQ60,$E24*$AQ60)))</f>
        <v>0</v>
      </c>
      <c r="AL60" s="94">
        <f>IF($AS60="未入力",0,IF($AP60="straight-line",$E24*0.9*$AQ60,IF($AP60="declining-balance",($E24-SUM($AG60:AK60))*$AQ60,$E24*$AQ60)))</f>
        <v>0</v>
      </c>
      <c r="AM60" s="94">
        <f>IF($AS60="未入力",0,IF($AP60="straight-line",$E24*0.9*$AQ60,IF($AP60="declining-balance",($E24-SUM($AG60:AL60))*$AQ60,$E24*$AQ60)))</f>
        <v>0</v>
      </c>
      <c r="AN60" s="94">
        <f>IF($AS60="未入力",0,IF($AP60="straight-line",$E24*0.9*$AQ60,IF($AP60="declining-balance",($E24-SUM($AG60:AM60))*$AQ60,$E24*$AQ60)))</f>
        <v>0</v>
      </c>
      <c r="AO60" s="94">
        <f>IF($AS60="未入力",0,IF($AP60="straight-line",$E24*0.9*$AQ60,IF($AP60="declining-balance",($E24-SUM($AG60:AN60))*$AQ60,$E24*$AQ60)))</f>
        <v>0</v>
      </c>
      <c r="AP60" s="54" t="e">
        <f t="shared" si="34"/>
        <v>#N/A</v>
      </c>
      <c r="AQ60" s="91" t="str">
        <f t="shared" si="35"/>
        <v/>
      </c>
      <c r="AR60" s="55" t="e">
        <f t="shared" si="36"/>
        <v>#N/A</v>
      </c>
      <c r="AS60" s="275" t="str">
        <f t="shared" si="37"/>
        <v>未入力</v>
      </c>
    </row>
    <row r="61" spans="1:45" ht="14.25" hidden="1" customHeight="1" outlineLevel="1">
      <c r="B61" s="372" t="s">
        <v>626</v>
      </c>
      <c r="C61" s="373"/>
      <c r="D61" s="94">
        <f t="shared" ref="D61:N61" si="38">SUM(D53:D60)</f>
        <v>0</v>
      </c>
      <c r="E61" s="94">
        <f t="shared" si="38"/>
        <v>0</v>
      </c>
      <c r="F61" s="94">
        <f t="shared" si="38"/>
        <v>0</v>
      </c>
      <c r="G61" s="94">
        <f t="shared" si="38"/>
        <v>0</v>
      </c>
      <c r="H61" s="94">
        <f t="shared" si="38"/>
        <v>0</v>
      </c>
      <c r="I61" s="94">
        <f t="shared" si="38"/>
        <v>0</v>
      </c>
      <c r="J61" s="94">
        <f t="shared" si="38"/>
        <v>0</v>
      </c>
      <c r="K61" s="94">
        <f t="shared" si="38"/>
        <v>0</v>
      </c>
      <c r="L61" s="94">
        <f t="shared" si="38"/>
        <v>0</v>
      </c>
      <c r="M61" s="94">
        <f t="shared" si="38"/>
        <v>0</v>
      </c>
      <c r="N61" s="94">
        <f t="shared" si="38"/>
        <v>0</v>
      </c>
      <c r="U61" s="94">
        <f t="shared" ref="U61:AD61" si="39">SUM(U53:U60)</f>
        <v>0</v>
      </c>
      <c r="V61" s="94" t="e">
        <f t="shared" si="39"/>
        <v>#N/A</v>
      </c>
      <c r="W61" s="94" t="e">
        <f t="shared" si="39"/>
        <v>#N/A</v>
      </c>
      <c r="X61" s="94" t="e">
        <f t="shared" si="39"/>
        <v>#N/A</v>
      </c>
      <c r="Y61" s="94" t="e">
        <f t="shared" si="39"/>
        <v>#N/A</v>
      </c>
      <c r="Z61" s="94" t="e">
        <f t="shared" si="39"/>
        <v>#N/A</v>
      </c>
      <c r="AA61" s="94" t="e">
        <f t="shared" si="39"/>
        <v>#N/A</v>
      </c>
      <c r="AB61" s="94" t="e">
        <f t="shared" si="39"/>
        <v>#N/A</v>
      </c>
      <c r="AC61" s="94" t="e">
        <f t="shared" si="39"/>
        <v>#N/A</v>
      </c>
      <c r="AD61" s="94" t="e">
        <f t="shared" si="39"/>
        <v>#N/A</v>
      </c>
      <c r="AF61" s="94">
        <f t="shared" ref="AF61:AO61" si="40">SUM(AF53:AF60)</f>
        <v>0</v>
      </c>
      <c r="AG61" s="94">
        <f t="shared" si="40"/>
        <v>0</v>
      </c>
      <c r="AH61" s="94">
        <f t="shared" si="40"/>
        <v>0</v>
      </c>
      <c r="AI61" s="94">
        <f t="shared" si="40"/>
        <v>0</v>
      </c>
      <c r="AJ61" s="94">
        <f t="shared" si="40"/>
        <v>0</v>
      </c>
      <c r="AK61" s="94">
        <f t="shared" si="40"/>
        <v>0</v>
      </c>
      <c r="AL61" s="94">
        <f t="shared" si="40"/>
        <v>0</v>
      </c>
      <c r="AM61" s="94">
        <f t="shared" si="40"/>
        <v>0</v>
      </c>
      <c r="AN61" s="94">
        <f t="shared" si="40"/>
        <v>0</v>
      </c>
      <c r="AO61" s="94">
        <f t="shared" si="40"/>
        <v>0</v>
      </c>
      <c r="AP61" s="54"/>
      <c r="AQ61" s="56"/>
      <c r="AR61" s="94"/>
      <c r="AS61" s="275"/>
    </row>
    <row r="62" spans="1:45" hidden="1" outlineLevel="1"/>
    <row r="63" spans="1:45" hidden="1" outlineLevel="1">
      <c r="A63" s="33" t="s">
        <v>153</v>
      </c>
      <c r="N63" s="57" t="s">
        <v>151</v>
      </c>
    </row>
    <row r="64" spans="1:45" ht="30.75" hidden="1" customHeight="1" outlineLevel="1">
      <c r="B64" s="374" t="s">
        <v>148</v>
      </c>
      <c r="C64" s="375"/>
      <c r="D64" s="52">
        <f>+D$28</f>
        <v>2014</v>
      </c>
      <c r="E64" s="52">
        <f t="shared" ref="E64:M64" si="41">+E$28</f>
        <v>2015</v>
      </c>
      <c r="F64" s="52">
        <f t="shared" si="41"/>
        <v>2016</v>
      </c>
      <c r="G64" s="52">
        <f t="shared" si="41"/>
        <v>2017</v>
      </c>
      <c r="H64" s="52">
        <f t="shared" si="41"/>
        <v>2018</v>
      </c>
      <c r="I64" s="52">
        <f t="shared" si="41"/>
        <v>2019</v>
      </c>
      <c r="J64" s="52">
        <f t="shared" si="41"/>
        <v>2020</v>
      </c>
      <c r="K64" s="52">
        <f t="shared" si="41"/>
        <v>2021</v>
      </c>
      <c r="L64" s="52">
        <f t="shared" si="41"/>
        <v>2022</v>
      </c>
      <c r="M64" s="52">
        <f t="shared" si="41"/>
        <v>2023</v>
      </c>
      <c r="N64" s="53" t="s">
        <v>124</v>
      </c>
      <c r="U64" s="52" t="s">
        <v>138</v>
      </c>
      <c r="V64" s="52" t="s">
        <v>139</v>
      </c>
      <c r="W64" s="52" t="s">
        <v>140</v>
      </c>
      <c r="X64" s="52" t="s">
        <v>141</v>
      </c>
      <c r="Y64" s="52" t="s">
        <v>142</v>
      </c>
      <c r="Z64" s="52" t="s">
        <v>143</v>
      </c>
      <c r="AA64" s="52" t="s">
        <v>144</v>
      </c>
      <c r="AB64" s="52" t="s">
        <v>145</v>
      </c>
      <c r="AC64" s="52" t="s">
        <v>146</v>
      </c>
      <c r="AD64" s="52" t="s">
        <v>147</v>
      </c>
      <c r="AF64" s="52" t="s">
        <v>138</v>
      </c>
      <c r="AG64" s="52" t="s">
        <v>139</v>
      </c>
      <c r="AH64" s="52" t="s">
        <v>140</v>
      </c>
      <c r="AI64" s="52" t="s">
        <v>141</v>
      </c>
      <c r="AJ64" s="52" t="s">
        <v>142</v>
      </c>
      <c r="AK64" s="52" t="s">
        <v>143</v>
      </c>
      <c r="AL64" s="52" t="s">
        <v>144</v>
      </c>
      <c r="AM64" s="52" t="s">
        <v>145</v>
      </c>
      <c r="AN64" s="52" t="s">
        <v>146</v>
      </c>
      <c r="AO64" s="52" t="s">
        <v>147</v>
      </c>
      <c r="AP64" s="52" t="s">
        <v>474</v>
      </c>
      <c r="AQ64" s="52" t="s">
        <v>150</v>
      </c>
      <c r="AR64" s="52" t="s">
        <v>655</v>
      </c>
      <c r="AS64" s="349" t="s">
        <v>576</v>
      </c>
    </row>
    <row r="65" spans="1:45" ht="14.25" hidden="1" customHeight="1" outlineLevel="1">
      <c r="B65" s="386">
        <f t="shared" ref="B65:B72" si="42">+B29</f>
        <v>0</v>
      </c>
      <c r="C65" s="387"/>
      <c r="D65" s="90"/>
      <c r="E65" s="90"/>
      <c r="F65" s="94">
        <f t="shared" ref="F65:F72" si="43">IF($AS65="未入力",0,IF($AS65="未入力",0,IF($AP65="straight-line",$F17*0.9*$AQ65,IF($AP65="declining-balance",$F17*$AQ65,$F17*$AQ65))))</f>
        <v>0</v>
      </c>
      <c r="G65" s="94">
        <f>IF($AS65="未入力",0,IF(W65&gt;0,0,IF(X65&gt;0,AI65-X65,IF($AP65="straight-line",$F17*0.9*$AQ65,IF($AP65="declining-balance",($F17-SUM($F65:F65))*$AQ65,$F17*$AQ65)))))</f>
        <v>0</v>
      </c>
      <c r="H65" s="94">
        <f>IF($AS65="未入力",0,IF(X65&gt;0,0,IF(Y65&gt;0,AJ65-Y65,IF($AP65="straight-line",$F17*0.9*$AQ65,IF($AP65="declining-balance",($F17-SUM($F65:G65))*$AQ65,$F17*$AQ65)))))</f>
        <v>0</v>
      </c>
      <c r="I65" s="94">
        <f>IF($AS65="未入力",0,IF(Y65&gt;0,0,IF(Z65&gt;0,AK65-Z65,IF($AP65="straight-line",$F17*0.9*$AQ65,IF($AP65="declining-balance",($F17-SUM($F65:H65))*$AQ65,$F17*$AQ65)))))</f>
        <v>0</v>
      </c>
      <c r="J65" s="94">
        <f>IF($AS65="未入力",0,IF(Z65&gt;0,0,IF(AA65&gt;0,AL65-AA65,IF($AP65="straight-line",$F17*0.9*$AQ65,IF($AP65="declining-balance",($F17-SUM($F65:I65))*$AQ65,$F17*$AQ65)))))</f>
        <v>0</v>
      </c>
      <c r="K65" s="94">
        <f>IF($AS65="未入力",0,IF(AA65&gt;0,0,IF(AB65&gt;0,AM65-AB65,IF($AP65="straight-line",$F17*0.9*$AQ65,IF($AP65="declining-balance",($F17-SUM($F65:J65))*$AQ65,$F17*$AQ65)))))</f>
        <v>0</v>
      </c>
      <c r="L65" s="94">
        <f>IF($AS65="未入力",0,IF(AB65&gt;0,0,IF(AC65&gt;0,AN65-AC65,IF($AP65="straight-line",$F17*0.9*$AQ65,IF($AP65="declining-balance",($F17-SUM($F65:K65))*$AQ65,$F17*$AQ65)))))</f>
        <v>0</v>
      </c>
      <c r="M65" s="94">
        <f>IF($AS65="未入力",0,IF(AC65&gt;0,0,IF(AD65&gt;0,AO65-AD65,IF($AP65="straight-line",$F17*0.9*$AQ65,IF($AP65="declining-balance",($F17-SUM($F65:L65))*$AQ65,$F17*$AQ65)))))</f>
        <v>0</v>
      </c>
      <c r="N65" s="55">
        <f t="shared" ref="N65:N72" si="44">SUM(D65:M65)</f>
        <v>0</v>
      </c>
      <c r="U65" s="90"/>
      <c r="V65" s="90"/>
      <c r="W65" s="260" t="e">
        <f>SUM($AH65:AH65)-$AR65</f>
        <v>#N/A</v>
      </c>
      <c r="X65" s="260" t="e">
        <f>SUM($AH65:AI65)-$AR65</f>
        <v>#N/A</v>
      </c>
      <c r="Y65" s="260" t="e">
        <f>SUM($AH65:AJ65)-$AR65</f>
        <v>#N/A</v>
      </c>
      <c r="Z65" s="260" t="e">
        <f>SUM($AH65:AK65)-$AR65</f>
        <v>#N/A</v>
      </c>
      <c r="AA65" s="260" t="e">
        <f>SUM($AH65:AL65)-$AR65</f>
        <v>#N/A</v>
      </c>
      <c r="AB65" s="260" t="e">
        <f>SUM($AH65:AM65)-$AR65</f>
        <v>#N/A</v>
      </c>
      <c r="AC65" s="260" t="e">
        <f>SUM($AH65:AN65)-$AR65</f>
        <v>#N/A</v>
      </c>
      <c r="AD65" s="260" t="e">
        <f>SUM($AH65:AO65)-$AR65</f>
        <v>#N/A</v>
      </c>
      <c r="AF65" s="90"/>
      <c r="AG65" s="90"/>
      <c r="AH65" s="94">
        <f t="shared" ref="AH65:AH72" si="45">IF($AS65="未入力",0,IF($AP65="straight-line",$F17*0.9*$AQ65,IF($AP65="declining-balance",$F17*$AQ65,$F17*$AQ65)))</f>
        <v>0</v>
      </c>
      <c r="AI65" s="94">
        <f>IF($AS65="未入力",0,IF($AP65="straight-line",$F17*0.9*$AQ65,IF($AP65="declining-balance",($F17-SUM($AH65:AH65))*$AQ65,$F17*$AQ65)))</f>
        <v>0</v>
      </c>
      <c r="AJ65" s="94">
        <f>IF($AS65="未入力",0,IF($AP65="straight-line",$F17*0.9*$AQ65,IF($AP65="declining-balance",($F17-SUM($AH65:AI65))*$AQ65,$F17*$AQ65)))</f>
        <v>0</v>
      </c>
      <c r="AK65" s="94">
        <f>IF($AS65="未入力",0,IF($AP65="straight-line",$F17*0.9*$AQ65,IF($AP65="declining-balance",($F17-SUM($AH65:AJ65))*$AQ65,$F17*$AQ65)))</f>
        <v>0</v>
      </c>
      <c r="AL65" s="94">
        <f>IF($AS65="未入力",0,IF($AP65="straight-line",$F17*0.9*$AQ65,IF($AP65="declining-balance",($F17-SUM($AH65:AK65))*$AQ65,$F17*$AQ65)))</f>
        <v>0</v>
      </c>
      <c r="AM65" s="94">
        <f>IF($AS65="未入力",0,IF($AP65="straight-line",$F17*0.9*$AQ65,IF($AP65="declining-balance",($F17-SUM($AH65:AL65))*$AQ65,$F17*$AQ65)))</f>
        <v>0</v>
      </c>
      <c r="AN65" s="94">
        <f>IF($AS65="未入力",0,IF($AP65="straight-line",$F17*0.9*$AQ65,IF($AP65="declining-balance",($F17-SUM($AH65:AM65))*$AQ65,$F17*$AQ65)))</f>
        <v>0</v>
      </c>
      <c r="AO65" s="94">
        <f>IF($AS65="未入力",0,IF($AP65="straight-line",$F17*0.9*$AQ65,IF($AP65="declining-balance",($F17-SUM($AH65:AN65))*$AQ65,$F17*$AQ65)))</f>
        <v>0</v>
      </c>
      <c r="AP65" s="91" t="e">
        <f t="shared" ref="AP65:AP72" si="46">+X6</f>
        <v>#N/A</v>
      </c>
      <c r="AQ65" s="91" t="str">
        <f t="shared" ref="AQ65:AQ72" si="47">+N6</f>
        <v/>
      </c>
      <c r="AR65" s="55" t="e">
        <f t="shared" ref="AR65:AR72" si="48">IF(AP65="-",0,IF(AP65="straight-line(5 years)",F17,F17*0.95))</f>
        <v>#N/A</v>
      </c>
      <c r="AS65" s="275" t="str">
        <f>IF(AQ65="","未入力","入力")</f>
        <v>未入力</v>
      </c>
    </row>
    <row r="66" spans="1:45" ht="14.25" hidden="1" customHeight="1" outlineLevel="1">
      <c r="B66" s="386">
        <f t="shared" si="42"/>
        <v>0</v>
      </c>
      <c r="C66" s="387"/>
      <c r="D66" s="90"/>
      <c r="E66" s="90"/>
      <c r="F66" s="94">
        <f t="shared" si="43"/>
        <v>0</v>
      </c>
      <c r="G66" s="94">
        <f>IF($AS66="未入力",0,IF(W66&gt;0,0,IF(X66&gt;0,AI66-X66,IF($AP66="straight-line",$F18*0.9*$AQ66,IF($AP66="declining-balance",($F18-SUM($F66:F66))*$AQ66,$F18*$AQ66)))))</f>
        <v>0</v>
      </c>
      <c r="H66" s="94">
        <f>IF($AS66="未入力",0,IF(X66&gt;0,0,IF(Y66&gt;0,AJ66-Y66,IF($AP66="straight-line",$F18*0.9*$AQ66,IF($AP66="declining-balance",($F18-SUM($F66:G66))*$AQ66,$F18*$AQ66)))))</f>
        <v>0</v>
      </c>
      <c r="I66" s="94">
        <f>IF($AS66="未入力",0,IF(Y66&gt;0,0,IF(Z66&gt;0,AK66-Z66,IF($AP66="straight-line",$F18*0.9*$AQ66,IF($AP66="declining-balance",($F18-SUM($F66:H66))*$AQ66,$F18*$AQ66)))))</f>
        <v>0</v>
      </c>
      <c r="J66" s="94">
        <f>IF($AS66="未入力",0,IF(Z66&gt;0,0,IF(AA66&gt;0,AL66-AA66,IF($AP66="straight-line",$F18*0.9*$AQ66,IF($AP66="declining-balance",($F18-SUM($F66:I66))*$AQ66,$F18*$AQ66)))))</f>
        <v>0</v>
      </c>
      <c r="K66" s="94">
        <f>IF($AS66="未入力",0,IF(AA66&gt;0,0,IF(AB66&gt;0,AM66-AB66,IF($AP66="straight-line",$F18*0.9*$AQ66,IF($AP66="declining-balance",($F18-SUM($F66:J66))*$AQ66,$F18*$AQ66)))))</f>
        <v>0</v>
      </c>
      <c r="L66" s="94">
        <f>IF($AS66="未入力",0,IF(AB66&gt;0,0,IF(AC66&gt;0,AN66-AC66,IF($AP66="straight-line",$F18*0.9*$AQ66,IF($AP66="declining-balance",($F18-SUM($F66:K66))*$AQ66,$F18*$AQ66)))))</f>
        <v>0</v>
      </c>
      <c r="M66" s="94">
        <f>IF($AS66="未入力",0,IF(AC66&gt;0,0,IF(AD66&gt;0,AO66-AD66,IF($AP66="straight-line",$F18*0.9*$AQ66,IF($AP66="declining-balance",($F18-SUM($F66:L66))*$AQ66,$F18*$AQ66)))))</f>
        <v>0</v>
      </c>
      <c r="N66" s="55">
        <f t="shared" si="44"/>
        <v>0</v>
      </c>
      <c r="U66" s="90"/>
      <c r="V66" s="90"/>
      <c r="W66" s="260" t="e">
        <f>SUM($AH66:AH66)-$AR66</f>
        <v>#N/A</v>
      </c>
      <c r="X66" s="260" t="e">
        <f>SUM($AH66:AI66)-$AR66</f>
        <v>#N/A</v>
      </c>
      <c r="Y66" s="260" t="e">
        <f>SUM($AH66:AJ66)-$AR66</f>
        <v>#N/A</v>
      </c>
      <c r="Z66" s="260" t="e">
        <f>SUM($AH66:AK66)-$AR66</f>
        <v>#N/A</v>
      </c>
      <c r="AA66" s="260" t="e">
        <f>SUM($AH66:AL66)-$AR66</f>
        <v>#N/A</v>
      </c>
      <c r="AB66" s="260" t="e">
        <f>SUM($AH66:AM66)-$AR66</f>
        <v>#N/A</v>
      </c>
      <c r="AC66" s="260" t="e">
        <f>SUM($AH66:AN66)-$AR66</f>
        <v>#N/A</v>
      </c>
      <c r="AD66" s="260" t="e">
        <f>SUM($AH66:AO66)-$AR66</f>
        <v>#N/A</v>
      </c>
      <c r="AF66" s="90"/>
      <c r="AG66" s="90"/>
      <c r="AH66" s="94">
        <f t="shared" si="45"/>
        <v>0</v>
      </c>
      <c r="AI66" s="94">
        <f>IF($AS66="未入力",0,IF($AP66="straight-line",$F18*0.9*$AQ66,IF($AP66="declining-balance",($F18-SUM($AH66:AH66))*$AQ66,$F18*$AQ66)))</f>
        <v>0</v>
      </c>
      <c r="AJ66" s="94">
        <f>IF($AS66="未入力",0,IF($AP66="straight-line",$F18*0.9*$AQ66,IF($AP66="declining-balance",($F18-SUM($AH66:AI66))*$AQ66,$F18*$AQ66)))</f>
        <v>0</v>
      </c>
      <c r="AK66" s="94">
        <f>IF($AS66="未入力",0,IF($AP66="straight-line",$F18*0.9*$AQ66,IF($AP66="declining-balance",($F18-SUM($AH66:AJ66))*$AQ66,$F18*$AQ66)))</f>
        <v>0</v>
      </c>
      <c r="AL66" s="94">
        <f>IF($AS66="未入力",0,IF($AP66="straight-line",$F18*0.9*$AQ66,IF($AP66="declining-balance",($F18-SUM($AH66:AK66))*$AQ66,$F18*$AQ66)))</f>
        <v>0</v>
      </c>
      <c r="AM66" s="94">
        <f>IF($AS66="未入力",0,IF($AP66="straight-line",$F18*0.9*$AQ66,IF($AP66="declining-balance",($F18-SUM($AH66:AL66))*$AQ66,$F18*$AQ66)))</f>
        <v>0</v>
      </c>
      <c r="AN66" s="94">
        <f>IF($AS66="未入力",0,IF($AP66="straight-line",$F18*0.9*$AQ66,IF($AP66="declining-balance",($F18-SUM($AH66:AM66))*$AQ66,$F18*$AQ66)))</f>
        <v>0</v>
      </c>
      <c r="AO66" s="94">
        <f>IF($AS66="未入力",0,IF($AP66="straight-line",$F18*0.9*$AQ66,IF($AP66="declining-balance",($F18-SUM($AH66:AN66))*$AQ66,$F18*$AQ66)))</f>
        <v>0</v>
      </c>
      <c r="AP66" s="91" t="e">
        <f t="shared" si="46"/>
        <v>#N/A</v>
      </c>
      <c r="AQ66" s="91" t="str">
        <f t="shared" si="47"/>
        <v/>
      </c>
      <c r="AR66" s="55" t="e">
        <f t="shared" si="48"/>
        <v>#N/A</v>
      </c>
      <c r="AS66" s="275" t="str">
        <f t="shared" ref="AS66:AS72" si="49">IF(AQ66="","未入力","入力")</f>
        <v>未入力</v>
      </c>
    </row>
    <row r="67" spans="1:45" ht="14.25" hidden="1" customHeight="1" outlineLevel="1">
      <c r="B67" s="386">
        <f t="shared" si="42"/>
        <v>0</v>
      </c>
      <c r="C67" s="387"/>
      <c r="D67" s="90"/>
      <c r="E67" s="90"/>
      <c r="F67" s="94">
        <f t="shared" si="43"/>
        <v>0</v>
      </c>
      <c r="G67" s="94">
        <f>IF($AS67="未入力",0,IF(W67&gt;0,0,IF(X67&gt;0,AI67-X67,IF($AP67="straight-line",$F19*0.9*$AQ67,IF($AP67="declining-balance",($F19-SUM($F67:F67))*$AQ67,$F19*$AQ67)))))</f>
        <v>0</v>
      </c>
      <c r="H67" s="94">
        <f>IF($AS67="未入力",0,IF(X67&gt;0,0,IF(Y67&gt;0,AJ67-Y67,IF($AP67="straight-line",$F19*0.9*$AQ67,IF($AP67="declining-balance",($F19-SUM($F67:G67))*$AQ67,$F19*$AQ67)))))</f>
        <v>0</v>
      </c>
      <c r="I67" s="94">
        <f>IF($AS67="未入力",0,IF(Y67&gt;0,0,IF(Z67&gt;0,AK67-Z67,IF($AP67="straight-line",$F19*0.9*$AQ67,IF($AP67="declining-balance",($F19-SUM($F67:H67))*$AQ67,$F19*$AQ67)))))</f>
        <v>0</v>
      </c>
      <c r="J67" s="94">
        <f>IF($AS67="未入力",0,IF(Z67&gt;0,0,IF(AA67&gt;0,AL67-AA67,IF($AP67="straight-line",$F19*0.9*$AQ67,IF($AP67="declining-balance",($F19-SUM($F67:I67))*$AQ67,$F19*$AQ67)))))</f>
        <v>0</v>
      </c>
      <c r="K67" s="94">
        <f>IF($AS67="未入力",0,IF(AA67&gt;0,0,IF(AB67&gt;0,AM67-AB67,IF($AP67="straight-line",$F19*0.9*$AQ67,IF($AP67="declining-balance",($F19-SUM($F67:J67))*$AQ67,$F19*$AQ67)))))</f>
        <v>0</v>
      </c>
      <c r="L67" s="94">
        <f>IF($AS67="未入力",0,IF(AB67&gt;0,0,IF(AC67&gt;0,AN67-AC67,IF($AP67="straight-line",$F19*0.9*$AQ67,IF($AP67="declining-balance",($F19-SUM($F67:K67))*$AQ67,$F19*$AQ67)))))</f>
        <v>0</v>
      </c>
      <c r="M67" s="94">
        <f>IF($AS67="未入力",0,IF(AC67&gt;0,0,IF(AD67&gt;0,AO67-AD67,IF($AP67="straight-line",$F19*0.9*$AQ67,IF($AP67="declining-balance",($F19-SUM($F67:L67))*$AQ67,$F19*$AQ67)))))</f>
        <v>0</v>
      </c>
      <c r="N67" s="55">
        <f t="shared" si="44"/>
        <v>0</v>
      </c>
      <c r="U67" s="90"/>
      <c r="V67" s="90"/>
      <c r="W67" s="260" t="e">
        <f>SUM($AH67:AH67)-$AR67</f>
        <v>#N/A</v>
      </c>
      <c r="X67" s="260" t="e">
        <f>SUM($AH67:AI67)-$AR67</f>
        <v>#N/A</v>
      </c>
      <c r="Y67" s="260" t="e">
        <f>SUM($AH67:AJ67)-$AR67</f>
        <v>#N/A</v>
      </c>
      <c r="Z67" s="260" t="e">
        <f>SUM($AH67:AK67)-$AR67</f>
        <v>#N/A</v>
      </c>
      <c r="AA67" s="260" t="e">
        <f>SUM($AH67:AL67)-$AR67</f>
        <v>#N/A</v>
      </c>
      <c r="AB67" s="260" t="e">
        <f>SUM($AH67:AM67)-$AR67</f>
        <v>#N/A</v>
      </c>
      <c r="AC67" s="260" t="e">
        <f>SUM($AH67:AN67)-$AR67</f>
        <v>#N/A</v>
      </c>
      <c r="AD67" s="260" t="e">
        <f>SUM($AH67:AO67)-$AR67</f>
        <v>#N/A</v>
      </c>
      <c r="AF67" s="90"/>
      <c r="AG67" s="90"/>
      <c r="AH67" s="94">
        <f t="shared" si="45"/>
        <v>0</v>
      </c>
      <c r="AI67" s="94">
        <f>IF($AS67="未入力",0,IF($AP67="straight-line",$F19*0.9*$AQ67,IF($AP67="declining-balance",($F19-SUM($AH67:AH67))*$AQ67,$F19*$AQ67)))</f>
        <v>0</v>
      </c>
      <c r="AJ67" s="94">
        <f>IF($AS67="未入力",0,IF($AP67="straight-line",$F19*0.9*$AQ67,IF($AP67="declining-balance",($F19-SUM($AH67:AI67))*$AQ67,$F19*$AQ67)))</f>
        <v>0</v>
      </c>
      <c r="AK67" s="94">
        <f>IF($AS67="未入力",0,IF($AP67="straight-line",$F19*0.9*$AQ67,IF($AP67="declining-balance",($F19-SUM($AH67:AJ67))*$AQ67,$F19*$AQ67)))</f>
        <v>0</v>
      </c>
      <c r="AL67" s="94">
        <f>IF($AS67="未入力",0,IF($AP67="straight-line",$F19*0.9*$AQ67,IF($AP67="declining-balance",($F19-SUM($AH67:AK67))*$AQ67,$F19*$AQ67)))</f>
        <v>0</v>
      </c>
      <c r="AM67" s="94">
        <f>IF($AS67="未入力",0,IF($AP67="straight-line",$F19*0.9*$AQ67,IF($AP67="declining-balance",($F19-SUM($AH67:AL67))*$AQ67,$F19*$AQ67)))</f>
        <v>0</v>
      </c>
      <c r="AN67" s="94">
        <f>IF($AS67="未入力",0,IF($AP67="straight-line",$F19*0.9*$AQ67,IF($AP67="declining-balance",($F19-SUM($AH67:AM67))*$AQ67,$F19*$AQ67)))</f>
        <v>0</v>
      </c>
      <c r="AO67" s="94">
        <f>IF($AS67="未入力",0,IF($AP67="straight-line",$F19*0.9*$AQ67,IF($AP67="declining-balance",($F19-SUM($AH67:AN67))*$AQ67,$F19*$AQ67)))</f>
        <v>0</v>
      </c>
      <c r="AP67" s="91" t="e">
        <f t="shared" si="46"/>
        <v>#N/A</v>
      </c>
      <c r="AQ67" s="91" t="str">
        <f t="shared" si="47"/>
        <v/>
      </c>
      <c r="AR67" s="55" t="e">
        <f t="shared" si="48"/>
        <v>#N/A</v>
      </c>
      <c r="AS67" s="275" t="str">
        <f t="shared" si="49"/>
        <v>未入力</v>
      </c>
    </row>
    <row r="68" spans="1:45" ht="14.25" hidden="1" customHeight="1" outlineLevel="1">
      <c r="B68" s="386">
        <f t="shared" si="42"/>
        <v>0</v>
      </c>
      <c r="C68" s="387"/>
      <c r="D68" s="90"/>
      <c r="E68" s="90"/>
      <c r="F68" s="94">
        <f t="shared" si="43"/>
        <v>0</v>
      </c>
      <c r="G68" s="94">
        <f>IF($AS68="未入力",0,IF(W68&gt;0,0,IF(X68&gt;0,AI68-X68,IF($AP68="straight-line",$F20*0.9*$AQ68,IF($AP68="declining-balance",($F20-SUM($F68:F68))*$AQ68,$F20*$AQ68)))))</f>
        <v>0</v>
      </c>
      <c r="H68" s="94">
        <f>IF($AS68="未入力",0,IF(X68&gt;0,0,IF(Y68&gt;0,AJ68-Y68,IF($AP68="straight-line",$F20*0.9*$AQ68,IF($AP68="declining-balance",($F20-SUM($F68:G68))*$AQ68,$F20*$AQ68)))))</f>
        <v>0</v>
      </c>
      <c r="I68" s="94">
        <f>IF($AS68="未入力",0,IF(Y68&gt;0,0,IF(Z68&gt;0,AK68-Z68,IF($AP68="straight-line",$F20*0.9*$AQ68,IF($AP68="declining-balance",($F20-SUM($F68:H68))*$AQ68,$F20*$AQ68)))))</f>
        <v>0</v>
      </c>
      <c r="J68" s="94">
        <f>IF($AS68="未入力",0,IF(Z68&gt;0,0,IF(AA68&gt;0,AL68-AA68,IF($AP68="straight-line",$F20*0.9*$AQ68,IF($AP68="declining-balance",($F20-SUM($F68:I68))*$AQ68,$F20*$AQ68)))))</f>
        <v>0</v>
      </c>
      <c r="K68" s="94">
        <f>IF($AS68="未入力",0,IF(AA68&gt;0,0,IF(AB68&gt;0,AM68-AB68,IF($AP68="straight-line",$F20*0.9*$AQ68,IF($AP68="declining-balance",($F20-SUM($F68:J68))*$AQ68,$F20*$AQ68)))))</f>
        <v>0</v>
      </c>
      <c r="L68" s="94">
        <f>IF($AS68="未入力",0,IF(AB68&gt;0,0,IF(AC68&gt;0,AN68-AC68,IF($AP68="straight-line",$F20*0.9*$AQ68,IF($AP68="declining-balance",($F20-SUM($F68:K68))*$AQ68,$F20*$AQ68)))))</f>
        <v>0</v>
      </c>
      <c r="M68" s="94">
        <f>IF($AS68="未入力",0,IF(AC68&gt;0,0,IF(AD68&gt;0,AO68-AD68,IF($AP68="straight-line",$F20*0.9*$AQ68,IF($AP68="declining-balance",($F20-SUM($F68:L68))*$AQ68,$F20*$AQ68)))))</f>
        <v>0</v>
      </c>
      <c r="N68" s="55">
        <f t="shared" si="44"/>
        <v>0</v>
      </c>
      <c r="U68" s="90"/>
      <c r="V68" s="90"/>
      <c r="W68" s="260" t="e">
        <f>SUM($AH68:AH68)-$AR68</f>
        <v>#N/A</v>
      </c>
      <c r="X68" s="260" t="e">
        <f>SUM($AH68:AI68)-$AR68</f>
        <v>#N/A</v>
      </c>
      <c r="Y68" s="260" t="e">
        <f>SUM($AH68:AJ68)-$AR68</f>
        <v>#N/A</v>
      </c>
      <c r="Z68" s="260" t="e">
        <f>SUM($AH68:AK68)-$AR68</f>
        <v>#N/A</v>
      </c>
      <c r="AA68" s="260" t="e">
        <f>SUM($AH68:AL68)-$AR68</f>
        <v>#N/A</v>
      </c>
      <c r="AB68" s="260" t="e">
        <f>SUM($AH68:AM68)-$AR68</f>
        <v>#N/A</v>
      </c>
      <c r="AC68" s="260" t="e">
        <f>SUM($AH68:AN68)-$AR68</f>
        <v>#N/A</v>
      </c>
      <c r="AD68" s="260" t="e">
        <f>SUM($AH68:AO68)-$AR68</f>
        <v>#N/A</v>
      </c>
      <c r="AF68" s="90"/>
      <c r="AG68" s="90"/>
      <c r="AH68" s="94">
        <f t="shared" si="45"/>
        <v>0</v>
      </c>
      <c r="AI68" s="94">
        <f>IF($AS68="未入力",0,IF($AP68="straight-line",$F20*0.9*$AQ68,IF($AP68="declining-balance",($F20-SUM($AH68:AH68))*$AQ68,$F20*$AQ68)))</f>
        <v>0</v>
      </c>
      <c r="AJ68" s="94">
        <f>IF($AS68="未入力",0,IF($AP68="straight-line",$F20*0.9*$AQ68,IF($AP68="declining-balance",($F20-SUM($AH68:AI68))*$AQ68,$F20*$AQ68)))</f>
        <v>0</v>
      </c>
      <c r="AK68" s="94">
        <f>IF($AS68="未入力",0,IF($AP68="straight-line",$F20*0.9*$AQ68,IF($AP68="declining-balance",($F20-SUM($AH68:AJ68))*$AQ68,$F20*$AQ68)))</f>
        <v>0</v>
      </c>
      <c r="AL68" s="94">
        <f>IF($AS68="未入力",0,IF($AP68="straight-line",$F20*0.9*$AQ68,IF($AP68="declining-balance",($F20-SUM($AH68:AK68))*$AQ68,$F20*$AQ68)))</f>
        <v>0</v>
      </c>
      <c r="AM68" s="94">
        <f>IF($AS68="未入力",0,IF($AP68="straight-line",$F20*0.9*$AQ68,IF($AP68="declining-balance",($F20-SUM($AH68:AL68))*$AQ68,$F20*$AQ68)))</f>
        <v>0</v>
      </c>
      <c r="AN68" s="94">
        <f>IF($AS68="未入力",0,IF($AP68="straight-line",$F20*0.9*$AQ68,IF($AP68="declining-balance",($F20-SUM($AH68:AM68))*$AQ68,$F20*$AQ68)))</f>
        <v>0</v>
      </c>
      <c r="AO68" s="94">
        <f>IF($AS68="未入力",0,IF($AP68="straight-line",$F20*0.9*$AQ68,IF($AP68="declining-balance",($F20-SUM($AH68:AN68))*$AQ68,$F20*$AQ68)))</f>
        <v>0</v>
      </c>
      <c r="AP68" s="91" t="e">
        <f t="shared" si="46"/>
        <v>#N/A</v>
      </c>
      <c r="AQ68" s="91" t="str">
        <f t="shared" si="47"/>
        <v/>
      </c>
      <c r="AR68" s="55" t="e">
        <f t="shared" si="48"/>
        <v>#N/A</v>
      </c>
      <c r="AS68" s="275" t="str">
        <f t="shared" si="49"/>
        <v>未入力</v>
      </c>
    </row>
    <row r="69" spans="1:45" ht="14.25" hidden="1" customHeight="1" outlineLevel="1">
      <c r="B69" s="386">
        <f t="shared" si="42"/>
        <v>0</v>
      </c>
      <c r="C69" s="387"/>
      <c r="D69" s="90"/>
      <c r="E69" s="90"/>
      <c r="F69" s="94">
        <f t="shared" si="43"/>
        <v>0</v>
      </c>
      <c r="G69" s="94">
        <f>IF($AS69="未入力",0,IF(W69&gt;0,0,IF(X69&gt;0,AI69-X69,IF($AP69="straight-line",$F21*0.9*$AQ69,IF($AP69="declining-balance",($F21-SUM($F69:F69))*$AQ69,$F21*$AQ69)))))</f>
        <v>0</v>
      </c>
      <c r="H69" s="94">
        <f>IF($AS69="未入力",0,IF(X69&gt;0,0,IF(Y69&gt;0,AJ69-Y69,IF($AP69="straight-line",$F21*0.9*$AQ69,IF($AP69="declining-balance",($F21-SUM($F69:G69))*$AQ69,$F21*$AQ69)))))</f>
        <v>0</v>
      </c>
      <c r="I69" s="94">
        <f>IF($AS69="未入力",0,IF(Y69&gt;0,0,IF(Z69&gt;0,AK69-Z69,IF($AP69="straight-line",$F21*0.9*$AQ69,IF($AP69="declining-balance",($F21-SUM($F69:H69))*$AQ69,$F21*$AQ69)))))</f>
        <v>0</v>
      </c>
      <c r="J69" s="94">
        <f>IF($AS69="未入力",0,IF(Z69&gt;0,0,IF(AA69&gt;0,AL69-AA69,IF($AP69="straight-line",$F21*0.9*$AQ69,IF($AP69="declining-balance",($F21-SUM($F69:I69))*$AQ69,$F21*$AQ69)))))</f>
        <v>0</v>
      </c>
      <c r="K69" s="94">
        <f>IF($AS69="未入力",0,IF(AA69&gt;0,0,IF(AB69&gt;0,AM69-AB69,IF($AP69="straight-line",$F21*0.9*$AQ69,IF($AP69="declining-balance",($F21-SUM($F69:J69))*$AQ69,$F21*$AQ69)))))</f>
        <v>0</v>
      </c>
      <c r="L69" s="94">
        <f>IF($AS69="未入力",0,IF(AB69&gt;0,0,IF(AC69&gt;0,AN69-AC69,IF($AP69="straight-line",$F21*0.9*$AQ69,IF($AP69="declining-balance",($F21-SUM($F69:K69))*$AQ69,$F21*$AQ69)))))</f>
        <v>0</v>
      </c>
      <c r="M69" s="94">
        <f>IF($AS69="未入力",0,IF(AC69&gt;0,0,IF(AD69&gt;0,AO69-AD69,IF($AP69="straight-line",$F21*0.9*$AQ69,IF($AP69="declining-balance",($F21-SUM($F69:L69))*$AQ69,$F21*$AQ69)))))</f>
        <v>0</v>
      </c>
      <c r="N69" s="55">
        <f t="shared" si="44"/>
        <v>0</v>
      </c>
      <c r="U69" s="90"/>
      <c r="V69" s="90"/>
      <c r="W69" s="260" t="e">
        <f>SUM($AH69:AH69)-$AR69</f>
        <v>#N/A</v>
      </c>
      <c r="X69" s="260" t="e">
        <f>SUM($AH69:AI69)-$AR69</f>
        <v>#N/A</v>
      </c>
      <c r="Y69" s="260" t="e">
        <f>SUM($AH69:AJ69)-$AR69</f>
        <v>#N/A</v>
      </c>
      <c r="Z69" s="260" t="e">
        <f>SUM($AH69:AK69)-$AR69</f>
        <v>#N/A</v>
      </c>
      <c r="AA69" s="260" t="e">
        <f>SUM($AH69:AL69)-$AR69</f>
        <v>#N/A</v>
      </c>
      <c r="AB69" s="260" t="e">
        <f>SUM($AH69:AM69)-$AR69</f>
        <v>#N/A</v>
      </c>
      <c r="AC69" s="260" t="e">
        <f>SUM($AH69:AN69)-$AR69</f>
        <v>#N/A</v>
      </c>
      <c r="AD69" s="260" t="e">
        <f>SUM($AH69:AO69)-$AR69</f>
        <v>#N/A</v>
      </c>
      <c r="AF69" s="90"/>
      <c r="AG69" s="90"/>
      <c r="AH69" s="94">
        <f t="shared" si="45"/>
        <v>0</v>
      </c>
      <c r="AI69" s="94">
        <f>IF($AS69="未入力",0,IF($AP69="straight-line",$F21*0.9*$AQ69,IF($AP69="declining-balance",($F21-SUM($AH69:AH69))*$AQ69,$F21*$AQ69)))</f>
        <v>0</v>
      </c>
      <c r="AJ69" s="94">
        <f>IF($AS69="未入力",0,IF($AP69="straight-line",$F21*0.9*$AQ69,IF($AP69="declining-balance",($F21-SUM($AH69:AI69))*$AQ69,$F21*$AQ69)))</f>
        <v>0</v>
      </c>
      <c r="AK69" s="94">
        <f>IF($AS69="未入力",0,IF($AP69="straight-line",$F21*0.9*$AQ69,IF($AP69="declining-balance",($F21-SUM($AH69:AJ69))*$AQ69,$F21*$AQ69)))</f>
        <v>0</v>
      </c>
      <c r="AL69" s="94">
        <f>IF($AS69="未入力",0,IF($AP69="straight-line",$F21*0.9*$AQ69,IF($AP69="declining-balance",($F21-SUM($AH69:AK69))*$AQ69,$F21*$AQ69)))</f>
        <v>0</v>
      </c>
      <c r="AM69" s="94">
        <f>IF($AS69="未入力",0,IF($AP69="straight-line",$F21*0.9*$AQ69,IF($AP69="declining-balance",($F21-SUM($AH69:AL69))*$AQ69,$F21*$AQ69)))</f>
        <v>0</v>
      </c>
      <c r="AN69" s="94">
        <f>IF($AS69="未入力",0,IF($AP69="straight-line",$F21*0.9*$AQ69,IF($AP69="declining-balance",($F21-SUM($AH69:AM69))*$AQ69,$F21*$AQ69)))</f>
        <v>0</v>
      </c>
      <c r="AO69" s="94">
        <f>IF($AS69="未入力",0,IF($AP69="straight-line",$F21*0.9*$AQ69,IF($AP69="declining-balance",($F21-SUM($AH69:AN69))*$AQ69,$F21*$AQ69)))</f>
        <v>0</v>
      </c>
      <c r="AP69" s="91" t="e">
        <f t="shared" si="46"/>
        <v>#N/A</v>
      </c>
      <c r="AQ69" s="91" t="str">
        <f t="shared" si="47"/>
        <v/>
      </c>
      <c r="AR69" s="55" t="e">
        <f t="shared" si="48"/>
        <v>#N/A</v>
      </c>
      <c r="AS69" s="275" t="str">
        <f t="shared" si="49"/>
        <v>未入力</v>
      </c>
    </row>
    <row r="70" spans="1:45" ht="14.25" hidden="1" customHeight="1" outlineLevel="1">
      <c r="B70" s="386">
        <f t="shared" si="42"/>
        <v>0</v>
      </c>
      <c r="C70" s="387"/>
      <c r="D70" s="90"/>
      <c r="E70" s="90"/>
      <c r="F70" s="94">
        <f t="shared" si="43"/>
        <v>0</v>
      </c>
      <c r="G70" s="94">
        <f>IF($AS70="未入力",0,IF(W70&gt;0,0,IF(X70&gt;0,AI70-X70,IF($AP70="straight-line",$F22*0.9*$AQ70,IF($AP70="declining-balance",($F22-SUM($F70:F70))*$AQ70,$F22*$AQ70)))))</f>
        <v>0</v>
      </c>
      <c r="H70" s="94">
        <f>IF($AS70="未入力",0,IF(X70&gt;0,0,IF(Y70&gt;0,AJ70-Y70,IF($AP70="straight-line",$F22*0.9*$AQ70,IF($AP70="declining-balance",($F22-SUM($F70:G70))*$AQ70,$F22*$AQ70)))))</f>
        <v>0</v>
      </c>
      <c r="I70" s="94">
        <f>IF($AS70="未入力",0,IF(Y70&gt;0,0,IF(Z70&gt;0,AK70-Z70,IF($AP70="straight-line",$F22*0.9*$AQ70,IF($AP70="declining-balance",($F22-SUM($F70:H70))*$AQ70,$F22*$AQ70)))))</f>
        <v>0</v>
      </c>
      <c r="J70" s="94">
        <f>IF($AS70="未入力",0,IF(Z70&gt;0,0,IF(AA70&gt;0,AL70-AA70,IF($AP70="straight-line",$F22*0.9*$AQ70,IF($AP70="declining-balance",($F22-SUM($F70:I70))*$AQ70,$F22*$AQ70)))))</f>
        <v>0</v>
      </c>
      <c r="K70" s="94">
        <f>IF($AS70="未入力",0,IF(AA70&gt;0,0,IF(AB70&gt;0,AM70-AB70,IF($AP70="straight-line",$F22*0.9*$AQ70,IF($AP70="declining-balance",($F22-SUM($F70:J70))*$AQ70,$F22*$AQ70)))))</f>
        <v>0</v>
      </c>
      <c r="L70" s="94">
        <f>IF($AS70="未入力",0,IF(AB70&gt;0,0,IF(AC70&gt;0,AN70-AC70,IF($AP70="straight-line",$F22*0.9*$AQ70,IF($AP70="declining-balance",($F22-SUM($F70:K70))*$AQ70,$F22*$AQ70)))))</f>
        <v>0</v>
      </c>
      <c r="M70" s="94">
        <f>IF($AS70="未入力",0,IF(AC70&gt;0,0,IF(AD70&gt;0,AO70-AD70,IF($AP70="straight-line",$F22*0.9*$AQ70,IF($AP70="declining-balance",($F22-SUM($F70:L70))*$AQ70,$F22*$AQ70)))))</f>
        <v>0</v>
      </c>
      <c r="N70" s="55">
        <f t="shared" si="44"/>
        <v>0</v>
      </c>
      <c r="U70" s="90"/>
      <c r="V70" s="90"/>
      <c r="W70" s="260" t="e">
        <f>SUM($AH70:AH70)-$AR70</f>
        <v>#N/A</v>
      </c>
      <c r="X70" s="260" t="e">
        <f>SUM($AH70:AI70)-$AR70</f>
        <v>#N/A</v>
      </c>
      <c r="Y70" s="260" t="e">
        <f>SUM($AH70:AJ70)-$AR70</f>
        <v>#N/A</v>
      </c>
      <c r="Z70" s="260" t="e">
        <f>SUM($AH70:AK70)-$AR70</f>
        <v>#N/A</v>
      </c>
      <c r="AA70" s="260" t="e">
        <f>SUM($AH70:AL70)-$AR70</f>
        <v>#N/A</v>
      </c>
      <c r="AB70" s="260" t="e">
        <f>SUM($AH70:AM70)-$AR70</f>
        <v>#N/A</v>
      </c>
      <c r="AC70" s="260" t="e">
        <f>SUM($AH70:AN70)-$AR70</f>
        <v>#N/A</v>
      </c>
      <c r="AD70" s="260" t="e">
        <f>SUM($AH70:AO70)-$AR70</f>
        <v>#N/A</v>
      </c>
      <c r="AF70" s="90"/>
      <c r="AG70" s="90"/>
      <c r="AH70" s="94">
        <f t="shared" si="45"/>
        <v>0</v>
      </c>
      <c r="AI70" s="94">
        <f>IF($AS70="未入力",0,IF($AP70="straight-line",$F22*0.9*$AQ70,IF($AP70="declining-balance",($F22-SUM($AH70:AH70))*$AQ70,$F22*$AQ70)))</f>
        <v>0</v>
      </c>
      <c r="AJ70" s="94">
        <f>IF($AS70="未入力",0,IF($AP70="straight-line",$F22*0.9*$AQ70,IF($AP70="declining-balance",($F22-SUM($AH70:AI70))*$AQ70,$F22*$AQ70)))</f>
        <v>0</v>
      </c>
      <c r="AK70" s="94">
        <f>IF($AS70="未入力",0,IF($AP70="straight-line",$F22*0.9*$AQ70,IF($AP70="declining-balance",($F22-SUM($AH70:AJ70))*$AQ70,$F22*$AQ70)))</f>
        <v>0</v>
      </c>
      <c r="AL70" s="94">
        <f>IF($AS70="未入力",0,IF($AP70="straight-line",$F22*0.9*$AQ70,IF($AP70="declining-balance",($F22-SUM($AH70:AK70))*$AQ70,$F22*$AQ70)))</f>
        <v>0</v>
      </c>
      <c r="AM70" s="94">
        <f>IF($AS70="未入力",0,IF($AP70="straight-line",$F22*0.9*$AQ70,IF($AP70="declining-balance",($F22-SUM($AH70:AL70))*$AQ70,$F22*$AQ70)))</f>
        <v>0</v>
      </c>
      <c r="AN70" s="94">
        <f>IF($AS70="未入力",0,IF($AP70="straight-line",$F22*0.9*$AQ70,IF($AP70="declining-balance",($F22-SUM($AH70:AM70))*$AQ70,$F22*$AQ70)))</f>
        <v>0</v>
      </c>
      <c r="AO70" s="94">
        <f>IF($AS70="未入力",0,IF($AP70="straight-line",$F22*0.9*$AQ70,IF($AP70="declining-balance",($F22-SUM($AH70:AN70))*$AQ70,$F22*$AQ70)))</f>
        <v>0</v>
      </c>
      <c r="AP70" s="91" t="e">
        <f t="shared" si="46"/>
        <v>#N/A</v>
      </c>
      <c r="AQ70" s="91" t="str">
        <f t="shared" si="47"/>
        <v/>
      </c>
      <c r="AR70" s="55" t="e">
        <f t="shared" si="48"/>
        <v>#N/A</v>
      </c>
      <c r="AS70" s="275" t="str">
        <f t="shared" si="49"/>
        <v>未入力</v>
      </c>
    </row>
    <row r="71" spans="1:45" ht="14.25" hidden="1" customHeight="1" outlineLevel="1">
      <c r="B71" s="386">
        <f t="shared" si="42"/>
        <v>0</v>
      </c>
      <c r="C71" s="387"/>
      <c r="D71" s="90"/>
      <c r="E71" s="90"/>
      <c r="F71" s="94">
        <f t="shared" si="43"/>
        <v>0</v>
      </c>
      <c r="G71" s="94">
        <f>IF($AS71="未入力",0,IF(W71&gt;0,0,IF(X71&gt;0,AI71-X71,IF($AP71="straight-line",$F23*0.9*$AQ71,IF($AP71="declining-balance",($F23-SUM($F71:F71))*$AQ71,$F23*$AQ71)))))</f>
        <v>0</v>
      </c>
      <c r="H71" s="94">
        <f>IF($AS71="未入力",0,IF(X71&gt;0,0,IF(Y71&gt;0,AJ71-Y71,IF($AP71="straight-line",$F23*0.9*$AQ71,IF($AP71="declining-balance",($F23-SUM($F71:G71))*$AQ71,$F23*$AQ71)))))</f>
        <v>0</v>
      </c>
      <c r="I71" s="94">
        <f>IF($AS71="未入力",0,IF(Y71&gt;0,0,IF(Z71&gt;0,AK71-Z71,IF($AP71="straight-line",$F23*0.9*$AQ71,IF($AP71="declining-balance",($F23-SUM($F71:H71))*$AQ71,$F23*$AQ71)))))</f>
        <v>0</v>
      </c>
      <c r="J71" s="94">
        <f>IF($AS71="未入力",0,IF(Z71&gt;0,0,IF(AA71&gt;0,AL71-AA71,IF($AP71="straight-line",$F23*0.9*$AQ71,IF($AP71="declining-balance",($F23-SUM($F71:I71))*$AQ71,$F23*$AQ71)))))</f>
        <v>0</v>
      </c>
      <c r="K71" s="94">
        <f>IF($AS71="未入力",0,IF(AA71&gt;0,0,IF(AB71&gt;0,AM71-AB71,IF($AP71="straight-line",$F23*0.9*$AQ71,IF($AP71="declining-balance",($F23-SUM($F71:J71))*$AQ71,$F23*$AQ71)))))</f>
        <v>0</v>
      </c>
      <c r="L71" s="94">
        <f>IF($AS71="未入力",0,IF(AB71&gt;0,0,IF(AC71&gt;0,AN71-AC71,IF($AP71="straight-line",$F23*0.9*$AQ71,IF($AP71="declining-balance",($F23-SUM($F71:K71))*$AQ71,$F23*$AQ71)))))</f>
        <v>0</v>
      </c>
      <c r="M71" s="94">
        <f>IF($AS71="未入力",0,IF(AC71&gt;0,0,IF(AD71&gt;0,AO71-AD71,IF($AP71="straight-line",$F23*0.9*$AQ71,IF($AP71="declining-balance",($F23-SUM($F71:L71))*$AQ71,$F23*$AQ71)))))</f>
        <v>0</v>
      </c>
      <c r="N71" s="55">
        <f t="shared" si="44"/>
        <v>0</v>
      </c>
      <c r="U71" s="90"/>
      <c r="V71" s="90"/>
      <c r="W71" s="260" t="e">
        <f>SUM($AH71:AH71)-$AR71</f>
        <v>#N/A</v>
      </c>
      <c r="X71" s="260" t="e">
        <f>SUM($AH71:AI71)-$AR71</f>
        <v>#N/A</v>
      </c>
      <c r="Y71" s="260" t="e">
        <f>SUM($AH71:AJ71)-$AR71</f>
        <v>#N/A</v>
      </c>
      <c r="Z71" s="260" t="e">
        <f>SUM($AH71:AK71)-$AR71</f>
        <v>#N/A</v>
      </c>
      <c r="AA71" s="260" t="e">
        <f>SUM($AH71:AL71)-$AR71</f>
        <v>#N/A</v>
      </c>
      <c r="AB71" s="260" t="e">
        <f>SUM($AH71:AM71)-$AR71</f>
        <v>#N/A</v>
      </c>
      <c r="AC71" s="260" t="e">
        <f>SUM($AH71:AN71)-$AR71</f>
        <v>#N/A</v>
      </c>
      <c r="AD71" s="260" t="e">
        <f>SUM($AH71:AO71)-$AR71</f>
        <v>#N/A</v>
      </c>
      <c r="AF71" s="90"/>
      <c r="AG71" s="90"/>
      <c r="AH71" s="94">
        <f t="shared" si="45"/>
        <v>0</v>
      </c>
      <c r="AI71" s="94">
        <f>IF($AS71="未入力",0,IF($AP71="straight-line",$F23*0.9*$AQ71,IF($AP71="declining-balance",($F23-SUM($AH71:AH71))*$AQ71,$F23*$AQ71)))</f>
        <v>0</v>
      </c>
      <c r="AJ71" s="94">
        <f>IF($AS71="未入力",0,IF($AP71="straight-line",$F23*0.9*$AQ71,IF($AP71="declining-balance",($F23-SUM($AH71:AI71))*$AQ71,$F23*$AQ71)))</f>
        <v>0</v>
      </c>
      <c r="AK71" s="94">
        <f>IF($AS71="未入力",0,IF($AP71="straight-line",$F23*0.9*$AQ71,IF($AP71="declining-balance",($F23-SUM($AH71:AJ71))*$AQ71,$F23*$AQ71)))</f>
        <v>0</v>
      </c>
      <c r="AL71" s="94">
        <f>IF($AS71="未入力",0,IF($AP71="straight-line",$F23*0.9*$AQ71,IF($AP71="declining-balance",($F23-SUM($AH71:AK71))*$AQ71,$F23*$AQ71)))</f>
        <v>0</v>
      </c>
      <c r="AM71" s="94">
        <f>IF($AS71="未入力",0,IF($AP71="straight-line",$F23*0.9*$AQ71,IF($AP71="declining-balance",($F23-SUM($AH71:AL71))*$AQ71,$F23*$AQ71)))</f>
        <v>0</v>
      </c>
      <c r="AN71" s="94">
        <f>IF($AS71="未入力",0,IF($AP71="straight-line",$F23*0.9*$AQ71,IF($AP71="declining-balance",($F23-SUM($AH71:AM71))*$AQ71,$F23*$AQ71)))</f>
        <v>0</v>
      </c>
      <c r="AO71" s="94">
        <f>IF($AS71="未入力",0,IF($AP71="straight-line",$F23*0.9*$AQ71,IF($AP71="declining-balance",($F23-SUM($AH71:AN71))*$AQ71,$F23*$AQ71)))</f>
        <v>0</v>
      </c>
      <c r="AP71" s="91" t="e">
        <f t="shared" si="46"/>
        <v>#N/A</v>
      </c>
      <c r="AQ71" s="91" t="str">
        <f t="shared" si="47"/>
        <v/>
      </c>
      <c r="AR71" s="55" t="e">
        <f t="shared" si="48"/>
        <v>#N/A</v>
      </c>
      <c r="AS71" s="275" t="str">
        <f t="shared" si="49"/>
        <v>未入力</v>
      </c>
    </row>
    <row r="72" spans="1:45" ht="14.25" hidden="1" customHeight="1" outlineLevel="1">
      <c r="B72" s="386">
        <f t="shared" si="42"/>
        <v>0</v>
      </c>
      <c r="C72" s="387"/>
      <c r="D72" s="90"/>
      <c r="E72" s="90"/>
      <c r="F72" s="94">
        <f t="shared" si="43"/>
        <v>0</v>
      </c>
      <c r="G72" s="94">
        <f>IF($AS72="未入力",0,IF(W72&gt;0,0,IF(X72&gt;0,AI72-X72,IF($AP72="straight-line",$F24*0.9*$AQ72,IF($AP72="declining-balance",($F24-SUM($F72:F72))*$AQ72,$F24*$AQ72)))))</f>
        <v>0</v>
      </c>
      <c r="H72" s="94">
        <f>IF($AS72="未入力",0,IF(X72&gt;0,0,IF(Y72&gt;0,AJ72-Y72,IF($AP72="straight-line",$F24*0.9*$AQ72,IF($AP72="declining-balance",($F24-SUM($F72:G72))*$AQ72,$F24*$AQ72)))))</f>
        <v>0</v>
      </c>
      <c r="I72" s="94">
        <f>IF($AS72="未入力",0,IF(Y72&gt;0,0,IF(Z72&gt;0,AK72-Z72,IF($AP72="straight-line",$F24*0.9*$AQ72,IF($AP72="declining-balance",($F24-SUM($F72:H72))*$AQ72,$F24*$AQ72)))))</f>
        <v>0</v>
      </c>
      <c r="J72" s="94">
        <f>IF($AS72="未入力",0,IF(Z72&gt;0,0,IF(AA72&gt;0,AL72-AA72,IF($AP72="straight-line",$F24*0.9*$AQ72,IF($AP72="declining-balance",($F24-SUM($F72:I72))*$AQ72,$F24*$AQ72)))))</f>
        <v>0</v>
      </c>
      <c r="K72" s="94">
        <f>IF($AS72="未入力",0,IF(AA72&gt;0,0,IF(AB72&gt;0,AM72-AB72,IF($AP72="straight-line",$F24*0.9*$AQ72,IF($AP72="declining-balance",($F24-SUM($F72:J72))*$AQ72,$F24*$AQ72)))))</f>
        <v>0</v>
      </c>
      <c r="L72" s="94">
        <f>IF($AS72="未入力",0,IF(AB72&gt;0,0,IF(AC72&gt;0,AN72-AC72,IF($AP72="straight-line",$F24*0.9*$AQ72,IF($AP72="declining-balance",($F24-SUM($F72:K72))*$AQ72,$F24*$AQ72)))))</f>
        <v>0</v>
      </c>
      <c r="M72" s="94">
        <f>IF($AS72="未入力",0,IF(AC72&gt;0,0,IF(AD72&gt;0,AO72-AD72,IF($AP72="straight-line",$F24*0.9*$AQ72,IF($AP72="declining-balance",($F24-SUM($F72:L72))*$AQ72,$F24*$AQ72)))))</f>
        <v>0</v>
      </c>
      <c r="N72" s="55">
        <f t="shared" si="44"/>
        <v>0</v>
      </c>
      <c r="U72" s="90"/>
      <c r="V72" s="90"/>
      <c r="W72" s="260" t="e">
        <f>SUM($AH72:AH72)-$AR72</f>
        <v>#N/A</v>
      </c>
      <c r="X72" s="260" t="e">
        <f>SUM($AH72:AI72)-$AR72</f>
        <v>#N/A</v>
      </c>
      <c r="Y72" s="260" t="e">
        <f>SUM($AH72:AJ72)-$AR72</f>
        <v>#N/A</v>
      </c>
      <c r="Z72" s="260" t="e">
        <f>SUM($AH72:AK72)-$AR72</f>
        <v>#N/A</v>
      </c>
      <c r="AA72" s="260" t="e">
        <f>SUM($AH72:AL72)-$AR72</f>
        <v>#N/A</v>
      </c>
      <c r="AB72" s="260" t="e">
        <f>SUM($AH72:AM72)-$AR72</f>
        <v>#N/A</v>
      </c>
      <c r="AC72" s="260" t="e">
        <f>SUM($AH72:AN72)-$AR72</f>
        <v>#N/A</v>
      </c>
      <c r="AD72" s="260" t="e">
        <f>SUM($AH72:AO72)-$AR72</f>
        <v>#N/A</v>
      </c>
      <c r="AF72" s="90"/>
      <c r="AG72" s="90"/>
      <c r="AH72" s="94">
        <f t="shared" si="45"/>
        <v>0</v>
      </c>
      <c r="AI72" s="94">
        <f>IF($AS72="未入力",0,IF($AP72="straight-line",$F24*0.9*$AQ72,IF($AP72="declining-balance",($F24-SUM($AH72:AH72))*$AQ72,$F24*$AQ72)))</f>
        <v>0</v>
      </c>
      <c r="AJ72" s="94">
        <f>IF($AS72="未入力",0,IF($AP72="straight-line",$F24*0.9*$AQ72,IF($AP72="declining-balance",($F24-SUM($AH72:AI72))*$AQ72,$F24*$AQ72)))</f>
        <v>0</v>
      </c>
      <c r="AK72" s="94">
        <f>IF($AS72="未入力",0,IF($AP72="straight-line",$F24*0.9*$AQ72,IF($AP72="declining-balance",($F24-SUM($AH72:AJ72))*$AQ72,$F24*$AQ72)))</f>
        <v>0</v>
      </c>
      <c r="AL72" s="94">
        <f>IF($AS72="未入力",0,IF($AP72="straight-line",$F24*0.9*$AQ72,IF($AP72="declining-balance",($F24-SUM($AH72:AK72))*$AQ72,$F24*$AQ72)))</f>
        <v>0</v>
      </c>
      <c r="AM72" s="94">
        <f>IF($AS72="未入力",0,IF($AP72="straight-line",$F24*0.9*$AQ72,IF($AP72="declining-balance",($F24-SUM($AH72:AL72))*$AQ72,$F24*$AQ72)))</f>
        <v>0</v>
      </c>
      <c r="AN72" s="94">
        <f>IF($AS72="未入力",0,IF($AP72="straight-line",$F24*0.9*$AQ72,IF($AP72="declining-balance",($F24-SUM($AH72:AM72))*$AQ72,$F24*$AQ72)))</f>
        <v>0</v>
      </c>
      <c r="AO72" s="94">
        <f>IF($AS72="未入力",0,IF($AP72="straight-line",$F24*0.9*$AQ72,IF($AP72="declining-balance",($F24-SUM($AH72:AN72))*$AQ72,$F24*$AQ72)))</f>
        <v>0</v>
      </c>
      <c r="AP72" s="91" t="e">
        <f t="shared" si="46"/>
        <v>#N/A</v>
      </c>
      <c r="AQ72" s="91" t="str">
        <f t="shared" si="47"/>
        <v/>
      </c>
      <c r="AR72" s="55" t="e">
        <f t="shared" si="48"/>
        <v>#N/A</v>
      </c>
      <c r="AS72" s="275" t="str">
        <f t="shared" si="49"/>
        <v>未入力</v>
      </c>
    </row>
    <row r="73" spans="1:45" ht="14.25" hidden="1" customHeight="1" outlineLevel="1">
      <c r="B73" s="372" t="s">
        <v>626</v>
      </c>
      <c r="C73" s="373"/>
      <c r="D73" s="94">
        <f t="shared" ref="D73:N73" si="50">SUM(D65:D72)</f>
        <v>0</v>
      </c>
      <c r="E73" s="94">
        <f t="shared" si="50"/>
        <v>0</v>
      </c>
      <c r="F73" s="94">
        <f t="shared" si="50"/>
        <v>0</v>
      </c>
      <c r="G73" s="94">
        <f t="shared" si="50"/>
        <v>0</v>
      </c>
      <c r="H73" s="94">
        <f t="shared" si="50"/>
        <v>0</v>
      </c>
      <c r="I73" s="94">
        <f t="shared" si="50"/>
        <v>0</v>
      </c>
      <c r="J73" s="94">
        <f t="shared" si="50"/>
        <v>0</v>
      </c>
      <c r="K73" s="94">
        <f t="shared" si="50"/>
        <v>0</v>
      </c>
      <c r="L73" s="94">
        <f t="shared" si="50"/>
        <v>0</v>
      </c>
      <c r="M73" s="94">
        <f t="shared" si="50"/>
        <v>0</v>
      </c>
      <c r="N73" s="94">
        <f t="shared" si="50"/>
        <v>0</v>
      </c>
      <c r="U73" s="94">
        <f t="shared" ref="U73:AD73" si="51">SUM(U65:U72)</f>
        <v>0</v>
      </c>
      <c r="V73" s="94">
        <f t="shared" si="51"/>
        <v>0</v>
      </c>
      <c r="W73" s="94" t="e">
        <f t="shared" si="51"/>
        <v>#N/A</v>
      </c>
      <c r="X73" s="94" t="e">
        <f t="shared" si="51"/>
        <v>#N/A</v>
      </c>
      <c r="Y73" s="94" t="e">
        <f t="shared" si="51"/>
        <v>#N/A</v>
      </c>
      <c r="Z73" s="94" t="e">
        <f t="shared" si="51"/>
        <v>#N/A</v>
      </c>
      <c r="AA73" s="94" t="e">
        <f t="shared" si="51"/>
        <v>#N/A</v>
      </c>
      <c r="AB73" s="94" t="e">
        <f t="shared" si="51"/>
        <v>#N/A</v>
      </c>
      <c r="AC73" s="94" t="e">
        <f t="shared" si="51"/>
        <v>#N/A</v>
      </c>
      <c r="AD73" s="94" t="e">
        <f t="shared" si="51"/>
        <v>#N/A</v>
      </c>
      <c r="AF73" s="94">
        <f t="shared" ref="AF73:AO73" si="52">SUM(AF65:AF72)</f>
        <v>0</v>
      </c>
      <c r="AG73" s="94">
        <f t="shared" si="52"/>
        <v>0</v>
      </c>
      <c r="AH73" s="94">
        <f t="shared" si="52"/>
        <v>0</v>
      </c>
      <c r="AI73" s="94">
        <f t="shared" si="52"/>
        <v>0</v>
      </c>
      <c r="AJ73" s="94">
        <f t="shared" si="52"/>
        <v>0</v>
      </c>
      <c r="AK73" s="94">
        <f t="shared" si="52"/>
        <v>0</v>
      </c>
      <c r="AL73" s="94">
        <f t="shared" si="52"/>
        <v>0</v>
      </c>
      <c r="AM73" s="94">
        <f t="shared" si="52"/>
        <v>0</v>
      </c>
      <c r="AN73" s="94">
        <f t="shared" si="52"/>
        <v>0</v>
      </c>
      <c r="AO73" s="94">
        <f t="shared" si="52"/>
        <v>0</v>
      </c>
      <c r="AP73" s="56"/>
      <c r="AQ73" s="56"/>
      <c r="AR73" s="94"/>
      <c r="AS73" s="275"/>
    </row>
    <row r="74" spans="1:45" hidden="1" outlineLevel="1"/>
    <row r="75" spans="1:45" hidden="1" outlineLevel="1">
      <c r="A75" s="33" t="s">
        <v>154</v>
      </c>
      <c r="N75" s="57" t="s">
        <v>151</v>
      </c>
    </row>
    <row r="76" spans="1:45" ht="30.75" hidden="1" customHeight="1" outlineLevel="1">
      <c r="B76" s="374" t="s">
        <v>148</v>
      </c>
      <c r="C76" s="375"/>
      <c r="D76" s="52">
        <f>+D$28</f>
        <v>2014</v>
      </c>
      <c r="E76" s="52">
        <f t="shared" ref="E76:M76" si="53">+E$28</f>
        <v>2015</v>
      </c>
      <c r="F76" s="52">
        <f t="shared" si="53"/>
        <v>2016</v>
      </c>
      <c r="G76" s="52">
        <f t="shared" si="53"/>
        <v>2017</v>
      </c>
      <c r="H76" s="52">
        <f t="shared" si="53"/>
        <v>2018</v>
      </c>
      <c r="I76" s="52">
        <f t="shared" si="53"/>
        <v>2019</v>
      </c>
      <c r="J76" s="52">
        <f t="shared" si="53"/>
        <v>2020</v>
      </c>
      <c r="K76" s="52">
        <f t="shared" si="53"/>
        <v>2021</v>
      </c>
      <c r="L76" s="52">
        <f t="shared" si="53"/>
        <v>2022</v>
      </c>
      <c r="M76" s="52">
        <f t="shared" si="53"/>
        <v>2023</v>
      </c>
      <c r="N76" s="53" t="s">
        <v>124</v>
      </c>
      <c r="U76" s="52" t="s">
        <v>138</v>
      </c>
      <c r="V76" s="52" t="s">
        <v>139</v>
      </c>
      <c r="W76" s="52" t="s">
        <v>140</v>
      </c>
      <c r="X76" s="52" t="s">
        <v>141</v>
      </c>
      <c r="Y76" s="52" t="s">
        <v>142</v>
      </c>
      <c r="Z76" s="52" t="s">
        <v>143</v>
      </c>
      <c r="AA76" s="52" t="s">
        <v>144</v>
      </c>
      <c r="AB76" s="52" t="s">
        <v>145</v>
      </c>
      <c r="AC76" s="52" t="s">
        <v>146</v>
      </c>
      <c r="AD76" s="52" t="s">
        <v>147</v>
      </c>
      <c r="AF76" s="52" t="s">
        <v>138</v>
      </c>
      <c r="AG76" s="52" t="s">
        <v>139</v>
      </c>
      <c r="AH76" s="52" t="s">
        <v>140</v>
      </c>
      <c r="AI76" s="52" t="s">
        <v>141</v>
      </c>
      <c r="AJ76" s="52" t="s">
        <v>142</v>
      </c>
      <c r="AK76" s="52" t="s">
        <v>143</v>
      </c>
      <c r="AL76" s="52" t="s">
        <v>144</v>
      </c>
      <c r="AM76" s="52" t="s">
        <v>145</v>
      </c>
      <c r="AN76" s="52" t="s">
        <v>146</v>
      </c>
      <c r="AO76" s="52" t="s">
        <v>147</v>
      </c>
      <c r="AP76" s="52" t="s">
        <v>474</v>
      </c>
      <c r="AQ76" s="52" t="s">
        <v>150</v>
      </c>
      <c r="AR76" s="52" t="s">
        <v>655</v>
      </c>
      <c r="AS76" s="349" t="s">
        <v>576</v>
      </c>
    </row>
    <row r="77" spans="1:45" ht="14.25" hidden="1" customHeight="1" outlineLevel="1">
      <c r="B77" s="386">
        <f t="shared" ref="B77:B84" si="54">+B29</f>
        <v>0</v>
      </c>
      <c r="C77" s="387"/>
      <c r="D77" s="90"/>
      <c r="E77" s="90"/>
      <c r="F77" s="90"/>
      <c r="G77" s="94">
        <f t="shared" ref="G77:G84" si="55">IF($AS77="未入力",0,IF($AP77="straight-line",$G17*0.9*$AQ77,IF($AP77="declining-balance",$G17*$AQ77,$G17*$AQ77)))</f>
        <v>0</v>
      </c>
      <c r="H77" s="94">
        <f>IF($AS77="未入力",0,IF(X77&gt;0,0,IF(Y77&gt;0,AJ77-Y77,IF($AP77="straight-line",$G17*0.9*$AQ77,IF($AP77="declining-balance",($G17-SUM($G77:G77))*$AQ77,$G17*$AQ77)))))</f>
        <v>0</v>
      </c>
      <c r="I77" s="94">
        <f>IF($AS77="未入力",0,IF(Y77&gt;0,0,IF(Z77&gt;0,AK77-Z77,IF($AP77="straight-line",$G17*0.9*$AQ77,IF($AP77="declining-balance",($G17-SUM($G77:H77))*$AQ77,$G17*$AQ77)))))</f>
        <v>0</v>
      </c>
      <c r="J77" s="94">
        <f>IF($AS77="未入力",0,IF(Z77&gt;0,0,IF(AA77&gt;0,AL77-AA77,IF($AP77="straight-line",$G17*0.9*$AQ77,IF($AP77="declining-balance",($G17-SUM($G77:I77))*$AQ77,$G17*$AQ77)))))</f>
        <v>0</v>
      </c>
      <c r="K77" s="94">
        <f>IF($AS77="未入力",0,IF(AA77&gt;0,0,IF(AB77&gt;0,AM77-AB77,IF($AP77="straight-line",$G17*0.9*$AQ77,IF($AP77="declining-balance",($G17-SUM($G77:J77))*$AQ77,$G17*$AQ77)))))</f>
        <v>0</v>
      </c>
      <c r="L77" s="94">
        <f>IF($AS77="未入力",0,IF(AB77&gt;0,0,IF(AC77&gt;0,AN77-AC77,IF($AP77="straight-line",$G17*0.9*$AQ77,IF($AP77="declining-balance",($G17-SUM($G77:K77))*$AQ77,$G17*$AQ77)))))</f>
        <v>0</v>
      </c>
      <c r="M77" s="94">
        <f>IF($AS77="未入力",0,IF(AC77&gt;0,0,IF(AD77&gt;0,AO77-AD77,IF($AP77="straight-line",$G17*0.9*$AQ77,IF($AP77="declining-balance",($G17-SUM($G77:L77))*$AQ77,$G17*$AQ77)))))</f>
        <v>0</v>
      </c>
      <c r="N77" s="55">
        <f t="shared" ref="N77:N84" si="56">SUM(D77:M77)</f>
        <v>0</v>
      </c>
      <c r="U77" s="90"/>
      <c r="V77" s="90"/>
      <c r="W77" s="90"/>
      <c r="X77" s="260" t="e">
        <f>SUM($AI77:AI77)-$AR77</f>
        <v>#N/A</v>
      </c>
      <c r="Y77" s="260" t="e">
        <f>SUM($AI77:AJ77)-$AR77</f>
        <v>#N/A</v>
      </c>
      <c r="Z77" s="260" t="e">
        <f>SUM($AI77:AK77)-$AR77</f>
        <v>#N/A</v>
      </c>
      <c r="AA77" s="260" t="e">
        <f>SUM($AI77:AL77)-$AR77</f>
        <v>#N/A</v>
      </c>
      <c r="AB77" s="260" t="e">
        <f>SUM($AI77:AM77)-$AR77</f>
        <v>#N/A</v>
      </c>
      <c r="AC77" s="260" t="e">
        <f>SUM($AI77:AN77)-$AR77</f>
        <v>#N/A</v>
      </c>
      <c r="AD77" s="260" t="e">
        <f>SUM($AI77:AO77)-$AR77</f>
        <v>#N/A</v>
      </c>
      <c r="AF77" s="90"/>
      <c r="AG77" s="90"/>
      <c r="AH77" s="90"/>
      <c r="AI77" s="94">
        <f t="shared" ref="AI77:AI84" si="57">IF($AS77="未入力",0,IF($AP77="straight-line",$G17*0.9*$AQ77,IF($AP77="declining-balance",$G17*$AQ77,$G17*$AQ77)))</f>
        <v>0</v>
      </c>
      <c r="AJ77" s="94">
        <f>IF($AS77="未入力",0,IF($AP77="straight-line",$G17*0.9*$AQ77,IF($AP77="declining-balance",($G17-SUM($AI77:AI77))*$AQ77,$G17*$AQ77)))</f>
        <v>0</v>
      </c>
      <c r="AK77" s="94">
        <f>IF($AS77="未入力",0,IF($AP77="straight-line",$G17*0.9*$AQ77,IF($AP77="declining-balance",($G17-SUM($AI77:AJ77))*$AQ77,$G17*$AQ77)))</f>
        <v>0</v>
      </c>
      <c r="AL77" s="94">
        <f>IF($AS77="未入力",0,IF($AP77="straight-line",$G17*0.9*$AQ77,IF($AP77="declining-balance",($G17-SUM($AI77:AK77))*$AQ77,$G17*$AQ77)))</f>
        <v>0</v>
      </c>
      <c r="AM77" s="94">
        <f>IF($AS77="未入力",0,IF($AP77="straight-line",$G17*0.9*$AQ77,IF($AP77="declining-balance",($G17-SUM($AI77:AL77))*$AQ77,$G17*$AQ77)))</f>
        <v>0</v>
      </c>
      <c r="AN77" s="94">
        <f>IF($AS77="未入力",0,IF($AP77="straight-line",$G17*0.9*$AQ77,IF($AP77="declining-balance",($G17-SUM($AI77:AM77))*$AQ77,$G17*$AQ77)))</f>
        <v>0</v>
      </c>
      <c r="AO77" s="94">
        <f>IF($AS77="未入力",0,IF($AP77="straight-line",$G17*0.9*$AQ77,IF($AP77="declining-balance",($G17-SUM($AI77:AN77))*$AQ77,$G17*$AQ77)))</f>
        <v>0</v>
      </c>
      <c r="AP77" s="91" t="e">
        <f t="shared" ref="AP77:AP84" si="58">+X6</f>
        <v>#N/A</v>
      </c>
      <c r="AQ77" s="91" t="str">
        <f t="shared" ref="AQ77:AQ84" si="59">+N6</f>
        <v/>
      </c>
      <c r="AR77" s="55" t="e">
        <f t="shared" ref="AR77:AR84" si="60">IF(AP77="-",0,IF(AP77="straight-line(5 years)",G17,G17*0.95))</f>
        <v>#N/A</v>
      </c>
      <c r="AS77" s="275" t="str">
        <f>IF(AQ77="","未入力","入力")</f>
        <v>未入力</v>
      </c>
    </row>
    <row r="78" spans="1:45" ht="14.25" hidden="1" customHeight="1" outlineLevel="1">
      <c r="B78" s="386">
        <f t="shared" si="54"/>
        <v>0</v>
      </c>
      <c r="C78" s="387"/>
      <c r="D78" s="90"/>
      <c r="E78" s="90"/>
      <c r="F78" s="90"/>
      <c r="G78" s="94">
        <f t="shared" si="55"/>
        <v>0</v>
      </c>
      <c r="H78" s="94">
        <f>IF($AS78="未入力",0,IF(X78&gt;0,0,IF(Y78&gt;0,AJ78-Y78,IF($AP78="straight-line",$G18*0.9*$AQ78,IF($AP78="declining-balance",($G18-SUM($G78:G78))*$AQ78,$G18*$AQ78)))))</f>
        <v>0</v>
      </c>
      <c r="I78" s="94">
        <f>IF($AS78="未入力",0,IF(Y78&gt;0,0,IF(Z78&gt;0,AK78-Z78,IF($AP78="straight-line",$G18*0.9*$AQ78,IF($AP78="declining-balance",($G18-SUM($G78:H78))*$AQ78,$G18*$AQ78)))))</f>
        <v>0</v>
      </c>
      <c r="J78" s="94">
        <f>IF($AS78="未入力",0,IF(Z78&gt;0,0,IF(AA78&gt;0,AL78-AA78,IF($AP78="straight-line",$G18*0.9*$AQ78,IF($AP78="declining-balance",($G18-SUM($G78:I78))*$AQ78,$G18*$AQ78)))))</f>
        <v>0</v>
      </c>
      <c r="K78" s="94">
        <f>IF($AS78="未入力",0,IF(AA78&gt;0,0,IF(AB78&gt;0,AM78-AB78,IF($AP78="straight-line",$G18*0.9*$AQ78,IF($AP78="declining-balance",($G18-SUM($G78:J78))*$AQ78,$G18*$AQ78)))))</f>
        <v>0</v>
      </c>
      <c r="L78" s="94">
        <f>IF($AS78="未入力",0,IF(AB78&gt;0,0,IF(AC78&gt;0,AN78-AC78,IF($AP78="straight-line",$G18*0.9*$AQ78,IF($AP78="declining-balance",($G18-SUM($G78:K78))*$AQ78,$G18*$AQ78)))))</f>
        <v>0</v>
      </c>
      <c r="M78" s="94">
        <f>IF($AS78="未入力",0,IF(AC78&gt;0,0,IF(AD78&gt;0,AO78-AD78,IF($AP78="straight-line",$G18*0.9*$AQ78,IF($AP78="declining-balance",($G18-SUM($G78:L78))*$AQ78,$G18*$AQ78)))))</f>
        <v>0</v>
      </c>
      <c r="N78" s="55">
        <f t="shared" si="56"/>
        <v>0</v>
      </c>
      <c r="U78" s="90"/>
      <c r="V78" s="90"/>
      <c r="W78" s="90"/>
      <c r="X78" s="260" t="e">
        <f>SUM($AI78:AI78)-$AR78</f>
        <v>#N/A</v>
      </c>
      <c r="Y78" s="260" t="e">
        <f>SUM($AI78:AJ78)-$AR78</f>
        <v>#N/A</v>
      </c>
      <c r="Z78" s="260" t="e">
        <f>SUM($AI78:AK78)-$AR78</f>
        <v>#N/A</v>
      </c>
      <c r="AA78" s="260" t="e">
        <f>SUM($AI78:AL78)-$AR78</f>
        <v>#N/A</v>
      </c>
      <c r="AB78" s="260" t="e">
        <f>SUM($AI78:AM78)-$AR78</f>
        <v>#N/A</v>
      </c>
      <c r="AC78" s="260" t="e">
        <f>SUM($AI78:AN78)-$AR78</f>
        <v>#N/A</v>
      </c>
      <c r="AD78" s="260" t="e">
        <f>SUM($AI78:AO78)-$AR78</f>
        <v>#N/A</v>
      </c>
      <c r="AF78" s="90"/>
      <c r="AG78" s="90"/>
      <c r="AH78" s="90"/>
      <c r="AI78" s="94">
        <f t="shared" si="57"/>
        <v>0</v>
      </c>
      <c r="AJ78" s="94">
        <f>IF($AS78="未入力",0,IF($AP78="straight-line",$G18*0.9*$AQ78,IF($AP78="declining-balance",($G18-SUM($AI78:AI78))*$AQ78,$G18*$AQ78)))</f>
        <v>0</v>
      </c>
      <c r="AK78" s="94">
        <f>IF($AS78="未入力",0,IF($AP78="straight-line",$G18*0.9*$AQ78,IF($AP78="declining-balance",($G18-SUM($AI78:AJ78))*$AQ78,$G18*$AQ78)))</f>
        <v>0</v>
      </c>
      <c r="AL78" s="94">
        <f>IF($AS78="未入力",0,IF($AP78="straight-line",$G18*0.9*$AQ78,IF($AP78="declining-balance",($G18-SUM($AI78:AK78))*$AQ78,$G18*$AQ78)))</f>
        <v>0</v>
      </c>
      <c r="AM78" s="94">
        <f>IF($AS78="未入力",0,IF($AP78="straight-line",$G18*0.9*$AQ78,IF($AP78="declining-balance",($G18-SUM($AI78:AL78))*$AQ78,$G18*$AQ78)))</f>
        <v>0</v>
      </c>
      <c r="AN78" s="94">
        <f>IF($AS78="未入力",0,IF($AP78="straight-line",$G18*0.9*$AQ78,IF($AP78="declining-balance",($G18-SUM($AI78:AM78))*$AQ78,$G18*$AQ78)))</f>
        <v>0</v>
      </c>
      <c r="AO78" s="94">
        <f>IF($AS78="未入力",0,IF($AP78="straight-line",$G18*0.9*$AQ78,IF($AP78="declining-balance",($G18-SUM($AI78:AN78))*$AQ78,$G18*$AQ78)))</f>
        <v>0</v>
      </c>
      <c r="AP78" s="91" t="e">
        <f t="shared" si="58"/>
        <v>#N/A</v>
      </c>
      <c r="AQ78" s="91" t="str">
        <f t="shared" si="59"/>
        <v/>
      </c>
      <c r="AR78" s="55" t="e">
        <f t="shared" si="60"/>
        <v>#N/A</v>
      </c>
      <c r="AS78" s="275" t="str">
        <f t="shared" ref="AS78:AS84" si="61">IF(AQ78="","未入力","入力")</f>
        <v>未入力</v>
      </c>
    </row>
    <row r="79" spans="1:45" ht="14.25" hidden="1" customHeight="1" outlineLevel="1">
      <c r="B79" s="386">
        <f t="shared" si="54"/>
        <v>0</v>
      </c>
      <c r="C79" s="387"/>
      <c r="D79" s="90"/>
      <c r="E79" s="90"/>
      <c r="F79" s="90"/>
      <c r="G79" s="94">
        <f t="shared" si="55"/>
        <v>0</v>
      </c>
      <c r="H79" s="94">
        <f>IF($AS79="未入力",0,IF(X79&gt;0,0,IF(Y79&gt;0,AJ79-Y79,IF($AP79="straight-line",$G19*0.9*$AQ79,IF($AP79="declining-balance",($G19-SUM($G79:G79))*$AQ79,$G19*$AQ79)))))</f>
        <v>0</v>
      </c>
      <c r="I79" s="94">
        <f>IF($AS79="未入力",0,IF(Y79&gt;0,0,IF(Z79&gt;0,AK79-Z79,IF($AP79="straight-line",$G19*0.9*$AQ79,IF($AP79="declining-balance",($G19-SUM($G79:H79))*$AQ79,$G19*$AQ79)))))</f>
        <v>0</v>
      </c>
      <c r="J79" s="94">
        <f>IF($AS79="未入力",0,IF(Z79&gt;0,0,IF(AA79&gt;0,AL79-AA79,IF($AP79="straight-line",$G19*0.9*$AQ79,IF($AP79="declining-balance",($G19-SUM($G79:I79))*$AQ79,$G19*$AQ79)))))</f>
        <v>0</v>
      </c>
      <c r="K79" s="94">
        <f>IF($AS79="未入力",0,IF(AA79&gt;0,0,IF(AB79&gt;0,AM79-AB79,IF($AP79="straight-line",$G19*0.9*$AQ79,IF($AP79="declining-balance",($G19-SUM($G79:J79))*$AQ79,$G19*$AQ79)))))</f>
        <v>0</v>
      </c>
      <c r="L79" s="94">
        <f>IF($AS79="未入力",0,IF(AB79&gt;0,0,IF(AC79&gt;0,AN79-AC79,IF($AP79="straight-line",$G19*0.9*$AQ79,IF($AP79="declining-balance",($G19-SUM($G79:K79))*$AQ79,$G19*$AQ79)))))</f>
        <v>0</v>
      </c>
      <c r="M79" s="94">
        <f>IF($AS79="未入力",0,IF(AC79&gt;0,0,IF(AD79&gt;0,AO79-AD79,IF($AP79="straight-line",$G19*0.9*$AQ79,IF($AP79="declining-balance",($G19-SUM($G79:L79))*$AQ79,$G19*$AQ79)))))</f>
        <v>0</v>
      </c>
      <c r="N79" s="55">
        <f t="shared" si="56"/>
        <v>0</v>
      </c>
      <c r="U79" s="90"/>
      <c r="V79" s="90"/>
      <c r="W79" s="90"/>
      <c r="X79" s="260" t="e">
        <f>SUM($AI79:AI79)-$AR79</f>
        <v>#N/A</v>
      </c>
      <c r="Y79" s="260" t="e">
        <f>SUM($AI79:AJ79)-$AR79</f>
        <v>#N/A</v>
      </c>
      <c r="Z79" s="260" t="e">
        <f>SUM($AI79:AK79)-$AR79</f>
        <v>#N/A</v>
      </c>
      <c r="AA79" s="260" t="e">
        <f>SUM($AI79:AL79)-$AR79</f>
        <v>#N/A</v>
      </c>
      <c r="AB79" s="260" t="e">
        <f>SUM($AI79:AM79)-$AR79</f>
        <v>#N/A</v>
      </c>
      <c r="AC79" s="260" t="e">
        <f>SUM($AI79:AN79)-$AR79</f>
        <v>#N/A</v>
      </c>
      <c r="AD79" s="260" t="e">
        <f>SUM($AI79:AO79)-$AR79</f>
        <v>#N/A</v>
      </c>
      <c r="AF79" s="90"/>
      <c r="AG79" s="90"/>
      <c r="AH79" s="90"/>
      <c r="AI79" s="94">
        <f t="shared" si="57"/>
        <v>0</v>
      </c>
      <c r="AJ79" s="94">
        <f>IF($AS79="未入力",0,IF($AP79="straight-line",$G19*0.9*$AQ79,IF($AP79="declining-balance",($G19-SUM($AI79:AI79))*$AQ79,$G19*$AQ79)))</f>
        <v>0</v>
      </c>
      <c r="AK79" s="94">
        <f>IF($AS79="未入力",0,IF($AP79="straight-line",$G19*0.9*$AQ79,IF($AP79="declining-balance",($G19-SUM($AI79:AJ79))*$AQ79,$G19*$AQ79)))</f>
        <v>0</v>
      </c>
      <c r="AL79" s="94">
        <f>IF($AS79="未入力",0,IF($AP79="straight-line",$G19*0.9*$AQ79,IF($AP79="declining-balance",($G19-SUM($AI79:AK79))*$AQ79,$G19*$AQ79)))</f>
        <v>0</v>
      </c>
      <c r="AM79" s="94">
        <f>IF($AS79="未入力",0,IF($AP79="straight-line",$G19*0.9*$AQ79,IF($AP79="declining-balance",($G19-SUM($AI79:AL79))*$AQ79,$G19*$AQ79)))</f>
        <v>0</v>
      </c>
      <c r="AN79" s="94">
        <f>IF($AS79="未入力",0,IF($AP79="straight-line",$G19*0.9*$AQ79,IF($AP79="declining-balance",($G19-SUM($AI79:AM79))*$AQ79,$G19*$AQ79)))</f>
        <v>0</v>
      </c>
      <c r="AO79" s="94">
        <f>IF($AS79="未入力",0,IF($AP79="straight-line",$G19*0.9*$AQ79,IF($AP79="declining-balance",($G19-SUM($AI79:AN79))*$AQ79,$G19*$AQ79)))</f>
        <v>0</v>
      </c>
      <c r="AP79" s="91" t="e">
        <f t="shared" si="58"/>
        <v>#N/A</v>
      </c>
      <c r="AQ79" s="91" t="str">
        <f t="shared" si="59"/>
        <v/>
      </c>
      <c r="AR79" s="55" t="e">
        <f t="shared" si="60"/>
        <v>#N/A</v>
      </c>
      <c r="AS79" s="275" t="str">
        <f t="shared" si="61"/>
        <v>未入力</v>
      </c>
    </row>
    <row r="80" spans="1:45" ht="14.25" hidden="1" customHeight="1" outlineLevel="1">
      <c r="B80" s="386">
        <f t="shared" si="54"/>
        <v>0</v>
      </c>
      <c r="C80" s="387"/>
      <c r="D80" s="90"/>
      <c r="E80" s="90"/>
      <c r="F80" s="90"/>
      <c r="G80" s="94">
        <f t="shared" si="55"/>
        <v>0</v>
      </c>
      <c r="H80" s="94">
        <f>IF($AS80="未入力",0,IF(X80&gt;0,0,IF(Y80&gt;0,AJ80-Y80,IF($AP80="straight-line",$G20*0.9*$AQ80,IF($AP80="declining-balance",($G20-SUM($G80:G80))*$AQ80,$G20*$AQ80)))))</f>
        <v>0</v>
      </c>
      <c r="I80" s="94">
        <f>IF($AS80="未入力",0,IF(Y80&gt;0,0,IF(Z80&gt;0,AK80-Z80,IF($AP80="straight-line",$G20*0.9*$AQ80,IF($AP80="declining-balance",($G20-SUM($G80:H80))*$AQ80,$G20*$AQ80)))))</f>
        <v>0</v>
      </c>
      <c r="J80" s="94">
        <f>IF($AS80="未入力",0,IF(Z80&gt;0,0,IF(AA80&gt;0,AL80-AA80,IF($AP80="straight-line",$G20*0.9*$AQ80,IF($AP80="declining-balance",($G20-SUM($G80:I80))*$AQ80,$G20*$AQ80)))))</f>
        <v>0</v>
      </c>
      <c r="K80" s="94">
        <f>IF($AS80="未入力",0,IF(AA80&gt;0,0,IF(AB80&gt;0,AM80-AB80,IF($AP80="straight-line",$G20*0.9*$AQ80,IF($AP80="declining-balance",($G20-SUM($G80:J80))*$AQ80,$G20*$AQ80)))))</f>
        <v>0</v>
      </c>
      <c r="L80" s="94">
        <f>IF($AS80="未入力",0,IF(AB80&gt;0,0,IF(AC80&gt;0,AN80-AC80,IF($AP80="straight-line",$G20*0.9*$AQ80,IF($AP80="declining-balance",($G20-SUM($G80:K80))*$AQ80,$G20*$AQ80)))))</f>
        <v>0</v>
      </c>
      <c r="M80" s="94">
        <f>IF($AS80="未入力",0,IF(AC80&gt;0,0,IF(AD80&gt;0,AO80-AD80,IF($AP80="straight-line",$G20*0.9*$AQ80,IF($AP80="declining-balance",($G20-SUM($G80:L80))*$AQ80,$G20*$AQ80)))))</f>
        <v>0</v>
      </c>
      <c r="N80" s="55">
        <f t="shared" si="56"/>
        <v>0</v>
      </c>
      <c r="U80" s="90"/>
      <c r="V80" s="90"/>
      <c r="W80" s="90"/>
      <c r="X80" s="260" t="e">
        <f>SUM($AI80:AI80)-$AR80</f>
        <v>#N/A</v>
      </c>
      <c r="Y80" s="260" t="e">
        <f>SUM($AI80:AJ80)-$AR80</f>
        <v>#N/A</v>
      </c>
      <c r="Z80" s="260" t="e">
        <f>SUM($AI80:AK80)-$AR80</f>
        <v>#N/A</v>
      </c>
      <c r="AA80" s="260" t="e">
        <f>SUM($AI80:AL80)-$AR80</f>
        <v>#N/A</v>
      </c>
      <c r="AB80" s="260" t="e">
        <f>SUM($AI80:AM80)-$AR80</f>
        <v>#N/A</v>
      </c>
      <c r="AC80" s="260" t="e">
        <f>SUM($AI80:AN80)-$AR80</f>
        <v>#N/A</v>
      </c>
      <c r="AD80" s="260" t="e">
        <f>SUM($AI80:AO80)-$AR80</f>
        <v>#N/A</v>
      </c>
      <c r="AF80" s="90"/>
      <c r="AG80" s="90"/>
      <c r="AH80" s="90"/>
      <c r="AI80" s="94">
        <f t="shared" si="57"/>
        <v>0</v>
      </c>
      <c r="AJ80" s="94">
        <f>IF($AS80="未入力",0,IF($AP80="straight-line",$G20*0.9*$AQ80,IF($AP80="declining-balance",($G20-SUM($AI80:AI80))*$AQ80,$G20*$AQ80)))</f>
        <v>0</v>
      </c>
      <c r="AK80" s="94">
        <f>IF($AS80="未入力",0,IF($AP80="straight-line",$G20*0.9*$AQ80,IF($AP80="declining-balance",($G20-SUM($AI80:AJ80))*$AQ80,$G20*$AQ80)))</f>
        <v>0</v>
      </c>
      <c r="AL80" s="94">
        <f>IF($AS80="未入力",0,IF($AP80="straight-line",$G20*0.9*$AQ80,IF($AP80="declining-balance",($G20-SUM($AI80:AK80))*$AQ80,$G20*$AQ80)))</f>
        <v>0</v>
      </c>
      <c r="AM80" s="94">
        <f>IF($AS80="未入力",0,IF($AP80="straight-line",$G20*0.9*$AQ80,IF($AP80="declining-balance",($G20-SUM($AI80:AL80))*$AQ80,$G20*$AQ80)))</f>
        <v>0</v>
      </c>
      <c r="AN80" s="94">
        <f>IF($AS80="未入力",0,IF($AP80="straight-line",$G20*0.9*$AQ80,IF($AP80="declining-balance",($G20-SUM($AI80:AM80))*$AQ80,$G20*$AQ80)))</f>
        <v>0</v>
      </c>
      <c r="AO80" s="94">
        <f>IF($AS80="未入力",0,IF($AP80="straight-line",$G20*0.9*$AQ80,IF($AP80="declining-balance",($G20-SUM($AI80:AN80))*$AQ80,$G20*$AQ80)))</f>
        <v>0</v>
      </c>
      <c r="AP80" s="91" t="e">
        <f t="shared" si="58"/>
        <v>#N/A</v>
      </c>
      <c r="AQ80" s="91" t="str">
        <f t="shared" si="59"/>
        <v/>
      </c>
      <c r="AR80" s="55" t="e">
        <f t="shared" si="60"/>
        <v>#N/A</v>
      </c>
      <c r="AS80" s="275" t="str">
        <f t="shared" si="61"/>
        <v>未入力</v>
      </c>
    </row>
    <row r="81" spans="1:45" ht="14.25" hidden="1" customHeight="1" outlineLevel="1">
      <c r="B81" s="386">
        <f t="shared" si="54"/>
        <v>0</v>
      </c>
      <c r="C81" s="387"/>
      <c r="D81" s="90"/>
      <c r="E81" s="90"/>
      <c r="F81" s="90"/>
      <c r="G81" s="94">
        <f t="shared" si="55"/>
        <v>0</v>
      </c>
      <c r="H81" s="94">
        <f>IF($AS81="未入力",0,IF(X81&gt;0,0,IF(Y81&gt;0,AJ81-Y81,IF($AP81="straight-line",$G21*0.9*$AQ81,IF($AP81="declining-balance",($G21-SUM($G81:G81))*$AQ81,$G21*$AQ81)))))</f>
        <v>0</v>
      </c>
      <c r="I81" s="94">
        <f>IF($AS81="未入力",0,IF(Y81&gt;0,0,IF(Z81&gt;0,AK81-Z81,IF($AP81="straight-line",$G21*0.9*$AQ81,IF($AP81="declining-balance",($G21-SUM($G81:H81))*$AQ81,$G21*$AQ81)))))</f>
        <v>0</v>
      </c>
      <c r="J81" s="94">
        <f>IF($AS81="未入力",0,IF(Z81&gt;0,0,IF(AA81&gt;0,AL81-AA81,IF($AP81="straight-line",$G21*0.9*$AQ81,IF($AP81="declining-balance",($G21-SUM($G81:I81))*$AQ81,$G21*$AQ81)))))</f>
        <v>0</v>
      </c>
      <c r="K81" s="94">
        <f>IF($AS81="未入力",0,IF(AA81&gt;0,0,IF(AB81&gt;0,AM81-AB81,IF($AP81="straight-line",$G21*0.9*$AQ81,IF($AP81="declining-balance",($G21-SUM($G81:J81))*$AQ81,$G21*$AQ81)))))</f>
        <v>0</v>
      </c>
      <c r="L81" s="94">
        <f>IF($AS81="未入力",0,IF(AB81&gt;0,0,IF(AC81&gt;0,AN81-AC81,IF($AP81="straight-line",$G21*0.9*$AQ81,IF($AP81="declining-balance",($G21-SUM($G81:K81))*$AQ81,$G21*$AQ81)))))</f>
        <v>0</v>
      </c>
      <c r="M81" s="94">
        <f>IF($AS81="未入力",0,IF(AC81&gt;0,0,IF(AD81&gt;0,AO81-AD81,IF($AP81="straight-line",$G21*0.9*$AQ81,IF($AP81="declining-balance",($G21-SUM($G81:L81))*$AQ81,$G21*$AQ81)))))</f>
        <v>0</v>
      </c>
      <c r="N81" s="55">
        <f t="shared" si="56"/>
        <v>0</v>
      </c>
      <c r="U81" s="90"/>
      <c r="V81" s="90"/>
      <c r="W81" s="90"/>
      <c r="X81" s="260" t="e">
        <f>SUM($AI81:AI81)-$AR81</f>
        <v>#N/A</v>
      </c>
      <c r="Y81" s="260" t="e">
        <f>SUM($AI81:AJ81)-$AR81</f>
        <v>#N/A</v>
      </c>
      <c r="Z81" s="260" t="e">
        <f>SUM($AI81:AK81)-$AR81</f>
        <v>#N/A</v>
      </c>
      <c r="AA81" s="260" t="e">
        <f>SUM($AI81:AL81)-$AR81</f>
        <v>#N/A</v>
      </c>
      <c r="AB81" s="260" t="e">
        <f>SUM($AI81:AM81)-$AR81</f>
        <v>#N/A</v>
      </c>
      <c r="AC81" s="260" t="e">
        <f>SUM($AI81:AN81)-$AR81</f>
        <v>#N/A</v>
      </c>
      <c r="AD81" s="260" t="e">
        <f>SUM($AI81:AO81)-$AR81</f>
        <v>#N/A</v>
      </c>
      <c r="AF81" s="90"/>
      <c r="AG81" s="90"/>
      <c r="AH81" s="90"/>
      <c r="AI81" s="94">
        <f t="shared" si="57"/>
        <v>0</v>
      </c>
      <c r="AJ81" s="94">
        <f>IF($AS81="未入力",0,IF($AP81="straight-line",$G21*0.9*$AQ81,IF($AP81="declining-balance",($G21-SUM($AI81:AI81))*$AQ81,$G21*$AQ81)))</f>
        <v>0</v>
      </c>
      <c r="AK81" s="94">
        <f>IF($AS81="未入力",0,IF($AP81="straight-line",$G21*0.9*$AQ81,IF($AP81="declining-balance",($G21-SUM($AI81:AJ81))*$AQ81,$G21*$AQ81)))</f>
        <v>0</v>
      </c>
      <c r="AL81" s="94">
        <f>IF($AS81="未入力",0,IF($AP81="straight-line",$G21*0.9*$AQ81,IF($AP81="declining-balance",($G21-SUM($AI81:AK81))*$AQ81,$G21*$AQ81)))</f>
        <v>0</v>
      </c>
      <c r="AM81" s="94">
        <f>IF($AS81="未入力",0,IF($AP81="straight-line",$G21*0.9*$AQ81,IF($AP81="declining-balance",($G21-SUM($AI81:AL81))*$AQ81,$G21*$AQ81)))</f>
        <v>0</v>
      </c>
      <c r="AN81" s="94">
        <f>IF($AS81="未入力",0,IF($AP81="straight-line",$G21*0.9*$AQ81,IF($AP81="declining-balance",($G21-SUM($AI81:AM81))*$AQ81,$G21*$AQ81)))</f>
        <v>0</v>
      </c>
      <c r="AO81" s="94">
        <f>IF($AS81="未入力",0,IF($AP81="straight-line",$G21*0.9*$AQ81,IF($AP81="declining-balance",($G21-SUM($AI81:AN81))*$AQ81,$G21*$AQ81)))</f>
        <v>0</v>
      </c>
      <c r="AP81" s="91" t="e">
        <f t="shared" si="58"/>
        <v>#N/A</v>
      </c>
      <c r="AQ81" s="91" t="str">
        <f t="shared" si="59"/>
        <v/>
      </c>
      <c r="AR81" s="55" t="e">
        <f t="shared" si="60"/>
        <v>#N/A</v>
      </c>
      <c r="AS81" s="275" t="str">
        <f t="shared" si="61"/>
        <v>未入力</v>
      </c>
    </row>
    <row r="82" spans="1:45" ht="14.25" hidden="1" customHeight="1" outlineLevel="1">
      <c r="B82" s="386">
        <f t="shared" si="54"/>
        <v>0</v>
      </c>
      <c r="C82" s="387"/>
      <c r="D82" s="90"/>
      <c r="E82" s="90"/>
      <c r="F82" s="90"/>
      <c r="G82" s="94">
        <f t="shared" si="55"/>
        <v>0</v>
      </c>
      <c r="H82" s="94">
        <f>IF($AS82="未入力",0,IF(X82&gt;0,0,IF(Y82&gt;0,AJ82-Y82,IF($AP82="straight-line",$G22*0.9*$AQ82,IF($AP82="declining-balance",($G22-SUM($G82:G82))*$AQ82,$G22*$AQ82)))))</f>
        <v>0</v>
      </c>
      <c r="I82" s="94">
        <f>IF($AS82="未入力",0,IF(Y82&gt;0,0,IF(Z82&gt;0,AK82-Z82,IF($AP82="straight-line",$G22*0.9*$AQ82,IF($AP82="declining-balance",($G22-SUM($G82:H82))*$AQ82,$G22*$AQ82)))))</f>
        <v>0</v>
      </c>
      <c r="J82" s="94">
        <f>IF($AS82="未入力",0,IF(Z82&gt;0,0,IF(AA82&gt;0,AL82-AA82,IF($AP82="straight-line",$G22*0.9*$AQ82,IF($AP82="declining-balance",($G22-SUM($G82:I82))*$AQ82,$G22*$AQ82)))))</f>
        <v>0</v>
      </c>
      <c r="K82" s="94">
        <f>IF($AS82="未入力",0,IF(AA82&gt;0,0,IF(AB82&gt;0,AM82-AB82,IF($AP82="straight-line",$G22*0.9*$AQ82,IF($AP82="declining-balance",($G22-SUM($G82:J82))*$AQ82,$G22*$AQ82)))))</f>
        <v>0</v>
      </c>
      <c r="L82" s="94">
        <f>IF($AS82="未入力",0,IF(AB82&gt;0,0,IF(AC82&gt;0,AN82-AC82,IF($AP82="straight-line",$G22*0.9*$AQ82,IF($AP82="declining-balance",($G22-SUM($G82:K82))*$AQ82,$G22*$AQ82)))))</f>
        <v>0</v>
      </c>
      <c r="M82" s="94">
        <f>IF($AS82="未入力",0,IF(AC82&gt;0,0,IF(AD82&gt;0,AO82-AD82,IF($AP82="straight-line",$G22*0.9*$AQ82,IF($AP82="declining-balance",($G22-SUM($G82:L82))*$AQ82,$G22*$AQ82)))))</f>
        <v>0</v>
      </c>
      <c r="N82" s="55">
        <f t="shared" si="56"/>
        <v>0</v>
      </c>
      <c r="U82" s="90"/>
      <c r="V82" s="90"/>
      <c r="W82" s="90"/>
      <c r="X82" s="260" t="e">
        <f>SUM($AI82:AI82)-$AR82</f>
        <v>#N/A</v>
      </c>
      <c r="Y82" s="260" t="e">
        <f>SUM($AI82:AJ82)-$AR82</f>
        <v>#N/A</v>
      </c>
      <c r="Z82" s="260" t="e">
        <f>SUM($AI82:AK82)-$AR82</f>
        <v>#N/A</v>
      </c>
      <c r="AA82" s="260" t="e">
        <f>SUM($AI82:AL82)-$AR82</f>
        <v>#N/A</v>
      </c>
      <c r="AB82" s="260" t="e">
        <f>SUM($AI82:AM82)-$AR82</f>
        <v>#N/A</v>
      </c>
      <c r="AC82" s="260" t="e">
        <f>SUM($AI82:AN82)-$AR82</f>
        <v>#N/A</v>
      </c>
      <c r="AD82" s="260" t="e">
        <f>SUM($AI82:AO82)-$AR82</f>
        <v>#N/A</v>
      </c>
      <c r="AF82" s="90"/>
      <c r="AG82" s="90"/>
      <c r="AH82" s="90"/>
      <c r="AI82" s="94">
        <f t="shared" si="57"/>
        <v>0</v>
      </c>
      <c r="AJ82" s="94">
        <f>IF($AS82="未入力",0,IF($AP82="straight-line",$G22*0.9*$AQ82,IF($AP82="declining-balance",($G22-SUM($AI82:AI82))*$AQ82,$G22*$AQ82)))</f>
        <v>0</v>
      </c>
      <c r="AK82" s="94">
        <f>IF($AS82="未入力",0,IF($AP82="straight-line",$G22*0.9*$AQ82,IF($AP82="declining-balance",($G22-SUM($AI82:AJ82))*$AQ82,$G22*$AQ82)))</f>
        <v>0</v>
      </c>
      <c r="AL82" s="94">
        <f>IF($AS82="未入力",0,IF($AP82="straight-line",$G22*0.9*$AQ82,IF($AP82="declining-balance",($G22-SUM($AI82:AK82))*$AQ82,$G22*$AQ82)))</f>
        <v>0</v>
      </c>
      <c r="AM82" s="94">
        <f>IF($AS82="未入力",0,IF($AP82="straight-line",$G22*0.9*$AQ82,IF($AP82="declining-balance",($G22-SUM($AI82:AL82))*$AQ82,$G22*$AQ82)))</f>
        <v>0</v>
      </c>
      <c r="AN82" s="94">
        <f>IF($AS82="未入力",0,IF($AP82="straight-line",$G22*0.9*$AQ82,IF($AP82="declining-balance",($G22-SUM($AI82:AM82))*$AQ82,$G22*$AQ82)))</f>
        <v>0</v>
      </c>
      <c r="AO82" s="94">
        <f>IF($AS82="未入力",0,IF($AP82="straight-line",$G22*0.9*$AQ82,IF($AP82="declining-balance",($G22-SUM($AI82:AN82))*$AQ82,$G22*$AQ82)))</f>
        <v>0</v>
      </c>
      <c r="AP82" s="91" t="e">
        <f t="shared" si="58"/>
        <v>#N/A</v>
      </c>
      <c r="AQ82" s="91" t="str">
        <f t="shared" si="59"/>
        <v/>
      </c>
      <c r="AR82" s="55" t="e">
        <f t="shared" si="60"/>
        <v>#N/A</v>
      </c>
      <c r="AS82" s="275" t="str">
        <f t="shared" si="61"/>
        <v>未入力</v>
      </c>
    </row>
    <row r="83" spans="1:45" ht="14.25" hidden="1" customHeight="1" outlineLevel="1">
      <c r="B83" s="386">
        <f t="shared" si="54"/>
        <v>0</v>
      </c>
      <c r="C83" s="387"/>
      <c r="D83" s="90"/>
      <c r="E83" s="90"/>
      <c r="F83" s="90"/>
      <c r="G83" s="94">
        <f t="shared" si="55"/>
        <v>0</v>
      </c>
      <c r="H83" s="94">
        <f>IF($AS83="未入力",0,IF(X83&gt;0,0,IF(Y83&gt;0,AJ83-Y83,IF($AP83="straight-line",$G23*0.9*$AQ83,IF($AP83="declining-balance",($G23-SUM($G83:G83))*$AQ83,$G23*$AQ83)))))</f>
        <v>0</v>
      </c>
      <c r="I83" s="94">
        <f>IF($AS83="未入力",0,IF(Y83&gt;0,0,IF(Z83&gt;0,AK83-Z83,IF($AP83="straight-line",$G23*0.9*$AQ83,IF($AP83="declining-balance",($G23-SUM($G83:H83))*$AQ83,$G23*$AQ83)))))</f>
        <v>0</v>
      </c>
      <c r="J83" s="94">
        <f>IF($AS83="未入力",0,IF(Z83&gt;0,0,IF(AA83&gt;0,AL83-AA83,IF($AP83="straight-line",$G23*0.9*$AQ83,IF($AP83="declining-balance",($G23-SUM($G83:I83))*$AQ83,$G23*$AQ83)))))</f>
        <v>0</v>
      </c>
      <c r="K83" s="94">
        <f>IF($AS83="未入力",0,IF(AA83&gt;0,0,IF(AB83&gt;0,AM83-AB83,IF($AP83="straight-line",$G23*0.9*$AQ83,IF($AP83="declining-balance",($G23-SUM($G83:J83))*$AQ83,$G23*$AQ83)))))</f>
        <v>0</v>
      </c>
      <c r="L83" s="94">
        <f>IF($AS83="未入力",0,IF(AB83&gt;0,0,IF(AC83&gt;0,AN83-AC83,IF($AP83="straight-line",$G23*0.9*$AQ83,IF($AP83="declining-balance",($G23-SUM($G83:K83))*$AQ83,$G23*$AQ83)))))</f>
        <v>0</v>
      </c>
      <c r="M83" s="94">
        <f>IF($AS83="未入力",0,IF(AC83&gt;0,0,IF(AD83&gt;0,AO83-AD83,IF($AP83="straight-line",$G23*0.9*$AQ83,IF($AP83="declining-balance",($G23-SUM($G83:L83))*$AQ83,$G23*$AQ83)))))</f>
        <v>0</v>
      </c>
      <c r="N83" s="55">
        <f t="shared" si="56"/>
        <v>0</v>
      </c>
      <c r="U83" s="90"/>
      <c r="V83" s="90"/>
      <c r="W83" s="90"/>
      <c r="X83" s="260" t="e">
        <f>SUM($AI83:AI83)-$AR83</f>
        <v>#N/A</v>
      </c>
      <c r="Y83" s="260" t="e">
        <f>SUM($AI83:AJ83)-$AR83</f>
        <v>#N/A</v>
      </c>
      <c r="Z83" s="260" t="e">
        <f>SUM($AI83:AK83)-$AR83</f>
        <v>#N/A</v>
      </c>
      <c r="AA83" s="260" t="e">
        <f>SUM($AI83:AL83)-$AR83</f>
        <v>#N/A</v>
      </c>
      <c r="AB83" s="260" t="e">
        <f>SUM($AI83:AM83)-$AR83</f>
        <v>#N/A</v>
      </c>
      <c r="AC83" s="260" t="e">
        <f>SUM($AI83:AN83)-$AR83</f>
        <v>#N/A</v>
      </c>
      <c r="AD83" s="260" t="e">
        <f>SUM($AI83:AO83)-$AR83</f>
        <v>#N/A</v>
      </c>
      <c r="AF83" s="90"/>
      <c r="AG83" s="90"/>
      <c r="AH83" s="90"/>
      <c r="AI83" s="94">
        <f t="shared" si="57"/>
        <v>0</v>
      </c>
      <c r="AJ83" s="94">
        <f>IF($AS83="未入力",0,IF($AP83="straight-line",$G23*0.9*$AQ83,IF($AP83="declining-balance",($G23-SUM($AI83:AI83))*$AQ83,$G23*$AQ83)))</f>
        <v>0</v>
      </c>
      <c r="AK83" s="94">
        <f>IF($AS83="未入力",0,IF($AP83="straight-line",$G23*0.9*$AQ83,IF($AP83="declining-balance",($G23-SUM($AI83:AJ83))*$AQ83,$G23*$AQ83)))</f>
        <v>0</v>
      </c>
      <c r="AL83" s="94">
        <f>IF($AS83="未入力",0,IF($AP83="straight-line",$G23*0.9*$AQ83,IF($AP83="declining-balance",($G23-SUM($AI83:AK83))*$AQ83,$G23*$AQ83)))</f>
        <v>0</v>
      </c>
      <c r="AM83" s="94">
        <f>IF($AS83="未入力",0,IF($AP83="straight-line",$G23*0.9*$AQ83,IF($AP83="declining-balance",($G23-SUM($AI83:AL83))*$AQ83,$G23*$AQ83)))</f>
        <v>0</v>
      </c>
      <c r="AN83" s="94">
        <f>IF($AS83="未入力",0,IF($AP83="straight-line",$G23*0.9*$AQ83,IF($AP83="declining-balance",($G23-SUM($AI83:AM83))*$AQ83,$G23*$AQ83)))</f>
        <v>0</v>
      </c>
      <c r="AO83" s="94">
        <f>IF($AS83="未入力",0,IF($AP83="straight-line",$G23*0.9*$AQ83,IF($AP83="declining-balance",($G23-SUM($AI83:AN83))*$AQ83,$G23*$AQ83)))</f>
        <v>0</v>
      </c>
      <c r="AP83" s="91" t="e">
        <f t="shared" si="58"/>
        <v>#N/A</v>
      </c>
      <c r="AQ83" s="91" t="str">
        <f t="shared" si="59"/>
        <v/>
      </c>
      <c r="AR83" s="55" t="e">
        <f t="shared" si="60"/>
        <v>#N/A</v>
      </c>
      <c r="AS83" s="275" t="str">
        <f t="shared" si="61"/>
        <v>未入力</v>
      </c>
    </row>
    <row r="84" spans="1:45" ht="14.25" hidden="1" customHeight="1" outlineLevel="1">
      <c r="B84" s="386">
        <f t="shared" si="54"/>
        <v>0</v>
      </c>
      <c r="C84" s="387"/>
      <c r="D84" s="90"/>
      <c r="E84" s="90"/>
      <c r="F84" s="90"/>
      <c r="G84" s="94">
        <f t="shared" si="55"/>
        <v>0</v>
      </c>
      <c r="H84" s="94">
        <f>IF($AS84="未入力",0,IF(X84&gt;0,0,IF(Y84&gt;0,AJ84-Y84,IF($AP84="straight-line",$G24*0.9*$AQ84,IF($AP84="declining-balance",($G24-SUM($G84:G84))*$AQ84,$G24*$AQ84)))))</f>
        <v>0</v>
      </c>
      <c r="I84" s="94">
        <f>IF($AS84="未入力",0,IF(Y84&gt;0,0,IF(Z84&gt;0,AK84-Z84,IF($AP84="straight-line",$G24*0.9*$AQ84,IF($AP84="declining-balance",($G24-SUM($G84:H84))*$AQ84,$G24*$AQ84)))))</f>
        <v>0</v>
      </c>
      <c r="J84" s="94">
        <f>IF($AS84="未入力",0,IF(Z84&gt;0,0,IF(AA84&gt;0,AL84-AA84,IF($AP84="straight-line",$G24*0.9*$AQ84,IF($AP84="declining-balance",($G24-SUM($G84:I84))*$AQ84,$G24*$AQ84)))))</f>
        <v>0</v>
      </c>
      <c r="K84" s="94">
        <f>IF($AS84="未入力",0,IF(AA84&gt;0,0,IF(AB84&gt;0,AM84-AB84,IF($AP84="straight-line",$G24*0.9*$AQ84,IF($AP84="declining-balance",($G24-SUM($G84:J84))*$AQ84,$G24*$AQ84)))))</f>
        <v>0</v>
      </c>
      <c r="L84" s="94">
        <f>IF($AS84="未入力",0,IF(AB84&gt;0,0,IF(AC84&gt;0,AN84-AC84,IF($AP84="straight-line",$G24*0.9*$AQ84,IF($AP84="declining-balance",($G24-SUM($G84:K84))*$AQ84,$G24*$AQ84)))))</f>
        <v>0</v>
      </c>
      <c r="M84" s="94">
        <f>IF($AS84="未入力",0,IF(AC84&gt;0,0,IF(AD84&gt;0,AO84-AD84,IF($AP84="straight-line",$G24*0.9*$AQ84,IF($AP84="declining-balance",($G24-SUM($G84:L84))*$AQ84,$G24*$AQ84)))))</f>
        <v>0</v>
      </c>
      <c r="N84" s="55">
        <f t="shared" si="56"/>
        <v>0</v>
      </c>
      <c r="U84" s="90"/>
      <c r="V84" s="90"/>
      <c r="W84" s="90"/>
      <c r="X84" s="260" t="e">
        <f>SUM($AI84:AI84)-$AR84</f>
        <v>#N/A</v>
      </c>
      <c r="Y84" s="260" t="e">
        <f>SUM($AI84:AJ84)-$AR84</f>
        <v>#N/A</v>
      </c>
      <c r="Z84" s="260" t="e">
        <f>SUM($AI84:AK84)-$AR84</f>
        <v>#N/A</v>
      </c>
      <c r="AA84" s="260" t="e">
        <f>SUM($AI84:AL84)-$AR84</f>
        <v>#N/A</v>
      </c>
      <c r="AB84" s="260" t="e">
        <f>SUM($AI84:AM84)-$AR84</f>
        <v>#N/A</v>
      </c>
      <c r="AC84" s="260" t="e">
        <f>SUM($AI84:AN84)-$AR84</f>
        <v>#N/A</v>
      </c>
      <c r="AD84" s="260" t="e">
        <f>SUM($AI84:AO84)-$AR84</f>
        <v>#N/A</v>
      </c>
      <c r="AF84" s="90"/>
      <c r="AG84" s="90"/>
      <c r="AH84" s="90"/>
      <c r="AI84" s="94">
        <f t="shared" si="57"/>
        <v>0</v>
      </c>
      <c r="AJ84" s="94">
        <f>IF($AS84="未入力",0,IF($AP84="straight-line",$G24*0.9*$AQ84,IF($AP84="declining-balance",($G24-SUM($AI84:AI84))*$AQ84,$G24*$AQ84)))</f>
        <v>0</v>
      </c>
      <c r="AK84" s="94">
        <f>IF($AS84="未入力",0,IF($AP84="straight-line",$G24*0.9*$AQ84,IF($AP84="declining-balance",($G24-SUM($AI84:AJ84))*$AQ84,$G24*$AQ84)))</f>
        <v>0</v>
      </c>
      <c r="AL84" s="94">
        <f>IF($AS84="未入力",0,IF($AP84="straight-line",$G24*0.9*$AQ84,IF($AP84="declining-balance",($G24-SUM($AI84:AK84))*$AQ84,$G24*$AQ84)))</f>
        <v>0</v>
      </c>
      <c r="AM84" s="94">
        <f>IF($AS84="未入力",0,IF($AP84="straight-line",$G24*0.9*$AQ84,IF($AP84="declining-balance",($G24-SUM($AI84:AL84))*$AQ84,$G24*$AQ84)))</f>
        <v>0</v>
      </c>
      <c r="AN84" s="94">
        <f>IF($AS84="未入力",0,IF($AP84="straight-line",$G24*0.9*$AQ84,IF($AP84="declining-balance",($G24-SUM($AI84:AM84))*$AQ84,$G24*$AQ84)))</f>
        <v>0</v>
      </c>
      <c r="AO84" s="94">
        <f>IF($AS84="未入力",0,IF($AP84="straight-line",$G24*0.9*$AQ84,IF($AP84="declining-balance",($G24-SUM($AI84:AN84))*$AQ84,$G24*$AQ84)))</f>
        <v>0</v>
      </c>
      <c r="AP84" s="91" t="e">
        <f t="shared" si="58"/>
        <v>#N/A</v>
      </c>
      <c r="AQ84" s="91" t="str">
        <f t="shared" si="59"/>
        <v/>
      </c>
      <c r="AR84" s="55" t="e">
        <f t="shared" si="60"/>
        <v>#N/A</v>
      </c>
      <c r="AS84" s="275" t="str">
        <f t="shared" si="61"/>
        <v>未入力</v>
      </c>
    </row>
    <row r="85" spans="1:45" ht="14.25" hidden="1" customHeight="1" outlineLevel="1">
      <c r="B85" s="372" t="s">
        <v>626</v>
      </c>
      <c r="C85" s="373"/>
      <c r="D85" s="94">
        <f t="shared" ref="D85:N85" si="62">SUM(D77:D84)</f>
        <v>0</v>
      </c>
      <c r="E85" s="94">
        <f t="shared" si="62"/>
        <v>0</v>
      </c>
      <c r="F85" s="94">
        <f t="shared" si="62"/>
        <v>0</v>
      </c>
      <c r="G85" s="94">
        <f t="shared" si="62"/>
        <v>0</v>
      </c>
      <c r="H85" s="94">
        <f t="shared" si="62"/>
        <v>0</v>
      </c>
      <c r="I85" s="94">
        <f t="shared" si="62"/>
        <v>0</v>
      </c>
      <c r="J85" s="94">
        <f t="shared" si="62"/>
        <v>0</v>
      </c>
      <c r="K85" s="94">
        <f t="shared" si="62"/>
        <v>0</v>
      </c>
      <c r="L85" s="94">
        <f t="shared" si="62"/>
        <v>0</v>
      </c>
      <c r="M85" s="94">
        <f t="shared" si="62"/>
        <v>0</v>
      </c>
      <c r="N85" s="94">
        <f t="shared" si="62"/>
        <v>0</v>
      </c>
      <c r="U85" s="94">
        <f t="shared" ref="U85:AD85" si="63">SUM(U77:U84)</f>
        <v>0</v>
      </c>
      <c r="V85" s="94">
        <f t="shared" si="63"/>
        <v>0</v>
      </c>
      <c r="W85" s="94">
        <f t="shared" si="63"/>
        <v>0</v>
      </c>
      <c r="X85" s="94" t="e">
        <f t="shared" si="63"/>
        <v>#N/A</v>
      </c>
      <c r="Y85" s="94" t="e">
        <f t="shared" si="63"/>
        <v>#N/A</v>
      </c>
      <c r="Z85" s="94" t="e">
        <f t="shared" si="63"/>
        <v>#N/A</v>
      </c>
      <c r="AA85" s="94" t="e">
        <f t="shared" si="63"/>
        <v>#N/A</v>
      </c>
      <c r="AB85" s="94" t="e">
        <f t="shared" si="63"/>
        <v>#N/A</v>
      </c>
      <c r="AC85" s="94" t="e">
        <f t="shared" si="63"/>
        <v>#N/A</v>
      </c>
      <c r="AD85" s="94" t="e">
        <f t="shared" si="63"/>
        <v>#N/A</v>
      </c>
      <c r="AF85" s="94">
        <f t="shared" ref="AF85:AO85" si="64">SUM(AF77:AF84)</f>
        <v>0</v>
      </c>
      <c r="AG85" s="94">
        <f t="shared" si="64"/>
        <v>0</v>
      </c>
      <c r="AH85" s="94">
        <f t="shared" si="64"/>
        <v>0</v>
      </c>
      <c r="AI85" s="94">
        <f t="shared" si="64"/>
        <v>0</v>
      </c>
      <c r="AJ85" s="94">
        <f t="shared" si="64"/>
        <v>0</v>
      </c>
      <c r="AK85" s="94">
        <f t="shared" si="64"/>
        <v>0</v>
      </c>
      <c r="AL85" s="94">
        <f t="shared" si="64"/>
        <v>0</v>
      </c>
      <c r="AM85" s="94">
        <f t="shared" si="64"/>
        <v>0</v>
      </c>
      <c r="AN85" s="94">
        <f t="shared" si="64"/>
        <v>0</v>
      </c>
      <c r="AO85" s="94">
        <f t="shared" si="64"/>
        <v>0</v>
      </c>
      <c r="AP85" s="56"/>
      <c r="AQ85" s="56"/>
      <c r="AR85" s="94"/>
      <c r="AS85" s="275"/>
    </row>
    <row r="86" spans="1:45" hidden="1" outlineLevel="1"/>
    <row r="87" spans="1:45" hidden="1" outlineLevel="1">
      <c r="A87" s="33" t="s">
        <v>155</v>
      </c>
      <c r="N87" s="57" t="s">
        <v>151</v>
      </c>
    </row>
    <row r="88" spans="1:45" ht="30.75" hidden="1" customHeight="1" outlineLevel="1">
      <c r="B88" s="374" t="s">
        <v>148</v>
      </c>
      <c r="C88" s="375"/>
      <c r="D88" s="52">
        <f>+D$28</f>
        <v>2014</v>
      </c>
      <c r="E88" s="52">
        <f t="shared" ref="E88:M88" si="65">+E$28</f>
        <v>2015</v>
      </c>
      <c r="F88" s="52">
        <f t="shared" si="65"/>
        <v>2016</v>
      </c>
      <c r="G88" s="52">
        <f t="shared" si="65"/>
        <v>2017</v>
      </c>
      <c r="H88" s="52">
        <f t="shared" si="65"/>
        <v>2018</v>
      </c>
      <c r="I88" s="52">
        <f t="shared" si="65"/>
        <v>2019</v>
      </c>
      <c r="J88" s="52">
        <f t="shared" si="65"/>
        <v>2020</v>
      </c>
      <c r="K88" s="52">
        <f t="shared" si="65"/>
        <v>2021</v>
      </c>
      <c r="L88" s="52">
        <f t="shared" si="65"/>
        <v>2022</v>
      </c>
      <c r="M88" s="52">
        <f t="shared" si="65"/>
        <v>2023</v>
      </c>
      <c r="N88" s="53" t="s">
        <v>124</v>
      </c>
      <c r="U88" s="52" t="s">
        <v>138</v>
      </c>
      <c r="V88" s="52" t="s">
        <v>139</v>
      </c>
      <c r="W88" s="52" t="s">
        <v>140</v>
      </c>
      <c r="X88" s="52" t="s">
        <v>141</v>
      </c>
      <c r="Y88" s="52" t="s">
        <v>142</v>
      </c>
      <c r="Z88" s="52" t="s">
        <v>143</v>
      </c>
      <c r="AA88" s="52" t="s">
        <v>144</v>
      </c>
      <c r="AB88" s="52" t="s">
        <v>145</v>
      </c>
      <c r="AC88" s="52" t="s">
        <v>146</v>
      </c>
      <c r="AD88" s="52" t="s">
        <v>147</v>
      </c>
      <c r="AF88" s="52" t="s">
        <v>138</v>
      </c>
      <c r="AG88" s="52" t="s">
        <v>139</v>
      </c>
      <c r="AH88" s="52" t="s">
        <v>140</v>
      </c>
      <c r="AI88" s="52" t="s">
        <v>141</v>
      </c>
      <c r="AJ88" s="52" t="s">
        <v>142</v>
      </c>
      <c r="AK88" s="52" t="s">
        <v>143</v>
      </c>
      <c r="AL88" s="52" t="s">
        <v>144</v>
      </c>
      <c r="AM88" s="52" t="s">
        <v>145</v>
      </c>
      <c r="AN88" s="52" t="s">
        <v>146</v>
      </c>
      <c r="AO88" s="52" t="s">
        <v>147</v>
      </c>
      <c r="AP88" s="52" t="s">
        <v>474</v>
      </c>
      <c r="AQ88" s="52" t="s">
        <v>150</v>
      </c>
      <c r="AR88" s="52" t="s">
        <v>655</v>
      </c>
      <c r="AS88" s="349" t="s">
        <v>576</v>
      </c>
    </row>
    <row r="89" spans="1:45" ht="14.25" hidden="1" customHeight="1" outlineLevel="1">
      <c r="B89" s="386">
        <f t="shared" ref="B89:B96" si="66">+B29</f>
        <v>0</v>
      </c>
      <c r="C89" s="387"/>
      <c r="D89" s="90"/>
      <c r="E89" s="90"/>
      <c r="F89" s="90"/>
      <c r="G89" s="90"/>
      <c r="H89" s="94">
        <f t="shared" ref="H89:H96" si="67">IF($AS89="未入力",0,IF($AP89="straight-line",$H17*0.9*$AQ89,IF($AP89="declining-balance",$H17*$AQ89,$H17*$AQ89)))</f>
        <v>0</v>
      </c>
      <c r="I89" s="94">
        <f>IF($AS89="未入力",0,IF(Y89&gt;0,0,IF(Z89&gt;0,AK89-Z89,IF($AP89="straight-line",$H17*0.9*$AQ89,IF($AP89="declining-balance",($H17-SUM($H89:H89))*$AQ89,$H17*$AQ89)))))</f>
        <v>0</v>
      </c>
      <c r="J89" s="94">
        <f>IF($AS89="未入力",0,IF(Z89&gt;0,0,IF(AA89&gt;0,AL89-AA89,IF($AP89="straight-line",$H17*0.9*$AQ89,IF($AP89="declining-balance",($H17-SUM($H89:I89))*$AQ89,$H17*$AQ89)))))</f>
        <v>0</v>
      </c>
      <c r="K89" s="94">
        <f>IF($AS89="未入力",0,IF(AA89&gt;0,0,IF(AB89&gt;0,AM89-AB89,IF($AP89="straight-line",$H17*0.9*$AQ89,IF($AP89="declining-balance",($H17-SUM($H89:J89))*$AQ89,$H17*$AQ89)))))</f>
        <v>0</v>
      </c>
      <c r="L89" s="94">
        <f>IF($AS89="未入力",0,IF(AB89&gt;0,0,IF(AC89&gt;0,AN89-AC89,IF($AP89="straight-line",$H17*0.9*$AQ89,IF($AP89="declining-balance",($H17-SUM($H89:K89))*$AQ89,$H17*$AQ89)))))</f>
        <v>0</v>
      </c>
      <c r="M89" s="94">
        <f>IF($AS89="未入力",0,IF(AC89&gt;0,0,IF(AD89&gt;0,AO89-AD89,IF($AP89="straight-line",$H17*0.9*$AQ89,IF($AP89="declining-balance",($H17-SUM($H89:L89))*$AQ89,$H17*$AQ89)))))</f>
        <v>0</v>
      </c>
      <c r="N89" s="55">
        <f t="shared" ref="N89:N96" si="68">SUM(D89:M89)</f>
        <v>0</v>
      </c>
      <c r="U89" s="90"/>
      <c r="V89" s="90"/>
      <c r="W89" s="90"/>
      <c r="X89" s="90"/>
      <c r="Y89" s="260" t="e">
        <f>SUM($AJ89:AJ89)-$AR89</f>
        <v>#N/A</v>
      </c>
      <c r="Z89" s="260" t="e">
        <f>SUM($AJ89:AK89)-$AR89</f>
        <v>#N/A</v>
      </c>
      <c r="AA89" s="260" t="e">
        <f>SUM($AJ89:AL89)-$AR89</f>
        <v>#N/A</v>
      </c>
      <c r="AB89" s="260" t="e">
        <f>SUM($AJ89:AM89)-$AR89</f>
        <v>#N/A</v>
      </c>
      <c r="AC89" s="260" t="e">
        <f>SUM($AJ89:AN89)-$AR89</f>
        <v>#N/A</v>
      </c>
      <c r="AD89" s="260" t="e">
        <f>SUM($AJ89:AO89)-$AR89</f>
        <v>#N/A</v>
      </c>
      <c r="AF89" s="90"/>
      <c r="AG89" s="90"/>
      <c r="AH89" s="90"/>
      <c r="AI89" s="90"/>
      <c r="AJ89" s="94">
        <f t="shared" ref="AJ89:AJ96" si="69">IF($AS89="未入力",0,IF($AP89="straight-line",$H17*0.9*$AQ89,IF($AP89="declining-balance",$H17*$AQ89,$H17*$AQ89)))</f>
        <v>0</v>
      </c>
      <c r="AK89" s="94">
        <f>IF($AS89="未入力",0,IF($AP89="straight-line",$H17*0.9*$AQ89,IF($AP89="declining-balance",($H17-SUM($AJ89:AJ89))*$AQ89,$H17*$AQ89)))</f>
        <v>0</v>
      </c>
      <c r="AL89" s="94">
        <f>IF($AS89="未入力",0,IF($AP89="straight-line",$H17*0.9*$AQ89,IF($AP89="declining-balance",($H17-SUM($AJ89:AK89))*$AQ89,$H17*$AQ89)))</f>
        <v>0</v>
      </c>
      <c r="AM89" s="94">
        <f>IF($AS89="未入力",0,IF($AP89="straight-line",$H17*0.9*$AQ89,IF($AP89="declining-balance",($H17-SUM($AJ89:AL89))*$AQ89,$H17*$AQ89)))</f>
        <v>0</v>
      </c>
      <c r="AN89" s="94">
        <f>IF($AS89="未入力",0,IF($AP89="straight-line",$H17*0.9*$AQ89,IF($AP89="declining-balance",($H17-SUM($AJ89:AM89))*$AQ89,$H17*$AQ89)))</f>
        <v>0</v>
      </c>
      <c r="AO89" s="94">
        <f>IF($AS89="未入力",0,IF($AP89="straight-line",$H17*0.9*$AQ89,IF($AP89="declining-balance",($H17-SUM($AJ89:AN89))*$AQ89,$H17*$AQ89)))</f>
        <v>0</v>
      </c>
      <c r="AP89" s="91" t="e">
        <f t="shared" ref="AP89:AP96" si="70">+X6</f>
        <v>#N/A</v>
      </c>
      <c r="AQ89" s="91" t="str">
        <f t="shared" ref="AQ89:AQ96" si="71">+N6</f>
        <v/>
      </c>
      <c r="AR89" s="55" t="e">
        <f t="shared" ref="AR89:AR96" si="72">IF(AP89="-",0,IF(AP89="straight-line(5 years)",H17,H17*0.95))</f>
        <v>#N/A</v>
      </c>
      <c r="AS89" s="275" t="str">
        <f>IF(AQ89="","未入力","入力")</f>
        <v>未入力</v>
      </c>
    </row>
    <row r="90" spans="1:45" ht="14.25" hidden="1" customHeight="1" outlineLevel="1">
      <c r="B90" s="386">
        <f t="shared" si="66"/>
        <v>0</v>
      </c>
      <c r="C90" s="387"/>
      <c r="D90" s="90"/>
      <c r="E90" s="90"/>
      <c r="F90" s="90"/>
      <c r="G90" s="90"/>
      <c r="H90" s="94">
        <f t="shared" si="67"/>
        <v>0</v>
      </c>
      <c r="I90" s="94">
        <f>IF($AS90="未入力",0,IF(Y90&gt;0,0,IF(Z90&gt;0,AK90-Z90,IF($AP90="straight-line",$H18*0.9*$AQ90,IF($AP90="declining-balance",($H18-SUM($H90:H90))*$AQ90,$H18*$AQ90)))))</f>
        <v>0</v>
      </c>
      <c r="J90" s="94">
        <f>IF($AS90="未入力",0,IF(Z90&gt;0,0,IF(AA90&gt;0,AL90-AA90,IF($AP90="straight-line",$H18*0.9*$AQ90,IF($AP90="declining-balance",($H18-SUM($H90:I90))*$AQ90,$H18*$AQ90)))))</f>
        <v>0</v>
      </c>
      <c r="K90" s="94">
        <f>IF($AS90="未入力",0,IF(AA90&gt;0,0,IF(AB90&gt;0,AM90-AB90,IF($AP90="straight-line",$H18*0.9*$AQ90,IF($AP90="declining-balance",($H18-SUM($H90:J90))*$AQ90,$H18*$AQ90)))))</f>
        <v>0</v>
      </c>
      <c r="L90" s="94">
        <f>IF($AS90="未入力",0,IF(AB90&gt;0,0,IF(AC90&gt;0,AN90-AC90,IF($AP90="straight-line",$H18*0.9*$AQ90,IF($AP90="declining-balance",($H18-SUM($H90:K90))*$AQ90,$H18*$AQ90)))))</f>
        <v>0</v>
      </c>
      <c r="M90" s="94">
        <f>IF($AS90="未入力",0,IF(AC90&gt;0,0,IF(AD90&gt;0,AO90-AD90,IF($AP90="straight-line",$H18*0.9*$AQ90,IF($AP90="declining-balance",($H18-SUM($H90:L90))*$AQ90,$H18*$AQ90)))))</f>
        <v>0</v>
      </c>
      <c r="N90" s="55">
        <f t="shared" si="68"/>
        <v>0</v>
      </c>
      <c r="U90" s="90"/>
      <c r="V90" s="90"/>
      <c r="W90" s="90"/>
      <c r="X90" s="90"/>
      <c r="Y90" s="260" t="e">
        <f>SUM($AJ90:AJ90)-$AR90</f>
        <v>#N/A</v>
      </c>
      <c r="Z90" s="260" t="e">
        <f>SUM($AJ90:AK90)-$AR90</f>
        <v>#N/A</v>
      </c>
      <c r="AA90" s="260" t="e">
        <f>SUM($AJ90:AL90)-$AR90</f>
        <v>#N/A</v>
      </c>
      <c r="AB90" s="260" t="e">
        <f>SUM($AJ90:AM90)-$AR90</f>
        <v>#N/A</v>
      </c>
      <c r="AC90" s="260" t="e">
        <f>SUM($AJ90:AN90)-$AR90</f>
        <v>#N/A</v>
      </c>
      <c r="AD90" s="260" t="e">
        <f>SUM($AJ90:AO90)-$AR90</f>
        <v>#N/A</v>
      </c>
      <c r="AF90" s="90"/>
      <c r="AG90" s="90"/>
      <c r="AH90" s="90"/>
      <c r="AI90" s="90"/>
      <c r="AJ90" s="94">
        <f t="shared" si="69"/>
        <v>0</v>
      </c>
      <c r="AK90" s="94">
        <f>IF($AS90="未入力",0,IF($AP90="straight-line",$H18*0.9*$AQ90,IF($AP90="declining-balance",($H18-SUM($AJ90:AJ90))*$AQ90,$H18*$AQ90)))</f>
        <v>0</v>
      </c>
      <c r="AL90" s="94">
        <f>IF($AS90="未入力",0,IF($AP90="straight-line",$H18*0.9*$AQ90,IF($AP90="declining-balance",($H18-SUM($AJ90:AK90))*$AQ90,$H18*$AQ90)))</f>
        <v>0</v>
      </c>
      <c r="AM90" s="94">
        <f>IF($AS90="未入力",0,IF($AP90="straight-line",$H18*0.9*$AQ90,IF($AP90="declining-balance",($H18-SUM($AJ90:AL90))*$AQ90,$H18*$AQ90)))</f>
        <v>0</v>
      </c>
      <c r="AN90" s="94">
        <f>IF($AS90="未入力",0,IF($AP90="straight-line",$H18*0.9*$AQ90,IF($AP90="declining-balance",($H18-SUM($AJ90:AM90))*$AQ90,$H18*$AQ90)))</f>
        <v>0</v>
      </c>
      <c r="AO90" s="94">
        <f>IF($AS90="未入力",0,IF($AP90="straight-line",$H18*0.9*$AQ90,IF($AP90="declining-balance",($H18-SUM($AJ90:AN90))*$AQ90,$H18*$AQ90)))</f>
        <v>0</v>
      </c>
      <c r="AP90" s="91" t="e">
        <f t="shared" si="70"/>
        <v>#N/A</v>
      </c>
      <c r="AQ90" s="91" t="str">
        <f t="shared" si="71"/>
        <v/>
      </c>
      <c r="AR90" s="55" t="e">
        <f t="shared" si="72"/>
        <v>#N/A</v>
      </c>
      <c r="AS90" s="275" t="str">
        <f t="shared" ref="AS90:AS96" si="73">IF(AQ90="","未入力","入力")</f>
        <v>未入力</v>
      </c>
    </row>
    <row r="91" spans="1:45" ht="14.25" hidden="1" customHeight="1" outlineLevel="1">
      <c r="B91" s="386">
        <f t="shared" si="66"/>
        <v>0</v>
      </c>
      <c r="C91" s="387"/>
      <c r="D91" s="90"/>
      <c r="E91" s="90"/>
      <c r="F91" s="90"/>
      <c r="G91" s="90"/>
      <c r="H91" s="94">
        <f t="shared" si="67"/>
        <v>0</v>
      </c>
      <c r="I91" s="94">
        <f>IF($AS91="未入力",0,IF(Y91&gt;0,0,IF(Z91&gt;0,AK91-Z91,IF($AP91="straight-line",$H19*0.9*$AQ91,IF($AP91="declining-balance",($H19-SUM($H91:H91))*$AQ91,$H19*$AQ91)))))</f>
        <v>0</v>
      </c>
      <c r="J91" s="94">
        <f>IF($AS91="未入力",0,IF(Z91&gt;0,0,IF(AA91&gt;0,AL91-AA91,IF($AP91="straight-line",$H19*0.9*$AQ91,IF($AP91="declining-balance",($H19-SUM($H91:I91))*$AQ91,$H19*$AQ91)))))</f>
        <v>0</v>
      </c>
      <c r="K91" s="94">
        <f>IF($AS91="未入力",0,IF(AA91&gt;0,0,IF(AB91&gt;0,AM91-AB91,IF($AP91="straight-line",$H19*0.9*$AQ91,IF($AP91="declining-balance",($H19-SUM($H91:J91))*$AQ91,$H19*$AQ91)))))</f>
        <v>0</v>
      </c>
      <c r="L91" s="94">
        <f>IF($AS91="未入力",0,IF(AB91&gt;0,0,IF(AC91&gt;0,AN91-AC91,IF($AP91="straight-line",$H19*0.9*$AQ91,IF($AP91="declining-balance",($H19-SUM($H91:K91))*$AQ91,$H19*$AQ91)))))</f>
        <v>0</v>
      </c>
      <c r="M91" s="94">
        <f>IF($AS91="未入力",0,IF(AC91&gt;0,0,IF(AD91&gt;0,AO91-AD91,IF($AP91="straight-line",$H19*0.9*$AQ91,IF($AP91="declining-balance",($H19-SUM($H91:L91))*$AQ91,$H19*$AQ91)))))</f>
        <v>0</v>
      </c>
      <c r="N91" s="55">
        <f t="shared" si="68"/>
        <v>0</v>
      </c>
      <c r="U91" s="90"/>
      <c r="V91" s="90"/>
      <c r="W91" s="90"/>
      <c r="X91" s="90"/>
      <c r="Y91" s="260" t="e">
        <f>SUM($AJ91:AJ91)-$AR91</f>
        <v>#N/A</v>
      </c>
      <c r="Z91" s="260" t="e">
        <f>SUM($AJ91:AK91)-$AR91</f>
        <v>#N/A</v>
      </c>
      <c r="AA91" s="260" t="e">
        <f>SUM($AJ91:AL91)-$AR91</f>
        <v>#N/A</v>
      </c>
      <c r="AB91" s="260" t="e">
        <f>SUM($AJ91:AM91)-$AR91</f>
        <v>#N/A</v>
      </c>
      <c r="AC91" s="260" t="e">
        <f>SUM($AJ91:AN91)-$AR91</f>
        <v>#N/A</v>
      </c>
      <c r="AD91" s="260" t="e">
        <f>SUM($AJ91:AO91)-$AR91</f>
        <v>#N/A</v>
      </c>
      <c r="AF91" s="90"/>
      <c r="AG91" s="90"/>
      <c r="AH91" s="90"/>
      <c r="AI91" s="90"/>
      <c r="AJ91" s="94">
        <f t="shared" si="69"/>
        <v>0</v>
      </c>
      <c r="AK91" s="94">
        <f>IF($AS91="未入力",0,IF($AP91="straight-line",$H19*0.9*$AQ91,IF($AP91="declining-balance",($H19-SUM($AJ91:AJ91))*$AQ91,$H19*$AQ91)))</f>
        <v>0</v>
      </c>
      <c r="AL91" s="94">
        <f>IF($AS91="未入力",0,IF($AP91="straight-line",$H19*0.9*$AQ91,IF($AP91="declining-balance",($H19-SUM($AJ91:AK91))*$AQ91,$H19*$AQ91)))</f>
        <v>0</v>
      </c>
      <c r="AM91" s="94">
        <f>IF($AS91="未入力",0,IF($AP91="straight-line",$H19*0.9*$AQ91,IF($AP91="declining-balance",($H19-SUM($AJ91:AL91))*$AQ91,$H19*$AQ91)))</f>
        <v>0</v>
      </c>
      <c r="AN91" s="94">
        <f>IF($AS91="未入力",0,IF($AP91="straight-line",$H19*0.9*$AQ91,IF($AP91="declining-balance",($H19-SUM($AJ91:AM91))*$AQ91,$H19*$AQ91)))</f>
        <v>0</v>
      </c>
      <c r="AO91" s="94">
        <f>IF($AS91="未入力",0,IF($AP91="straight-line",$H19*0.9*$AQ91,IF($AP91="declining-balance",($H19-SUM($AJ91:AN91))*$AQ91,$H19*$AQ91)))</f>
        <v>0</v>
      </c>
      <c r="AP91" s="91" t="e">
        <f t="shared" si="70"/>
        <v>#N/A</v>
      </c>
      <c r="AQ91" s="91" t="str">
        <f t="shared" si="71"/>
        <v/>
      </c>
      <c r="AR91" s="55" t="e">
        <f t="shared" si="72"/>
        <v>#N/A</v>
      </c>
      <c r="AS91" s="275" t="str">
        <f t="shared" si="73"/>
        <v>未入力</v>
      </c>
    </row>
    <row r="92" spans="1:45" ht="14.25" hidden="1" customHeight="1" outlineLevel="1">
      <c r="B92" s="386">
        <f t="shared" si="66"/>
        <v>0</v>
      </c>
      <c r="C92" s="387"/>
      <c r="D92" s="90"/>
      <c r="E92" s="90"/>
      <c r="F92" s="90"/>
      <c r="G92" s="90"/>
      <c r="H92" s="94">
        <f t="shared" si="67"/>
        <v>0</v>
      </c>
      <c r="I92" s="94">
        <f>IF($AS92="未入力",0,IF(Y92&gt;0,0,IF(Z92&gt;0,AK92-Z92,IF($AP92="straight-line",$H20*0.9*$AQ92,IF($AP92="declining-balance",($H20-SUM($H92:H92))*$AQ92,$H20*$AQ92)))))</f>
        <v>0</v>
      </c>
      <c r="J92" s="94">
        <f>IF($AS92="未入力",0,IF(Z92&gt;0,0,IF(AA92&gt;0,AL92-AA92,IF($AP92="straight-line",$H20*0.9*$AQ92,IF($AP92="declining-balance",($H20-SUM($H92:I92))*$AQ92,$H20*$AQ92)))))</f>
        <v>0</v>
      </c>
      <c r="K92" s="94">
        <f>IF($AS92="未入力",0,IF(AA92&gt;0,0,IF(AB92&gt;0,AM92-AB92,IF($AP92="straight-line",$H20*0.9*$AQ92,IF($AP92="declining-balance",($H20-SUM($H92:J92))*$AQ92,$H20*$AQ92)))))</f>
        <v>0</v>
      </c>
      <c r="L92" s="94">
        <f>IF($AS92="未入力",0,IF(AB92&gt;0,0,IF(AC92&gt;0,AN92-AC92,IF($AP92="straight-line",$H20*0.9*$AQ92,IF($AP92="declining-balance",($H20-SUM($H92:K92))*$AQ92,$H20*$AQ92)))))</f>
        <v>0</v>
      </c>
      <c r="M92" s="94">
        <f>IF($AS92="未入力",0,IF(AC92&gt;0,0,IF(AD92&gt;0,AO92-AD92,IF($AP92="straight-line",$H20*0.9*$AQ92,IF($AP92="declining-balance",($H20-SUM($H92:L92))*$AQ92,$H20*$AQ92)))))</f>
        <v>0</v>
      </c>
      <c r="N92" s="55">
        <f t="shared" si="68"/>
        <v>0</v>
      </c>
      <c r="U92" s="90"/>
      <c r="V92" s="90"/>
      <c r="W92" s="90"/>
      <c r="X92" s="90"/>
      <c r="Y92" s="260" t="e">
        <f>SUM($AJ92:AJ92)-$AR92</f>
        <v>#N/A</v>
      </c>
      <c r="Z92" s="260" t="e">
        <f>SUM($AJ92:AK92)-$AR92</f>
        <v>#N/A</v>
      </c>
      <c r="AA92" s="260" t="e">
        <f>SUM($AJ92:AL92)-$AR92</f>
        <v>#N/A</v>
      </c>
      <c r="AB92" s="260" t="e">
        <f>SUM($AJ92:AM92)-$AR92</f>
        <v>#N/A</v>
      </c>
      <c r="AC92" s="260" t="e">
        <f>SUM($AJ92:AN92)-$AR92</f>
        <v>#N/A</v>
      </c>
      <c r="AD92" s="260" t="e">
        <f>SUM($AJ92:AO92)-$AR92</f>
        <v>#N/A</v>
      </c>
      <c r="AF92" s="90"/>
      <c r="AG92" s="90"/>
      <c r="AH92" s="90"/>
      <c r="AI92" s="90"/>
      <c r="AJ92" s="94">
        <f t="shared" si="69"/>
        <v>0</v>
      </c>
      <c r="AK92" s="94">
        <f>IF($AS92="未入力",0,IF($AP92="straight-line",$H20*0.9*$AQ92,IF($AP92="declining-balance",($H20-SUM($AJ92:AJ92))*$AQ92,$H20*$AQ92)))</f>
        <v>0</v>
      </c>
      <c r="AL92" s="94">
        <f>IF($AS92="未入力",0,IF($AP92="straight-line",$H20*0.9*$AQ92,IF($AP92="declining-balance",($H20-SUM($AJ92:AK92))*$AQ92,$H20*$AQ92)))</f>
        <v>0</v>
      </c>
      <c r="AM92" s="94">
        <f>IF($AS92="未入力",0,IF($AP92="straight-line",$H20*0.9*$AQ92,IF($AP92="declining-balance",($H20-SUM($AJ92:AL92))*$AQ92,$H20*$AQ92)))</f>
        <v>0</v>
      </c>
      <c r="AN92" s="94">
        <f>IF($AS92="未入力",0,IF($AP92="straight-line",$H20*0.9*$AQ92,IF($AP92="declining-balance",($H20-SUM($AJ92:AM92))*$AQ92,$H20*$AQ92)))</f>
        <v>0</v>
      </c>
      <c r="AO92" s="94">
        <f>IF($AS92="未入力",0,IF($AP92="straight-line",$H20*0.9*$AQ92,IF($AP92="declining-balance",($H20-SUM($AJ92:AN92))*$AQ92,$H20*$AQ92)))</f>
        <v>0</v>
      </c>
      <c r="AP92" s="91" t="e">
        <f t="shared" si="70"/>
        <v>#N/A</v>
      </c>
      <c r="AQ92" s="91" t="str">
        <f t="shared" si="71"/>
        <v/>
      </c>
      <c r="AR92" s="55" t="e">
        <f t="shared" si="72"/>
        <v>#N/A</v>
      </c>
      <c r="AS92" s="275" t="str">
        <f t="shared" si="73"/>
        <v>未入力</v>
      </c>
    </row>
    <row r="93" spans="1:45" ht="14.25" hidden="1" customHeight="1" outlineLevel="1">
      <c r="B93" s="386">
        <f t="shared" si="66"/>
        <v>0</v>
      </c>
      <c r="C93" s="387"/>
      <c r="D93" s="90"/>
      <c r="E93" s="90"/>
      <c r="F93" s="90"/>
      <c r="G93" s="90"/>
      <c r="H93" s="94">
        <f t="shared" si="67"/>
        <v>0</v>
      </c>
      <c r="I93" s="94">
        <f>IF($AS93="未入力",0,IF(Y93&gt;0,0,IF(Z93&gt;0,AK93-Z93,IF($AP93="straight-line",$H21*0.9*$AQ93,IF($AP93="declining-balance",($H21-SUM($H93:H93))*$AQ93,$H21*$AQ93)))))</f>
        <v>0</v>
      </c>
      <c r="J93" s="94">
        <f>IF($AS93="未入力",0,IF(Z93&gt;0,0,IF(AA93&gt;0,AL93-AA93,IF($AP93="straight-line",$H21*0.9*$AQ93,IF($AP93="declining-balance",($H21-SUM($H93:I93))*$AQ93,$H21*$AQ93)))))</f>
        <v>0</v>
      </c>
      <c r="K93" s="94">
        <f>IF($AS93="未入力",0,IF(AA93&gt;0,0,IF(AB93&gt;0,AM93-AB93,IF($AP93="straight-line",$H21*0.9*$AQ93,IF($AP93="declining-balance",($H21-SUM($H93:J93))*$AQ93,$H21*$AQ93)))))</f>
        <v>0</v>
      </c>
      <c r="L93" s="94">
        <f>IF($AS93="未入力",0,IF(AB93&gt;0,0,IF(AC93&gt;0,AN93-AC93,IF($AP93="straight-line",$H21*0.9*$AQ93,IF($AP93="declining-balance",($H21-SUM($H93:K93))*$AQ93,$H21*$AQ93)))))</f>
        <v>0</v>
      </c>
      <c r="M93" s="94">
        <f>IF($AS93="未入力",0,IF(AC93&gt;0,0,IF(AD93&gt;0,AO93-AD93,IF($AP93="straight-line",$H21*0.9*$AQ93,IF($AP93="declining-balance",($H21-SUM($H93:L93))*$AQ93,$H21*$AQ93)))))</f>
        <v>0</v>
      </c>
      <c r="N93" s="55">
        <f t="shared" si="68"/>
        <v>0</v>
      </c>
      <c r="U93" s="90"/>
      <c r="V93" s="90"/>
      <c r="W93" s="90"/>
      <c r="X93" s="90"/>
      <c r="Y93" s="260" t="e">
        <f>SUM($AJ93:AJ93)-$AR93</f>
        <v>#N/A</v>
      </c>
      <c r="Z93" s="260" t="e">
        <f>SUM($AJ93:AK93)-$AR93</f>
        <v>#N/A</v>
      </c>
      <c r="AA93" s="260" t="e">
        <f>SUM($AJ93:AL93)-$AR93</f>
        <v>#N/A</v>
      </c>
      <c r="AB93" s="260" t="e">
        <f>SUM($AJ93:AM93)-$AR93</f>
        <v>#N/A</v>
      </c>
      <c r="AC93" s="260" t="e">
        <f>SUM($AJ93:AN93)-$AR93</f>
        <v>#N/A</v>
      </c>
      <c r="AD93" s="260" t="e">
        <f>SUM($AJ93:AO93)-$AR93</f>
        <v>#N/A</v>
      </c>
      <c r="AF93" s="90"/>
      <c r="AG93" s="90"/>
      <c r="AH93" s="90"/>
      <c r="AI93" s="90"/>
      <c r="AJ93" s="94">
        <f t="shared" si="69"/>
        <v>0</v>
      </c>
      <c r="AK93" s="94">
        <f>IF($AS93="未入力",0,IF($AP93="straight-line",$H21*0.9*$AQ93,IF($AP93="declining-balance",($H21-SUM($AJ93:AJ93))*$AQ93,$H21*$AQ93)))</f>
        <v>0</v>
      </c>
      <c r="AL93" s="94">
        <f>IF($AS93="未入力",0,IF($AP93="straight-line",$H21*0.9*$AQ93,IF($AP93="declining-balance",($H21-SUM($AJ93:AK93))*$AQ93,$H21*$AQ93)))</f>
        <v>0</v>
      </c>
      <c r="AM93" s="94">
        <f>IF($AS93="未入力",0,IF($AP93="straight-line",$H21*0.9*$AQ93,IF($AP93="declining-balance",($H21-SUM($AJ93:AL93))*$AQ93,$H21*$AQ93)))</f>
        <v>0</v>
      </c>
      <c r="AN93" s="94">
        <f>IF($AS93="未入力",0,IF($AP93="straight-line",$H21*0.9*$AQ93,IF($AP93="declining-balance",($H21-SUM($AJ93:AM93))*$AQ93,$H21*$AQ93)))</f>
        <v>0</v>
      </c>
      <c r="AO93" s="94">
        <f>IF($AS93="未入力",0,IF($AP93="straight-line",$H21*0.9*$AQ93,IF($AP93="declining-balance",($H21-SUM($AJ93:AN93))*$AQ93,$H21*$AQ93)))</f>
        <v>0</v>
      </c>
      <c r="AP93" s="91" t="e">
        <f t="shared" si="70"/>
        <v>#N/A</v>
      </c>
      <c r="AQ93" s="91" t="str">
        <f t="shared" si="71"/>
        <v/>
      </c>
      <c r="AR93" s="55" t="e">
        <f t="shared" si="72"/>
        <v>#N/A</v>
      </c>
      <c r="AS93" s="275" t="str">
        <f t="shared" si="73"/>
        <v>未入力</v>
      </c>
    </row>
    <row r="94" spans="1:45" ht="14.25" hidden="1" customHeight="1" outlineLevel="1">
      <c r="B94" s="386">
        <f t="shared" si="66"/>
        <v>0</v>
      </c>
      <c r="C94" s="387"/>
      <c r="D94" s="90"/>
      <c r="E94" s="90"/>
      <c r="F94" s="90"/>
      <c r="G94" s="90"/>
      <c r="H94" s="94">
        <f t="shared" si="67"/>
        <v>0</v>
      </c>
      <c r="I94" s="94">
        <f>IF($AS94="未入力",0,IF(Y94&gt;0,0,IF(Z94&gt;0,AK94-Z94,IF($AP94="straight-line",$H22*0.9*$AQ94,IF($AP94="declining-balance",($H22-SUM($H94:H94))*$AQ94,$H22*$AQ94)))))</f>
        <v>0</v>
      </c>
      <c r="J94" s="94">
        <f>IF($AS94="未入力",0,IF(Z94&gt;0,0,IF(AA94&gt;0,AL94-AA94,IF($AP94="straight-line",$H22*0.9*$AQ94,IF($AP94="declining-balance",($H22-SUM($H94:I94))*$AQ94,$H22*$AQ94)))))</f>
        <v>0</v>
      </c>
      <c r="K94" s="94">
        <f>IF($AS94="未入力",0,IF(AA94&gt;0,0,IF(AB94&gt;0,AM94-AB94,IF($AP94="straight-line",$H22*0.9*$AQ94,IF($AP94="declining-balance",($H22-SUM($H94:J94))*$AQ94,$H22*$AQ94)))))</f>
        <v>0</v>
      </c>
      <c r="L94" s="94">
        <f>IF($AS94="未入力",0,IF(AB94&gt;0,0,IF(AC94&gt;0,AN94-AC94,IF($AP94="straight-line",$H22*0.9*$AQ94,IF($AP94="declining-balance",($H22-SUM($H94:K94))*$AQ94,$H22*$AQ94)))))</f>
        <v>0</v>
      </c>
      <c r="M94" s="94">
        <f>IF($AS94="未入力",0,IF(AC94&gt;0,0,IF(AD94&gt;0,AO94-AD94,IF($AP94="straight-line",$H22*0.9*$AQ94,IF($AP94="declining-balance",($H22-SUM($H94:L94))*$AQ94,$H22*$AQ94)))))</f>
        <v>0</v>
      </c>
      <c r="N94" s="55">
        <f t="shared" si="68"/>
        <v>0</v>
      </c>
      <c r="U94" s="90"/>
      <c r="V94" s="90"/>
      <c r="W94" s="90"/>
      <c r="X94" s="90"/>
      <c r="Y94" s="260" t="e">
        <f>SUM($AJ94:AJ94)-$AR94</f>
        <v>#N/A</v>
      </c>
      <c r="Z94" s="260" t="e">
        <f>SUM($AJ94:AK94)-$AR94</f>
        <v>#N/A</v>
      </c>
      <c r="AA94" s="260" t="e">
        <f>SUM($AJ94:AL94)-$AR94</f>
        <v>#N/A</v>
      </c>
      <c r="AB94" s="260" t="e">
        <f>SUM($AJ94:AM94)-$AR94</f>
        <v>#N/A</v>
      </c>
      <c r="AC94" s="260" t="e">
        <f>SUM($AJ94:AN94)-$AR94</f>
        <v>#N/A</v>
      </c>
      <c r="AD94" s="260" t="e">
        <f>SUM($AJ94:AO94)-$AR94</f>
        <v>#N/A</v>
      </c>
      <c r="AF94" s="90"/>
      <c r="AG94" s="90"/>
      <c r="AH94" s="90"/>
      <c r="AI94" s="90"/>
      <c r="AJ94" s="94">
        <f t="shared" si="69"/>
        <v>0</v>
      </c>
      <c r="AK94" s="94">
        <f>IF($AS94="未入力",0,IF($AP94="straight-line",$H22*0.9*$AQ94,IF($AP94="declining-balance",($H22-SUM($AJ94:AJ94))*$AQ94,$H22*$AQ94)))</f>
        <v>0</v>
      </c>
      <c r="AL94" s="94">
        <f>IF($AS94="未入力",0,IF($AP94="straight-line",$H22*0.9*$AQ94,IF($AP94="declining-balance",($H22-SUM($AJ94:AK94))*$AQ94,$H22*$AQ94)))</f>
        <v>0</v>
      </c>
      <c r="AM94" s="94">
        <f>IF($AS94="未入力",0,IF($AP94="straight-line",$H22*0.9*$AQ94,IF($AP94="declining-balance",($H22-SUM($AJ94:AL94))*$AQ94,$H22*$AQ94)))</f>
        <v>0</v>
      </c>
      <c r="AN94" s="94">
        <f>IF($AS94="未入力",0,IF($AP94="straight-line",$H22*0.9*$AQ94,IF($AP94="declining-balance",($H22-SUM($AJ94:AM94))*$AQ94,$H22*$AQ94)))</f>
        <v>0</v>
      </c>
      <c r="AO94" s="94">
        <f>IF($AS94="未入力",0,IF($AP94="straight-line",$H22*0.9*$AQ94,IF($AP94="declining-balance",($H22-SUM($AJ94:AN94))*$AQ94,$H22*$AQ94)))</f>
        <v>0</v>
      </c>
      <c r="AP94" s="91" t="e">
        <f t="shared" si="70"/>
        <v>#N/A</v>
      </c>
      <c r="AQ94" s="91" t="str">
        <f t="shared" si="71"/>
        <v/>
      </c>
      <c r="AR94" s="55" t="e">
        <f t="shared" si="72"/>
        <v>#N/A</v>
      </c>
      <c r="AS94" s="275" t="str">
        <f t="shared" si="73"/>
        <v>未入力</v>
      </c>
    </row>
    <row r="95" spans="1:45" ht="14.25" hidden="1" customHeight="1" outlineLevel="1">
      <c r="B95" s="386">
        <f t="shared" si="66"/>
        <v>0</v>
      </c>
      <c r="C95" s="387"/>
      <c r="D95" s="90"/>
      <c r="E95" s="90"/>
      <c r="F95" s="90"/>
      <c r="G95" s="90"/>
      <c r="H95" s="94">
        <f t="shared" si="67"/>
        <v>0</v>
      </c>
      <c r="I95" s="94">
        <f>IF($AS95="未入力",0,IF(Y95&gt;0,0,IF(Z95&gt;0,AK95-Z95,IF($AP95="straight-line",$H23*0.9*$AQ95,IF($AP95="declining-balance",($H23-SUM($H95:H95))*$AQ95,$H23*$AQ95)))))</f>
        <v>0</v>
      </c>
      <c r="J95" s="94">
        <f>IF($AS95="未入力",0,IF(Z95&gt;0,0,IF(AA95&gt;0,AL95-AA95,IF($AP95="straight-line",$H23*0.9*$AQ95,IF($AP95="declining-balance",($H23-SUM($H95:I95))*$AQ95,$H23*$AQ95)))))</f>
        <v>0</v>
      </c>
      <c r="K95" s="94">
        <f>IF($AS95="未入力",0,IF(AA95&gt;0,0,IF(AB95&gt;0,AM95-AB95,IF($AP95="straight-line",$H23*0.9*$AQ95,IF($AP95="declining-balance",($H23-SUM($H95:J95))*$AQ95,$H23*$AQ95)))))</f>
        <v>0</v>
      </c>
      <c r="L95" s="94">
        <f>IF($AS95="未入力",0,IF(AB95&gt;0,0,IF(AC95&gt;0,AN95-AC95,IF($AP95="straight-line",$H23*0.9*$AQ95,IF($AP95="declining-balance",($H23-SUM($H95:K95))*$AQ95,$H23*$AQ95)))))</f>
        <v>0</v>
      </c>
      <c r="M95" s="94">
        <f>IF($AS95="未入力",0,IF(AC95&gt;0,0,IF(AD95&gt;0,AO95-AD95,IF($AP95="straight-line",$H23*0.9*$AQ95,IF($AP95="declining-balance",($H23-SUM($H95:L95))*$AQ95,$H23*$AQ95)))))</f>
        <v>0</v>
      </c>
      <c r="N95" s="55">
        <f t="shared" si="68"/>
        <v>0</v>
      </c>
      <c r="U95" s="90"/>
      <c r="V95" s="90"/>
      <c r="W95" s="90"/>
      <c r="X95" s="90"/>
      <c r="Y95" s="260" t="e">
        <f>SUM($AJ95:AJ95)-$AR95</f>
        <v>#N/A</v>
      </c>
      <c r="Z95" s="260" t="e">
        <f>SUM($AJ95:AK95)-$AR95</f>
        <v>#N/A</v>
      </c>
      <c r="AA95" s="260" t="e">
        <f>SUM($AJ95:AL95)-$AR95</f>
        <v>#N/A</v>
      </c>
      <c r="AB95" s="260" t="e">
        <f>SUM($AJ95:AM95)-$AR95</f>
        <v>#N/A</v>
      </c>
      <c r="AC95" s="260" t="e">
        <f>SUM($AJ95:AN95)-$AR95</f>
        <v>#N/A</v>
      </c>
      <c r="AD95" s="260" t="e">
        <f>SUM($AJ95:AO95)-$AR95</f>
        <v>#N/A</v>
      </c>
      <c r="AF95" s="90"/>
      <c r="AG95" s="90"/>
      <c r="AH95" s="90"/>
      <c r="AI95" s="90"/>
      <c r="AJ95" s="94">
        <f t="shared" si="69"/>
        <v>0</v>
      </c>
      <c r="AK95" s="94">
        <f>IF($AS95="未入力",0,IF($AP95="straight-line",$H23*0.9*$AQ95,IF($AP95="declining-balance",($H23-SUM($AJ95:AJ95))*$AQ95,$H23*$AQ95)))</f>
        <v>0</v>
      </c>
      <c r="AL95" s="94">
        <f>IF($AS95="未入力",0,IF($AP95="straight-line",$H23*0.9*$AQ95,IF($AP95="declining-balance",($H23-SUM($AJ95:AK95))*$AQ95,$H23*$AQ95)))</f>
        <v>0</v>
      </c>
      <c r="AM95" s="94">
        <f>IF($AS95="未入力",0,IF($AP95="straight-line",$H23*0.9*$AQ95,IF($AP95="declining-balance",($H23-SUM($AJ95:AL95))*$AQ95,$H23*$AQ95)))</f>
        <v>0</v>
      </c>
      <c r="AN95" s="94">
        <f>IF($AS95="未入力",0,IF($AP95="straight-line",$H23*0.9*$AQ95,IF($AP95="declining-balance",($H23-SUM($AJ95:AM95))*$AQ95,$H23*$AQ95)))</f>
        <v>0</v>
      </c>
      <c r="AO95" s="94">
        <f>IF($AS95="未入力",0,IF($AP95="straight-line",$H23*0.9*$AQ95,IF($AP95="declining-balance",($H23-SUM($AJ95:AN95))*$AQ95,$H23*$AQ95)))</f>
        <v>0</v>
      </c>
      <c r="AP95" s="91" t="e">
        <f t="shared" si="70"/>
        <v>#N/A</v>
      </c>
      <c r="AQ95" s="91" t="str">
        <f t="shared" si="71"/>
        <v/>
      </c>
      <c r="AR95" s="55" t="e">
        <f t="shared" si="72"/>
        <v>#N/A</v>
      </c>
      <c r="AS95" s="275" t="str">
        <f t="shared" si="73"/>
        <v>未入力</v>
      </c>
    </row>
    <row r="96" spans="1:45" ht="14.25" hidden="1" customHeight="1" outlineLevel="1">
      <c r="B96" s="386">
        <f t="shared" si="66"/>
        <v>0</v>
      </c>
      <c r="C96" s="387"/>
      <c r="D96" s="90"/>
      <c r="E96" s="90"/>
      <c r="F96" s="90"/>
      <c r="G96" s="90"/>
      <c r="H96" s="94">
        <f t="shared" si="67"/>
        <v>0</v>
      </c>
      <c r="I96" s="94">
        <f>IF($AS96="未入力",0,IF(Y96&gt;0,0,IF(Z96&gt;0,AK96-Z96,IF($AP96="straight-line",$H24*0.9*$AQ96,IF($AP96="declining-balance",($H24-SUM($H96:H96))*$AQ96,$H24*$AQ96)))))</f>
        <v>0</v>
      </c>
      <c r="J96" s="94">
        <f>IF($AS96="未入力",0,IF(Z96&gt;0,0,IF(AA96&gt;0,AL96-AA96,IF($AP96="straight-line",$H24*0.9*$AQ96,IF($AP96="declining-balance",($H24-SUM($H96:I96))*$AQ96,$H24*$AQ96)))))</f>
        <v>0</v>
      </c>
      <c r="K96" s="94">
        <f>IF($AS96="未入力",0,IF(AA96&gt;0,0,IF(AB96&gt;0,AM96-AB96,IF($AP96="straight-line",$H24*0.9*$AQ96,IF($AP96="declining-balance",($H24-SUM($H96:J96))*$AQ96,$H24*$AQ96)))))</f>
        <v>0</v>
      </c>
      <c r="L96" s="94">
        <f>IF($AS96="未入力",0,IF(AB96&gt;0,0,IF(AC96&gt;0,AN96-AC96,IF($AP96="straight-line",$H24*0.9*$AQ96,IF($AP96="declining-balance",($H24-SUM($H96:K96))*$AQ96,$H24*$AQ96)))))</f>
        <v>0</v>
      </c>
      <c r="M96" s="94">
        <f>IF($AS96="未入力",0,IF(AC96&gt;0,0,IF(AD96&gt;0,AO96-AD96,IF($AP96="straight-line",$H24*0.9*$AQ96,IF($AP96="declining-balance",($H24-SUM($H96:L96))*$AQ96,$H24*$AQ96)))))</f>
        <v>0</v>
      </c>
      <c r="N96" s="55">
        <f t="shared" si="68"/>
        <v>0</v>
      </c>
      <c r="U96" s="90"/>
      <c r="V96" s="90"/>
      <c r="W96" s="90"/>
      <c r="X96" s="90"/>
      <c r="Y96" s="260" t="e">
        <f>SUM($AJ96:AJ96)-$AR96</f>
        <v>#N/A</v>
      </c>
      <c r="Z96" s="260" t="e">
        <f>SUM($AJ96:AK96)-$AR96</f>
        <v>#N/A</v>
      </c>
      <c r="AA96" s="260" t="e">
        <f>SUM($AJ96:AL96)-$AR96</f>
        <v>#N/A</v>
      </c>
      <c r="AB96" s="260" t="e">
        <f>SUM($AJ96:AM96)-$AR96</f>
        <v>#N/A</v>
      </c>
      <c r="AC96" s="260" t="e">
        <f>SUM($AJ96:AN96)-$AR96</f>
        <v>#N/A</v>
      </c>
      <c r="AD96" s="260" t="e">
        <f>SUM($AJ96:AO96)-$AR96</f>
        <v>#N/A</v>
      </c>
      <c r="AF96" s="90"/>
      <c r="AG96" s="90"/>
      <c r="AH96" s="90"/>
      <c r="AI96" s="90"/>
      <c r="AJ96" s="94">
        <f t="shared" si="69"/>
        <v>0</v>
      </c>
      <c r="AK96" s="94">
        <f>IF($AS96="未入力",0,IF($AP96="straight-line",$H24*0.9*$AQ96,IF($AP96="declining-balance",($H24-SUM($AJ96:AJ96))*$AQ96,$H24*$AQ96)))</f>
        <v>0</v>
      </c>
      <c r="AL96" s="94">
        <f>IF($AS96="未入力",0,IF($AP96="straight-line",$H24*0.9*$AQ96,IF($AP96="declining-balance",($H24-SUM($AJ96:AK96))*$AQ96,$H24*$AQ96)))</f>
        <v>0</v>
      </c>
      <c r="AM96" s="94">
        <f>IF($AS96="未入力",0,IF($AP96="straight-line",$H24*0.9*$AQ96,IF($AP96="declining-balance",($H24-SUM($AJ96:AL96))*$AQ96,$H24*$AQ96)))</f>
        <v>0</v>
      </c>
      <c r="AN96" s="94">
        <f>IF($AS96="未入力",0,IF($AP96="straight-line",$H24*0.9*$AQ96,IF($AP96="declining-balance",($H24-SUM($AJ96:AM96))*$AQ96,$H24*$AQ96)))</f>
        <v>0</v>
      </c>
      <c r="AO96" s="94">
        <f>IF($AS96="未入力",0,IF($AP96="straight-line",$H24*0.9*$AQ96,IF($AP96="declining-balance",($H24-SUM($AJ96:AN96))*$AQ96,$H24*$AQ96)))</f>
        <v>0</v>
      </c>
      <c r="AP96" s="91" t="e">
        <f t="shared" si="70"/>
        <v>#N/A</v>
      </c>
      <c r="AQ96" s="91" t="str">
        <f t="shared" si="71"/>
        <v/>
      </c>
      <c r="AR96" s="55" t="e">
        <f t="shared" si="72"/>
        <v>#N/A</v>
      </c>
      <c r="AS96" s="275" t="str">
        <f t="shared" si="73"/>
        <v>未入力</v>
      </c>
    </row>
    <row r="97" spans="1:45" ht="14.25" hidden="1" customHeight="1" outlineLevel="1">
      <c r="B97" s="372" t="s">
        <v>626</v>
      </c>
      <c r="C97" s="373"/>
      <c r="D97" s="94">
        <f t="shared" ref="D97:N97" si="74">SUM(D89:D96)</f>
        <v>0</v>
      </c>
      <c r="E97" s="94">
        <f t="shared" si="74"/>
        <v>0</v>
      </c>
      <c r="F97" s="94">
        <f t="shared" si="74"/>
        <v>0</v>
      </c>
      <c r="G97" s="94">
        <f t="shared" si="74"/>
        <v>0</v>
      </c>
      <c r="H97" s="94">
        <f t="shared" si="74"/>
        <v>0</v>
      </c>
      <c r="I97" s="94">
        <f t="shared" si="74"/>
        <v>0</v>
      </c>
      <c r="J97" s="94">
        <f t="shared" si="74"/>
        <v>0</v>
      </c>
      <c r="K97" s="94">
        <f t="shared" si="74"/>
        <v>0</v>
      </c>
      <c r="L97" s="94">
        <f t="shared" si="74"/>
        <v>0</v>
      </c>
      <c r="M97" s="94">
        <f t="shared" si="74"/>
        <v>0</v>
      </c>
      <c r="N97" s="94">
        <f t="shared" si="74"/>
        <v>0</v>
      </c>
      <c r="U97" s="94">
        <f t="shared" ref="U97:AD97" si="75">SUM(U89:U96)</f>
        <v>0</v>
      </c>
      <c r="V97" s="94">
        <f t="shared" si="75"/>
        <v>0</v>
      </c>
      <c r="W97" s="94">
        <f t="shared" si="75"/>
        <v>0</v>
      </c>
      <c r="X97" s="94">
        <f t="shared" si="75"/>
        <v>0</v>
      </c>
      <c r="Y97" s="94" t="e">
        <f t="shared" si="75"/>
        <v>#N/A</v>
      </c>
      <c r="Z97" s="94" t="e">
        <f t="shared" si="75"/>
        <v>#N/A</v>
      </c>
      <c r="AA97" s="94" t="e">
        <f t="shared" si="75"/>
        <v>#N/A</v>
      </c>
      <c r="AB97" s="94" t="e">
        <f t="shared" si="75"/>
        <v>#N/A</v>
      </c>
      <c r="AC97" s="94" t="e">
        <f t="shared" si="75"/>
        <v>#N/A</v>
      </c>
      <c r="AD97" s="94" t="e">
        <f t="shared" si="75"/>
        <v>#N/A</v>
      </c>
      <c r="AF97" s="94">
        <f t="shared" ref="AF97:AO97" si="76">SUM(AF89:AF96)</f>
        <v>0</v>
      </c>
      <c r="AG97" s="94">
        <f t="shared" si="76"/>
        <v>0</v>
      </c>
      <c r="AH97" s="94">
        <f t="shared" si="76"/>
        <v>0</v>
      </c>
      <c r="AI97" s="94">
        <f t="shared" si="76"/>
        <v>0</v>
      </c>
      <c r="AJ97" s="94">
        <f t="shared" si="76"/>
        <v>0</v>
      </c>
      <c r="AK97" s="94">
        <f t="shared" si="76"/>
        <v>0</v>
      </c>
      <c r="AL97" s="94">
        <f t="shared" si="76"/>
        <v>0</v>
      </c>
      <c r="AM97" s="94">
        <f t="shared" si="76"/>
        <v>0</v>
      </c>
      <c r="AN97" s="94">
        <f t="shared" si="76"/>
        <v>0</v>
      </c>
      <c r="AO97" s="94">
        <f t="shared" si="76"/>
        <v>0</v>
      </c>
      <c r="AP97" s="56"/>
      <c r="AQ97" s="56"/>
      <c r="AR97" s="94"/>
      <c r="AS97" s="275"/>
    </row>
    <row r="98" spans="1:45" hidden="1" outlineLevel="1"/>
    <row r="99" spans="1:45" hidden="1" outlineLevel="1">
      <c r="A99" s="33" t="s">
        <v>156</v>
      </c>
      <c r="N99" s="57" t="s">
        <v>151</v>
      </c>
    </row>
    <row r="100" spans="1:45" ht="30.75" hidden="1" customHeight="1" outlineLevel="1">
      <c r="B100" s="374" t="s">
        <v>148</v>
      </c>
      <c r="C100" s="375"/>
      <c r="D100" s="52">
        <f>+D$28</f>
        <v>2014</v>
      </c>
      <c r="E100" s="52">
        <f t="shared" ref="E100:M100" si="77">+E$28</f>
        <v>2015</v>
      </c>
      <c r="F100" s="52">
        <f t="shared" si="77"/>
        <v>2016</v>
      </c>
      <c r="G100" s="52">
        <f t="shared" si="77"/>
        <v>2017</v>
      </c>
      <c r="H100" s="52">
        <f t="shared" si="77"/>
        <v>2018</v>
      </c>
      <c r="I100" s="52">
        <f t="shared" si="77"/>
        <v>2019</v>
      </c>
      <c r="J100" s="52">
        <f t="shared" si="77"/>
        <v>2020</v>
      </c>
      <c r="K100" s="52">
        <f t="shared" si="77"/>
        <v>2021</v>
      </c>
      <c r="L100" s="52">
        <f t="shared" si="77"/>
        <v>2022</v>
      </c>
      <c r="M100" s="52">
        <f t="shared" si="77"/>
        <v>2023</v>
      </c>
      <c r="N100" s="53" t="s">
        <v>124</v>
      </c>
      <c r="U100" s="52" t="s">
        <v>138</v>
      </c>
      <c r="V100" s="52" t="s">
        <v>139</v>
      </c>
      <c r="W100" s="52" t="s">
        <v>140</v>
      </c>
      <c r="X100" s="52" t="s">
        <v>141</v>
      </c>
      <c r="Y100" s="52" t="s">
        <v>142</v>
      </c>
      <c r="Z100" s="52" t="s">
        <v>143</v>
      </c>
      <c r="AA100" s="52" t="s">
        <v>144</v>
      </c>
      <c r="AB100" s="52" t="s">
        <v>145</v>
      </c>
      <c r="AC100" s="52" t="s">
        <v>146</v>
      </c>
      <c r="AD100" s="52" t="s">
        <v>147</v>
      </c>
      <c r="AF100" s="52" t="s">
        <v>138</v>
      </c>
      <c r="AG100" s="52" t="s">
        <v>139</v>
      </c>
      <c r="AH100" s="52" t="s">
        <v>140</v>
      </c>
      <c r="AI100" s="52" t="s">
        <v>141</v>
      </c>
      <c r="AJ100" s="52" t="s">
        <v>142</v>
      </c>
      <c r="AK100" s="52" t="s">
        <v>143</v>
      </c>
      <c r="AL100" s="52" t="s">
        <v>144</v>
      </c>
      <c r="AM100" s="52" t="s">
        <v>145</v>
      </c>
      <c r="AN100" s="52" t="s">
        <v>146</v>
      </c>
      <c r="AO100" s="52" t="s">
        <v>147</v>
      </c>
      <c r="AP100" s="52" t="s">
        <v>656</v>
      </c>
      <c r="AQ100" s="52" t="s">
        <v>150</v>
      </c>
      <c r="AR100" s="52" t="s">
        <v>655</v>
      </c>
      <c r="AS100" s="349" t="s">
        <v>576</v>
      </c>
    </row>
    <row r="101" spans="1:45" ht="14.25" hidden="1" customHeight="1" outlineLevel="1">
      <c r="B101" s="386">
        <f t="shared" ref="B101:B108" si="78">+B29</f>
        <v>0</v>
      </c>
      <c r="C101" s="387"/>
      <c r="D101" s="90"/>
      <c r="E101" s="90"/>
      <c r="F101" s="90"/>
      <c r="G101" s="90"/>
      <c r="H101" s="90"/>
      <c r="I101" s="94">
        <f t="shared" ref="I101:I108" si="79">IF($AS101="未入力",0,IF($AP101="straight-line",$I17*0.9*$AQ101,IF($AP101="declining-balance",$I17*$AQ101,$I17*$AQ101)))</f>
        <v>0</v>
      </c>
      <c r="J101" s="94">
        <f>IF($AS101="未入力",0,IF(Z101&gt;0,0,IF(AA101&gt;0,AL101-AA101,IF($AP101="straight-line",$I17*0.9*$AQ101,IF($AP101="declining-balance",($I17-SUM($I101:I101))*$AQ101,$I17*$AQ101)))))</f>
        <v>0</v>
      </c>
      <c r="K101" s="94">
        <f>IF($AS101="未入力",0,IF(AA101&gt;0,0,IF(AB101&gt;0,AM101-AB101,IF($AP101="straight-line",$I17*0.9*$AQ101,IF($AP101="declining-balance",($I17-SUM($I101:J101))*$AQ101,$I17*$AQ101)))))</f>
        <v>0</v>
      </c>
      <c r="L101" s="94">
        <f>IF($AS101="未入力",0,IF(AB101&gt;0,0,IF(AC101&gt;0,AN101-AC101,IF($AP101="straight-line",$I17*0.9*$AQ101,IF($AP101="declining-balance",($I17-SUM($I101:K101))*$AQ101,$I17*$AQ101)))))</f>
        <v>0</v>
      </c>
      <c r="M101" s="94">
        <f>IF($AS101="未入力",0,IF(AC101&gt;0,0,IF(AD101&gt;0,AO101-AD101,IF($AP101="straight-line",$I17*0.9*$AQ101,IF($AP101="declining-balance",($I17-SUM($I101:L101))*$AQ101,$I17*$AQ101)))))</f>
        <v>0</v>
      </c>
      <c r="N101" s="55">
        <f t="shared" ref="N101:N108" si="80">SUM(D101:M101)</f>
        <v>0</v>
      </c>
      <c r="U101" s="90"/>
      <c r="V101" s="90"/>
      <c r="W101" s="90"/>
      <c r="X101" s="90"/>
      <c r="Y101" s="90"/>
      <c r="Z101" s="260" t="e">
        <f>SUM($AK101:AK101)-$AR101</f>
        <v>#N/A</v>
      </c>
      <c r="AA101" s="260" t="e">
        <f>SUM($AK101:AL101)-$AR101</f>
        <v>#N/A</v>
      </c>
      <c r="AB101" s="260" t="e">
        <f>SUM($AK101:AM101)-$AR101</f>
        <v>#N/A</v>
      </c>
      <c r="AC101" s="260" t="e">
        <f>SUM($AK101:AN101)-$AR101</f>
        <v>#N/A</v>
      </c>
      <c r="AD101" s="260" t="e">
        <f>SUM($AK101:AO101)-$AR101</f>
        <v>#N/A</v>
      </c>
      <c r="AF101" s="90"/>
      <c r="AG101" s="90"/>
      <c r="AH101" s="90"/>
      <c r="AI101" s="90"/>
      <c r="AJ101" s="90"/>
      <c r="AK101" s="94">
        <f t="shared" ref="AK101:AK108" si="81">IF($AS101="未入力",0,IF($AP101="straight-line",$I17*0.9*$AQ101,IF($AP101="declining-balance",$I17*$AQ101,$I17*$AQ101)))</f>
        <v>0</v>
      </c>
      <c r="AL101" s="94">
        <f>IF($AS101="未入力",0,IF($AP101="straight-line",$I17*0.9*$AQ101,IF($AP101="declining-balance",($I17-SUM($AK101:AK101))*$AQ101,$I17*$AQ101)))</f>
        <v>0</v>
      </c>
      <c r="AM101" s="94">
        <f>IF($AS101="未入力",0,IF($AP101="straight-line",$I17*0.9*$AQ101,IF($AP101="declining-balance",($I17-SUM($AK101:AL101))*$AQ101,$I17*$AQ101)))</f>
        <v>0</v>
      </c>
      <c r="AN101" s="94">
        <f>IF($AS101="未入力",0,IF($AP101="straight-line",$I17*0.9*$AQ101,IF($AP101="declining-balance",($I17-SUM($AK101:AM101))*$AQ101,$I17*$AQ101)))</f>
        <v>0</v>
      </c>
      <c r="AO101" s="94">
        <f>IF($AS101="未入力",0,IF($AP101="straight-line",$I17*0.9*$AQ101,IF($AP101="declining-balance",($I17-SUM($AK101:AN101))*$AQ101,$I17*$AQ101)))</f>
        <v>0</v>
      </c>
      <c r="AP101" s="91" t="e">
        <f t="shared" ref="AP101:AP108" si="82">+X6</f>
        <v>#N/A</v>
      </c>
      <c r="AQ101" s="91" t="str">
        <f t="shared" ref="AQ101:AQ108" si="83">+N6</f>
        <v/>
      </c>
      <c r="AR101" s="55" t="e">
        <f t="shared" ref="AR101:AR108" si="84">IF(AP101="-",0,IF(AP101="straight-line(5 years)",I17,I17*0.95))</f>
        <v>#N/A</v>
      </c>
      <c r="AS101" s="275" t="str">
        <f>IF(AQ101="","未入力","入力")</f>
        <v>未入力</v>
      </c>
    </row>
    <row r="102" spans="1:45" ht="14.25" hidden="1" customHeight="1" outlineLevel="1">
      <c r="B102" s="386">
        <f t="shared" si="78"/>
        <v>0</v>
      </c>
      <c r="C102" s="387"/>
      <c r="D102" s="90"/>
      <c r="E102" s="90"/>
      <c r="F102" s="90"/>
      <c r="G102" s="90"/>
      <c r="H102" s="90"/>
      <c r="I102" s="94">
        <f t="shared" si="79"/>
        <v>0</v>
      </c>
      <c r="J102" s="94">
        <f>IF($AS102="未入力",0,IF(Z102&gt;0,0,IF(AA102&gt;0,AL102-AA102,IF($AP102="straight-line",$I18*0.9*$AQ102,IF($AP102="declining-balance",($I18-SUM($I102:I102))*$AQ102,$I18*$AQ102)))))</f>
        <v>0</v>
      </c>
      <c r="K102" s="94">
        <f>IF($AS102="未入力",0,IF(AA102&gt;0,0,IF(AB102&gt;0,AM102-AB102,IF($AP102="straight-line",$I18*0.9*$AQ102,IF($AP102="declining-balance",($I18-SUM($I102:J102))*$AQ102,$I18*$AQ102)))))</f>
        <v>0</v>
      </c>
      <c r="L102" s="94">
        <f>IF($AS102="未入力",0,IF(AB102&gt;0,0,IF(AC102&gt;0,AN102-AC102,IF($AP102="straight-line",$I18*0.9*$AQ102,IF($AP102="declining-balance",($I18-SUM($I102:K102))*$AQ102,$I18*$AQ102)))))</f>
        <v>0</v>
      </c>
      <c r="M102" s="94">
        <f>IF($AS102="未入力",0,IF(AC102&gt;0,0,IF(AD102&gt;0,AO102-AD102,IF($AP102="straight-line",$I18*0.9*$AQ102,IF($AP102="declining-balance",($I18-SUM($I102:L102))*$AQ102,$I18*$AQ102)))))</f>
        <v>0</v>
      </c>
      <c r="N102" s="55">
        <f t="shared" si="80"/>
        <v>0</v>
      </c>
      <c r="U102" s="90"/>
      <c r="V102" s="90"/>
      <c r="W102" s="90"/>
      <c r="X102" s="90"/>
      <c r="Y102" s="90"/>
      <c r="Z102" s="260" t="e">
        <f>SUM($AK102:AK102)-$AR102</f>
        <v>#N/A</v>
      </c>
      <c r="AA102" s="260" t="e">
        <f>SUM($AK102:AL102)-$AR102</f>
        <v>#N/A</v>
      </c>
      <c r="AB102" s="260" t="e">
        <f>SUM($AK102:AM102)-$AR102</f>
        <v>#N/A</v>
      </c>
      <c r="AC102" s="260" t="e">
        <f>SUM($AK102:AN102)-$AR102</f>
        <v>#N/A</v>
      </c>
      <c r="AD102" s="260" t="e">
        <f>SUM($AK102:AO102)-$AR102</f>
        <v>#N/A</v>
      </c>
      <c r="AF102" s="90"/>
      <c r="AG102" s="90"/>
      <c r="AH102" s="90"/>
      <c r="AI102" s="90"/>
      <c r="AJ102" s="90"/>
      <c r="AK102" s="94">
        <f t="shared" si="81"/>
        <v>0</v>
      </c>
      <c r="AL102" s="94">
        <f>IF($AS102="未入力",0,IF($AP102="straight-line",$I18*0.9*$AQ102,IF($AP102="declining-balance",($I18-SUM($AK102:AK102))*$AQ102,$I18*$AQ102)))</f>
        <v>0</v>
      </c>
      <c r="AM102" s="94">
        <f>IF($AS102="未入力",0,IF($AP102="straight-line",$I18*0.9*$AQ102,IF($AP102="declining-balance",($I18-SUM($AK102:AL102))*$AQ102,$I18*$AQ102)))</f>
        <v>0</v>
      </c>
      <c r="AN102" s="94">
        <f>IF($AS102="未入力",0,IF($AP102="straight-line",$I18*0.9*$AQ102,IF($AP102="declining-balance",($I18-SUM($AK102:AM102))*$AQ102,$I18*$AQ102)))</f>
        <v>0</v>
      </c>
      <c r="AO102" s="94">
        <f>IF($AS102="未入力",0,IF($AP102="straight-line",$I18*0.9*$AQ102,IF($AP102="declining-balance",($I18-SUM($AK102:AN102))*$AQ102,$I18*$AQ102)))</f>
        <v>0</v>
      </c>
      <c r="AP102" s="91" t="e">
        <f t="shared" si="82"/>
        <v>#N/A</v>
      </c>
      <c r="AQ102" s="91" t="str">
        <f t="shared" si="83"/>
        <v/>
      </c>
      <c r="AR102" s="55" t="e">
        <f t="shared" si="84"/>
        <v>#N/A</v>
      </c>
      <c r="AS102" s="275" t="str">
        <f t="shared" ref="AS102:AS108" si="85">IF(AQ102="","未入力","入力")</f>
        <v>未入力</v>
      </c>
    </row>
    <row r="103" spans="1:45" ht="14.25" hidden="1" customHeight="1" outlineLevel="1">
      <c r="B103" s="386">
        <f t="shared" si="78"/>
        <v>0</v>
      </c>
      <c r="C103" s="387"/>
      <c r="D103" s="90"/>
      <c r="E103" s="90"/>
      <c r="F103" s="90"/>
      <c r="G103" s="90"/>
      <c r="H103" s="90"/>
      <c r="I103" s="94">
        <f t="shared" si="79"/>
        <v>0</v>
      </c>
      <c r="J103" s="94">
        <f>IF($AS103="未入力",0,IF(Z103&gt;0,0,IF(AA103&gt;0,AL103-AA103,IF($AP103="straight-line",$I19*0.9*$AQ103,IF($AP103="declining-balance",($I19-SUM($I103:I103))*$AQ103,$I19*$AQ103)))))</f>
        <v>0</v>
      </c>
      <c r="K103" s="94">
        <f>IF($AS103="未入力",0,IF(AA103&gt;0,0,IF(AB103&gt;0,AM103-AB103,IF($AP103="straight-line",$I19*0.9*$AQ103,IF($AP103="declining-balance",($I19-SUM($I103:J103))*$AQ103,$I19*$AQ103)))))</f>
        <v>0</v>
      </c>
      <c r="L103" s="94">
        <f>IF($AS103="未入力",0,IF(AB103&gt;0,0,IF(AC103&gt;0,AN103-AC103,IF($AP103="straight-line",$I19*0.9*$AQ103,IF($AP103="declining-balance",($I19-SUM($I103:K103))*$AQ103,$I19*$AQ103)))))</f>
        <v>0</v>
      </c>
      <c r="M103" s="94">
        <f>IF($AS103="未入力",0,IF(AC103&gt;0,0,IF(AD103&gt;0,AO103-AD103,IF($AP103="straight-line",$I19*0.9*$AQ103,IF($AP103="declining-balance",($I19-SUM($I103:L103))*$AQ103,$I19*$AQ103)))))</f>
        <v>0</v>
      </c>
      <c r="N103" s="55">
        <f t="shared" si="80"/>
        <v>0</v>
      </c>
      <c r="U103" s="90"/>
      <c r="V103" s="90"/>
      <c r="W103" s="90"/>
      <c r="X103" s="90"/>
      <c r="Y103" s="90"/>
      <c r="Z103" s="260" t="e">
        <f>SUM($AK103:AK103)-$AR103</f>
        <v>#N/A</v>
      </c>
      <c r="AA103" s="260" t="e">
        <f>SUM($AK103:AL103)-$AR103</f>
        <v>#N/A</v>
      </c>
      <c r="AB103" s="260" t="e">
        <f>SUM($AK103:AM103)-$AR103</f>
        <v>#N/A</v>
      </c>
      <c r="AC103" s="260" t="e">
        <f>SUM($AK103:AN103)-$AR103</f>
        <v>#N/A</v>
      </c>
      <c r="AD103" s="260" t="e">
        <f>SUM($AK103:AO103)-$AR103</f>
        <v>#N/A</v>
      </c>
      <c r="AF103" s="90"/>
      <c r="AG103" s="90"/>
      <c r="AH103" s="90"/>
      <c r="AI103" s="90"/>
      <c r="AJ103" s="90"/>
      <c r="AK103" s="94">
        <f t="shared" si="81"/>
        <v>0</v>
      </c>
      <c r="AL103" s="94">
        <f>IF($AS103="未入力",0,IF($AP103="straight-line",$I19*0.9*$AQ103,IF($AP103="declining-balance",($I19-SUM($AK103:AK103))*$AQ103,$I19*$AQ103)))</f>
        <v>0</v>
      </c>
      <c r="AM103" s="94">
        <f>IF($AS103="未入力",0,IF($AP103="straight-line",$I19*0.9*$AQ103,IF($AP103="declining-balance",($I19-SUM($AK103:AL103))*$AQ103,$I19*$AQ103)))</f>
        <v>0</v>
      </c>
      <c r="AN103" s="94">
        <f>IF($AS103="未入力",0,IF($AP103="straight-line",$I19*0.9*$AQ103,IF($AP103="declining-balance",($I19-SUM($AK103:AM103))*$AQ103,$I19*$AQ103)))</f>
        <v>0</v>
      </c>
      <c r="AO103" s="94">
        <f>IF($AS103="未入力",0,IF($AP103="straight-line",$I19*0.9*$AQ103,IF($AP103="declining-balance",($I19-SUM($AK103:AN103))*$AQ103,$I19*$AQ103)))</f>
        <v>0</v>
      </c>
      <c r="AP103" s="91" t="e">
        <f t="shared" si="82"/>
        <v>#N/A</v>
      </c>
      <c r="AQ103" s="91" t="str">
        <f t="shared" si="83"/>
        <v/>
      </c>
      <c r="AR103" s="55" t="e">
        <f t="shared" si="84"/>
        <v>#N/A</v>
      </c>
      <c r="AS103" s="275" t="str">
        <f t="shared" si="85"/>
        <v>未入力</v>
      </c>
    </row>
    <row r="104" spans="1:45" ht="14.25" hidden="1" customHeight="1" outlineLevel="1">
      <c r="B104" s="386">
        <f t="shared" si="78"/>
        <v>0</v>
      </c>
      <c r="C104" s="387"/>
      <c r="D104" s="90"/>
      <c r="E104" s="90"/>
      <c r="F104" s="90"/>
      <c r="G104" s="90"/>
      <c r="H104" s="90"/>
      <c r="I104" s="94">
        <f t="shared" si="79"/>
        <v>0</v>
      </c>
      <c r="J104" s="94">
        <f>IF($AS104="未入力",0,IF(Z104&gt;0,0,IF(AA104&gt;0,AL104-AA104,IF($AP104="straight-line",$I20*0.9*$AQ104,IF($AP104="declining-balance",($I20-SUM($I104:I104))*$AQ104,$I20*$AQ104)))))</f>
        <v>0</v>
      </c>
      <c r="K104" s="94">
        <f>IF($AS104="未入力",0,IF(AA104&gt;0,0,IF(AB104&gt;0,AM104-AB104,IF($AP104="straight-line",$I20*0.9*$AQ104,IF($AP104="declining-balance",($I20-SUM($I104:J104))*$AQ104,$I20*$AQ104)))))</f>
        <v>0</v>
      </c>
      <c r="L104" s="94">
        <f>IF($AS104="未入力",0,IF(AB104&gt;0,0,IF(AC104&gt;0,AN104-AC104,IF($AP104="straight-line",$I20*0.9*$AQ104,IF($AP104="declining-balance",($I20-SUM($I104:K104))*$AQ104,$I20*$AQ104)))))</f>
        <v>0</v>
      </c>
      <c r="M104" s="94">
        <f>IF($AS104="未入力",0,IF(AC104&gt;0,0,IF(AD104&gt;0,AO104-AD104,IF($AP104="straight-line",$I20*0.9*$AQ104,IF($AP104="declining-balance",($I20-SUM($I104:L104))*$AQ104,$I20*$AQ104)))))</f>
        <v>0</v>
      </c>
      <c r="N104" s="55">
        <f t="shared" si="80"/>
        <v>0</v>
      </c>
      <c r="U104" s="90"/>
      <c r="V104" s="90"/>
      <c r="W104" s="90"/>
      <c r="X104" s="90"/>
      <c r="Y104" s="90"/>
      <c r="Z104" s="260" t="e">
        <f>SUM($AK104:AK104)-$AR104</f>
        <v>#N/A</v>
      </c>
      <c r="AA104" s="260" t="e">
        <f>SUM($AK104:AL104)-$AR104</f>
        <v>#N/A</v>
      </c>
      <c r="AB104" s="260" t="e">
        <f>SUM($AK104:AM104)-$AR104</f>
        <v>#N/A</v>
      </c>
      <c r="AC104" s="260" t="e">
        <f>SUM($AK104:AN104)-$AR104</f>
        <v>#N/A</v>
      </c>
      <c r="AD104" s="260" t="e">
        <f>SUM($AK104:AO104)-$AR104</f>
        <v>#N/A</v>
      </c>
      <c r="AF104" s="90"/>
      <c r="AG104" s="90"/>
      <c r="AH104" s="90"/>
      <c r="AI104" s="90"/>
      <c r="AJ104" s="90"/>
      <c r="AK104" s="94">
        <f t="shared" si="81"/>
        <v>0</v>
      </c>
      <c r="AL104" s="94">
        <f>IF($AS104="未入力",0,IF($AP104="straight-line",$I20*0.9*$AQ104,IF($AP104="declining-balance",($I20-SUM($AK104:AK104))*$AQ104,$I20*$AQ104)))</f>
        <v>0</v>
      </c>
      <c r="AM104" s="94">
        <f>IF($AS104="未入力",0,IF($AP104="straight-line",$I20*0.9*$AQ104,IF($AP104="declining-balance",($I20-SUM($AK104:AL104))*$AQ104,$I20*$AQ104)))</f>
        <v>0</v>
      </c>
      <c r="AN104" s="94">
        <f>IF($AS104="未入力",0,IF($AP104="straight-line",$I20*0.9*$AQ104,IF($AP104="declining-balance",($I20-SUM($AK104:AM104))*$AQ104,$I20*$AQ104)))</f>
        <v>0</v>
      </c>
      <c r="AO104" s="94">
        <f>IF($AS104="未入力",0,IF($AP104="straight-line",$I20*0.9*$AQ104,IF($AP104="declining-balance",($I20-SUM($AK104:AN104))*$AQ104,$I20*$AQ104)))</f>
        <v>0</v>
      </c>
      <c r="AP104" s="91" t="e">
        <f t="shared" si="82"/>
        <v>#N/A</v>
      </c>
      <c r="AQ104" s="91" t="str">
        <f t="shared" si="83"/>
        <v/>
      </c>
      <c r="AR104" s="55" t="e">
        <f t="shared" si="84"/>
        <v>#N/A</v>
      </c>
      <c r="AS104" s="275" t="str">
        <f t="shared" si="85"/>
        <v>未入力</v>
      </c>
    </row>
    <row r="105" spans="1:45" ht="14.25" hidden="1" customHeight="1" outlineLevel="1">
      <c r="B105" s="386">
        <f t="shared" si="78"/>
        <v>0</v>
      </c>
      <c r="C105" s="387"/>
      <c r="D105" s="90"/>
      <c r="E105" s="90"/>
      <c r="F105" s="90"/>
      <c r="G105" s="90"/>
      <c r="H105" s="90"/>
      <c r="I105" s="94">
        <f t="shared" si="79"/>
        <v>0</v>
      </c>
      <c r="J105" s="94">
        <f>IF($AS105="未入力",0,IF(Z105&gt;0,0,IF(AA105&gt;0,AL105-AA105,IF($AP105="straight-line",$I21*0.9*$AQ105,IF($AP105="declining-balance",($I21-SUM($I105:I105))*$AQ105,$I21*$AQ105)))))</f>
        <v>0</v>
      </c>
      <c r="K105" s="94">
        <f>IF($AS105="未入力",0,IF(AA105&gt;0,0,IF(AB105&gt;0,AM105-AB105,IF($AP105="straight-line",$I21*0.9*$AQ105,IF($AP105="declining-balance",($I21-SUM($I105:J105))*$AQ105,$I21*$AQ105)))))</f>
        <v>0</v>
      </c>
      <c r="L105" s="94">
        <f>IF($AS105="未入力",0,IF(AB105&gt;0,0,IF(AC105&gt;0,AN105-AC105,IF($AP105="straight-line",$I21*0.9*$AQ105,IF($AP105="declining-balance",($I21-SUM($I105:K105))*$AQ105,$I21*$AQ105)))))</f>
        <v>0</v>
      </c>
      <c r="M105" s="94">
        <f>IF($AS105="未入力",0,IF(AC105&gt;0,0,IF(AD105&gt;0,AO105-AD105,IF($AP105="straight-line",$I21*0.9*$AQ105,IF($AP105="declining-balance",($I21-SUM($I105:L105))*$AQ105,$I21*$AQ105)))))</f>
        <v>0</v>
      </c>
      <c r="N105" s="55">
        <f t="shared" si="80"/>
        <v>0</v>
      </c>
      <c r="U105" s="90"/>
      <c r="V105" s="90"/>
      <c r="W105" s="90"/>
      <c r="X105" s="90"/>
      <c r="Y105" s="90"/>
      <c r="Z105" s="260" t="e">
        <f>SUM($AK105:AK105)-$AR105</f>
        <v>#N/A</v>
      </c>
      <c r="AA105" s="260" t="e">
        <f>SUM($AK105:AL105)-$AR105</f>
        <v>#N/A</v>
      </c>
      <c r="AB105" s="260" t="e">
        <f>SUM($AK105:AM105)-$AR105</f>
        <v>#N/A</v>
      </c>
      <c r="AC105" s="260" t="e">
        <f>SUM($AK105:AN105)-$AR105</f>
        <v>#N/A</v>
      </c>
      <c r="AD105" s="260" t="e">
        <f>SUM($AK105:AO105)-$AR105</f>
        <v>#N/A</v>
      </c>
      <c r="AF105" s="90"/>
      <c r="AG105" s="90"/>
      <c r="AH105" s="90"/>
      <c r="AI105" s="90"/>
      <c r="AJ105" s="90"/>
      <c r="AK105" s="94">
        <f t="shared" si="81"/>
        <v>0</v>
      </c>
      <c r="AL105" s="94">
        <f>IF($AS105="未入力",0,IF($AP105="straight-line",$I21*0.9*$AQ105,IF($AP105="declining-balance",($I21-SUM($AK105:AK105))*$AQ105,$I21*$AQ105)))</f>
        <v>0</v>
      </c>
      <c r="AM105" s="94">
        <f>IF($AS105="未入力",0,IF($AP105="straight-line",$I21*0.9*$AQ105,IF($AP105="declining-balance",($I21-SUM($AK105:AL105))*$AQ105,$I21*$AQ105)))</f>
        <v>0</v>
      </c>
      <c r="AN105" s="94">
        <f>IF($AS105="未入力",0,IF($AP105="straight-line",$I21*0.9*$AQ105,IF($AP105="declining-balance",($I21-SUM($AK105:AM105))*$AQ105,$I21*$AQ105)))</f>
        <v>0</v>
      </c>
      <c r="AO105" s="94">
        <f>IF($AS105="未入力",0,IF($AP105="straight-line",$I21*0.9*$AQ105,IF($AP105="declining-balance",($I21-SUM($AK105:AN105))*$AQ105,$I21*$AQ105)))</f>
        <v>0</v>
      </c>
      <c r="AP105" s="91" t="e">
        <f t="shared" si="82"/>
        <v>#N/A</v>
      </c>
      <c r="AQ105" s="91" t="str">
        <f t="shared" si="83"/>
        <v/>
      </c>
      <c r="AR105" s="55" t="e">
        <f t="shared" si="84"/>
        <v>#N/A</v>
      </c>
      <c r="AS105" s="275" t="str">
        <f t="shared" si="85"/>
        <v>未入力</v>
      </c>
    </row>
    <row r="106" spans="1:45" ht="14.25" hidden="1" customHeight="1" outlineLevel="1">
      <c r="B106" s="386">
        <f t="shared" si="78"/>
        <v>0</v>
      </c>
      <c r="C106" s="387"/>
      <c r="D106" s="90"/>
      <c r="E106" s="90"/>
      <c r="F106" s="90"/>
      <c r="G106" s="90"/>
      <c r="H106" s="90"/>
      <c r="I106" s="94">
        <f t="shared" si="79"/>
        <v>0</v>
      </c>
      <c r="J106" s="94">
        <f>IF($AS106="未入力",0,IF(Z106&gt;0,0,IF(AA106&gt;0,AL106-AA106,IF($AP106="straight-line",$I22*0.9*$AQ106,IF($AP106="declining-balance",($I22-SUM($I106:I106))*$AQ106,$I22*$AQ106)))))</f>
        <v>0</v>
      </c>
      <c r="K106" s="94">
        <f>IF($AS106="未入力",0,IF(AA106&gt;0,0,IF(AB106&gt;0,AM106-AB106,IF($AP106="straight-line",$I22*0.9*$AQ106,IF($AP106="declining-balance",($I22-SUM($I106:J106))*$AQ106,$I22*$AQ106)))))</f>
        <v>0</v>
      </c>
      <c r="L106" s="94">
        <f>IF($AS106="未入力",0,IF(AB106&gt;0,0,IF(AC106&gt;0,AN106-AC106,IF($AP106="straight-line",$I22*0.9*$AQ106,IF($AP106="declining-balance",($I22-SUM($I106:K106))*$AQ106,$I22*$AQ106)))))</f>
        <v>0</v>
      </c>
      <c r="M106" s="94">
        <f>IF($AS106="未入力",0,IF(AC106&gt;0,0,IF(AD106&gt;0,AO106-AD106,IF($AP106="straight-line",$I22*0.9*$AQ106,IF($AP106="declining-balance",($I22-SUM($I106:L106))*$AQ106,$I22*$AQ106)))))</f>
        <v>0</v>
      </c>
      <c r="N106" s="55">
        <f t="shared" si="80"/>
        <v>0</v>
      </c>
      <c r="U106" s="90"/>
      <c r="V106" s="90"/>
      <c r="W106" s="90"/>
      <c r="X106" s="90"/>
      <c r="Y106" s="90"/>
      <c r="Z106" s="260" t="e">
        <f>SUM($AK106:AK106)-$AR106</f>
        <v>#N/A</v>
      </c>
      <c r="AA106" s="260" t="e">
        <f>SUM($AK106:AL106)-$AR106</f>
        <v>#N/A</v>
      </c>
      <c r="AB106" s="260" t="e">
        <f>SUM($AK106:AM106)-$AR106</f>
        <v>#N/A</v>
      </c>
      <c r="AC106" s="260" t="e">
        <f>SUM($AK106:AN106)-$AR106</f>
        <v>#N/A</v>
      </c>
      <c r="AD106" s="260" t="e">
        <f>SUM($AK106:AO106)-$AR106</f>
        <v>#N/A</v>
      </c>
      <c r="AF106" s="90"/>
      <c r="AG106" s="90"/>
      <c r="AH106" s="90"/>
      <c r="AI106" s="90"/>
      <c r="AJ106" s="90"/>
      <c r="AK106" s="94">
        <f t="shared" si="81"/>
        <v>0</v>
      </c>
      <c r="AL106" s="94">
        <f>IF($AS106="未入力",0,IF($AP106="straight-line",$I22*0.9*$AQ106,IF($AP106="declining-balance",($I22-SUM($AK106:AK106))*$AQ106,$I22*$AQ106)))</f>
        <v>0</v>
      </c>
      <c r="AM106" s="94">
        <f>IF($AS106="未入力",0,IF($AP106="straight-line",$I22*0.9*$AQ106,IF($AP106="declining-balance",($I22-SUM($AK106:AL106))*$AQ106,$I22*$AQ106)))</f>
        <v>0</v>
      </c>
      <c r="AN106" s="94">
        <f>IF($AS106="未入力",0,IF($AP106="straight-line",$I22*0.9*$AQ106,IF($AP106="declining-balance",($I22-SUM($AK106:AM106))*$AQ106,$I22*$AQ106)))</f>
        <v>0</v>
      </c>
      <c r="AO106" s="94">
        <f>IF($AS106="未入力",0,IF($AP106="straight-line",$I22*0.9*$AQ106,IF($AP106="declining-balance",($I22-SUM($AK106:AN106))*$AQ106,$I22*$AQ106)))</f>
        <v>0</v>
      </c>
      <c r="AP106" s="91" t="e">
        <f t="shared" si="82"/>
        <v>#N/A</v>
      </c>
      <c r="AQ106" s="91" t="str">
        <f t="shared" si="83"/>
        <v/>
      </c>
      <c r="AR106" s="55" t="e">
        <f t="shared" si="84"/>
        <v>#N/A</v>
      </c>
      <c r="AS106" s="275" t="str">
        <f t="shared" si="85"/>
        <v>未入力</v>
      </c>
    </row>
    <row r="107" spans="1:45" ht="14.25" hidden="1" customHeight="1" outlineLevel="1">
      <c r="B107" s="386">
        <f t="shared" si="78"/>
        <v>0</v>
      </c>
      <c r="C107" s="387"/>
      <c r="D107" s="90"/>
      <c r="E107" s="90"/>
      <c r="F107" s="90"/>
      <c r="G107" s="90"/>
      <c r="H107" s="90"/>
      <c r="I107" s="94">
        <f t="shared" si="79"/>
        <v>0</v>
      </c>
      <c r="J107" s="94">
        <f>IF($AS107="未入力",0,IF(Z107&gt;0,0,IF(AA107&gt;0,AL107-AA107,IF($AP107="straight-line",$I23*0.9*$AQ107,IF($AP107="declining-balance",($I23-SUM($I107:I107))*$AQ107,$I23*$AQ107)))))</f>
        <v>0</v>
      </c>
      <c r="K107" s="94">
        <f>IF($AS107="未入力",0,IF(AA107&gt;0,0,IF(AB107&gt;0,AM107-AB107,IF($AP107="straight-line",$I23*0.9*$AQ107,IF($AP107="declining-balance",($I23-SUM($I107:J107))*$AQ107,$I23*$AQ107)))))</f>
        <v>0</v>
      </c>
      <c r="L107" s="94">
        <f>IF($AS107="未入力",0,IF(AB107&gt;0,0,IF(AC107&gt;0,AN107-AC107,IF($AP107="straight-line",$I23*0.9*$AQ107,IF($AP107="declining-balance",($I23-SUM($I107:K107))*$AQ107,$I23*$AQ107)))))</f>
        <v>0</v>
      </c>
      <c r="M107" s="94">
        <f>IF($AS107="未入力",0,IF(AC107&gt;0,0,IF(AD107&gt;0,AO107-AD107,IF($AP107="straight-line",$I23*0.9*$AQ107,IF($AP107="declining-balance",($I23-SUM($I107:L107))*$AQ107,$I23*$AQ107)))))</f>
        <v>0</v>
      </c>
      <c r="N107" s="55">
        <f t="shared" si="80"/>
        <v>0</v>
      </c>
      <c r="U107" s="90"/>
      <c r="V107" s="90"/>
      <c r="W107" s="90"/>
      <c r="X107" s="90"/>
      <c r="Y107" s="90"/>
      <c r="Z107" s="260" t="e">
        <f>SUM($AK107:AK107)-$AR107</f>
        <v>#N/A</v>
      </c>
      <c r="AA107" s="260" t="e">
        <f>SUM($AK107:AL107)-$AR107</f>
        <v>#N/A</v>
      </c>
      <c r="AB107" s="260" t="e">
        <f>SUM($AK107:AM107)-$AR107</f>
        <v>#N/A</v>
      </c>
      <c r="AC107" s="260" t="e">
        <f>SUM($AK107:AN107)-$AR107</f>
        <v>#N/A</v>
      </c>
      <c r="AD107" s="260" t="e">
        <f>SUM($AK107:AO107)-$AR107</f>
        <v>#N/A</v>
      </c>
      <c r="AF107" s="90"/>
      <c r="AG107" s="90"/>
      <c r="AH107" s="90"/>
      <c r="AI107" s="90"/>
      <c r="AJ107" s="90"/>
      <c r="AK107" s="94">
        <f t="shared" si="81"/>
        <v>0</v>
      </c>
      <c r="AL107" s="94">
        <f>IF($AS107="未入力",0,IF($AP107="straight-line",$I23*0.9*$AQ107,IF($AP107="declining-balance",($I23-SUM($AK107:AK107))*$AQ107,$I23*$AQ107)))</f>
        <v>0</v>
      </c>
      <c r="AM107" s="94">
        <f>IF($AS107="未入力",0,IF($AP107="straight-line",$I23*0.9*$AQ107,IF($AP107="declining-balance",($I23-SUM($AK107:AL107))*$AQ107,$I23*$AQ107)))</f>
        <v>0</v>
      </c>
      <c r="AN107" s="94">
        <f>IF($AS107="未入力",0,IF($AP107="straight-line",$I23*0.9*$AQ107,IF($AP107="declining-balance",($I23-SUM($AK107:AM107))*$AQ107,$I23*$AQ107)))</f>
        <v>0</v>
      </c>
      <c r="AO107" s="94">
        <f>IF($AS107="未入力",0,IF($AP107="straight-line",$I23*0.9*$AQ107,IF($AP107="declining-balance",($I23-SUM($AK107:AN107))*$AQ107,$I23*$AQ107)))</f>
        <v>0</v>
      </c>
      <c r="AP107" s="91" t="e">
        <f t="shared" si="82"/>
        <v>#N/A</v>
      </c>
      <c r="AQ107" s="91" t="str">
        <f t="shared" si="83"/>
        <v/>
      </c>
      <c r="AR107" s="55" t="e">
        <f t="shared" si="84"/>
        <v>#N/A</v>
      </c>
      <c r="AS107" s="275" t="str">
        <f t="shared" si="85"/>
        <v>未入力</v>
      </c>
    </row>
    <row r="108" spans="1:45" ht="14.25" hidden="1" customHeight="1" outlineLevel="1">
      <c r="B108" s="386">
        <f t="shared" si="78"/>
        <v>0</v>
      </c>
      <c r="C108" s="387"/>
      <c r="D108" s="90"/>
      <c r="E108" s="90"/>
      <c r="F108" s="90"/>
      <c r="G108" s="90"/>
      <c r="H108" s="90"/>
      <c r="I108" s="94">
        <f t="shared" si="79"/>
        <v>0</v>
      </c>
      <c r="J108" s="94">
        <f>IF($AS108="未入力",0,IF(Z108&gt;0,0,IF(AA108&gt;0,AL108-AA108,IF($AP108="straight-line",$I24*0.9*$AQ108,IF($AP108="declining-balance",($I24-SUM($I108:I108))*$AQ108,$I24*$AQ108)))))</f>
        <v>0</v>
      </c>
      <c r="K108" s="94">
        <f>IF($AS108="未入力",0,IF(AA108&gt;0,0,IF(AB108&gt;0,AM108-AB108,IF($AP108="straight-line",$I24*0.9*$AQ108,IF($AP108="declining-balance",($I24-SUM($I108:J108))*$AQ108,$I24*$AQ108)))))</f>
        <v>0</v>
      </c>
      <c r="L108" s="94">
        <f>IF($AS108="未入力",0,IF(AB108&gt;0,0,IF(AC108&gt;0,AN108-AC108,IF($AP108="straight-line",$I24*0.9*$AQ108,IF($AP108="declining-balance",($I24-SUM($I108:K108))*$AQ108,$I24*$AQ108)))))</f>
        <v>0</v>
      </c>
      <c r="M108" s="94">
        <f>IF($AS108="未入力",0,IF(AC108&gt;0,0,IF(AD108&gt;0,AO108-AD108,IF($AP108="straight-line",$I24*0.9*$AQ108,IF($AP108="declining-balance",($I24-SUM($I108:L108))*$AQ108,$I24*$AQ108)))))</f>
        <v>0</v>
      </c>
      <c r="N108" s="55">
        <f t="shared" si="80"/>
        <v>0</v>
      </c>
      <c r="U108" s="90"/>
      <c r="V108" s="90"/>
      <c r="W108" s="90"/>
      <c r="X108" s="90"/>
      <c r="Y108" s="90"/>
      <c r="Z108" s="260" t="e">
        <f>SUM($AK108:AK108)-$AR108</f>
        <v>#N/A</v>
      </c>
      <c r="AA108" s="260" t="e">
        <f>SUM($AK108:AL108)-$AR108</f>
        <v>#N/A</v>
      </c>
      <c r="AB108" s="260" t="e">
        <f>SUM($AK108:AM108)-$AR108</f>
        <v>#N/A</v>
      </c>
      <c r="AC108" s="260" t="e">
        <f>SUM($AK108:AN108)-$AR108</f>
        <v>#N/A</v>
      </c>
      <c r="AD108" s="260" t="e">
        <f>SUM($AK108:AO108)-$AR108</f>
        <v>#N/A</v>
      </c>
      <c r="AF108" s="90"/>
      <c r="AG108" s="90"/>
      <c r="AH108" s="90"/>
      <c r="AI108" s="90"/>
      <c r="AJ108" s="90"/>
      <c r="AK108" s="94">
        <f t="shared" si="81"/>
        <v>0</v>
      </c>
      <c r="AL108" s="94">
        <f>IF($AS108="未入力",0,IF($AP108="straight-line",$I24*0.9*$AQ108,IF($AP108="declining-balance",($I24-SUM($AK108:AK108))*$AQ108,$I24*$AQ108)))</f>
        <v>0</v>
      </c>
      <c r="AM108" s="94">
        <f>IF($AS108="未入力",0,IF($AP108="straight-line",$I24*0.9*$AQ108,IF($AP108="declining-balance",($I24-SUM($AK108:AL108))*$AQ108,$I24*$AQ108)))</f>
        <v>0</v>
      </c>
      <c r="AN108" s="94">
        <f>IF($AS108="未入力",0,IF($AP108="straight-line",$I24*0.9*$AQ108,IF($AP108="declining-balance",($I24-SUM($AK108:AM108))*$AQ108,$I24*$AQ108)))</f>
        <v>0</v>
      </c>
      <c r="AO108" s="94">
        <f>IF($AS108="未入力",0,IF($AP108="straight-line",$I24*0.9*$AQ108,IF($AP108="declining-balance",($I24-SUM($AK108:AN108))*$AQ108,$I24*$AQ108)))</f>
        <v>0</v>
      </c>
      <c r="AP108" s="91" t="e">
        <f t="shared" si="82"/>
        <v>#N/A</v>
      </c>
      <c r="AQ108" s="91" t="str">
        <f t="shared" si="83"/>
        <v/>
      </c>
      <c r="AR108" s="55" t="e">
        <f t="shared" si="84"/>
        <v>#N/A</v>
      </c>
      <c r="AS108" s="275" t="str">
        <f t="shared" si="85"/>
        <v>未入力</v>
      </c>
    </row>
    <row r="109" spans="1:45" ht="14.25" hidden="1" customHeight="1" outlineLevel="1">
      <c r="B109" s="372" t="s">
        <v>626</v>
      </c>
      <c r="C109" s="373"/>
      <c r="D109" s="94">
        <f t="shared" ref="D109:N109" si="86">SUM(D101:D108)</f>
        <v>0</v>
      </c>
      <c r="E109" s="94">
        <f t="shared" si="86"/>
        <v>0</v>
      </c>
      <c r="F109" s="94">
        <f t="shared" si="86"/>
        <v>0</v>
      </c>
      <c r="G109" s="94">
        <f t="shared" si="86"/>
        <v>0</v>
      </c>
      <c r="H109" s="94">
        <f t="shared" si="86"/>
        <v>0</v>
      </c>
      <c r="I109" s="94">
        <f t="shared" si="86"/>
        <v>0</v>
      </c>
      <c r="J109" s="94">
        <f t="shared" si="86"/>
        <v>0</v>
      </c>
      <c r="K109" s="94">
        <f t="shared" si="86"/>
        <v>0</v>
      </c>
      <c r="L109" s="94">
        <f t="shared" si="86"/>
        <v>0</v>
      </c>
      <c r="M109" s="94">
        <f t="shared" si="86"/>
        <v>0</v>
      </c>
      <c r="N109" s="94">
        <f t="shared" si="86"/>
        <v>0</v>
      </c>
      <c r="U109" s="94">
        <f t="shared" ref="U109:AD109" si="87">SUM(U101:U108)</f>
        <v>0</v>
      </c>
      <c r="V109" s="94">
        <f t="shared" si="87"/>
        <v>0</v>
      </c>
      <c r="W109" s="94">
        <f t="shared" si="87"/>
        <v>0</v>
      </c>
      <c r="X109" s="94">
        <f t="shared" si="87"/>
        <v>0</v>
      </c>
      <c r="Y109" s="94">
        <f t="shared" si="87"/>
        <v>0</v>
      </c>
      <c r="Z109" s="94" t="e">
        <f t="shared" si="87"/>
        <v>#N/A</v>
      </c>
      <c r="AA109" s="94" t="e">
        <f t="shared" si="87"/>
        <v>#N/A</v>
      </c>
      <c r="AB109" s="94" t="e">
        <f t="shared" si="87"/>
        <v>#N/A</v>
      </c>
      <c r="AC109" s="94" t="e">
        <f t="shared" si="87"/>
        <v>#N/A</v>
      </c>
      <c r="AD109" s="94" t="e">
        <f t="shared" si="87"/>
        <v>#N/A</v>
      </c>
      <c r="AF109" s="94">
        <f t="shared" ref="AF109:AO109" si="88">SUM(AF101:AF108)</f>
        <v>0</v>
      </c>
      <c r="AG109" s="94">
        <f t="shared" si="88"/>
        <v>0</v>
      </c>
      <c r="AH109" s="94">
        <f t="shared" si="88"/>
        <v>0</v>
      </c>
      <c r="AI109" s="94">
        <f t="shared" si="88"/>
        <v>0</v>
      </c>
      <c r="AJ109" s="94">
        <f t="shared" si="88"/>
        <v>0</v>
      </c>
      <c r="AK109" s="94">
        <f t="shared" si="88"/>
        <v>0</v>
      </c>
      <c r="AL109" s="94">
        <f t="shared" si="88"/>
        <v>0</v>
      </c>
      <c r="AM109" s="94">
        <f t="shared" si="88"/>
        <v>0</v>
      </c>
      <c r="AN109" s="94">
        <f t="shared" si="88"/>
        <v>0</v>
      </c>
      <c r="AO109" s="94">
        <f t="shared" si="88"/>
        <v>0</v>
      </c>
      <c r="AP109" s="56"/>
      <c r="AQ109" s="56"/>
      <c r="AR109" s="94"/>
      <c r="AS109" s="275"/>
    </row>
    <row r="110" spans="1:45" hidden="1" outlineLevel="1"/>
    <row r="111" spans="1:45" hidden="1" outlineLevel="1">
      <c r="A111" s="33" t="s">
        <v>157</v>
      </c>
      <c r="N111" s="57" t="s">
        <v>151</v>
      </c>
    </row>
    <row r="112" spans="1:45" ht="30.75" hidden="1" customHeight="1" outlineLevel="1">
      <c r="B112" s="374" t="s">
        <v>148</v>
      </c>
      <c r="C112" s="375"/>
      <c r="D112" s="52">
        <f>+D$28</f>
        <v>2014</v>
      </c>
      <c r="E112" s="52">
        <f t="shared" ref="E112:M112" si="89">+E$28</f>
        <v>2015</v>
      </c>
      <c r="F112" s="52">
        <f t="shared" si="89"/>
        <v>2016</v>
      </c>
      <c r="G112" s="52">
        <f t="shared" si="89"/>
        <v>2017</v>
      </c>
      <c r="H112" s="52">
        <f t="shared" si="89"/>
        <v>2018</v>
      </c>
      <c r="I112" s="52">
        <f t="shared" si="89"/>
        <v>2019</v>
      </c>
      <c r="J112" s="52">
        <f t="shared" si="89"/>
        <v>2020</v>
      </c>
      <c r="K112" s="52">
        <f t="shared" si="89"/>
        <v>2021</v>
      </c>
      <c r="L112" s="52">
        <f t="shared" si="89"/>
        <v>2022</v>
      </c>
      <c r="M112" s="52">
        <f t="shared" si="89"/>
        <v>2023</v>
      </c>
      <c r="N112" s="53" t="s">
        <v>124</v>
      </c>
      <c r="U112" s="52" t="s">
        <v>138</v>
      </c>
      <c r="V112" s="52" t="s">
        <v>139</v>
      </c>
      <c r="W112" s="52" t="s">
        <v>140</v>
      </c>
      <c r="X112" s="52" t="s">
        <v>141</v>
      </c>
      <c r="Y112" s="52" t="s">
        <v>142</v>
      </c>
      <c r="Z112" s="52" t="s">
        <v>143</v>
      </c>
      <c r="AA112" s="52" t="s">
        <v>144</v>
      </c>
      <c r="AB112" s="52" t="s">
        <v>145</v>
      </c>
      <c r="AC112" s="52" t="s">
        <v>146</v>
      </c>
      <c r="AD112" s="52" t="s">
        <v>147</v>
      </c>
      <c r="AF112" s="52" t="s">
        <v>138</v>
      </c>
      <c r="AG112" s="52" t="s">
        <v>139</v>
      </c>
      <c r="AH112" s="52" t="s">
        <v>140</v>
      </c>
      <c r="AI112" s="52" t="s">
        <v>141</v>
      </c>
      <c r="AJ112" s="52" t="s">
        <v>142</v>
      </c>
      <c r="AK112" s="52" t="s">
        <v>143</v>
      </c>
      <c r="AL112" s="52" t="s">
        <v>144</v>
      </c>
      <c r="AM112" s="52" t="s">
        <v>145</v>
      </c>
      <c r="AN112" s="52" t="s">
        <v>146</v>
      </c>
      <c r="AO112" s="52" t="s">
        <v>147</v>
      </c>
      <c r="AP112" s="52" t="s">
        <v>656</v>
      </c>
      <c r="AQ112" s="52" t="s">
        <v>150</v>
      </c>
      <c r="AR112" s="52" t="s">
        <v>655</v>
      </c>
      <c r="AS112" s="349" t="s">
        <v>576</v>
      </c>
    </row>
    <row r="113" spans="1:45" ht="14.25" hidden="1" customHeight="1" outlineLevel="1">
      <c r="B113" s="386">
        <f t="shared" ref="B113:B120" si="90">+B29</f>
        <v>0</v>
      </c>
      <c r="C113" s="387"/>
      <c r="D113" s="90"/>
      <c r="E113" s="90"/>
      <c r="F113" s="90"/>
      <c r="G113" s="90"/>
      <c r="H113" s="90"/>
      <c r="I113" s="90"/>
      <c r="J113" s="94">
        <f t="shared" ref="J113:J120" si="91">IF($AS113="未入力",0,IF($AP113="straight-line",$J17*0.9*$AQ113,IF($AP113="declining-balance",$J17*$AQ113,$J17*$AQ113)))</f>
        <v>0</v>
      </c>
      <c r="K113" s="94">
        <f>IF($AS113="未入力",0,IF(AA113&gt;0,0,IF(AB113&gt;0,AM113-AB113,IF($AP113="straight-line",$J17*0.9*$AQ113,IF($AP113="declining-balance",($J17-SUM($J113:J113))*$AQ113,$J17*$AQ113)))))</f>
        <v>0</v>
      </c>
      <c r="L113" s="94">
        <f>IF($AS113="未入力",0,IF(AB113&gt;0,0,IF(AC113&gt;0,AN113-AC113,IF($AP113="straight-line",$J17*0.9*$AQ113,IF($AP113="declining-balance",($J17-SUM($J113:K113))*$AQ113,$J17*$AQ113)))))</f>
        <v>0</v>
      </c>
      <c r="M113" s="94">
        <f>IF($AS113="未入力",0,IF(AC113&gt;0,0,IF(AD113&gt;0,AO113-AD113,IF($AP113="straight-line",$J17*0.9*$AQ113,IF($AP113="declining-balance",($J17-SUM($J113:L113))*$AQ113,$J17*$AQ113)))))</f>
        <v>0</v>
      </c>
      <c r="N113" s="55">
        <f t="shared" ref="N113:N120" si="92">SUM(D113:M113)</f>
        <v>0</v>
      </c>
      <c r="U113" s="90"/>
      <c r="V113" s="90"/>
      <c r="W113" s="90"/>
      <c r="X113" s="90"/>
      <c r="Y113" s="90"/>
      <c r="Z113" s="90"/>
      <c r="AA113" s="260" t="e">
        <f>SUM($AL113:AL113)-$AR113</f>
        <v>#N/A</v>
      </c>
      <c r="AB113" s="260" t="e">
        <f>SUM($AL113:AM113)-$AR113</f>
        <v>#N/A</v>
      </c>
      <c r="AC113" s="260" t="e">
        <f>SUM($AL113:AN113)-$AR113</f>
        <v>#N/A</v>
      </c>
      <c r="AD113" s="260" t="e">
        <f>SUM($AL113:AO113)-$AR113</f>
        <v>#N/A</v>
      </c>
      <c r="AF113" s="90"/>
      <c r="AG113" s="90"/>
      <c r="AH113" s="90"/>
      <c r="AI113" s="90"/>
      <c r="AJ113" s="90"/>
      <c r="AK113" s="90"/>
      <c r="AL113" s="94">
        <f t="shared" ref="AL113:AL120" si="93">IF($AS113="未入力",0,IF($AP113="straight-line",$J17*0.9*$AQ113,IF($AP113="declining-balance",$J17*$AQ113,$J17*$AQ113)))</f>
        <v>0</v>
      </c>
      <c r="AM113" s="94">
        <f>IF($AS113="未入力",0,IF($AP113="straight-line",$J17*0.9*$AQ113,IF($AP113="declining-balance",($J17-SUM($AL113:AL113))*$AQ113,$J17*$AQ113)))</f>
        <v>0</v>
      </c>
      <c r="AN113" s="94">
        <f>IF($AS113="未入力",0,IF($AP113="straight-line",$J17*0.9*$AQ113,IF($AP113="declining-balance",($J17-SUM($AL113:AM113))*$AQ113,$J17*$AQ113)))</f>
        <v>0</v>
      </c>
      <c r="AO113" s="94">
        <f>IF($AS113="未入力",0,IF($AP113="straight-line",$J17*0.9*$AQ113,IF($AP113="declining-balance",($J17-SUM($AL113:AN113))*$AQ113,$J17*$AQ113)))</f>
        <v>0</v>
      </c>
      <c r="AP113" s="91" t="e">
        <f t="shared" ref="AP113:AP120" si="94">+X6</f>
        <v>#N/A</v>
      </c>
      <c r="AQ113" s="91" t="str">
        <f t="shared" ref="AQ113:AQ120" si="95">+N6</f>
        <v/>
      </c>
      <c r="AR113" s="55" t="e">
        <f t="shared" ref="AR113:AR120" si="96">IF(AP113="-",0,IF(AP113="straight-line(5 years)",J17,J17*0.95))</f>
        <v>#N/A</v>
      </c>
      <c r="AS113" s="275" t="str">
        <f>IF(AQ113="","未入力","入力")</f>
        <v>未入力</v>
      </c>
    </row>
    <row r="114" spans="1:45" ht="14.25" hidden="1" customHeight="1" outlineLevel="1">
      <c r="B114" s="386">
        <f t="shared" si="90"/>
        <v>0</v>
      </c>
      <c r="C114" s="387"/>
      <c r="D114" s="90"/>
      <c r="E114" s="90"/>
      <c r="F114" s="90"/>
      <c r="G114" s="90"/>
      <c r="H114" s="90"/>
      <c r="I114" s="90"/>
      <c r="J114" s="94">
        <f t="shared" si="91"/>
        <v>0</v>
      </c>
      <c r="K114" s="94">
        <f>IF($AS114="未入力",0,IF(AA114&gt;0,0,IF(AB114&gt;0,AM114-AB114,IF($AP114="straight-line",$J18*0.9*$AQ114,IF($AP114="declining-balance",($J18-SUM($J114:J114))*$AQ114,$J18*$AQ114)))))</f>
        <v>0</v>
      </c>
      <c r="L114" s="94">
        <f>IF($AS114="未入力",0,IF(AB114&gt;0,0,IF(AC114&gt;0,AN114-AC114,IF($AP114="straight-line",$J18*0.9*$AQ114,IF($AP114="declining-balance",($J18-SUM($J114:K114))*$AQ114,$J18*$AQ114)))))</f>
        <v>0</v>
      </c>
      <c r="M114" s="94">
        <f>IF($AS114="未入力",0,IF(AC114&gt;0,0,IF(AD114&gt;0,AO114-AD114,IF($AP114="straight-line",$J18*0.9*$AQ114,IF($AP114="declining-balance",($J18-SUM($J114:L114))*$AQ114,$J18*$AQ114)))))</f>
        <v>0</v>
      </c>
      <c r="N114" s="55">
        <f t="shared" si="92"/>
        <v>0</v>
      </c>
      <c r="U114" s="90"/>
      <c r="V114" s="90"/>
      <c r="W114" s="90"/>
      <c r="X114" s="90"/>
      <c r="Y114" s="90"/>
      <c r="Z114" s="90"/>
      <c r="AA114" s="260" t="e">
        <f>SUM($AL114:AL114)-$AR114</f>
        <v>#N/A</v>
      </c>
      <c r="AB114" s="260" t="e">
        <f>SUM($AL114:AM114)-$AR114</f>
        <v>#N/A</v>
      </c>
      <c r="AC114" s="260" t="e">
        <f>SUM($AL114:AN114)-$AR114</f>
        <v>#N/A</v>
      </c>
      <c r="AD114" s="260" t="e">
        <f>SUM($AL114:AO114)-$AR114</f>
        <v>#N/A</v>
      </c>
      <c r="AF114" s="90"/>
      <c r="AG114" s="90"/>
      <c r="AH114" s="90"/>
      <c r="AI114" s="90"/>
      <c r="AJ114" s="90"/>
      <c r="AK114" s="90"/>
      <c r="AL114" s="94">
        <f t="shared" si="93"/>
        <v>0</v>
      </c>
      <c r="AM114" s="94">
        <f>IF($AS114="未入力",0,IF($AP114="straight-line",$J18*0.9*$AQ114,IF($AP114="declining-balance",($J18-SUM($AL114:AL114))*$AQ114,$J18*$AQ114)))</f>
        <v>0</v>
      </c>
      <c r="AN114" s="94">
        <f>IF($AS114="未入力",0,IF($AP114="straight-line",$J18*0.9*$AQ114,IF($AP114="declining-balance",($J18-SUM($AL114:AM114))*$AQ114,$J18*$AQ114)))</f>
        <v>0</v>
      </c>
      <c r="AO114" s="94">
        <f>IF($AS114="未入力",0,IF($AP114="straight-line",$J18*0.9*$AQ114,IF($AP114="declining-balance",($J18-SUM($AL114:AN114))*$AQ114,$J18*$AQ114)))</f>
        <v>0</v>
      </c>
      <c r="AP114" s="91" t="e">
        <f t="shared" si="94"/>
        <v>#N/A</v>
      </c>
      <c r="AQ114" s="91" t="str">
        <f t="shared" si="95"/>
        <v/>
      </c>
      <c r="AR114" s="55" t="e">
        <f t="shared" si="96"/>
        <v>#N/A</v>
      </c>
      <c r="AS114" s="275" t="str">
        <f t="shared" ref="AS114:AS120" si="97">IF(AQ114="","未入力","入力")</f>
        <v>未入力</v>
      </c>
    </row>
    <row r="115" spans="1:45" ht="14.25" hidden="1" customHeight="1" outlineLevel="1">
      <c r="B115" s="386">
        <f t="shared" si="90"/>
        <v>0</v>
      </c>
      <c r="C115" s="387"/>
      <c r="D115" s="90"/>
      <c r="E115" s="90"/>
      <c r="F115" s="90"/>
      <c r="G115" s="90"/>
      <c r="H115" s="90"/>
      <c r="I115" s="90"/>
      <c r="J115" s="94">
        <f t="shared" si="91"/>
        <v>0</v>
      </c>
      <c r="K115" s="94">
        <f>IF($AS115="未入力",0,IF(AA115&gt;0,0,IF(AB115&gt;0,AM115-AB115,IF($AP115="straight-line",$J19*0.9*$AQ115,IF($AP115="declining-balance",($J19-SUM($J115:J115))*$AQ115,$J19*$AQ115)))))</f>
        <v>0</v>
      </c>
      <c r="L115" s="94">
        <f>IF($AS115="未入力",0,IF(AB115&gt;0,0,IF(AC115&gt;0,AN115-AC115,IF($AP115="straight-line",$J19*0.9*$AQ115,IF($AP115="declining-balance",($J19-SUM($J115:K115))*$AQ115,$J19*$AQ115)))))</f>
        <v>0</v>
      </c>
      <c r="M115" s="94">
        <f>IF($AS115="未入力",0,IF(AC115&gt;0,0,IF(AD115&gt;0,AO115-AD115,IF($AP115="straight-line",$J19*0.9*$AQ115,IF($AP115="declining-balance",($J19-SUM($J115:L115))*$AQ115,$J19*$AQ115)))))</f>
        <v>0</v>
      </c>
      <c r="N115" s="55">
        <f t="shared" si="92"/>
        <v>0</v>
      </c>
      <c r="U115" s="90"/>
      <c r="V115" s="90"/>
      <c r="W115" s="90"/>
      <c r="X115" s="90"/>
      <c r="Y115" s="90"/>
      <c r="Z115" s="90"/>
      <c r="AA115" s="260" t="e">
        <f>SUM($AL115:AL115)-$AR115</f>
        <v>#N/A</v>
      </c>
      <c r="AB115" s="260" t="e">
        <f>SUM($AL115:AM115)-$AR115</f>
        <v>#N/A</v>
      </c>
      <c r="AC115" s="260" t="e">
        <f>SUM($AL115:AN115)-$AR115</f>
        <v>#N/A</v>
      </c>
      <c r="AD115" s="260" t="e">
        <f>SUM($AL115:AO115)-$AR115</f>
        <v>#N/A</v>
      </c>
      <c r="AF115" s="90"/>
      <c r="AG115" s="90"/>
      <c r="AH115" s="90"/>
      <c r="AI115" s="90"/>
      <c r="AJ115" s="90"/>
      <c r="AK115" s="90"/>
      <c r="AL115" s="94">
        <f t="shared" si="93"/>
        <v>0</v>
      </c>
      <c r="AM115" s="94">
        <f>IF($AS115="未入力",0,IF($AP115="straight-line",$J19*0.9*$AQ115,IF($AP115="declining-balance",($J19-SUM($AL115:AL115))*$AQ115,$J19*$AQ115)))</f>
        <v>0</v>
      </c>
      <c r="AN115" s="94">
        <f>IF($AS115="未入力",0,IF($AP115="straight-line",$J19*0.9*$AQ115,IF($AP115="declining-balance",($J19-SUM($AL115:AM115))*$AQ115,$J19*$AQ115)))</f>
        <v>0</v>
      </c>
      <c r="AO115" s="94">
        <f>IF($AS115="未入力",0,IF($AP115="straight-line",$J19*0.9*$AQ115,IF($AP115="declining-balance",($J19-SUM($AL115:AN115))*$AQ115,$J19*$AQ115)))</f>
        <v>0</v>
      </c>
      <c r="AP115" s="91" t="e">
        <f t="shared" si="94"/>
        <v>#N/A</v>
      </c>
      <c r="AQ115" s="91" t="str">
        <f t="shared" si="95"/>
        <v/>
      </c>
      <c r="AR115" s="55" t="e">
        <f t="shared" si="96"/>
        <v>#N/A</v>
      </c>
      <c r="AS115" s="275" t="str">
        <f t="shared" si="97"/>
        <v>未入力</v>
      </c>
    </row>
    <row r="116" spans="1:45" ht="14.25" hidden="1" customHeight="1" outlineLevel="1">
      <c r="B116" s="386">
        <f t="shared" si="90"/>
        <v>0</v>
      </c>
      <c r="C116" s="387"/>
      <c r="D116" s="90"/>
      <c r="E116" s="90"/>
      <c r="F116" s="90"/>
      <c r="G116" s="90"/>
      <c r="H116" s="90"/>
      <c r="I116" s="90"/>
      <c r="J116" s="94">
        <f t="shared" si="91"/>
        <v>0</v>
      </c>
      <c r="K116" s="94">
        <f>IF($AS116="未入力",0,IF(AA116&gt;0,0,IF(AB116&gt;0,AM116-AB116,IF($AP116="straight-line",$J20*0.9*$AQ116,IF($AP116="declining-balance",($J20-SUM($J116:J116))*$AQ116,$J20*$AQ116)))))</f>
        <v>0</v>
      </c>
      <c r="L116" s="94">
        <f>IF($AS116="未入力",0,IF(AB116&gt;0,0,IF(AC116&gt;0,AN116-AC116,IF($AP116="straight-line",$J20*0.9*$AQ116,IF($AP116="declining-balance",($J20-SUM($J116:K116))*$AQ116,$J20*$AQ116)))))</f>
        <v>0</v>
      </c>
      <c r="M116" s="94">
        <f>IF($AS116="未入力",0,IF(AC116&gt;0,0,IF(AD116&gt;0,AO116-AD116,IF($AP116="straight-line",$J20*0.9*$AQ116,IF($AP116="declining-balance",($J20-SUM($J116:L116))*$AQ116,$J20*$AQ116)))))</f>
        <v>0</v>
      </c>
      <c r="N116" s="55">
        <f t="shared" si="92"/>
        <v>0</v>
      </c>
      <c r="U116" s="90"/>
      <c r="V116" s="90"/>
      <c r="W116" s="90"/>
      <c r="X116" s="90"/>
      <c r="Y116" s="90"/>
      <c r="Z116" s="90"/>
      <c r="AA116" s="260" t="e">
        <f>SUM($AL116:AL116)-$AR116</f>
        <v>#N/A</v>
      </c>
      <c r="AB116" s="260" t="e">
        <f>SUM($AL116:AM116)-$AR116</f>
        <v>#N/A</v>
      </c>
      <c r="AC116" s="260" t="e">
        <f>SUM($AL116:AN116)-$AR116</f>
        <v>#N/A</v>
      </c>
      <c r="AD116" s="260" t="e">
        <f>SUM($AL116:AO116)-$AR116</f>
        <v>#N/A</v>
      </c>
      <c r="AF116" s="90"/>
      <c r="AG116" s="90"/>
      <c r="AH116" s="90"/>
      <c r="AI116" s="90"/>
      <c r="AJ116" s="90"/>
      <c r="AK116" s="90"/>
      <c r="AL116" s="94">
        <f t="shared" si="93"/>
        <v>0</v>
      </c>
      <c r="AM116" s="94">
        <f>IF($AS116="未入力",0,IF($AP116="straight-line",$J20*0.9*$AQ116,IF($AP116="declining-balance",($J20-SUM($AL116:AL116))*$AQ116,$J20*$AQ116)))</f>
        <v>0</v>
      </c>
      <c r="AN116" s="94">
        <f>IF($AS116="未入力",0,IF($AP116="straight-line",$J20*0.9*$AQ116,IF($AP116="declining-balance",($J20-SUM($AL116:AM116))*$AQ116,$J20*$AQ116)))</f>
        <v>0</v>
      </c>
      <c r="AO116" s="94">
        <f>IF($AS116="未入力",0,IF($AP116="straight-line",$J20*0.9*$AQ116,IF($AP116="declining-balance",($J20-SUM($AL116:AN116))*$AQ116,$J20*$AQ116)))</f>
        <v>0</v>
      </c>
      <c r="AP116" s="91" t="e">
        <f t="shared" si="94"/>
        <v>#N/A</v>
      </c>
      <c r="AQ116" s="91" t="str">
        <f t="shared" si="95"/>
        <v/>
      </c>
      <c r="AR116" s="55" t="e">
        <f t="shared" si="96"/>
        <v>#N/A</v>
      </c>
      <c r="AS116" s="275" t="str">
        <f t="shared" si="97"/>
        <v>未入力</v>
      </c>
    </row>
    <row r="117" spans="1:45" ht="14.25" hidden="1" customHeight="1" outlineLevel="1">
      <c r="B117" s="386">
        <f t="shared" si="90"/>
        <v>0</v>
      </c>
      <c r="C117" s="387"/>
      <c r="D117" s="90"/>
      <c r="E117" s="90"/>
      <c r="F117" s="90"/>
      <c r="G117" s="90"/>
      <c r="H117" s="90"/>
      <c r="I117" s="90"/>
      <c r="J117" s="94">
        <f t="shared" si="91"/>
        <v>0</v>
      </c>
      <c r="K117" s="94">
        <f>IF($AS117="未入力",0,IF(AA117&gt;0,0,IF(AB117&gt;0,AM117-AB117,IF($AP117="straight-line",$J21*0.9*$AQ117,IF($AP117="declining-balance",($J21-SUM($J117:J117))*$AQ117,$J21*$AQ117)))))</f>
        <v>0</v>
      </c>
      <c r="L117" s="94">
        <f>IF($AS117="未入力",0,IF(AB117&gt;0,0,IF(AC117&gt;0,AN117-AC117,IF($AP117="straight-line",$J21*0.9*$AQ117,IF($AP117="declining-balance",($J21-SUM($J117:K117))*$AQ117,$J21*$AQ117)))))</f>
        <v>0</v>
      </c>
      <c r="M117" s="94">
        <f>IF($AS117="未入力",0,IF(AC117&gt;0,0,IF(AD117&gt;0,AO117-AD117,IF($AP117="straight-line",$J21*0.9*$AQ117,IF($AP117="declining-balance",($J21-SUM($J117:L117))*$AQ117,$J21*$AQ117)))))</f>
        <v>0</v>
      </c>
      <c r="N117" s="55">
        <f t="shared" si="92"/>
        <v>0</v>
      </c>
      <c r="U117" s="90"/>
      <c r="V117" s="90"/>
      <c r="W117" s="90"/>
      <c r="X117" s="90"/>
      <c r="Y117" s="90"/>
      <c r="Z117" s="90"/>
      <c r="AA117" s="260" t="e">
        <f>SUM($AL117:AL117)-$AR117</f>
        <v>#N/A</v>
      </c>
      <c r="AB117" s="260" t="e">
        <f>SUM($AL117:AM117)-$AR117</f>
        <v>#N/A</v>
      </c>
      <c r="AC117" s="260" t="e">
        <f>SUM($AL117:AN117)-$AR117</f>
        <v>#N/A</v>
      </c>
      <c r="AD117" s="260" t="e">
        <f>SUM($AL117:AO117)-$AR117</f>
        <v>#N/A</v>
      </c>
      <c r="AF117" s="90"/>
      <c r="AG117" s="90"/>
      <c r="AH117" s="90"/>
      <c r="AI117" s="90"/>
      <c r="AJ117" s="90"/>
      <c r="AK117" s="90"/>
      <c r="AL117" s="94">
        <f t="shared" si="93"/>
        <v>0</v>
      </c>
      <c r="AM117" s="94">
        <f>IF($AS117="未入力",0,IF($AP117="straight-line",$J21*0.9*$AQ117,IF($AP117="declining-balance",($J21-SUM($AL117:AL117))*$AQ117,$J21*$AQ117)))</f>
        <v>0</v>
      </c>
      <c r="AN117" s="94">
        <f>IF($AS117="未入力",0,IF($AP117="straight-line",$J21*0.9*$AQ117,IF($AP117="declining-balance",($J21-SUM($AL117:AM117))*$AQ117,$J21*$AQ117)))</f>
        <v>0</v>
      </c>
      <c r="AO117" s="94">
        <f>IF($AS117="未入力",0,IF($AP117="straight-line",$J21*0.9*$AQ117,IF($AP117="declining-balance",($J21-SUM($AL117:AN117))*$AQ117,$J21*$AQ117)))</f>
        <v>0</v>
      </c>
      <c r="AP117" s="91" t="e">
        <f t="shared" si="94"/>
        <v>#N/A</v>
      </c>
      <c r="AQ117" s="91" t="str">
        <f t="shared" si="95"/>
        <v/>
      </c>
      <c r="AR117" s="55" t="e">
        <f t="shared" si="96"/>
        <v>#N/A</v>
      </c>
      <c r="AS117" s="275" t="str">
        <f t="shared" si="97"/>
        <v>未入力</v>
      </c>
    </row>
    <row r="118" spans="1:45" ht="14.25" hidden="1" customHeight="1" outlineLevel="1">
      <c r="B118" s="386">
        <f t="shared" si="90"/>
        <v>0</v>
      </c>
      <c r="C118" s="387"/>
      <c r="D118" s="90"/>
      <c r="E118" s="90"/>
      <c r="F118" s="90"/>
      <c r="G118" s="90"/>
      <c r="H118" s="90"/>
      <c r="I118" s="90"/>
      <c r="J118" s="94">
        <f t="shared" si="91"/>
        <v>0</v>
      </c>
      <c r="K118" s="94">
        <f>IF($AS118="未入力",0,IF(AA118&gt;0,0,IF(AB118&gt;0,AM118-AB118,IF($AP118="straight-line",$J22*0.9*$AQ118,IF($AP118="declining-balance",($J22-SUM($J118:J118))*$AQ118,$J22*$AQ118)))))</f>
        <v>0</v>
      </c>
      <c r="L118" s="94">
        <f>IF($AS118="未入力",0,IF(AB118&gt;0,0,IF(AC118&gt;0,AN118-AC118,IF($AP118="straight-line",$J22*0.9*$AQ118,IF($AP118="declining-balance",($J22-SUM($J118:K118))*$AQ118,$J22*$AQ118)))))</f>
        <v>0</v>
      </c>
      <c r="M118" s="94">
        <f>IF($AS118="未入力",0,IF(AC118&gt;0,0,IF(AD118&gt;0,AO118-AD118,IF($AP118="straight-line",$J22*0.9*$AQ118,IF($AP118="declining-balance",($J22-SUM($J118:L118))*$AQ118,$J22*$AQ118)))))</f>
        <v>0</v>
      </c>
      <c r="N118" s="55">
        <f t="shared" si="92"/>
        <v>0</v>
      </c>
      <c r="U118" s="90"/>
      <c r="V118" s="90"/>
      <c r="W118" s="90"/>
      <c r="X118" s="90"/>
      <c r="Y118" s="90"/>
      <c r="Z118" s="90"/>
      <c r="AA118" s="260" t="e">
        <f>SUM($AL118:AL118)-$AR118</f>
        <v>#N/A</v>
      </c>
      <c r="AB118" s="260" t="e">
        <f>SUM($AL118:AM118)-$AR118</f>
        <v>#N/A</v>
      </c>
      <c r="AC118" s="260" t="e">
        <f>SUM($AL118:AN118)-$AR118</f>
        <v>#N/A</v>
      </c>
      <c r="AD118" s="260" t="e">
        <f>SUM($AL118:AO118)-$AR118</f>
        <v>#N/A</v>
      </c>
      <c r="AF118" s="90"/>
      <c r="AG118" s="90"/>
      <c r="AH118" s="90"/>
      <c r="AI118" s="90"/>
      <c r="AJ118" s="90"/>
      <c r="AK118" s="90"/>
      <c r="AL118" s="94">
        <f t="shared" si="93"/>
        <v>0</v>
      </c>
      <c r="AM118" s="94">
        <f>IF($AS118="未入力",0,IF($AP118="straight-line",$J22*0.9*$AQ118,IF($AP118="declining-balance",($J22-SUM($AL118:AL118))*$AQ118,$J22*$AQ118)))</f>
        <v>0</v>
      </c>
      <c r="AN118" s="94">
        <f>IF($AS118="未入力",0,IF($AP118="straight-line",$J22*0.9*$AQ118,IF($AP118="declining-balance",($J22-SUM($AL118:AM118))*$AQ118,$J22*$AQ118)))</f>
        <v>0</v>
      </c>
      <c r="AO118" s="94">
        <f>IF($AS118="未入力",0,IF($AP118="straight-line",$J22*0.9*$AQ118,IF($AP118="declining-balance",($J22-SUM($AL118:AN118))*$AQ118,$J22*$AQ118)))</f>
        <v>0</v>
      </c>
      <c r="AP118" s="91" t="e">
        <f t="shared" si="94"/>
        <v>#N/A</v>
      </c>
      <c r="AQ118" s="91" t="str">
        <f t="shared" si="95"/>
        <v/>
      </c>
      <c r="AR118" s="55" t="e">
        <f t="shared" si="96"/>
        <v>#N/A</v>
      </c>
      <c r="AS118" s="275" t="str">
        <f t="shared" si="97"/>
        <v>未入力</v>
      </c>
    </row>
    <row r="119" spans="1:45" ht="14.25" hidden="1" customHeight="1" outlineLevel="1">
      <c r="B119" s="386">
        <f t="shared" si="90"/>
        <v>0</v>
      </c>
      <c r="C119" s="387"/>
      <c r="D119" s="90"/>
      <c r="E119" s="90"/>
      <c r="F119" s="90"/>
      <c r="G119" s="90"/>
      <c r="H119" s="90"/>
      <c r="I119" s="90"/>
      <c r="J119" s="94">
        <f t="shared" si="91"/>
        <v>0</v>
      </c>
      <c r="K119" s="94">
        <f>IF($AS119="未入力",0,IF(AA119&gt;0,0,IF(AB119&gt;0,AM119-AB119,IF($AP119="straight-line",$J23*0.9*$AQ119,IF($AP119="declining-balance",($J23-SUM($J119:J119))*$AQ119,$J23*$AQ119)))))</f>
        <v>0</v>
      </c>
      <c r="L119" s="94">
        <f>IF($AS119="未入力",0,IF(AB119&gt;0,0,IF(AC119&gt;0,AN119-AC119,IF($AP119="straight-line",$J23*0.9*$AQ119,IF($AP119="declining-balance",($J23-SUM($J119:K119))*$AQ119,$J23*$AQ119)))))</f>
        <v>0</v>
      </c>
      <c r="M119" s="94">
        <f>IF($AS119="未入力",0,IF(AC119&gt;0,0,IF(AD119&gt;0,AO119-AD119,IF($AP119="straight-line",$J23*0.9*$AQ119,IF($AP119="declining-balance",($J23-SUM($J119:L119))*$AQ119,$J23*$AQ119)))))</f>
        <v>0</v>
      </c>
      <c r="N119" s="55">
        <f t="shared" si="92"/>
        <v>0</v>
      </c>
      <c r="U119" s="90"/>
      <c r="V119" s="90"/>
      <c r="W119" s="90"/>
      <c r="X119" s="90"/>
      <c r="Y119" s="90"/>
      <c r="Z119" s="90"/>
      <c r="AA119" s="260" t="e">
        <f>SUM($AL119:AL119)-$AR119</f>
        <v>#N/A</v>
      </c>
      <c r="AB119" s="260" t="e">
        <f>SUM($AL119:AM119)-$AR119</f>
        <v>#N/A</v>
      </c>
      <c r="AC119" s="260" t="e">
        <f>SUM($AL119:AN119)-$AR119</f>
        <v>#N/A</v>
      </c>
      <c r="AD119" s="260" t="e">
        <f>SUM($AL119:AO119)-$AR119</f>
        <v>#N/A</v>
      </c>
      <c r="AF119" s="90"/>
      <c r="AG119" s="90"/>
      <c r="AH119" s="90"/>
      <c r="AI119" s="90"/>
      <c r="AJ119" s="90"/>
      <c r="AK119" s="90"/>
      <c r="AL119" s="94">
        <f t="shared" si="93"/>
        <v>0</v>
      </c>
      <c r="AM119" s="94">
        <f>IF($AS119="未入力",0,IF($AP119="straight-line",$J23*0.9*$AQ119,IF($AP119="declining-balance",($J23-SUM($AL119:AL119))*$AQ119,$J23*$AQ119)))</f>
        <v>0</v>
      </c>
      <c r="AN119" s="94">
        <f>IF($AS119="未入力",0,IF($AP119="straight-line",$J23*0.9*$AQ119,IF($AP119="declining-balance",($J23-SUM($AL119:AM119))*$AQ119,$J23*$AQ119)))</f>
        <v>0</v>
      </c>
      <c r="AO119" s="94">
        <f>IF($AS119="未入力",0,IF($AP119="straight-line",$J23*0.9*$AQ119,IF($AP119="declining-balance",($J23-SUM($AL119:AN119))*$AQ119,$J23*$AQ119)))</f>
        <v>0</v>
      </c>
      <c r="AP119" s="91" t="e">
        <f t="shared" si="94"/>
        <v>#N/A</v>
      </c>
      <c r="AQ119" s="91" t="str">
        <f t="shared" si="95"/>
        <v/>
      </c>
      <c r="AR119" s="55" t="e">
        <f t="shared" si="96"/>
        <v>#N/A</v>
      </c>
      <c r="AS119" s="275" t="str">
        <f t="shared" si="97"/>
        <v>未入力</v>
      </c>
    </row>
    <row r="120" spans="1:45" ht="14.25" hidden="1" customHeight="1" outlineLevel="1">
      <c r="B120" s="386">
        <f t="shared" si="90"/>
        <v>0</v>
      </c>
      <c r="C120" s="387"/>
      <c r="D120" s="90"/>
      <c r="E120" s="90"/>
      <c r="F120" s="90"/>
      <c r="G120" s="90"/>
      <c r="H120" s="90"/>
      <c r="I120" s="90"/>
      <c r="J120" s="94">
        <f t="shared" si="91"/>
        <v>0</v>
      </c>
      <c r="K120" s="94">
        <f>IF($AS120="未入力",0,IF(AA120&gt;0,0,IF(AB120&gt;0,AM120-AB120,IF($AP120="straight-line",$J24*0.9*$AQ120,IF($AP120="declining-balance",($J24-SUM($J120:J120))*$AQ120,$J24*$AQ120)))))</f>
        <v>0</v>
      </c>
      <c r="L120" s="94">
        <f>IF($AS120="未入力",0,IF(AB120&gt;0,0,IF(AC120&gt;0,AN120-AC120,IF($AP120="straight-line",$J24*0.9*$AQ120,IF($AP120="declining-balance",($J24-SUM($J120:K120))*$AQ120,$J24*$AQ120)))))</f>
        <v>0</v>
      </c>
      <c r="M120" s="94">
        <f>IF($AS120="未入力",0,IF(AC120&gt;0,0,IF(AD120&gt;0,AO120-AD120,IF($AP120="straight-line",$J24*0.9*$AQ120,IF($AP120="declining-balance",($J24-SUM($J120:L120))*$AQ120,$J24*$AQ120)))))</f>
        <v>0</v>
      </c>
      <c r="N120" s="55">
        <f t="shared" si="92"/>
        <v>0</v>
      </c>
      <c r="U120" s="90"/>
      <c r="V120" s="90"/>
      <c r="W120" s="90"/>
      <c r="X120" s="90"/>
      <c r="Y120" s="90"/>
      <c r="Z120" s="90"/>
      <c r="AA120" s="260" t="e">
        <f>SUM($AL120:AL120)-$AR120</f>
        <v>#N/A</v>
      </c>
      <c r="AB120" s="260" t="e">
        <f>SUM($AL120:AM120)-$AR120</f>
        <v>#N/A</v>
      </c>
      <c r="AC120" s="260" t="e">
        <f>SUM($AL120:AN120)-$AR120</f>
        <v>#N/A</v>
      </c>
      <c r="AD120" s="260" t="e">
        <f>SUM($AL120:AO120)-$AR120</f>
        <v>#N/A</v>
      </c>
      <c r="AF120" s="90"/>
      <c r="AG120" s="90"/>
      <c r="AH120" s="90"/>
      <c r="AI120" s="90"/>
      <c r="AJ120" s="90"/>
      <c r="AK120" s="90"/>
      <c r="AL120" s="94">
        <f t="shared" si="93"/>
        <v>0</v>
      </c>
      <c r="AM120" s="94">
        <f>IF($AS120="未入力",0,IF($AP120="straight-line",$J24*0.9*$AQ120,IF($AP120="declining-balance",($J24-SUM($AL120:AL120))*$AQ120,$J24*$AQ120)))</f>
        <v>0</v>
      </c>
      <c r="AN120" s="94">
        <f>IF($AS120="未入力",0,IF($AP120="straight-line",$J24*0.9*$AQ120,IF($AP120="declining-balance",($J24-SUM($AL120:AM120))*$AQ120,$J24*$AQ120)))</f>
        <v>0</v>
      </c>
      <c r="AO120" s="94">
        <f>IF($AS120="未入力",0,IF($AP120="straight-line",$J24*0.9*$AQ120,IF($AP120="declining-balance",($J24-SUM($AL120:AN120))*$AQ120,$J24*$AQ120)))</f>
        <v>0</v>
      </c>
      <c r="AP120" s="91" t="e">
        <f t="shared" si="94"/>
        <v>#N/A</v>
      </c>
      <c r="AQ120" s="91" t="str">
        <f t="shared" si="95"/>
        <v/>
      </c>
      <c r="AR120" s="55" t="e">
        <f t="shared" si="96"/>
        <v>#N/A</v>
      </c>
      <c r="AS120" s="275" t="str">
        <f t="shared" si="97"/>
        <v>未入力</v>
      </c>
    </row>
    <row r="121" spans="1:45" ht="14.25" hidden="1" customHeight="1" outlineLevel="1">
      <c r="B121" s="372" t="s">
        <v>626</v>
      </c>
      <c r="C121" s="373"/>
      <c r="D121" s="94">
        <f t="shared" ref="D121:N121" si="98">SUM(D113:D120)</f>
        <v>0</v>
      </c>
      <c r="E121" s="94">
        <f t="shared" si="98"/>
        <v>0</v>
      </c>
      <c r="F121" s="94">
        <f t="shared" si="98"/>
        <v>0</v>
      </c>
      <c r="G121" s="94">
        <f t="shared" si="98"/>
        <v>0</v>
      </c>
      <c r="H121" s="94">
        <f t="shared" si="98"/>
        <v>0</v>
      </c>
      <c r="I121" s="94">
        <f t="shared" si="98"/>
        <v>0</v>
      </c>
      <c r="J121" s="94">
        <f t="shared" si="98"/>
        <v>0</v>
      </c>
      <c r="K121" s="94">
        <f t="shared" si="98"/>
        <v>0</v>
      </c>
      <c r="L121" s="94">
        <f t="shared" si="98"/>
        <v>0</v>
      </c>
      <c r="M121" s="94">
        <f t="shared" si="98"/>
        <v>0</v>
      </c>
      <c r="N121" s="94">
        <f t="shared" si="98"/>
        <v>0</v>
      </c>
      <c r="U121" s="94">
        <f t="shared" ref="U121:AD121" si="99">SUM(U113:U120)</f>
        <v>0</v>
      </c>
      <c r="V121" s="94">
        <f t="shared" si="99"/>
        <v>0</v>
      </c>
      <c r="W121" s="94">
        <f t="shared" si="99"/>
        <v>0</v>
      </c>
      <c r="X121" s="94">
        <f t="shared" si="99"/>
        <v>0</v>
      </c>
      <c r="Y121" s="94">
        <f t="shared" si="99"/>
        <v>0</v>
      </c>
      <c r="Z121" s="94">
        <f t="shared" si="99"/>
        <v>0</v>
      </c>
      <c r="AA121" s="94" t="e">
        <f t="shared" si="99"/>
        <v>#N/A</v>
      </c>
      <c r="AB121" s="94" t="e">
        <f t="shared" si="99"/>
        <v>#N/A</v>
      </c>
      <c r="AC121" s="94" t="e">
        <f t="shared" si="99"/>
        <v>#N/A</v>
      </c>
      <c r="AD121" s="94" t="e">
        <f t="shared" si="99"/>
        <v>#N/A</v>
      </c>
      <c r="AF121" s="94">
        <f t="shared" ref="AF121:AO121" si="100">SUM(AF113:AF120)</f>
        <v>0</v>
      </c>
      <c r="AG121" s="94">
        <f t="shared" si="100"/>
        <v>0</v>
      </c>
      <c r="AH121" s="94">
        <f t="shared" si="100"/>
        <v>0</v>
      </c>
      <c r="AI121" s="94">
        <f t="shared" si="100"/>
        <v>0</v>
      </c>
      <c r="AJ121" s="94">
        <f t="shared" si="100"/>
        <v>0</v>
      </c>
      <c r="AK121" s="94">
        <f t="shared" si="100"/>
        <v>0</v>
      </c>
      <c r="AL121" s="94">
        <f t="shared" si="100"/>
        <v>0</v>
      </c>
      <c r="AM121" s="94">
        <f t="shared" si="100"/>
        <v>0</v>
      </c>
      <c r="AN121" s="94">
        <f t="shared" si="100"/>
        <v>0</v>
      </c>
      <c r="AO121" s="94">
        <f t="shared" si="100"/>
        <v>0</v>
      </c>
      <c r="AP121" s="54"/>
      <c r="AQ121" s="56"/>
      <c r="AR121" s="94"/>
      <c r="AS121" s="275"/>
    </row>
    <row r="122" spans="1:45" hidden="1" outlineLevel="1"/>
    <row r="123" spans="1:45" hidden="1" outlineLevel="1">
      <c r="A123" s="33" t="s">
        <v>158</v>
      </c>
      <c r="N123" s="57" t="s">
        <v>151</v>
      </c>
    </row>
    <row r="124" spans="1:45" ht="30.75" hidden="1" customHeight="1" outlineLevel="1">
      <c r="B124" s="374" t="s">
        <v>148</v>
      </c>
      <c r="C124" s="375"/>
      <c r="D124" s="52">
        <f>+D$28</f>
        <v>2014</v>
      </c>
      <c r="E124" s="52">
        <f t="shared" ref="E124:M124" si="101">+E$28</f>
        <v>2015</v>
      </c>
      <c r="F124" s="52">
        <f t="shared" si="101"/>
        <v>2016</v>
      </c>
      <c r="G124" s="52">
        <f t="shared" si="101"/>
        <v>2017</v>
      </c>
      <c r="H124" s="52">
        <f t="shared" si="101"/>
        <v>2018</v>
      </c>
      <c r="I124" s="52">
        <f t="shared" si="101"/>
        <v>2019</v>
      </c>
      <c r="J124" s="52">
        <f t="shared" si="101"/>
        <v>2020</v>
      </c>
      <c r="K124" s="52">
        <f t="shared" si="101"/>
        <v>2021</v>
      </c>
      <c r="L124" s="52">
        <f t="shared" si="101"/>
        <v>2022</v>
      </c>
      <c r="M124" s="52">
        <f t="shared" si="101"/>
        <v>2023</v>
      </c>
      <c r="N124" s="53" t="s">
        <v>124</v>
      </c>
      <c r="U124" s="52" t="s">
        <v>138</v>
      </c>
      <c r="V124" s="52" t="s">
        <v>139</v>
      </c>
      <c r="W124" s="52" t="s">
        <v>140</v>
      </c>
      <c r="X124" s="52" t="s">
        <v>141</v>
      </c>
      <c r="Y124" s="52" t="s">
        <v>142</v>
      </c>
      <c r="Z124" s="52" t="s">
        <v>143</v>
      </c>
      <c r="AA124" s="52" t="s">
        <v>144</v>
      </c>
      <c r="AB124" s="52" t="s">
        <v>145</v>
      </c>
      <c r="AC124" s="52" t="s">
        <v>146</v>
      </c>
      <c r="AD124" s="52" t="s">
        <v>147</v>
      </c>
      <c r="AF124" s="52" t="s">
        <v>138</v>
      </c>
      <c r="AG124" s="52" t="s">
        <v>139</v>
      </c>
      <c r="AH124" s="52" t="s">
        <v>140</v>
      </c>
      <c r="AI124" s="52" t="s">
        <v>141</v>
      </c>
      <c r="AJ124" s="52" t="s">
        <v>142</v>
      </c>
      <c r="AK124" s="52" t="s">
        <v>143</v>
      </c>
      <c r="AL124" s="52" t="s">
        <v>144</v>
      </c>
      <c r="AM124" s="52" t="s">
        <v>145</v>
      </c>
      <c r="AN124" s="52" t="s">
        <v>146</v>
      </c>
      <c r="AO124" s="52" t="s">
        <v>147</v>
      </c>
      <c r="AP124" s="52" t="s">
        <v>656</v>
      </c>
      <c r="AQ124" s="52" t="s">
        <v>150</v>
      </c>
      <c r="AR124" s="52" t="s">
        <v>655</v>
      </c>
      <c r="AS124" s="349" t="s">
        <v>576</v>
      </c>
    </row>
    <row r="125" spans="1:45" ht="14.25" hidden="1" customHeight="1" outlineLevel="1">
      <c r="B125" s="386">
        <f t="shared" ref="B125:B132" si="102">+B29</f>
        <v>0</v>
      </c>
      <c r="C125" s="387"/>
      <c r="D125" s="90"/>
      <c r="E125" s="90"/>
      <c r="F125" s="90"/>
      <c r="G125" s="90"/>
      <c r="H125" s="90"/>
      <c r="I125" s="90"/>
      <c r="J125" s="90"/>
      <c r="K125" s="94">
        <f t="shared" ref="K125:K132" si="103">IF($AS125="未入力",0,IF($AP125="straight-line",$K17*0.9*$AQ125,IF($AP125="declining-balance",$K17*$AQ125,$K17*$AQ125)))</f>
        <v>0</v>
      </c>
      <c r="L125" s="94">
        <f>IF($AS125="未入力",0,IF(AB125&gt;0,0,IF(AC125&gt;0,AN125-AC125,IF($AP125="straight-line",$K17*0.9*$AQ125,IF($AP125="declining-balance",($K17-SUM($K125:K125))*$AQ125,$K17*$AQ125)))))</f>
        <v>0</v>
      </c>
      <c r="M125" s="94">
        <f>IF($AS125="未入力",0,IF(AC125&gt;0,0,IF(AD125&gt;0,AO125-AD125,IF($AP125="straight-line",$K17*0.9*$AQ125,IF($AP125="declining-balance",($K17-SUM($K125:L125))*$AQ125,$K17*$AQ125)))))</f>
        <v>0</v>
      </c>
      <c r="N125" s="55">
        <f t="shared" ref="N125:N132" si="104">SUM(D125:M125)</f>
        <v>0</v>
      </c>
      <c r="U125" s="90"/>
      <c r="V125" s="90"/>
      <c r="W125" s="90"/>
      <c r="X125" s="90"/>
      <c r="Y125" s="90"/>
      <c r="Z125" s="90"/>
      <c r="AA125" s="90"/>
      <c r="AB125" s="260" t="e">
        <f>SUM($AM125:AM125)-$AR125</f>
        <v>#N/A</v>
      </c>
      <c r="AC125" s="260" t="e">
        <f>SUM($AM125:AN125)-$AR125</f>
        <v>#N/A</v>
      </c>
      <c r="AD125" s="260" t="e">
        <f>SUM($AM125:AO125)-$AR125</f>
        <v>#N/A</v>
      </c>
      <c r="AF125" s="90"/>
      <c r="AG125" s="90"/>
      <c r="AH125" s="90"/>
      <c r="AI125" s="90"/>
      <c r="AJ125" s="90"/>
      <c r="AK125" s="90"/>
      <c r="AL125" s="90"/>
      <c r="AM125" s="94">
        <f t="shared" ref="AM125:AM132" si="105">IF($AS125="未入力",0,IF($AP125="straight-line",$K17*0.9*$AQ125,IF($AP125="declining-balance",$K17*$AQ125,$K17*$AQ125)))</f>
        <v>0</v>
      </c>
      <c r="AN125" s="94">
        <f>IF($AS125="未入力",0,IF($AP125="straight-line",$K17*0.9*$AQ125,IF($AP125="declining-balance",($K17-SUM($AM125:AM125))*$AQ125,$K17*$AQ125)))</f>
        <v>0</v>
      </c>
      <c r="AO125" s="94">
        <f>IF($AS125="未入力",0,IF($AP125="straight-line",$K17*0.9*$AQ125,IF($AP125="declining-balance",($K17-SUM($AM125:AN125))*$AQ125,$K17*$AQ125)))</f>
        <v>0</v>
      </c>
      <c r="AP125" s="91" t="e">
        <f t="shared" ref="AP125:AP132" si="106">+X6</f>
        <v>#N/A</v>
      </c>
      <c r="AQ125" s="91" t="str">
        <f t="shared" ref="AQ125:AQ132" si="107">+N6</f>
        <v/>
      </c>
      <c r="AR125" s="55" t="e">
        <f t="shared" ref="AR125:AR132" si="108">IF(AP125="-",0,IF(AP125="straight-line(5 years)",K17,K17*0.95))</f>
        <v>#N/A</v>
      </c>
      <c r="AS125" s="275" t="str">
        <f>IF(AQ125="","未入力","入力")</f>
        <v>未入力</v>
      </c>
    </row>
    <row r="126" spans="1:45" ht="14.25" hidden="1" customHeight="1" outlineLevel="1">
      <c r="B126" s="386">
        <f t="shared" si="102"/>
        <v>0</v>
      </c>
      <c r="C126" s="387"/>
      <c r="D126" s="90"/>
      <c r="E126" s="90"/>
      <c r="F126" s="90"/>
      <c r="G126" s="90"/>
      <c r="H126" s="90"/>
      <c r="I126" s="90"/>
      <c r="J126" s="90"/>
      <c r="K126" s="94">
        <f t="shared" si="103"/>
        <v>0</v>
      </c>
      <c r="L126" s="94">
        <f>IF($AS126="未入力",0,IF(AB126&gt;0,0,IF(AC126&gt;0,AN126-AC126,IF($AP126="straight-line",$K18*0.9*$AQ126,IF($AP126="declining-balance",($K18-SUM($K126:K126))*$AQ126,$K18*$AQ126)))))</f>
        <v>0</v>
      </c>
      <c r="M126" s="94">
        <f>IF($AS126="未入力",0,IF(AC126&gt;0,0,IF(AD126&gt;0,AO126-AD126,IF($AP126="straight-line",$K18*0.9*$AQ126,IF($AP126="declining-balance",($K18-SUM($K126:L126))*$AQ126,$K18*$AQ126)))))</f>
        <v>0</v>
      </c>
      <c r="N126" s="55">
        <f t="shared" si="104"/>
        <v>0</v>
      </c>
      <c r="U126" s="90"/>
      <c r="V126" s="90"/>
      <c r="W126" s="90"/>
      <c r="X126" s="90"/>
      <c r="Y126" s="90"/>
      <c r="Z126" s="90"/>
      <c r="AA126" s="90"/>
      <c r="AB126" s="260" t="e">
        <f>SUM($AM126:AM126)-$AR126</f>
        <v>#N/A</v>
      </c>
      <c r="AC126" s="260" t="e">
        <f>SUM($AM126:AN126)-$AR126</f>
        <v>#N/A</v>
      </c>
      <c r="AD126" s="260" t="e">
        <f>SUM($AM126:AO126)-$AR126</f>
        <v>#N/A</v>
      </c>
      <c r="AF126" s="90"/>
      <c r="AG126" s="90"/>
      <c r="AH126" s="90"/>
      <c r="AI126" s="90"/>
      <c r="AJ126" s="90"/>
      <c r="AK126" s="90"/>
      <c r="AL126" s="90"/>
      <c r="AM126" s="94">
        <f t="shared" si="105"/>
        <v>0</v>
      </c>
      <c r="AN126" s="94">
        <f>IF($AS126="未入力",0,IF($AP126="straight-line",$K18*0.9*$AQ126,IF($AP126="declining-balance",($K18-SUM($AM126:AM126))*$AQ126,$K18*$AQ126)))</f>
        <v>0</v>
      </c>
      <c r="AO126" s="94">
        <f>IF($AS126="未入力",0,IF($AP126="straight-line",$K18*0.9*$AQ126,IF($AP126="declining-balance",($K18-SUM($AM126:AN126))*$AQ126,$K18*$AQ126)))</f>
        <v>0</v>
      </c>
      <c r="AP126" s="91" t="e">
        <f t="shared" si="106"/>
        <v>#N/A</v>
      </c>
      <c r="AQ126" s="91" t="str">
        <f t="shared" si="107"/>
        <v/>
      </c>
      <c r="AR126" s="55" t="e">
        <f t="shared" si="108"/>
        <v>#N/A</v>
      </c>
      <c r="AS126" s="275" t="str">
        <f t="shared" ref="AS126:AS132" si="109">IF(AQ126="","未入力","入力")</f>
        <v>未入力</v>
      </c>
    </row>
    <row r="127" spans="1:45" ht="14.25" hidden="1" customHeight="1" outlineLevel="1">
      <c r="B127" s="386">
        <f t="shared" si="102"/>
        <v>0</v>
      </c>
      <c r="C127" s="387"/>
      <c r="D127" s="90"/>
      <c r="E127" s="90"/>
      <c r="F127" s="90"/>
      <c r="G127" s="90"/>
      <c r="H127" s="90"/>
      <c r="I127" s="90"/>
      <c r="J127" s="90"/>
      <c r="K127" s="94">
        <f t="shared" si="103"/>
        <v>0</v>
      </c>
      <c r="L127" s="94">
        <f>IF($AS127="未入力",0,IF(AB127&gt;0,0,IF(AC127&gt;0,AN127-AC127,IF($AP127="straight-line",$K19*0.9*$AQ127,IF($AP127="declining-balance",($K19-SUM($K127:K127))*$AQ127,$K19*$AQ127)))))</f>
        <v>0</v>
      </c>
      <c r="M127" s="94">
        <f>IF($AS127="未入力",0,IF(AC127&gt;0,0,IF(AD127&gt;0,AO127-AD127,IF($AP127="straight-line",$K19*0.9*$AQ127,IF($AP127="declining-balance",($K19-SUM($K127:L127))*$AQ127,$K19*$AQ127)))))</f>
        <v>0</v>
      </c>
      <c r="N127" s="55">
        <f t="shared" si="104"/>
        <v>0</v>
      </c>
      <c r="U127" s="90"/>
      <c r="V127" s="90"/>
      <c r="W127" s="90"/>
      <c r="X127" s="90"/>
      <c r="Y127" s="90"/>
      <c r="Z127" s="90"/>
      <c r="AA127" s="90"/>
      <c r="AB127" s="260" t="e">
        <f>SUM($AM127:AM127)-$AR127</f>
        <v>#N/A</v>
      </c>
      <c r="AC127" s="260" t="e">
        <f>SUM($AM127:AN127)-$AR127</f>
        <v>#N/A</v>
      </c>
      <c r="AD127" s="260" t="e">
        <f>SUM($AM127:AO127)-$AR127</f>
        <v>#N/A</v>
      </c>
      <c r="AF127" s="90"/>
      <c r="AG127" s="90"/>
      <c r="AH127" s="90"/>
      <c r="AI127" s="90"/>
      <c r="AJ127" s="90"/>
      <c r="AK127" s="90"/>
      <c r="AL127" s="90"/>
      <c r="AM127" s="94">
        <f t="shared" si="105"/>
        <v>0</v>
      </c>
      <c r="AN127" s="94">
        <f>IF($AS127="未入力",0,IF($AP127="straight-line",$K19*0.9*$AQ127,IF($AP127="declining-balance",($K19-SUM($AM127:AM127))*$AQ127,$K19*$AQ127)))</f>
        <v>0</v>
      </c>
      <c r="AO127" s="94">
        <f>IF($AS127="未入力",0,IF($AP127="straight-line",$K19*0.9*$AQ127,IF($AP127="declining-balance",($K19-SUM($AM127:AN127))*$AQ127,$K19*$AQ127)))</f>
        <v>0</v>
      </c>
      <c r="AP127" s="91" t="e">
        <f t="shared" si="106"/>
        <v>#N/A</v>
      </c>
      <c r="AQ127" s="91" t="str">
        <f t="shared" si="107"/>
        <v/>
      </c>
      <c r="AR127" s="55" t="e">
        <f t="shared" si="108"/>
        <v>#N/A</v>
      </c>
      <c r="AS127" s="275" t="str">
        <f t="shared" si="109"/>
        <v>未入力</v>
      </c>
    </row>
    <row r="128" spans="1:45" ht="14.25" hidden="1" customHeight="1" outlineLevel="1">
      <c r="B128" s="386">
        <f t="shared" si="102"/>
        <v>0</v>
      </c>
      <c r="C128" s="387"/>
      <c r="D128" s="90"/>
      <c r="E128" s="90"/>
      <c r="F128" s="90"/>
      <c r="G128" s="90"/>
      <c r="H128" s="90"/>
      <c r="I128" s="90"/>
      <c r="J128" s="90"/>
      <c r="K128" s="94">
        <f t="shared" si="103"/>
        <v>0</v>
      </c>
      <c r="L128" s="94">
        <f>IF($AS128="未入力",0,IF(AB128&gt;0,0,IF(AC128&gt;0,AN128-AC128,IF($AP128="straight-line",$K20*0.9*$AQ128,IF($AP128="declining-balance",($K20-SUM($K128:K128))*$AQ128,$K20*$AQ128)))))</f>
        <v>0</v>
      </c>
      <c r="M128" s="94">
        <f>IF($AS128="未入力",0,IF(AC128&gt;0,0,IF(AD128&gt;0,AO128-AD128,IF($AP128="straight-line",$K20*0.9*$AQ128,IF($AP128="declining-balance",($K20-SUM($K128:L128))*$AQ128,$K20*$AQ128)))))</f>
        <v>0</v>
      </c>
      <c r="N128" s="55">
        <f t="shared" si="104"/>
        <v>0</v>
      </c>
      <c r="U128" s="90"/>
      <c r="V128" s="90"/>
      <c r="W128" s="90"/>
      <c r="X128" s="90"/>
      <c r="Y128" s="90"/>
      <c r="Z128" s="90"/>
      <c r="AA128" s="90"/>
      <c r="AB128" s="260" t="e">
        <f>SUM($AM128:AM128)-$AR128</f>
        <v>#N/A</v>
      </c>
      <c r="AC128" s="260" t="e">
        <f>SUM($AM128:AN128)-$AR128</f>
        <v>#N/A</v>
      </c>
      <c r="AD128" s="260" t="e">
        <f>SUM($AM128:AO128)-$AR128</f>
        <v>#N/A</v>
      </c>
      <c r="AF128" s="90"/>
      <c r="AG128" s="90"/>
      <c r="AH128" s="90"/>
      <c r="AI128" s="90"/>
      <c r="AJ128" s="90"/>
      <c r="AK128" s="90"/>
      <c r="AL128" s="90"/>
      <c r="AM128" s="94">
        <f t="shared" si="105"/>
        <v>0</v>
      </c>
      <c r="AN128" s="94">
        <f>IF($AS128="未入力",0,IF($AP128="straight-line",$K20*0.9*$AQ128,IF($AP128="declining-balance",($K20-SUM($AM128:AM128))*$AQ128,$K20*$AQ128)))</f>
        <v>0</v>
      </c>
      <c r="AO128" s="94">
        <f>IF($AS128="未入力",0,IF($AP128="straight-line",$K20*0.9*$AQ128,IF($AP128="declining-balance",($K20-SUM($AM128:AN128))*$AQ128,$K20*$AQ128)))</f>
        <v>0</v>
      </c>
      <c r="AP128" s="91" t="e">
        <f t="shared" si="106"/>
        <v>#N/A</v>
      </c>
      <c r="AQ128" s="91" t="str">
        <f t="shared" si="107"/>
        <v/>
      </c>
      <c r="AR128" s="55" t="e">
        <f t="shared" si="108"/>
        <v>#N/A</v>
      </c>
      <c r="AS128" s="275" t="str">
        <f t="shared" si="109"/>
        <v>未入力</v>
      </c>
    </row>
    <row r="129" spans="1:45" ht="14.25" hidden="1" customHeight="1" outlineLevel="1">
      <c r="B129" s="386">
        <f t="shared" si="102"/>
        <v>0</v>
      </c>
      <c r="C129" s="387"/>
      <c r="D129" s="90"/>
      <c r="E129" s="90"/>
      <c r="F129" s="90"/>
      <c r="G129" s="90"/>
      <c r="H129" s="90"/>
      <c r="I129" s="90"/>
      <c r="J129" s="90"/>
      <c r="K129" s="94">
        <f t="shared" si="103"/>
        <v>0</v>
      </c>
      <c r="L129" s="94">
        <f>IF($AS129="未入力",0,IF(AB129&gt;0,0,IF(AC129&gt;0,AN129-AC129,IF($AP129="straight-line",$K21*0.9*$AQ129,IF($AP129="declining-balance",($K21-SUM($K129:K129))*$AQ129,$K21*$AQ129)))))</f>
        <v>0</v>
      </c>
      <c r="M129" s="94">
        <f>IF($AS129="未入力",0,IF(AC129&gt;0,0,IF(AD129&gt;0,AO129-AD129,IF($AP129="straight-line",$K21*0.9*$AQ129,IF($AP129="declining-balance",($K21-SUM($K129:L129))*$AQ129,$K21*$AQ129)))))</f>
        <v>0</v>
      </c>
      <c r="N129" s="55">
        <f t="shared" si="104"/>
        <v>0</v>
      </c>
      <c r="U129" s="90"/>
      <c r="V129" s="90"/>
      <c r="W129" s="90"/>
      <c r="X129" s="90"/>
      <c r="Y129" s="90"/>
      <c r="Z129" s="90"/>
      <c r="AA129" s="90"/>
      <c r="AB129" s="260" t="e">
        <f>SUM($AM129:AM129)-$AR129</f>
        <v>#N/A</v>
      </c>
      <c r="AC129" s="260" t="e">
        <f>SUM($AM129:AN129)-$AR129</f>
        <v>#N/A</v>
      </c>
      <c r="AD129" s="260" t="e">
        <f>SUM($AM129:AO129)-$AR129</f>
        <v>#N/A</v>
      </c>
      <c r="AF129" s="90"/>
      <c r="AG129" s="90"/>
      <c r="AH129" s="90"/>
      <c r="AI129" s="90"/>
      <c r="AJ129" s="90"/>
      <c r="AK129" s="90"/>
      <c r="AL129" s="90"/>
      <c r="AM129" s="94">
        <f t="shared" si="105"/>
        <v>0</v>
      </c>
      <c r="AN129" s="94">
        <f>IF($AS129="未入力",0,IF($AP129="straight-line",$K21*0.9*$AQ129,IF($AP129="declining-balance",($K21-SUM($AM129:AM129))*$AQ129,$K21*$AQ129)))</f>
        <v>0</v>
      </c>
      <c r="AO129" s="94">
        <f>IF($AS129="未入力",0,IF($AP129="straight-line",$K21*0.9*$AQ129,IF($AP129="declining-balance",($K21-SUM($AM129:AN129))*$AQ129,$K21*$AQ129)))</f>
        <v>0</v>
      </c>
      <c r="AP129" s="91" t="e">
        <f t="shared" si="106"/>
        <v>#N/A</v>
      </c>
      <c r="AQ129" s="91" t="str">
        <f t="shared" si="107"/>
        <v/>
      </c>
      <c r="AR129" s="55" t="e">
        <f t="shared" si="108"/>
        <v>#N/A</v>
      </c>
      <c r="AS129" s="275" t="str">
        <f t="shared" si="109"/>
        <v>未入力</v>
      </c>
    </row>
    <row r="130" spans="1:45" ht="14.25" hidden="1" customHeight="1" outlineLevel="1">
      <c r="B130" s="386">
        <f t="shared" si="102"/>
        <v>0</v>
      </c>
      <c r="C130" s="387"/>
      <c r="D130" s="90"/>
      <c r="E130" s="90"/>
      <c r="F130" s="90"/>
      <c r="G130" s="90"/>
      <c r="H130" s="90"/>
      <c r="I130" s="90"/>
      <c r="J130" s="90"/>
      <c r="K130" s="94">
        <f t="shared" si="103"/>
        <v>0</v>
      </c>
      <c r="L130" s="94">
        <f>IF($AS130="未入力",0,IF(AB130&gt;0,0,IF(AC130&gt;0,AN130-AC130,IF($AP130="straight-line",$K22*0.9*$AQ130,IF($AP130="declining-balance",($K22-SUM($K130:K130))*$AQ130,$K22*$AQ130)))))</f>
        <v>0</v>
      </c>
      <c r="M130" s="94">
        <f>IF($AS130="未入力",0,IF(AC130&gt;0,0,IF(AD130&gt;0,AO130-AD130,IF($AP130="straight-line",$K22*0.9*$AQ130,IF($AP130="declining-balance",($K22-SUM($K130:L130))*$AQ130,$K22*$AQ130)))))</f>
        <v>0</v>
      </c>
      <c r="N130" s="55">
        <f t="shared" si="104"/>
        <v>0</v>
      </c>
      <c r="U130" s="90"/>
      <c r="V130" s="90"/>
      <c r="W130" s="90"/>
      <c r="X130" s="90"/>
      <c r="Y130" s="90"/>
      <c r="Z130" s="90"/>
      <c r="AA130" s="90"/>
      <c r="AB130" s="260" t="e">
        <f>SUM($AM130:AM130)-$AR130</f>
        <v>#N/A</v>
      </c>
      <c r="AC130" s="260" t="e">
        <f>SUM($AM130:AN130)-$AR130</f>
        <v>#N/A</v>
      </c>
      <c r="AD130" s="260" t="e">
        <f>SUM($AM130:AO130)-$AR130</f>
        <v>#N/A</v>
      </c>
      <c r="AF130" s="90"/>
      <c r="AG130" s="90"/>
      <c r="AH130" s="90"/>
      <c r="AI130" s="90"/>
      <c r="AJ130" s="90"/>
      <c r="AK130" s="90"/>
      <c r="AL130" s="90"/>
      <c r="AM130" s="94">
        <f t="shared" si="105"/>
        <v>0</v>
      </c>
      <c r="AN130" s="94">
        <f>IF($AS130="未入力",0,IF($AP130="straight-line",$K22*0.9*$AQ130,IF($AP130="declining-balance",($K22-SUM($AM130:AM130))*$AQ130,$K22*$AQ130)))</f>
        <v>0</v>
      </c>
      <c r="AO130" s="94">
        <f>IF($AS130="未入力",0,IF($AP130="straight-line",$K22*0.9*$AQ130,IF($AP130="declining-balance",($K22-SUM($AM130:AN130))*$AQ130,$K22*$AQ130)))</f>
        <v>0</v>
      </c>
      <c r="AP130" s="91" t="e">
        <f t="shared" si="106"/>
        <v>#N/A</v>
      </c>
      <c r="AQ130" s="91" t="str">
        <f t="shared" si="107"/>
        <v/>
      </c>
      <c r="AR130" s="55" t="e">
        <f t="shared" si="108"/>
        <v>#N/A</v>
      </c>
      <c r="AS130" s="275" t="str">
        <f t="shared" si="109"/>
        <v>未入力</v>
      </c>
    </row>
    <row r="131" spans="1:45" ht="14.25" hidden="1" customHeight="1" outlineLevel="1">
      <c r="B131" s="386">
        <f t="shared" si="102"/>
        <v>0</v>
      </c>
      <c r="C131" s="387"/>
      <c r="D131" s="90"/>
      <c r="E131" s="90"/>
      <c r="F131" s="90"/>
      <c r="G131" s="90"/>
      <c r="H131" s="90"/>
      <c r="I131" s="90"/>
      <c r="J131" s="90"/>
      <c r="K131" s="94">
        <f t="shared" si="103"/>
        <v>0</v>
      </c>
      <c r="L131" s="94">
        <f>IF($AS131="未入力",0,IF(AB131&gt;0,0,IF(AC131&gt;0,AN131-AC131,IF($AP131="straight-line",$K23*0.9*$AQ131,IF($AP131="declining-balance",($K23-SUM($K131:K131))*$AQ131,$K23*$AQ131)))))</f>
        <v>0</v>
      </c>
      <c r="M131" s="94">
        <f>IF($AS131="未入力",0,IF(AC131&gt;0,0,IF(AD131&gt;0,AO131-AD131,IF($AP131="straight-line",$K23*0.9*$AQ131,IF($AP131="declining-balance",($K23-SUM($K131:L131))*$AQ131,$K23*$AQ131)))))</f>
        <v>0</v>
      </c>
      <c r="N131" s="55">
        <f t="shared" si="104"/>
        <v>0</v>
      </c>
      <c r="U131" s="90"/>
      <c r="V131" s="90"/>
      <c r="W131" s="90"/>
      <c r="X131" s="90"/>
      <c r="Y131" s="90"/>
      <c r="Z131" s="90"/>
      <c r="AA131" s="90"/>
      <c r="AB131" s="260" t="e">
        <f>SUM($AM131:AM131)-$AR131</f>
        <v>#N/A</v>
      </c>
      <c r="AC131" s="260" t="e">
        <f>SUM($AM131:AN131)-$AR131</f>
        <v>#N/A</v>
      </c>
      <c r="AD131" s="260" t="e">
        <f>SUM($AM131:AO131)-$AR131</f>
        <v>#N/A</v>
      </c>
      <c r="AF131" s="90"/>
      <c r="AG131" s="90"/>
      <c r="AH131" s="90"/>
      <c r="AI131" s="90"/>
      <c r="AJ131" s="90"/>
      <c r="AK131" s="90"/>
      <c r="AL131" s="90"/>
      <c r="AM131" s="94">
        <f t="shared" si="105"/>
        <v>0</v>
      </c>
      <c r="AN131" s="94">
        <f>IF($AS131="未入力",0,IF($AP131="straight-line",$K23*0.9*$AQ131,IF($AP131="declining-balance",($K23-SUM($AM131:AM131))*$AQ131,$K23*$AQ131)))</f>
        <v>0</v>
      </c>
      <c r="AO131" s="94">
        <f>IF($AS131="未入力",0,IF($AP131="straight-line",$K23*0.9*$AQ131,IF($AP131="declining-balance",($K23-SUM($AM131:AN131))*$AQ131,$K23*$AQ131)))</f>
        <v>0</v>
      </c>
      <c r="AP131" s="91" t="e">
        <f t="shared" si="106"/>
        <v>#N/A</v>
      </c>
      <c r="AQ131" s="91" t="str">
        <f t="shared" si="107"/>
        <v/>
      </c>
      <c r="AR131" s="55" t="e">
        <f t="shared" si="108"/>
        <v>#N/A</v>
      </c>
      <c r="AS131" s="275" t="str">
        <f t="shared" si="109"/>
        <v>未入力</v>
      </c>
    </row>
    <row r="132" spans="1:45" ht="14.25" hidden="1" customHeight="1" outlineLevel="1">
      <c r="B132" s="386">
        <f t="shared" si="102"/>
        <v>0</v>
      </c>
      <c r="C132" s="387"/>
      <c r="D132" s="90"/>
      <c r="E132" s="90"/>
      <c r="F132" s="90"/>
      <c r="G132" s="90"/>
      <c r="H132" s="90"/>
      <c r="I132" s="90"/>
      <c r="J132" s="90"/>
      <c r="K132" s="94">
        <f t="shared" si="103"/>
        <v>0</v>
      </c>
      <c r="L132" s="94">
        <f>IF($AS132="未入力",0,IF(AB132&gt;0,0,IF(AC132&gt;0,AN132-AC132,IF($AP132="straight-line",$K24*0.9*$AQ132,IF($AP132="declining-balance",($K24-SUM($K132:K132))*$AQ132,$K24*$AQ132)))))</f>
        <v>0</v>
      </c>
      <c r="M132" s="94">
        <f>IF($AS132="未入力",0,IF(AC132&gt;0,0,IF(AD132&gt;0,AO132-AD132,IF($AP132="straight-line",$K24*0.9*$AQ132,IF($AP132="declining-balance",($K24-SUM($K132:L132))*$AQ132,$K24*$AQ132)))))</f>
        <v>0</v>
      </c>
      <c r="N132" s="55">
        <f t="shared" si="104"/>
        <v>0</v>
      </c>
      <c r="U132" s="90"/>
      <c r="V132" s="90"/>
      <c r="W132" s="90"/>
      <c r="X132" s="90"/>
      <c r="Y132" s="90"/>
      <c r="Z132" s="90"/>
      <c r="AA132" s="90"/>
      <c r="AB132" s="260" t="e">
        <f>SUM($AM132:AM132)-$AR132</f>
        <v>#N/A</v>
      </c>
      <c r="AC132" s="260" t="e">
        <f>SUM($AM132:AN132)-$AR132</f>
        <v>#N/A</v>
      </c>
      <c r="AD132" s="260" t="e">
        <f>SUM($AM132:AO132)-$AR132</f>
        <v>#N/A</v>
      </c>
      <c r="AF132" s="90"/>
      <c r="AG132" s="90"/>
      <c r="AH132" s="90"/>
      <c r="AI132" s="90"/>
      <c r="AJ132" s="90"/>
      <c r="AK132" s="90"/>
      <c r="AL132" s="90"/>
      <c r="AM132" s="94">
        <f t="shared" si="105"/>
        <v>0</v>
      </c>
      <c r="AN132" s="94">
        <f>IF($AS132="未入力",0,IF($AP132="straight-line",$K24*0.9*$AQ132,IF($AP132="declining-balance",($K24-SUM($AM132:AM132))*$AQ132,$K24*$AQ132)))</f>
        <v>0</v>
      </c>
      <c r="AO132" s="94">
        <f>IF($AS132="未入力",0,IF($AP132="straight-line",$K24*0.9*$AQ132,IF($AP132="declining-balance",($K24-SUM($AM132:AN132))*$AQ132,$K24*$AQ132)))</f>
        <v>0</v>
      </c>
      <c r="AP132" s="91" t="e">
        <f t="shared" si="106"/>
        <v>#N/A</v>
      </c>
      <c r="AQ132" s="91" t="str">
        <f t="shared" si="107"/>
        <v/>
      </c>
      <c r="AR132" s="55" t="e">
        <f t="shared" si="108"/>
        <v>#N/A</v>
      </c>
      <c r="AS132" s="275" t="str">
        <f t="shared" si="109"/>
        <v>未入力</v>
      </c>
    </row>
    <row r="133" spans="1:45" ht="14.25" hidden="1" customHeight="1" outlineLevel="1">
      <c r="B133" s="372" t="s">
        <v>626</v>
      </c>
      <c r="C133" s="373"/>
      <c r="D133" s="94">
        <f t="shared" ref="D133:N133" si="110">SUM(D125:D132)</f>
        <v>0</v>
      </c>
      <c r="E133" s="94">
        <f t="shared" si="110"/>
        <v>0</v>
      </c>
      <c r="F133" s="94">
        <f t="shared" si="110"/>
        <v>0</v>
      </c>
      <c r="G133" s="94">
        <f t="shared" si="110"/>
        <v>0</v>
      </c>
      <c r="H133" s="94">
        <f t="shared" si="110"/>
        <v>0</v>
      </c>
      <c r="I133" s="94">
        <f t="shared" si="110"/>
        <v>0</v>
      </c>
      <c r="J133" s="94">
        <f t="shared" si="110"/>
        <v>0</v>
      </c>
      <c r="K133" s="94">
        <f t="shared" si="110"/>
        <v>0</v>
      </c>
      <c r="L133" s="94">
        <f t="shared" si="110"/>
        <v>0</v>
      </c>
      <c r="M133" s="94">
        <f t="shared" si="110"/>
        <v>0</v>
      </c>
      <c r="N133" s="94">
        <f t="shared" si="110"/>
        <v>0</v>
      </c>
      <c r="U133" s="94">
        <f t="shared" ref="U133:AD133" si="111">SUM(U125:U132)</f>
        <v>0</v>
      </c>
      <c r="V133" s="94">
        <f t="shared" si="111"/>
        <v>0</v>
      </c>
      <c r="W133" s="94">
        <f t="shared" si="111"/>
        <v>0</v>
      </c>
      <c r="X133" s="94">
        <f t="shared" si="111"/>
        <v>0</v>
      </c>
      <c r="Y133" s="94">
        <f t="shared" si="111"/>
        <v>0</v>
      </c>
      <c r="Z133" s="94">
        <f t="shared" si="111"/>
        <v>0</v>
      </c>
      <c r="AA133" s="94">
        <f t="shared" si="111"/>
        <v>0</v>
      </c>
      <c r="AB133" s="94" t="e">
        <f t="shared" si="111"/>
        <v>#N/A</v>
      </c>
      <c r="AC133" s="94" t="e">
        <f t="shared" si="111"/>
        <v>#N/A</v>
      </c>
      <c r="AD133" s="94" t="e">
        <f t="shared" si="111"/>
        <v>#N/A</v>
      </c>
      <c r="AF133" s="94">
        <f t="shared" ref="AF133:AO133" si="112">SUM(AF125:AF132)</f>
        <v>0</v>
      </c>
      <c r="AG133" s="94">
        <f t="shared" si="112"/>
        <v>0</v>
      </c>
      <c r="AH133" s="94">
        <f t="shared" si="112"/>
        <v>0</v>
      </c>
      <c r="AI133" s="94">
        <f t="shared" si="112"/>
        <v>0</v>
      </c>
      <c r="AJ133" s="94">
        <f t="shared" si="112"/>
        <v>0</v>
      </c>
      <c r="AK133" s="94">
        <f t="shared" si="112"/>
        <v>0</v>
      </c>
      <c r="AL133" s="94">
        <f t="shared" si="112"/>
        <v>0</v>
      </c>
      <c r="AM133" s="94">
        <f t="shared" si="112"/>
        <v>0</v>
      </c>
      <c r="AN133" s="94">
        <f t="shared" si="112"/>
        <v>0</v>
      </c>
      <c r="AO133" s="94">
        <f t="shared" si="112"/>
        <v>0</v>
      </c>
      <c r="AP133" s="54"/>
      <c r="AQ133" s="56"/>
      <c r="AR133" s="94"/>
      <c r="AS133" s="275"/>
    </row>
    <row r="134" spans="1:45" hidden="1" outlineLevel="1"/>
    <row r="135" spans="1:45" hidden="1" outlineLevel="1">
      <c r="A135" s="33" t="s">
        <v>159</v>
      </c>
      <c r="N135" s="57" t="s">
        <v>151</v>
      </c>
    </row>
    <row r="136" spans="1:45" ht="30.75" hidden="1" customHeight="1" outlineLevel="1">
      <c r="B136" s="374" t="s">
        <v>148</v>
      </c>
      <c r="C136" s="375"/>
      <c r="D136" s="52">
        <f>+D$28</f>
        <v>2014</v>
      </c>
      <c r="E136" s="52">
        <f t="shared" ref="E136:M136" si="113">+E$28</f>
        <v>2015</v>
      </c>
      <c r="F136" s="52">
        <f t="shared" si="113"/>
        <v>2016</v>
      </c>
      <c r="G136" s="52">
        <f t="shared" si="113"/>
        <v>2017</v>
      </c>
      <c r="H136" s="52">
        <f t="shared" si="113"/>
        <v>2018</v>
      </c>
      <c r="I136" s="52">
        <f t="shared" si="113"/>
        <v>2019</v>
      </c>
      <c r="J136" s="52">
        <f t="shared" si="113"/>
        <v>2020</v>
      </c>
      <c r="K136" s="52">
        <f t="shared" si="113"/>
        <v>2021</v>
      </c>
      <c r="L136" s="52">
        <f t="shared" si="113"/>
        <v>2022</v>
      </c>
      <c r="M136" s="52">
        <f t="shared" si="113"/>
        <v>2023</v>
      </c>
      <c r="N136" s="53" t="s">
        <v>124</v>
      </c>
      <c r="U136" s="52" t="s">
        <v>138</v>
      </c>
      <c r="V136" s="52" t="s">
        <v>139</v>
      </c>
      <c r="W136" s="52" t="s">
        <v>140</v>
      </c>
      <c r="X136" s="52" t="s">
        <v>141</v>
      </c>
      <c r="Y136" s="52" t="s">
        <v>142</v>
      </c>
      <c r="Z136" s="52" t="s">
        <v>143</v>
      </c>
      <c r="AA136" s="52" t="s">
        <v>144</v>
      </c>
      <c r="AB136" s="52" t="s">
        <v>145</v>
      </c>
      <c r="AC136" s="52" t="s">
        <v>146</v>
      </c>
      <c r="AD136" s="52" t="s">
        <v>147</v>
      </c>
      <c r="AF136" s="52" t="s">
        <v>138</v>
      </c>
      <c r="AG136" s="52" t="s">
        <v>139</v>
      </c>
      <c r="AH136" s="52" t="s">
        <v>140</v>
      </c>
      <c r="AI136" s="52" t="s">
        <v>141</v>
      </c>
      <c r="AJ136" s="52" t="s">
        <v>142</v>
      </c>
      <c r="AK136" s="52" t="s">
        <v>143</v>
      </c>
      <c r="AL136" s="52" t="s">
        <v>144</v>
      </c>
      <c r="AM136" s="52" t="s">
        <v>145</v>
      </c>
      <c r="AN136" s="52" t="s">
        <v>146</v>
      </c>
      <c r="AO136" s="52" t="s">
        <v>147</v>
      </c>
      <c r="AP136" s="52" t="s">
        <v>656</v>
      </c>
      <c r="AQ136" s="52" t="s">
        <v>150</v>
      </c>
      <c r="AR136" s="52" t="s">
        <v>655</v>
      </c>
      <c r="AS136" s="349" t="s">
        <v>576</v>
      </c>
    </row>
    <row r="137" spans="1:45" ht="14.25" hidden="1" customHeight="1" outlineLevel="1">
      <c r="B137" s="386">
        <f t="shared" ref="B137:B144" si="114">+B29</f>
        <v>0</v>
      </c>
      <c r="C137" s="387"/>
      <c r="D137" s="90"/>
      <c r="E137" s="90"/>
      <c r="F137" s="90"/>
      <c r="G137" s="90"/>
      <c r="H137" s="90"/>
      <c r="I137" s="90"/>
      <c r="J137" s="90"/>
      <c r="K137" s="90"/>
      <c r="L137" s="94">
        <f t="shared" ref="L137:L144" si="115">IF($AS137="未入力",0,IF($AP137="straight-line",$L17*0.9*$AQ137,IF($AP137="declining-balance",$L17*$AQ137,$L17*$AQ137)))</f>
        <v>0</v>
      </c>
      <c r="M137" s="94">
        <f>IF($AS137="未入力",0,IF(AC137&gt;0,0,IF(AD137&gt;0,AO137-AD137,IF($AP137="straight-line",$L17*0.9*$AQ137,IF($AP137="declining-balance",($L17-SUM($L137:L137))*$AQ137,$L17*$AQ137)))))</f>
        <v>0</v>
      </c>
      <c r="N137" s="55">
        <f t="shared" ref="N137:N144" si="116">SUM(D137:M137)</f>
        <v>0</v>
      </c>
      <c r="U137" s="90"/>
      <c r="V137" s="90"/>
      <c r="W137" s="90"/>
      <c r="X137" s="90"/>
      <c r="Y137" s="90"/>
      <c r="Z137" s="90"/>
      <c r="AA137" s="90"/>
      <c r="AB137" s="90"/>
      <c r="AC137" s="260" t="e">
        <f>SUM($AN137:AN137)-$AR137</f>
        <v>#N/A</v>
      </c>
      <c r="AD137" s="260" t="e">
        <f>SUM($AN137:AO137)-$AR137</f>
        <v>#N/A</v>
      </c>
      <c r="AF137" s="90"/>
      <c r="AG137" s="90"/>
      <c r="AH137" s="90"/>
      <c r="AI137" s="90"/>
      <c r="AJ137" s="90"/>
      <c r="AK137" s="90"/>
      <c r="AL137" s="90"/>
      <c r="AM137" s="90"/>
      <c r="AN137" s="94">
        <f t="shared" ref="AN137:AN144" si="117">IF($AS137="未入力",0,IF($AP137="straight-line",$L17*0.9*$AQ137,IF($AP137="declining-balance",$L17*$AQ137,$L17*$AQ137)))</f>
        <v>0</v>
      </c>
      <c r="AO137" s="94">
        <f>IF($AS137="未入力",0,IF($AP137="straight-line",$L17*0.9*$AQ137,IF($AP137="declining-balance",($L17-SUM($AN137:AN137))*$AQ137,$L17*$AQ137)))</f>
        <v>0</v>
      </c>
      <c r="AP137" s="91" t="e">
        <f t="shared" ref="AP137:AP144" si="118">+X6</f>
        <v>#N/A</v>
      </c>
      <c r="AQ137" s="91" t="str">
        <f t="shared" ref="AQ137:AQ144" si="119">+N6</f>
        <v/>
      </c>
      <c r="AR137" s="55" t="e">
        <f t="shared" ref="AR137:AR144" si="120">IF(AP137="-",0,IF(AP137="straight-line(5 years)",L17,L17*0.95))</f>
        <v>#N/A</v>
      </c>
      <c r="AS137" s="275" t="str">
        <f>IF(AQ137="","未入力","入力")</f>
        <v>未入力</v>
      </c>
    </row>
    <row r="138" spans="1:45" ht="14.25" hidden="1" customHeight="1" outlineLevel="1">
      <c r="B138" s="386">
        <f t="shared" si="114"/>
        <v>0</v>
      </c>
      <c r="C138" s="387"/>
      <c r="D138" s="90"/>
      <c r="E138" s="90"/>
      <c r="F138" s="90"/>
      <c r="G138" s="90"/>
      <c r="H138" s="90"/>
      <c r="I138" s="90"/>
      <c r="J138" s="90"/>
      <c r="K138" s="90"/>
      <c r="L138" s="94">
        <f t="shared" si="115"/>
        <v>0</v>
      </c>
      <c r="M138" s="94">
        <f>IF($AS138="未入力",0,IF(AC138&gt;0,0,IF(AD138&gt;0,AO138-AD138,IF($AP138="straight-line",$L18*0.9*$AQ138,IF($AP138="declining-balance",($L18-SUM($L138:L138))*$AQ138,$L18*$AQ138)))))</f>
        <v>0</v>
      </c>
      <c r="N138" s="55">
        <f t="shared" si="116"/>
        <v>0</v>
      </c>
      <c r="U138" s="90"/>
      <c r="V138" s="90"/>
      <c r="W138" s="90"/>
      <c r="X138" s="90"/>
      <c r="Y138" s="90"/>
      <c r="Z138" s="90"/>
      <c r="AA138" s="90"/>
      <c r="AB138" s="90"/>
      <c r="AC138" s="260" t="e">
        <f>SUM($AN138:AN138)-$AR138</f>
        <v>#N/A</v>
      </c>
      <c r="AD138" s="260" t="e">
        <f>SUM($AN138:AO138)-$AR138</f>
        <v>#N/A</v>
      </c>
      <c r="AF138" s="90"/>
      <c r="AG138" s="90"/>
      <c r="AH138" s="90"/>
      <c r="AI138" s="90"/>
      <c r="AJ138" s="90"/>
      <c r="AK138" s="90"/>
      <c r="AL138" s="90"/>
      <c r="AM138" s="90"/>
      <c r="AN138" s="94">
        <f t="shared" si="117"/>
        <v>0</v>
      </c>
      <c r="AO138" s="94">
        <f>IF($AS138="未入力",0,IF($AP138="straight-line",$L18*0.9*$AQ138,IF($AP138="declining-balance",($L18-SUM($AN138:AN138))*$AQ138,$L18*$AQ138)))</f>
        <v>0</v>
      </c>
      <c r="AP138" s="91" t="e">
        <f t="shared" si="118"/>
        <v>#N/A</v>
      </c>
      <c r="AQ138" s="91" t="str">
        <f t="shared" si="119"/>
        <v/>
      </c>
      <c r="AR138" s="55" t="e">
        <f t="shared" si="120"/>
        <v>#N/A</v>
      </c>
      <c r="AS138" s="275" t="str">
        <f t="shared" ref="AS138:AS144" si="121">IF(AQ138="","未入力","入力")</f>
        <v>未入力</v>
      </c>
    </row>
    <row r="139" spans="1:45" ht="14.25" hidden="1" customHeight="1" outlineLevel="1">
      <c r="B139" s="386">
        <f t="shared" si="114"/>
        <v>0</v>
      </c>
      <c r="C139" s="387"/>
      <c r="D139" s="90"/>
      <c r="E139" s="90"/>
      <c r="F139" s="90"/>
      <c r="G139" s="90"/>
      <c r="H139" s="90"/>
      <c r="I139" s="90"/>
      <c r="J139" s="90"/>
      <c r="K139" s="90"/>
      <c r="L139" s="94">
        <f t="shared" si="115"/>
        <v>0</v>
      </c>
      <c r="M139" s="94">
        <f>IF($AS139="未入力",0,IF(AC139&gt;0,0,IF(AD139&gt;0,AO139-AD139,IF($AP139="straight-line",$L19*0.9*$AQ139,IF($AP139="declining-balance",($L19-SUM($L139:L139))*$AQ139,$L19*$AQ139)))))</f>
        <v>0</v>
      </c>
      <c r="N139" s="55">
        <f t="shared" si="116"/>
        <v>0</v>
      </c>
      <c r="U139" s="90"/>
      <c r="V139" s="90"/>
      <c r="W139" s="90"/>
      <c r="X139" s="90"/>
      <c r="Y139" s="90"/>
      <c r="Z139" s="90"/>
      <c r="AA139" s="90"/>
      <c r="AB139" s="90"/>
      <c r="AC139" s="260" t="e">
        <f>SUM($AN139:AN139)-$AR139</f>
        <v>#N/A</v>
      </c>
      <c r="AD139" s="260" t="e">
        <f>SUM($AN139:AO139)-$AR139</f>
        <v>#N/A</v>
      </c>
      <c r="AF139" s="90"/>
      <c r="AG139" s="90"/>
      <c r="AH139" s="90"/>
      <c r="AI139" s="90"/>
      <c r="AJ139" s="90"/>
      <c r="AK139" s="90"/>
      <c r="AL139" s="90"/>
      <c r="AM139" s="90"/>
      <c r="AN139" s="94">
        <f t="shared" si="117"/>
        <v>0</v>
      </c>
      <c r="AO139" s="94">
        <f>IF($AS139="未入力",0,IF($AP139="straight-line",$L19*0.9*$AQ139,IF($AP139="declining-balance",($L19-SUM($AN139:AN139))*$AQ139,$L19*$AQ139)))</f>
        <v>0</v>
      </c>
      <c r="AP139" s="91" t="e">
        <f t="shared" si="118"/>
        <v>#N/A</v>
      </c>
      <c r="AQ139" s="91" t="str">
        <f t="shared" si="119"/>
        <v/>
      </c>
      <c r="AR139" s="55" t="e">
        <f t="shared" si="120"/>
        <v>#N/A</v>
      </c>
      <c r="AS139" s="275" t="str">
        <f t="shared" si="121"/>
        <v>未入力</v>
      </c>
    </row>
    <row r="140" spans="1:45" ht="14.25" hidden="1" customHeight="1" outlineLevel="1">
      <c r="B140" s="386">
        <f t="shared" si="114"/>
        <v>0</v>
      </c>
      <c r="C140" s="387"/>
      <c r="D140" s="90"/>
      <c r="E140" s="90"/>
      <c r="F140" s="90"/>
      <c r="G140" s="90"/>
      <c r="H140" s="90"/>
      <c r="I140" s="90"/>
      <c r="J140" s="90"/>
      <c r="K140" s="90"/>
      <c r="L140" s="94">
        <f t="shared" si="115"/>
        <v>0</v>
      </c>
      <c r="M140" s="94">
        <f>IF($AS140="未入力",0,IF(AC140&gt;0,0,IF(AD140&gt;0,AO140-AD140,IF($AP140="straight-line",$L20*0.9*$AQ140,IF($AP140="declining-balance",($L20-SUM($L140:L140))*$AQ140,$L20*$AQ140)))))</f>
        <v>0</v>
      </c>
      <c r="N140" s="55">
        <f t="shared" si="116"/>
        <v>0</v>
      </c>
      <c r="U140" s="90"/>
      <c r="V140" s="90"/>
      <c r="W140" s="90"/>
      <c r="X140" s="90"/>
      <c r="Y140" s="90"/>
      <c r="Z140" s="90"/>
      <c r="AA140" s="90"/>
      <c r="AB140" s="90"/>
      <c r="AC140" s="260" t="e">
        <f>SUM($AN140:AN140)-$AR140</f>
        <v>#N/A</v>
      </c>
      <c r="AD140" s="260" t="e">
        <f>SUM($AN140:AO140)-$AR140</f>
        <v>#N/A</v>
      </c>
      <c r="AF140" s="90"/>
      <c r="AG140" s="90"/>
      <c r="AH140" s="90"/>
      <c r="AI140" s="90"/>
      <c r="AJ140" s="90"/>
      <c r="AK140" s="90"/>
      <c r="AL140" s="90"/>
      <c r="AM140" s="90"/>
      <c r="AN140" s="94">
        <f t="shared" si="117"/>
        <v>0</v>
      </c>
      <c r="AO140" s="94">
        <f>IF($AS140="未入力",0,IF($AP140="straight-line",$L20*0.9*$AQ140,IF($AP140="declining-balance",($L20-SUM($AN140:AN140))*$AQ140,$L20*$AQ140)))</f>
        <v>0</v>
      </c>
      <c r="AP140" s="91" t="e">
        <f t="shared" si="118"/>
        <v>#N/A</v>
      </c>
      <c r="AQ140" s="91" t="str">
        <f t="shared" si="119"/>
        <v/>
      </c>
      <c r="AR140" s="55" t="e">
        <f t="shared" si="120"/>
        <v>#N/A</v>
      </c>
      <c r="AS140" s="275" t="str">
        <f t="shared" si="121"/>
        <v>未入力</v>
      </c>
    </row>
    <row r="141" spans="1:45" ht="14.25" hidden="1" customHeight="1" outlineLevel="1">
      <c r="B141" s="386">
        <f t="shared" si="114"/>
        <v>0</v>
      </c>
      <c r="C141" s="387"/>
      <c r="D141" s="90"/>
      <c r="E141" s="90"/>
      <c r="F141" s="90"/>
      <c r="G141" s="90"/>
      <c r="H141" s="90"/>
      <c r="I141" s="90"/>
      <c r="J141" s="90"/>
      <c r="K141" s="90"/>
      <c r="L141" s="94">
        <f t="shared" si="115"/>
        <v>0</v>
      </c>
      <c r="M141" s="94">
        <f>IF($AS141="未入力",0,IF(AC141&gt;0,0,IF(AD141&gt;0,AO141-AD141,IF($AP141="straight-line",$L21*0.9*$AQ141,IF($AP141="declining-balance",($L21-SUM($L141:L141))*$AQ141,$L21*$AQ141)))))</f>
        <v>0</v>
      </c>
      <c r="N141" s="55">
        <f t="shared" si="116"/>
        <v>0</v>
      </c>
      <c r="U141" s="90"/>
      <c r="V141" s="90"/>
      <c r="W141" s="90"/>
      <c r="X141" s="90"/>
      <c r="Y141" s="90"/>
      <c r="Z141" s="90"/>
      <c r="AA141" s="90"/>
      <c r="AB141" s="90"/>
      <c r="AC141" s="260" t="e">
        <f>SUM($AN141:AN141)-$AR141</f>
        <v>#N/A</v>
      </c>
      <c r="AD141" s="260" t="e">
        <f>SUM($AN141:AO141)-$AR141</f>
        <v>#N/A</v>
      </c>
      <c r="AF141" s="90"/>
      <c r="AG141" s="90"/>
      <c r="AH141" s="90"/>
      <c r="AI141" s="90"/>
      <c r="AJ141" s="90"/>
      <c r="AK141" s="90"/>
      <c r="AL141" s="90"/>
      <c r="AM141" s="90"/>
      <c r="AN141" s="94">
        <f t="shared" si="117"/>
        <v>0</v>
      </c>
      <c r="AO141" s="94">
        <f>IF($AS141="未入力",0,IF($AP141="straight-line",$L21*0.9*$AQ141,IF($AP141="declining-balance",($L21-SUM($AN141:AN141))*$AQ141,$L21*$AQ141)))</f>
        <v>0</v>
      </c>
      <c r="AP141" s="91" t="e">
        <f t="shared" si="118"/>
        <v>#N/A</v>
      </c>
      <c r="AQ141" s="91" t="str">
        <f t="shared" si="119"/>
        <v/>
      </c>
      <c r="AR141" s="55" t="e">
        <f t="shared" si="120"/>
        <v>#N/A</v>
      </c>
      <c r="AS141" s="275" t="str">
        <f t="shared" si="121"/>
        <v>未入力</v>
      </c>
    </row>
    <row r="142" spans="1:45" ht="14.25" hidden="1" customHeight="1" outlineLevel="1">
      <c r="B142" s="386">
        <f t="shared" si="114"/>
        <v>0</v>
      </c>
      <c r="C142" s="387"/>
      <c r="D142" s="90"/>
      <c r="E142" s="90"/>
      <c r="F142" s="90"/>
      <c r="G142" s="90"/>
      <c r="H142" s="90"/>
      <c r="I142" s="90"/>
      <c r="J142" s="90"/>
      <c r="K142" s="90"/>
      <c r="L142" s="94">
        <f t="shared" si="115"/>
        <v>0</v>
      </c>
      <c r="M142" s="94">
        <f>IF($AS142="未入力",0,IF(AC142&gt;0,0,IF(AD142&gt;0,AO142-AD142,IF($AP142="straight-line",$L22*0.9*$AQ142,IF($AP142="declining-balance",($L22-SUM($L142:L142))*$AQ142,$L22*$AQ142)))))</f>
        <v>0</v>
      </c>
      <c r="N142" s="55">
        <f t="shared" si="116"/>
        <v>0</v>
      </c>
      <c r="U142" s="90"/>
      <c r="V142" s="90"/>
      <c r="W142" s="90"/>
      <c r="X142" s="90"/>
      <c r="Y142" s="90"/>
      <c r="Z142" s="90"/>
      <c r="AA142" s="90"/>
      <c r="AB142" s="90"/>
      <c r="AC142" s="260" t="e">
        <f>SUM($AN142:AN142)-$AR142</f>
        <v>#N/A</v>
      </c>
      <c r="AD142" s="260" t="e">
        <f>SUM($AN142:AO142)-$AR142</f>
        <v>#N/A</v>
      </c>
      <c r="AF142" s="90"/>
      <c r="AG142" s="90"/>
      <c r="AH142" s="90"/>
      <c r="AI142" s="90"/>
      <c r="AJ142" s="90"/>
      <c r="AK142" s="90"/>
      <c r="AL142" s="90"/>
      <c r="AM142" s="90"/>
      <c r="AN142" s="94">
        <f t="shared" si="117"/>
        <v>0</v>
      </c>
      <c r="AO142" s="94">
        <f>IF($AS142="未入力",0,IF($AP142="straight-line",$L22*0.9*$AQ142,IF($AP142="declining-balance",($L22-SUM($AN142:AN142))*$AQ142,$L22*$AQ142)))</f>
        <v>0</v>
      </c>
      <c r="AP142" s="91" t="e">
        <f t="shared" si="118"/>
        <v>#N/A</v>
      </c>
      <c r="AQ142" s="91" t="str">
        <f t="shared" si="119"/>
        <v/>
      </c>
      <c r="AR142" s="55" t="e">
        <f t="shared" si="120"/>
        <v>#N/A</v>
      </c>
      <c r="AS142" s="275" t="str">
        <f t="shared" si="121"/>
        <v>未入力</v>
      </c>
    </row>
    <row r="143" spans="1:45" ht="14.25" hidden="1" customHeight="1" outlineLevel="1">
      <c r="B143" s="386">
        <f t="shared" si="114"/>
        <v>0</v>
      </c>
      <c r="C143" s="387"/>
      <c r="D143" s="90"/>
      <c r="E143" s="90"/>
      <c r="F143" s="90"/>
      <c r="G143" s="90"/>
      <c r="H143" s="90"/>
      <c r="I143" s="90"/>
      <c r="J143" s="90"/>
      <c r="K143" s="90"/>
      <c r="L143" s="94">
        <f t="shared" si="115"/>
        <v>0</v>
      </c>
      <c r="M143" s="94">
        <f>IF($AS143="未入力",0,IF(AC143&gt;0,0,IF(AD143&gt;0,AO143-AD143,IF($AP143="straight-line",$L23*0.9*$AQ143,IF($AP143="declining-balance",($L23-SUM($L143:L143))*$AQ143,$L23*$AQ143)))))</f>
        <v>0</v>
      </c>
      <c r="N143" s="55">
        <f t="shared" si="116"/>
        <v>0</v>
      </c>
      <c r="U143" s="90"/>
      <c r="V143" s="90"/>
      <c r="W143" s="90"/>
      <c r="X143" s="90"/>
      <c r="Y143" s="90"/>
      <c r="Z143" s="90"/>
      <c r="AA143" s="90"/>
      <c r="AB143" s="90"/>
      <c r="AC143" s="260" t="e">
        <f>SUM($AN143:AN143)-$AR143</f>
        <v>#N/A</v>
      </c>
      <c r="AD143" s="260" t="e">
        <f>SUM($AN143:AO143)-$AR143</f>
        <v>#N/A</v>
      </c>
      <c r="AF143" s="90"/>
      <c r="AG143" s="90"/>
      <c r="AH143" s="90"/>
      <c r="AI143" s="90"/>
      <c r="AJ143" s="90"/>
      <c r="AK143" s="90"/>
      <c r="AL143" s="90"/>
      <c r="AM143" s="90"/>
      <c r="AN143" s="94">
        <f t="shared" si="117"/>
        <v>0</v>
      </c>
      <c r="AO143" s="94">
        <f>IF($AS143="未入力",0,IF($AP143="straight-line",$L23*0.9*$AQ143,IF($AP143="declining-balance",($L23-SUM($AN143:AN143))*$AQ143,$L23*$AQ143)))</f>
        <v>0</v>
      </c>
      <c r="AP143" s="91" t="e">
        <f t="shared" si="118"/>
        <v>#N/A</v>
      </c>
      <c r="AQ143" s="91" t="str">
        <f t="shared" si="119"/>
        <v/>
      </c>
      <c r="AR143" s="55" t="e">
        <f t="shared" si="120"/>
        <v>#N/A</v>
      </c>
      <c r="AS143" s="275" t="str">
        <f t="shared" si="121"/>
        <v>未入力</v>
      </c>
    </row>
    <row r="144" spans="1:45" ht="14.25" hidden="1" customHeight="1" outlineLevel="1">
      <c r="B144" s="386">
        <f t="shared" si="114"/>
        <v>0</v>
      </c>
      <c r="C144" s="387"/>
      <c r="D144" s="90"/>
      <c r="E144" s="90"/>
      <c r="F144" s="90"/>
      <c r="G144" s="90"/>
      <c r="H144" s="90"/>
      <c r="I144" s="90"/>
      <c r="J144" s="90"/>
      <c r="K144" s="90"/>
      <c r="L144" s="94">
        <f t="shared" si="115"/>
        <v>0</v>
      </c>
      <c r="M144" s="94">
        <f>IF($AS144="未入力",0,IF(AC144&gt;0,0,IF(AD144&gt;0,AO144-AD144,IF($AP144="straight-line",$L24*0.9*$AQ144,IF($AP144="declining-balance",($L24-SUM($L144:L144))*$AQ144,$L24*$AQ144)))))</f>
        <v>0</v>
      </c>
      <c r="N144" s="55">
        <f t="shared" si="116"/>
        <v>0</v>
      </c>
      <c r="U144" s="90"/>
      <c r="V144" s="90"/>
      <c r="W144" s="90"/>
      <c r="X144" s="90"/>
      <c r="Y144" s="90"/>
      <c r="Z144" s="90"/>
      <c r="AA144" s="90"/>
      <c r="AB144" s="90"/>
      <c r="AC144" s="260" t="e">
        <f>SUM($AN144:AN144)-$AR144</f>
        <v>#N/A</v>
      </c>
      <c r="AD144" s="260" t="e">
        <f>SUM($AN144:AO144)-$AR144</f>
        <v>#N/A</v>
      </c>
      <c r="AF144" s="90"/>
      <c r="AG144" s="90"/>
      <c r="AH144" s="90"/>
      <c r="AI144" s="90"/>
      <c r="AJ144" s="90"/>
      <c r="AK144" s="90"/>
      <c r="AL144" s="90"/>
      <c r="AM144" s="90"/>
      <c r="AN144" s="94">
        <f t="shared" si="117"/>
        <v>0</v>
      </c>
      <c r="AO144" s="94">
        <f>IF($AS144="未入力",0,IF($AP144="straight-line",$L24*0.9*$AQ144,IF($AP144="declining-balance",($L24-SUM($AN144:AN144))*$AQ144,$L24*$AQ144)))</f>
        <v>0</v>
      </c>
      <c r="AP144" s="91" t="e">
        <f t="shared" si="118"/>
        <v>#N/A</v>
      </c>
      <c r="AQ144" s="91" t="str">
        <f t="shared" si="119"/>
        <v/>
      </c>
      <c r="AR144" s="55" t="e">
        <f t="shared" si="120"/>
        <v>#N/A</v>
      </c>
      <c r="AS144" s="275" t="str">
        <f t="shared" si="121"/>
        <v>未入力</v>
      </c>
    </row>
    <row r="145" spans="1:45" ht="14.25" hidden="1" customHeight="1" outlineLevel="1">
      <c r="B145" s="372" t="s">
        <v>626</v>
      </c>
      <c r="C145" s="373"/>
      <c r="D145" s="94">
        <f t="shared" ref="D145:N145" si="122">SUM(D137:D144)</f>
        <v>0</v>
      </c>
      <c r="E145" s="94">
        <f t="shared" si="122"/>
        <v>0</v>
      </c>
      <c r="F145" s="94">
        <f t="shared" si="122"/>
        <v>0</v>
      </c>
      <c r="G145" s="94">
        <f t="shared" si="122"/>
        <v>0</v>
      </c>
      <c r="H145" s="94">
        <f t="shared" si="122"/>
        <v>0</v>
      </c>
      <c r="I145" s="94">
        <f t="shared" si="122"/>
        <v>0</v>
      </c>
      <c r="J145" s="94">
        <f t="shared" si="122"/>
        <v>0</v>
      </c>
      <c r="K145" s="94">
        <f t="shared" si="122"/>
        <v>0</v>
      </c>
      <c r="L145" s="94">
        <f t="shared" si="122"/>
        <v>0</v>
      </c>
      <c r="M145" s="94">
        <f t="shared" si="122"/>
        <v>0</v>
      </c>
      <c r="N145" s="94">
        <f t="shared" si="122"/>
        <v>0</v>
      </c>
      <c r="U145" s="94">
        <f t="shared" ref="U145:AD145" si="123">SUM(U137:U144)</f>
        <v>0</v>
      </c>
      <c r="V145" s="94">
        <f t="shared" si="123"/>
        <v>0</v>
      </c>
      <c r="W145" s="94">
        <f t="shared" si="123"/>
        <v>0</v>
      </c>
      <c r="X145" s="94">
        <f t="shared" si="123"/>
        <v>0</v>
      </c>
      <c r="Y145" s="94">
        <f t="shared" si="123"/>
        <v>0</v>
      </c>
      <c r="Z145" s="94">
        <f t="shared" si="123"/>
        <v>0</v>
      </c>
      <c r="AA145" s="94">
        <f t="shared" si="123"/>
        <v>0</v>
      </c>
      <c r="AB145" s="94">
        <f t="shared" si="123"/>
        <v>0</v>
      </c>
      <c r="AC145" s="94" t="e">
        <f t="shared" si="123"/>
        <v>#N/A</v>
      </c>
      <c r="AD145" s="94" t="e">
        <f t="shared" si="123"/>
        <v>#N/A</v>
      </c>
      <c r="AF145" s="94">
        <f t="shared" ref="AF145:AO145" si="124">SUM(AF137:AF144)</f>
        <v>0</v>
      </c>
      <c r="AG145" s="94">
        <f t="shared" si="124"/>
        <v>0</v>
      </c>
      <c r="AH145" s="94">
        <f t="shared" si="124"/>
        <v>0</v>
      </c>
      <c r="AI145" s="94">
        <f t="shared" si="124"/>
        <v>0</v>
      </c>
      <c r="AJ145" s="94">
        <f t="shared" si="124"/>
        <v>0</v>
      </c>
      <c r="AK145" s="94">
        <f t="shared" si="124"/>
        <v>0</v>
      </c>
      <c r="AL145" s="94">
        <f t="shared" si="124"/>
        <v>0</v>
      </c>
      <c r="AM145" s="94">
        <f t="shared" si="124"/>
        <v>0</v>
      </c>
      <c r="AN145" s="94">
        <f t="shared" si="124"/>
        <v>0</v>
      </c>
      <c r="AO145" s="94">
        <f t="shared" si="124"/>
        <v>0</v>
      </c>
      <c r="AP145" s="56"/>
      <c r="AQ145" s="56"/>
      <c r="AR145" s="94"/>
      <c r="AS145" s="275"/>
    </row>
    <row r="146" spans="1:45" hidden="1" outlineLevel="1"/>
    <row r="147" spans="1:45" hidden="1" outlineLevel="1">
      <c r="A147" s="33" t="s">
        <v>160</v>
      </c>
      <c r="N147" s="57" t="s">
        <v>151</v>
      </c>
    </row>
    <row r="148" spans="1:45" ht="30.75" hidden="1" customHeight="1" outlineLevel="1">
      <c r="B148" s="374" t="s">
        <v>148</v>
      </c>
      <c r="C148" s="375"/>
      <c r="D148" s="52">
        <f>+D$28</f>
        <v>2014</v>
      </c>
      <c r="E148" s="52">
        <f t="shared" ref="E148:M148" si="125">+E$28</f>
        <v>2015</v>
      </c>
      <c r="F148" s="52">
        <f t="shared" si="125"/>
        <v>2016</v>
      </c>
      <c r="G148" s="52">
        <f t="shared" si="125"/>
        <v>2017</v>
      </c>
      <c r="H148" s="52">
        <f t="shared" si="125"/>
        <v>2018</v>
      </c>
      <c r="I148" s="52">
        <f t="shared" si="125"/>
        <v>2019</v>
      </c>
      <c r="J148" s="52">
        <f t="shared" si="125"/>
        <v>2020</v>
      </c>
      <c r="K148" s="52">
        <f t="shared" si="125"/>
        <v>2021</v>
      </c>
      <c r="L148" s="52">
        <f t="shared" si="125"/>
        <v>2022</v>
      </c>
      <c r="M148" s="52">
        <f t="shared" si="125"/>
        <v>2023</v>
      </c>
      <c r="N148" s="53" t="s">
        <v>124</v>
      </c>
      <c r="U148" s="52" t="s">
        <v>138</v>
      </c>
      <c r="V148" s="52" t="s">
        <v>139</v>
      </c>
      <c r="W148" s="52" t="s">
        <v>140</v>
      </c>
      <c r="X148" s="52" t="s">
        <v>141</v>
      </c>
      <c r="Y148" s="52" t="s">
        <v>142</v>
      </c>
      <c r="Z148" s="52" t="s">
        <v>143</v>
      </c>
      <c r="AA148" s="52" t="s">
        <v>144</v>
      </c>
      <c r="AB148" s="52" t="s">
        <v>145</v>
      </c>
      <c r="AC148" s="52" t="s">
        <v>146</v>
      </c>
      <c r="AD148" s="52" t="s">
        <v>147</v>
      </c>
      <c r="AF148" s="52" t="s">
        <v>138</v>
      </c>
      <c r="AG148" s="52" t="s">
        <v>139</v>
      </c>
      <c r="AH148" s="52" t="s">
        <v>140</v>
      </c>
      <c r="AI148" s="52" t="s">
        <v>141</v>
      </c>
      <c r="AJ148" s="52" t="s">
        <v>142</v>
      </c>
      <c r="AK148" s="52" t="s">
        <v>143</v>
      </c>
      <c r="AL148" s="52" t="s">
        <v>144</v>
      </c>
      <c r="AM148" s="52" t="s">
        <v>145</v>
      </c>
      <c r="AN148" s="52" t="s">
        <v>146</v>
      </c>
      <c r="AO148" s="52" t="s">
        <v>147</v>
      </c>
      <c r="AP148" s="52" t="s">
        <v>656</v>
      </c>
      <c r="AQ148" s="52" t="s">
        <v>150</v>
      </c>
      <c r="AR148" s="52" t="s">
        <v>655</v>
      </c>
      <c r="AS148" s="349" t="s">
        <v>576</v>
      </c>
    </row>
    <row r="149" spans="1:45" ht="14.25" hidden="1" customHeight="1" outlineLevel="1">
      <c r="B149" s="386">
        <f t="shared" ref="B149:B156" si="126">+B29</f>
        <v>0</v>
      </c>
      <c r="C149" s="387"/>
      <c r="D149" s="90"/>
      <c r="E149" s="90"/>
      <c r="F149" s="90"/>
      <c r="G149" s="90"/>
      <c r="H149" s="90"/>
      <c r="I149" s="90"/>
      <c r="J149" s="90"/>
      <c r="K149" s="90"/>
      <c r="L149" s="90"/>
      <c r="M149" s="94">
        <f t="shared" ref="M149:M156" si="127">IF($AS149="未入力",0,IF($AP149="straight-line",$M17*0.9*$AQ149,IF($AP149="declining-balance",$M17*$AQ149,$M17*$AQ149)))</f>
        <v>0</v>
      </c>
      <c r="N149" s="55">
        <f t="shared" ref="N149:N156" si="128">SUM(D149:M149)</f>
        <v>0</v>
      </c>
      <c r="U149" s="90"/>
      <c r="V149" s="90"/>
      <c r="W149" s="90"/>
      <c r="X149" s="90"/>
      <c r="Y149" s="90"/>
      <c r="Z149" s="90"/>
      <c r="AA149" s="90"/>
      <c r="AB149" s="90"/>
      <c r="AC149" s="90"/>
      <c r="AD149" s="260" t="e">
        <f>SUM($AO149:AO149)-$AR149</f>
        <v>#N/A</v>
      </c>
      <c r="AF149" s="90"/>
      <c r="AG149" s="90"/>
      <c r="AH149" s="90"/>
      <c r="AI149" s="90"/>
      <c r="AJ149" s="90"/>
      <c r="AK149" s="90"/>
      <c r="AL149" s="90"/>
      <c r="AM149" s="90"/>
      <c r="AN149" s="90"/>
      <c r="AO149" s="94">
        <f t="shared" ref="AO149:AO156" si="129">IF($AS149="未入力",0,IF($AP149="straight-line",$M17*0.9*$AQ149,IF($AP149="declining-balance",$M17*$AQ149,$M17*$AQ149)))</f>
        <v>0</v>
      </c>
      <c r="AP149" s="91" t="e">
        <f t="shared" ref="AP149:AP156" si="130">+X6</f>
        <v>#N/A</v>
      </c>
      <c r="AQ149" s="91" t="str">
        <f t="shared" ref="AQ149:AQ156" si="131">+N6</f>
        <v/>
      </c>
      <c r="AR149" s="55" t="e">
        <f t="shared" ref="AR149:AR156" si="132">IF(AP149="-",0,IF(AP149="straight-line(5 years)",M17,M17*0.95))</f>
        <v>#N/A</v>
      </c>
      <c r="AS149" s="275" t="str">
        <f>IF(AQ149="","未入力","入力")</f>
        <v>未入力</v>
      </c>
    </row>
    <row r="150" spans="1:45" ht="14.25" hidden="1" customHeight="1" outlineLevel="1">
      <c r="B150" s="386">
        <f t="shared" si="126"/>
        <v>0</v>
      </c>
      <c r="C150" s="387"/>
      <c r="D150" s="90"/>
      <c r="E150" s="90"/>
      <c r="F150" s="90"/>
      <c r="G150" s="90"/>
      <c r="H150" s="90"/>
      <c r="I150" s="90"/>
      <c r="J150" s="90"/>
      <c r="K150" s="90"/>
      <c r="L150" s="90"/>
      <c r="M150" s="94">
        <f t="shared" si="127"/>
        <v>0</v>
      </c>
      <c r="N150" s="55">
        <f t="shared" si="128"/>
        <v>0</v>
      </c>
      <c r="U150" s="90"/>
      <c r="V150" s="90"/>
      <c r="W150" s="90"/>
      <c r="X150" s="90"/>
      <c r="Y150" s="90"/>
      <c r="Z150" s="90"/>
      <c r="AA150" s="90"/>
      <c r="AB150" s="90"/>
      <c r="AC150" s="90"/>
      <c r="AD150" s="260" t="e">
        <f>SUM($AO150:AO150)-$AR150</f>
        <v>#N/A</v>
      </c>
      <c r="AF150" s="90"/>
      <c r="AG150" s="90"/>
      <c r="AH150" s="90"/>
      <c r="AI150" s="90"/>
      <c r="AJ150" s="90"/>
      <c r="AK150" s="90"/>
      <c r="AL150" s="90"/>
      <c r="AM150" s="90"/>
      <c r="AN150" s="90"/>
      <c r="AO150" s="94">
        <f t="shared" si="129"/>
        <v>0</v>
      </c>
      <c r="AP150" s="91" t="e">
        <f t="shared" si="130"/>
        <v>#N/A</v>
      </c>
      <c r="AQ150" s="91" t="str">
        <f t="shared" si="131"/>
        <v/>
      </c>
      <c r="AR150" s="55" t="e">
        <f t="shared" si="132"/>
        <v>#N/A</v>
      </c>
      <c r="AS150" s="275" t="str">
        <f t="shared" ref="AS150:AS156" si="133">IF(AQ150="","未入力","入力")</f>
        <v>未入力</v>
      </c>
    </row>
    <row r="151" spans="1:45" ht="14.25" hidden="1" customHeight="1" outlineLevel="1">
      <c r="B151" s="386">
        <f t="shared" si="126"/>
        <v>0</v>
      </c>
      <c r="C151" s="387"/>
      <c r="D151" s="90"/>
      <c r="E151" s="90"/>
      <c r="F151" s="90"/>
      <c r="G151" s="90"/>
      <c r="H151" s="90"/>
      <c r="I151" s="90"/>
      <c r="J151" s="90"/>
      <c r="K151" s="90"/>
      <c r="L151" s="90"/>
      <c r="M151" s="94">
        <f t="shared" si="127"/>
        <v>0</v>
      </c>
      <c r="N151" s="55">
        <f t="shared" si="128"/>
        <v>0</v>
      </c>
      <c r="U151" s="90"/>
      <c r="V151" s="90"/>
      <c r="W151" s="90"/>
      <c r="X151" s="90"/>
      <c r="Y151" s="90"/>
      <c r="Z151" s="90"/>
      <c r="AA151" s="90"/>
      <c r="AB151" s="90"/>
      <c r="AC151" s="90"/>
      <c r="AD151" s="260" t="e">
        <f>SUM($AO151:AO151)-$AR151</f>
        <v>#N/A</v>
      </c>
      <c r="AF151" s="90"/>
      <c r="AG151" s="90"/>
      <c r="AH151" s="90"/>
      <c r="AI151" s="90"/>
      <c r="AJ151" s="90"/>
      <c r="AK151" s="90"/>
      <c r="AL151" s="90"/>
      <c r="AM151" s="90"/>
      <c r="AN151" s="90"/>
      <c r="AO151" s="94">
        <f t="shared" si="129"/>
        <v>0</v>
      </c>
      <c r="AP151" s="91" t="e">
        <f t="shared" si="130"/>
        <v>#N/A</v>
      </c>
      <c r="AQ151" s="91" t="str">
        <f t="shared" si="131"/>
        <v/>
      </c>
      <c r="AR151" s="55" t="e">
        <f t="shared" si="132"/>
        <v>#N/A</v>
      </c>
      <c r="AS151" s="275" t="str">
        <f t="shared" si="133"/>
        <v>未入力</v>
      </c>
    </row>
    <row r="152" spans="1:45" ht="14.25" hidden="1" customHeight="1" outlineLevel="1">
      <c r="B152" s="386">
        <f t="shared" si="126"/>
        <v>0</v>
      </c>
      <c r="C152" s="387"/>
      <c r="D152" s="90"/>
      <c r="E152" s="90"/>
      <c r="F152" s="90"/>
      <c r="G152" s="90"/>
      <c r="H152" s="90"/>
      <c r="I152" s="90"/>
      <c r="J152" s="90"/>
      <c r="K152" s="90"/>
      <c r="L152" s="90"/>
      <c r="M152" s="94">
        <f t="shared" si="127"/>
        <v>0</v>
      </c>
      <c r="N152" s="55">
        <f t="shared" si="128"/>
        <v>0</v>
      </c>
      <c r="U152" s="90"/>
      <c r="V152" s="90"/>
      <c r="W152" s="90"/>
      <c r="X152" s="90"/>
      <c r="Y152" s="90"/>
      <c r="Z152" s="90"/>
      <c r="AA152" s="90"/>
      <c r="AB152" s="90"/>
      <c r="AC152" s="90"/>
      <c r="AD152" s="260" t="e">
        <f>SUM($AO152:AO152)-$AR152</f>
        <v>#N/A</v>
      </c>
      <c r="AF152" s="90"/>
      <c r="AG152" s="90"/>
      <c r="AH152" s="90"/>
      <c r="AI152" s="90"/>
      <c r="AJ152" s="90"/>
      <c r="AK152" s="90"/>
      <c r="AL152" s="90"/>
      <c r="AM152" s="90"/>
      <c r="AN152" s="90"/>
      <c r="AO152" s="94">
        <f t="shared" si="129"/>
        <v>0</v>
      </c>
      <c r="AP152" s="91" t="e">
        <f t="shared" si="130"/>
        <v>#N/A</v>
      </c>
      <c r="AQ152" s="91" t="str">
        <f t="shared" si="131"/>
        <v/>
      </c>
      <c r="AR152" s="55" t="e">
        <f t="shared" si="132"/>
        <v>#N/A</v>
      </c>
      <c r="AS152" s="275" t="str">
        <f t="shared" si="133"/>
        <v>未入力</v>
      </c>
    </row>
    <row r="153" spans="1:45" ht="14.25" hidden="1" customHeight="1" outlineLevel="1">
      <c r="B153" s="386">
        <f t="shared" si="126"/>
        <v>0</v>
      </c>
      <c r="C153" s="387"/>
      <c r="D153" s="90"/>
      <c r="E153" s="90"/>
      <c r="F153" s="90"/>
      <c r="G153" s="90"/>
      <c r="H153" s="90"/>
      <c r="I153" s="90"/>
      <c r="J153" s="90"/>
      <c r="K153" s="90"/>
      <c r="L153" s="90"/>
      <c r="M153" s="94">
        <f t="shared" si="127"/>
        <v>0</v>
      </c>
      <c r="N153" s="55">
        <f t="shared" si="128"/>
        <v>0</v>
      </c>
      <c r="U153" s="90"/>
      <c r="V153" s="90"/>
      <c r="W153" s="90"/>
      <c r="X153" s="90"/>
      <c r="Y153" s="90"/>
      <c r="Z153" s="90"/>
      <c r="AA153" s="90"/>
      <c r="AB153" s="90"/>
      <c r="AC153" s="90"/>
      <c r="AD153" s="260" t="e">
        <f>SUM($AO153:AO153)-$AR153</f>
        <v>#N/A</v>
      </c>
      <c r="AF153" s="90"/>
      <c r="AG153" s="90"/>
      <c r="AH153" s="90"/>
      <c r="AI153" s="90"/>
      <c r="AJ153" s="90"/>
      <c r="AK153" s="90"/>
      <c r="AL153" s="90"/>
      <c r="AM153" s="90"/>
      <c r="AN153" s="90"/>
      <c r="AO153" s="94">
        <f t="shared" si="129"/>
        <v>0</v>
      </c>
      <c r="AP153" s="91" t="e">
        <f t="shared" si="130"/>
        <v>#N/A</v>
      </c>
      <c r="AQ153" s="91" t="str">
        <f t="shared" si="131"/>
        <v/>
      </c>
      <c r="AR153" s="55" t="e">
        <f t="shared" si="132"/>
        <v>#N/A</v>
      </c>
      <c r="AS153" s="275" t="str">
        <f t="shared" si="133"/>
        <v>未入力</v>
      </c>
    </row>
    <row r="154" spans="1:45" ht="14.25" hidden="1" customHeight="1" outlineLevel="1">
      <c r="B154" s="386">
        <f t="shared" si="126"/>
        <v>0</v>
      </c>
      <c r="C154" s="387"/>
      <c r="D154" s="90"/>
      <c r="E154" s="90"/>
      <c r="F154" s="90"/>
      <c r="G154" s="90"/>
      <c r="H154" s="90"/>
      <c r="I154" s="90"/>
      <c r="J154" s="90"/>
      <c r="K154" s="90"/>
      <c r="L154" s="90"/>
      <c r="M154" s="94">
        <f t="shared" si="127"/>
        <v>0</v>
      </c>
      <c r="N154" s="55">
        <f t="shared" si="128"/>
        <v>0</v>
      </c>
      <c r="U154" s="90"/>
      <c r="V154" s="90"/>
      <c r="W154" s="90"/>
      <c r="X154" s="90"/>
      <c r="Y154" s="90"/>
      <c r="Z154" s="90"/>
      <c r="AA154" s="90"/>
      <c r="AB154" s="90"/>
      <c r="AC154" s="90"/>
      <c r="AD154" s="260" t="e">
        <f>SUM($AO154:AO154)-$AR154</f>
        <v>#N/A</v>
      </c>
      <c r="AF154" s="90"/>
      <c r="AG154" s="90"/>
      <c r="AH154" s="90"/>
      <c r="AI154" s="90"/>
      <c r="AJ154" s="90"/>
      <c r="AK154" s="90"/>
      <c r="AL154" s="90"/>
      <c r="AM154" s="90"/>
      <c r="AN154" s="90"/>
      <c r="AO154" s="94">
        <f t="shared" si="129"/>
        <v>0</v>
      </c>
      <c r="AP154" s="91" t="e">
        <f t="shared" si="130"/>
        <v>#N/A</v>
      </c>
      <c r="AQ154" s="91" t="str">
        <f t="shared" si="131"/>
        <v/>
      </c>
      <c r="AR154" s="55" t="e">
        <f t="shared" si="132"/>
        <v>#N/A</v>
      </c>
      <c r="AS154" s="275" t="str">
        <f t="shared" si="133"/>
        <v>未入力</v>
      </c>
    </row>
    <row r="155" spans="1:45" ht="14.25" hidden="1" customHeight="1" outlineLevel="1">
      <c r="B155" s="386">
        <f t="shared" si="126"/>
        <v>0</v>
      </c>
      <c r="C155" s="387"/>
      <c r="D155" s="90"/>
      <c r="E155" s="90"/>
      <c r="F155" s="90"/>
      <c r="G155" s="90"/>
      <c r="H155" s="90"/>
      <c r="I155" s="90"/>
      <c r="J155" s="90"/>
      <c r="K155" s="90"/>
      <c r="L155" s="90"/>
      <c r="M155" s="94">
        <f t="shared" si="127"/>
        <v>0</v>
      </c>
      <c r="N155" s="55">
        <f t="shared" si="128"/>
        <v>0</v>
      </c>
      <c r="U155" s="90"/>
      <c r="V155" s="90"/>
      <c r="W155" s="90"/>
      <c r="X155" s="90"/>
      <c r="Y155" s="90"/>
      <c r="Z155" s="90"/>
      <c r="AA155" s="90"/>
      <c r="AB155" s="90"/>
      <c r="AC155" s="90"/>
      <c r="AD155" s="260" t="e">
        <f>SUM($AO155:AO155)-$AR155</f>
        <v>#N/A</v>
      </c>
      <c r="AF155" s="90"/>
      <c r="AG155" s="90"/>
      <c r="AH155" s="90"/>
      <c r="AI155" s="90"/>
      <c r="AJ155" s="90"/>
      <c r="AK155" s="90"/>
      <c r="AL155" s="90"/>
      <c r="AM155" s="90"/>
      <c r="AN155" s="90"/>
      <c r="AO155" s="94">
        <f t="shared" si="129"/>
        <v>0</v>
      </c>
      <c r="AP155" s="91" t="e">
        <f t="shared" si="130"/>
        <v>#N/A</v>
      </c>
      <c r="AQ155" s="91" t="str">
        <f t="shared" si="131"/>
        <v/>
      </c>
      <c r="AR155" s="55" t="e">
        <f t="shared" si="132"/>
        <v>#N/A</v>
      </c>
      <c r="AS155" s="275" t="str">
        <f t="shared" si="133"/>
        <v>未入力</v>
      </c>
    </row>
    <row r="156" spans="1:45" ht="14.25" hidden="1" customHeight="1" outlineLevel="1">
      <c r="B156" s="386">
        <f t="shared" si="126"/>
        <v>0</v>
      </c>
      <c r="C156" s="387"/>
      <c r="D156" s="90"/>
      <c r="E156" s="90"/>
      <c r="F156" s="90"/>
      <c r="G156" s="90"/>
      <c r="H156" s="90"/>
      <c r="I156" s="90"/>
      <c r="J156" s="90"/>
      <c r="K156" s="90"/>
      <c r="L156" s="90"/>
      <c r="M156" s="94">
        <f t="shared" si="127"/>
        <v>0</v>
      </c>
      <c r="N156" s="55">
        <f t="shared" si="128"/>
        <v>0</v>
      </c>
      <c r="U156" s="90"/>
      <c r="V156" s="90"/>
      <c r="W156" s="90"/>
      <c r="X156" s="90"/>
      <c r="Y156" s="90"/>
      <c r="Z156" s="90"/>
      <c r="AA156" s="90"/>
      <c r="AB156" s="90"/>
      <c r="AC156" s="90"/>
      <c r="AD156" s="260" t="e">
        <f>SUM($AO156:AO156)-$AR156</f>
        <v>#N/A</v>
      </c>
      <c r="AF156" s="90"/>
      <c r="AG156" s="90"/>
      <c r="AH156" s="90"/>
      <c r="AI156" s="90"/>
      <c r="AJ156" s="90"/>
      <c r="AK156" s="90"/>
      <c r="AL156" s="90"/>
      <c r="AM156" s="90"/>
      <c r="AN156" s="90"/>
      <c r="AO156" s="94">
        <f t="shared" si="129"/>
        <v>0</v>
      </c>
      <c r="AP156" s="91" t="e">
        <f t="shared" si="130"/>
        <v>#N/A</v>
      </c>
      <c r="AQ156" s="91" t="str">
        <f t="shared" si="131"/>
        <v/>
      </c>
      <c r="AR156" s="55" t="e">
        <f t="shared" si="132"/>
        <v>#N/A</v>
      </c>
      <c r="AS156" s="275" t="str">
        <f t="shared" si="133"/>
        <v>未入力</v>
      </c>
    </row>
    <row r="157" spans="1:45" ht="14.25" hidden="1" customHeight="1" outlineLevel="1">
      <c r="B157" s="372" t="s">
        <v>626</v>
      </c>
      <c r="C157" s="373"/>
      <c r="D157" s="94">
        <f t="shared" ref="D157:N157" si="134">SUM(D149:D156)</f>
        <v>0</v>
      </c>
      <c r="E157" s="94">
        <f t="shared" si="134"/>
        <v>0</v>
      </c>
      <c r="F157" s="94">
        <f t="shared" si="134"/>
        <v>0</v>
      </c>
      <c r="G157" s="94">
        <f t="shared" si="134"/>
        <v>0</v>
      </c>
      <c r="H157" s="94">
        <f t="shared" si="134"/>
        <v>0</v>
      </c>
      <c r="I157" s="94">
        <f t="shared" si="134"/>
        <v>0</v>
      </c>
      <c r="J157" s="94">
        <f t="shared" si="134"/>
        <v>0</v>
      </c>
      <c r="K157" s="94">
        <f t="shared" si="134"/>
        <v>0</v>
      </c>
      <c r="L157" s="94">
        <f t="shared" si="134"/>
        <v>0</v>
      </c>
      <c r="M157" s="94">
        <f t="shared" si="134"/>
        <v>0</v>
      </c>
      <c r="N157" s="94">
        <f t="shared" si="134"/>
        <v>0</v>
      </c>
      <c r="U157" s="94">
        <f t="shared" ref="U157:AD157" si="135">SUM(U149:U156)</f>
        <v>0</v>
      </c>
      <c r="V157" s="94">
        <f t="shared" si="135"/>
        <v>0</v>
      </c>
      <c r="W157" s="94">
        <f t="shared" si="135"/>
        <v>0</v>
      </c>
      <c r="X157" s="94">
        <f t="shared" si="135"/>
        <v>0</v>
      </c>
      <c r="Y157" s="94">
        <f t="shared" si="135"/>
        <v>0</v>
      </c>
      <c r="Z157" s="94">
        <f t="shared" si="135"/>
        <v>0</v>
      </c>
      <c r="AA157" s="94">
        <f t="shared" si="135"/>
        <v>0</v>
      </c>
      <c r="AB157" s="94">
        <f t="shared" si="135"/>
        <v>0</v>
      </c>
      <c r="AC157" s="94">
        <f t="shared" si="135"/>
        <v>0</v>
      </c>
      <c r="AD157" s="94" t="e">
        <f t="shared" si="135"/>
        <v>#N/A</v>
      </c>
      <c r="AF157" s="94">
        <f t="shared" ref="AF157:AO157" si="136">SUM(AF149:AF156)</f>
        <v>0</v>
      </c>
      <c r="AG157" s="94">
        <f t="shared" si="136"/>
        <v>0</v>
      </c>
      <c r="AH157" s="94">
        <f t="shared" si="136"/>
        <v>0</v>
      </c>
      <c r="AI157" s="94">
        <f t="shared" si="136"/>
        <v>0</v>
      </c>
      <c r="AJ157" s="94">
        <f t="shared" si="136"/>
        <v>0</v>
      </c>
      <c r="AK157" s="94">
        <f t="shared" si="136"/>
        <v>0</v>
      </c>
      <c r="AL157" s="94">
        <f t="shared" si="136"/>
        <v>0</v>
      </c>
      <c r="AM157" s="94">
        <f t="shared" si="136"/>
        <v>0</v>
      </c>
      <c r="AN157" s="94">
        <f t="shared" si="136"/>
        <v>0</v>
      </c>
      <c r="AO157" s="94">
        <f t="shared" si="136"/>
        <v>0</v>
      </c>
      <c r="AP157" s="56"/>
      <c r="AQ157" s="56"/>
      <c r="AR157" s="94"/>
      <c r="AS157" s="275"/>
    </row>
    <row r="158" spans="1:45" ht="3.75" hidden="1" customHeight="1" outlineLevel="1"/>
    <row r="159" spans="1:45" ht="22.5" customHeight="1" collapsed="1">
      <c r="A159" s="33" t="s">
        <v>657</v>
      </c>
      <c r="D159" s="353" t="s">
        <v>666</v>
      </c>
    </row>
    <row r="160" spans="1:45" ht="16.5" customHeight="1">
      <c r="B160" s="374" t="s">
        <v>665</v>
      </c>
      <c r="C160" s="375"/>
      <c r="D160" s="368">
        <f t="shared" ref="D160:M160" si="137">+D$28</f>
        <v>2014</v>
      </c>
      <c r="E160" s="368">
        <f t="shared" si="137"/>
        <v>2015</v>
      </c>
      <c r="F160" s="368">
        <f t="shared" si="137"/>
        <v>2016</v>
      </c>
      <c r="G160" s="368">
        <f t="shared" si="137"/>
        <v>2017</v>
      </c>
      <c r="H160" s="368">
        <f t="shared" si="137"/>
        <v>2018</v>
      </c>
      <c r="I160" s="368">
        <f t="shared" si="137"/>
        <v>2019</v>
      </c>
      <c r="J160" s="368">
        <f t="shared" si="137"/>
        <v>2020</v>
      </c>
      <c r="K160" s="368">
        <f t="shared" si="137"/>
        <v>2021</v>
      </c>
      <c r="L160" s="368">
        <f t="shared" si="137"/>
        <v>2022</v>
      </c>
      <c r="M160" s="368">
        <f t="shared" si="137"/>
        <v>2023</v>
      </c>
      <c r="N160" s="370" t="s">
        <v>124</v>
      </c>
    </row>
    <row r="161" spans="1:14" ht="16.5" customHeight="1">
      <c r="B161" s="349" t="s">
        <v>664</v>
      </c>
      <c r="C161" s="352" t="s">
        <v>663</v>
      </c>
      <c r="D161" s="369"/>
      <c r="E161" s="369"/>
      <c r="F161" s="369"/>
      <c r="G161" s="369"/>
      <c r="H161" s="369"/>
      <c r="I161" s="369"/>
      <c r="J161" s="369"/>
      <c r="K161" s="369"/>
      <c r="L161" s="369"/>
      <c r="M161" s="369"/>
      <c r="N161" s="371"/>
    </row>
    <row r="162" spans="1:14" ht="21" customHeight="1">
      <c r="B162" s="367"/>
      <c r="C162" s="356"/>
      <c r="D162" s="335"/>
      <c r="E162" s="95"/>
      <c r="F162" s="95"/>
      <c r="G162" s="95"/>
      <c r="H162" s="95"/>
      <c r="I162" s="95"/>
      <c r="J162" s="95"/>
      <c r="K162" s="95"/>
      <c r="L162" s="95"/>
      <c r="M162" s="95"/>
      <c r="N162" s="55">
        <f t="shared" ref="N162:N167" si="138">SUM(D162:M162)</f>
        <v>0</v>
      </c>
    </row>
    <row r="163" spans="1:14" ht="21" customHeight="1">
      <c r="B163" s="367"/>
      <c r="C163" s="356"/>
      <c r="D163" s="95"/>
      <c r="E163" s="95"/>
      <c r="F163" s="95"/>
      <c r="G163" s="95"/>
      <c r="H163" s="95"/>
      <c r="I163" s="95"/>
      <c r="J163" s="95"/>
      <c r="K163" s="95"/>
      <c r="L163" s="95"/>
      <c r="M163" s="95"/>
      <c r="N163" s="55">
        <f t="shared" si="138"/>
        <v>0</v>
      </c>
    </row>
    <row r="164" spans="1:14" ht="21" customHeight="1">
      <c r="B164" s="367"/>
      <c r="C164" s="356"/>
      <c r="D164" s="95"/>
      <c r="E164" s="95"/>
      <c r="F164" s="95"/>
      <c r="G164" s="95"/>
      <c r="H164" s="95"/>
      <c r="I164" s="95"/>
      <c r="J164" s="95"/>
      <c r="K164" s="95"/>
      <c r="L164" s="95"/>
      <c r="M164" s="95"/>
      <c r="N164" s="55">
        <f t="shared" si="138"/>
        <v>0</v>
      </c>
    </row>
    <row r="165" spans="1:14" ht="21" customHeight="1">
      <c r="B165" s="367"/>
      <c r="C165" s="356"/>
      <c r="D165" s="95"/>
      <c r="E165" s="95"/>
      <c r="F165" s="95"/>
      <c r="G165" s="95"/>
      <c r="H165" s="95"/>
      <c r="I165" s="95"/>
      <c r="J165" s="95"/>
      <c r="K165" s="95"/>
      <c r="L165" s="95"/>
      <c r="M165" s="95"/>
      <c r="N165" s="55">
        <f t="shared" si="138"/>
        <v>0</v>
      </c>
    </row>
    <row r="166" spans="1:14" ht="21" customHeight="1">
      <c r="B166" s="348"/>
      <c r="C166" s="356"/>
      <c r="D166" s="95"/>
      <c r="E166" s="95"/>
      <c r="F166" s="95"/>
      <c r="G166" s="95"/>
      <c r="H166" s="95"/>
      <c r="I166" s="95"/>
      <c r="J166" s="95"/>
      <c r="K166" s="95"/>
      <c r="L166" s="95"/>
      <c r="M166" s="95"/>
      <c r="N166" s="55">
        <f t="shared" si="138"/>
        <v>0</v>
      </c>
    </row>
    <row r="167" spans="1:14" ht="21" customHeight="1">
      <c r="B167" s="348"/>
      <c r="C167" s="356"/>
      <c r="D167" s="95"/>
      <c r="E167" s="95"/>
      <c r="F167" s="95"/>
      <c r="G167" s="95"/>
      <c r="H167" s="95"/>
      <c r="I167" s="95"/>
      <c r="J167" s="95"/>
      <c r="K167" s="95"/>
      <c r="L167" s="95"/>
      <c r="M167" s="95"/>
      <c r="N167" s="55">
        <f t="shared" si="138"/>
        <v>0</v>
      </c>
    </row>
    <row r="168" spans="1:14" ht="15" customHeight="1">
      <c r="B168" s="372" t="s">
        <v>124</v>
      </c>
      <c r="C168" s="373"/>
      <c r="D168" s="94">
        <f t="shared" ref="D168:N168" si="139">SUM(D162:D167)</f>
        <v>0</v>
      </c>
      <c r="E168" s="94">
        <f t="shared" si="139"/>
        <v>0</v>
      </c>
      <c r="F168" s="94">
        <f t="shared" si="139"/>
        <v>0</v>
      </c>
      <c r="G168" s="94">
        <f t="shared" si="139"/>
        <v>0</v>
      </c>
      <c r="H168" s="94">
        <f t="shared" si="139"/>
        <v>0</v>
      </c>
      <c r="I168" s="94">
        <f t="shared" si="139"/>
        <v>0</v>
      </c>
      <c r="J168" s="94">
        <f t="shared" si="139"/>
        <v>0</v>
      </c>
      <c r="K168" s="94">
        <f t="shared" si="139"/>
        <v>0</v>
      </c>
      <c r="L168" s="94">
        <f t="shared" si="139"/>
        <v>0</v>
      </c>
      <c r="M168" s="94">
        <f t="shared" si="139"/>
        <v>0</v>
      </c>
      <c r="N168" s="94">
        <f t="shared" si="139"/>
        <v>0</v>
      </c>
    </row>
    <row r="169" spans="1:14" ht="10.5" customHeight="1">
      <c r="B169" s="80"/>
      <c r="C169" s="274"/>
      <c r="D169" s="81"/>
    </row>
    <row r="170" spans="1:14" ht="22.5" customHeight="1" collapsed="1">
      <c r="A170" s="262" t="s">
        <v>668</v>
      </c>
      <c r="D170" s="353"/>
    </row>
    <row r="171" spans="1:14" ht="16.5" customHeight="1">
      <c r="B171" s="374" t="s">
        <v>669</v>
      </c>
      <c r="C171" s="375"/>
      <c r="D171" s="368">
        <f t="shared" ref="D171:M171" si="140">+D$28</f>
        <v>2014</v>
      </c>
      <c r="E171" s="368">
        <f t="shared" si="140"/>
        <v>2015</v>
      </c>
      <c r="F171" s="368">
        <f t="shared" si="140"/>
        <v>2016</v>
      </c>
      <c r="G171" s="368">
        <f t="shared" si="140"/>
        <v>2017</v>
      </c>
      <c r="H171" s="368">
        <f t="shared" si="140"/>
        <v>2018</v>
      </c>
      <c r="I171" s="368">
        <f t="shared" si="140"/>
        <v>2019</v>
      </c>
      <c r="J171" s="368">
        <f t="shared" si="140"/>
        <v>2020</v>
      </c>
      <c r="K171" s="368">
        <f t="shared" si="140"/>
        <v>2021</v>
      </c>
      <c r="L171" s="368">
        <f t="shared" si="140"/>
        <v>2022</v>
      </c>
      <c r="M171" s="368">
        <f t="shared" si="140"/>
        <v>2023</v>
      </c>
      <c r="N171" s="370" t="s">
        <v>124</v>
      </c>
    </row>
    <row r="172" spans="1:14" ht="16.5" customHeight="1">
      <c r="B172" s="349" t="s">
        <v>664</v>
      </c>
      <c r="C172" s="352" t="s">
        <v>663</v>
      </c>
      <c r="D172" s="369"/>
      <c r="E172" s="369"/>
      <c r="F172" s="369"/>
      <c r="G172" s="369"/>
      <c r="H172" s="369"/>
      <c r="I172" s="369"/>
      <c r="J172" s="369"/>
      <c r="K172" s="369"/>
      <c r="L172" s="369"/>
      <c r="M172" s="369"/>
      <c r="N172" s="371"/>
    </row>
    <row r="173" spans="1:14" ht="21" customHeight="1">
      <c r="B173" s="367" t="s">
        <v>689</v>
      </c>
      <c r="C173" s="356" t="s">
        <v>685</v>
      </c>
      <c r="D173" s="335"/>
      <c r="E173" s="95"/>
      <c r="F173" s="95"/>
      <c r="G173" s="95"/>
      <c r="H173" s="95"/>
      <c r="I173" s="95"/>
      <c r="J173" s="95"/>
      <c r="K173" s="95"/>
      <c r="L173" s="95"/>
      <c r="M173" s="95"/>
      <c r="N173" s="55">
        <f t="shared" ref="N173:N178" si="141">SUM(D173:M173)</f>
        <v>0</v>
      </c>
    </row>
    <row r="174" spans="1:14" ht="21" customHeight="1">
      <c r="B174" s="367"/>
      <c r="C174" s="356"/>
      <c r="D174" s="95"/>
      <c r="E174" s="95"/>
      <c r="F174" s="95"/>
      <c r="G174" s="95"/>
      <c r="H174" s="95"/>
      <c r="I174" s="95"/>
      <c r="J174" s="95"/>
      <c r="K174" s="95"/>
      <c r="L174" s="95"/>
      <c r="M174" s="95"/>
      <c r="N174" s="55">
        <f t="shared" si="141"/>
        <v>0</v>
      </c>
    </row>
    <row r="175" spans="1:14" ht="21" customHeight="1">
      <c r="B175" s="367"/>
      <c r="C175" s="356"/>
      <c r="D175" s="95"/>
      <c r="E175" s="95"/>
      <c r="F175" s="95"/>
      <c r="G175" s="95"/>
      <c r="H175" s="95"/>
      <c r="I175" s="95"/>
      <c r="J175" s="95"/>
      <c r="K175" s="95"/>
      <c r="L175" s="95"/>
      <c r="M175" s="95"/>
      <c r="N175" s="55">
        <f t="shared" si="141"/>
        <v>0</v>
      </c>
    </row>
    <row r="176" spans="1:14" ht="21" customHeight="1">
      <c r="B176" s="367"/>
      <c r="C176" s="356"/>
      <c r="D176" s="95"/>
      <c r="E176" s="95"/>
      <c r="F176" s="95"/>
      <c r="G176" s="95"/>
      <c r="H176" s="95"/>
      <c r="I176" s="95"/>
      <c r="J176" s="95"/>
      <c r="K176" s="95"/>
      <c r="L176" s="95"/>
      <c r="M176" s="95"/>
      <c r="N176" s="55">
        <f t="shared" si="141"/>
        <v>0</v>
      </c>
    </row>
    <row r="177" spans="1:21" ht="21" customHeight="1">
      <c r="B177" s="348"/>
      <c r="C177" s="356"/>
      <c r="D177" s="95"/>
      <c r="E177" s="95"/>
      <c r="F177" s="95"/>
      <c r="G177" s="95"/>
      <c r="H177" s="95"/>
      <c r="I177" s="95"/>
      <c r="J177" s="95"/>
      <c r="K177" s="95"/>
      <c r="L177" s="95"/>
      <c r="M177" s="95"/>
      <c r="N177" s="55">
        <f t="shared" si="141"/>
        <v>0</v>
      </c>
    </row>
    <row r="178" spans="1:21" ht="21" customHeight="1">
      <c r="B178" s="348"/>
      <c r="C178" s="356"/>
      <c r="D178" s="95"/>
      <c r="E178" s="95"/>
      <c r="F178" s="95"/>
      <c r="G178" s="95"/>
      <c r="H178" s="95"/>
      <c r="I178" s="95"/>
      <c r="J178" s="95"/>
      <c r="K178" s="95"/>
      <c r="L178" s="95"/>
      <c r="M178" s="95"/>
      <c r="N178" s="55">
        <f t="shared" si="141"/>
        <v>0</v>
      </c>
    </row>
    <row r="179" spans="1:21" ht="15" customHeight="1">
      <c r="B179" s="372" t="s">
        <v>124</v>
      </c>
      <c r="C179" s="373"/>
      <c r="D179" s="94">
        <f t="shared" ref="D179:N179" si="142">SUM(D173:D178)</f>
        <v>0</v>
      </c>
      <c r="E179" s="94">
        <f t="shared" si="142"/>
        <v>0</v>
      </c>
      <c r="F179" s="94">
        <f t="shared" si="142"/>
        <v>0</v>
      </c>
      <c r="G179" s="94">
        <f t="shared" si="142"/>
        <v>0</v>
      </c>
      <c r="H179" s="94">
        <f t="shared" si="142"/>
        <v>0</v>
      </c>
      <c r="I179" s="94">
        <f t="shared" si="142"/>
        <v>0</v>
      </c>
      <c r="J179" s="94">
        <f t="shared" si="142"/>
        <v>0</v>
      </c>
      <c r="K179" s="94">
        <f t="shared" si="142"/>
        <v>0</v>
      </c>
      <c r="L179" s="94">
        <f t="shared" si="142"/>
        <v>0</v>
      </c>
      <c r="M179" s="94">
        <f t="shared" si="142"/>
        <v>0</v>
      </c>
      <c r="N179" s="94">
        <f t="shared" si="142"/>
        <v>0</v>
      </c>
    </row>
    <row r="180" spans="1:21" ht="15" customHeight="1">
      <c r="B180" s="80"/>
      <c r="C180" s="274"/>
      <c r="D180" s="81"/>
    </row>
    <row r="181" spans="1:21" ht="15" customHeight="1">
      <c r="A181" s="33" t="s">
        <v>658</v>
      </c>
    </row>
    <row r="182" spans="1:21" ht="6" customHeight="1">
      <c r="A182" s="33"/>
    </row>
    <row r="183" spans="1:21" ht="13.5">
      <c r="A183" s="262" t="s">
        <v>673</v>
      </c>
      <c r="C183" s="57"/>
    </row>
    <row r="184" spans="1:21" ht="18" customHeight="1">
      <c r="B184" s="259" t="s">
        <v>674</v>
      </c>
      <c r="C184" s="32"/>
      <c r="U184" s="58"/>
    </row>
    <row r="185" spans="1:21" ht="12.75" customHeight="1">
      <c r="B185" s="59"/>
      <c r="C185" s="50"/>
      <c r="D185" s="60"/>
      <c r="U185" s="58"/>
    </row>
    <row r="186" spans="1:21" ht="15.75" thickBot="1">
      <c r="A186" s="33" t="s">
        <v>659</v>
      </c>
      <c r="D186" s="57" t="s">
        <v>89</v>
      </c>
      <c r="F186" s="51" t="s">
        <v>88</v>
      </c>
      <c r="L186" s="51" t="s">
        <v>87</v>
      </c>
    </row>
    <row r="187" spans="1:21" ht="28.5" customHeight="1">
      <c r="B187" s="376" t="s">
        <v>641</v>
      </c>
      <c r="C187" s="377"/>
      <c r="D187" s="61" t="s">
        <v>660</v>
      </c>
      <c r="F187" s="62" t="s">
        <v>77</v>
      </c>
      <c r="G187" s="63" t="s">
        <v>76</v>
      </c>
      <c r="H187" s="63" t="s">
        <v>75</v>
      </c>
      <c r="I187" s="63" t="s">
        <v>74</v>
      </c>
      <c r="J187" s="63" t="s">
        <v>73</v>
      </c>
      <c r="K187" s="64" t="s">
        <v>72</v>
      </c>
      <c r="L187" s="62" t="s">
        <v>79</v>
      </c>
      <c r="M187" s="64" t="s">
        <v>78</v>
      </c>
    </row>
    <row r="188" spans="1:21" ht="15.75" customHeight="1">
      <c r="A188" s="30">
        <v>1</v>
      </c>
      <c r="B188" s="56" t="s">
        <v>71</v>
      </c>
      <c r="C188" s="336"/>
      <c r="D188" s="65">
        <f t="shared" ref="D188:D208" si="143">+$C$184*C188</f>
        <v>0</v>
      </c>
      <c r="E188" s="66"/>
      <c r="F188" s="67">
        <f t="shared" ref="F188:F208" si="144">SUMIF($B$239:$B$679,$B188,P$239:P$679)</f>
        <v>0</v>
      </c>
      <c r="G188" s="65">
        <f t="shared" ref="G188:G208" si="145">SUMIF($B$239:$B$679,$B188,Q$239:Q$679)</f>
        <v>0</v>
      </c>
      <c r="H188" s="65">
        <f t="shared" ref="H188:H208" si="146">SUMIF($B$239:$B$679,$B188,R$239:R$679)</f>
        <v>0</v>
      </c>
      <c r="I188" s="65">
        <f t="shared" ref="I188:I208" si="147">SUMIF($B$239:$B$679,$B188,S$239:S$679)</f>
        <v>0</v>
      </c>
      <c r="J188" s="65">
        <f t="shared" ref="J188:J208" si="148">SUMIF($B$239:$B$679,$B188,T$239:T$679)</f>
        <v>0</v>
      </c>
      <c r="K188" s="68">
        <f t="shared" ref="K188:K208" si="149">SUMIF($B$239:$B$679,$B188,U$239:U$679)</f>
        <v>0</v>
      </c>
      <c r="L188" s="69">
        <f t="shared" ref="L188:L208" si="150">SUMIF($B$239:$B$679,$B188,G$239:G$679)</f>
        <v>0</v>
      </c>
      <c r="M188" s="70">
        <f>SUMIF($B$239:$B$679,$B188,H$239:H$679)</f>
        <v>0</v>
      </c>
      <c r="N188" s="66"/>
    </row>
    <row r="189" spans="1:21" ht="15.75" customHeight="1">
      <c r="A189" s="30">
        <v>2</v>
      </c>
      <c r="B189" s="56" t="s">
        <v>70</v>
      </c>
      <c r="C189" s="336"/>
      <c r="D189" s="65">
        <f t="shared" si="143"/>
        <v>0</v>
      </c>
      <c r="E189" s="66"/>
      <c r="F189" s="67">
        <f t="shared" si="144"/>
        <v>0</v>
      </c>
      <c r="G189" s="65">
        <f t="shared" si="145"/>
        <v>0</v>
      </c>
      <c r="H189" s="65">
        <f t="shared" si="146"/>
        <v>0</v>
      </c>
      <c r="I189" s="65">
        <f t="shared" si="147"/>
        <v>0</v>
      </c>
      <c r="J189" s="65">
        <f t="shared" si="148"/>
        <v>0</v>
      </c>
      <c r="K189" s="68">
        <f t="shared" si="149"/>
        <v>0</v>
      </c>
      <c r="L189" s="69">
        <f t="shared" si="150"/>
        <v>0</v>
      </c>
      <c r="M189" s="70">
        <f t="shared" ref="M189:M208" si="151">SUMIF($B$239:$B$679,$B189,H$239:H$679)</f>
        <v>0</v>
      </c>
      <c r="N189" s="66"/>
    </row>
    <row r="190" spans="1:21" ht="15.75" customHeight="1">
      <c r="A190" s="30">
        <v>3</v>
      </c>
      <c r="B190" s="56" t="s">
        <v>69</v>
      </c>
      <c r="C190" s="336"/>
      <c r="D190" s="65">
        <f t="shared" si="143"/>
        <v>0</v>
      </c>
      <c r="E190" s="66"/>
      <c r="F190" s="67">
        <f t="shared" si="144"/>
        <v>0</v>
      </c>
      <c r="G190" s="65">
        <f t="shared" si="145"/>
        <v>0</v>
      </c>
      <c r="H190" s="65">
        <f t="shared" si="146"/>
        <v>0</v>
      </c>
      <c r="I190" s="65">
        <f t="shared" si="147"/>
        <v>0</v>
      </c>
      <c r="J190" s="65">
        <f t="shared" si="148"/>
        <v>0</v>
      </c>
      <c r="K190" s="68">
        <f t="shared" si="149"/>
        <v>0</v>
      </c>
      <c r="L190" s="69">
        <f t="shared" si="150"/>
        <v>0</v>
      </c>
      <c r="M190" s="70">
        <f t="shared" si="151"/>
        <v>0</v>
      </c>
      <c r="N190" s="66"/>
    </row>
    <row r="191" spans="1:21" ht="15.75" customHeight="1">
      <c r="A191" s="30">
        <v>4</v>
      </c>
      <c r="B191" s="56" t="s">
        <v>68</v>
      </c>
      <c r="C191" s="336"/>
      <c r="D191" s="65">
        <f t="shared" si="143"/>
        <v>0</v>
      </c>
      <c r="E191" s="66"/>
      <c r="F191" s="67">
        <f t="shared" si="144"/>
        <v>0</v>
      </c>
      <c r="G191" s="65">
        <f t="shared" si="145"/>
        <v>0</v>
      </c>
      <c r="H191" s="65">
        <f t="shared" si="146"/>
        <v>0</v>
      </c>
      <c r="I191" s="65">
        <f t="shared" si="147"/>
        <v>0</v>
      </c>
      <c r="J191" s="65">
        <f t="shared" si="148"/>
        <v>0</v>
      </c>
      <c r="K191" s="68">
        <f t="shared" si="149"/>
        <v>0</v>
      </c>
      <c r="L191" s="69">
        <f t="shared" si="150"/>
        <v>0</v>
      </c>
      <c r="M191" s="70">
        <f t="shared" si="151"/>
        <v>0</v>
      </c>
      <c r="N191" s="66"/>
    </row>
    <row r="192" spans="1:21" ht="15.75" customHeight="1">
      <c r="A192" s="30">
        <v>5</v>
      </c>
      <c r="B192" s="56" t="s">
        <v>67</v>
      </c>
      <c r="C192" s="336"/>
      <c r="D192" s="65">
        <f t="shared" si="143"/>
        <v>0</v>
      </c>
      <c r="E192" s="66"/>
      <c r="F192" s="67">
        <f t="shared" si="144"/>
        <v>0</v>
      </c>
      <c r="G192" s="65">
        <f t="shared" si="145"/>
        <v>0</v>
      </c>
      <c r="H192" s="65">
        <f t="shared" si="146"/>
        <v>0</v>
      </c>
      <c r="I192" s="65">
        <f t="shared" si="147"/>
        <v>0</v>
      </c>
      <c r="J192" s="65">
        <f t="shared" si="148"/>
        <v>0</v>
      </c>
      <c r="K192" s="68">
        <f t="shared" si="149"/>
        <v>0</v>
      </c>
      <c r="L192" s="69">
        <f t="shared" si="150"/>
        <v>0</v>
      </c>
      <c r="M192" s="70">
        <f t="shared" si="151"/>
        <v>0</v>
      </c>
      <c r="N192" s="66"/>
    </row>
    <row r="193" spans="1:34" ht="15.75" customHeight="1">
      <c r="A193" s="30">
        <v>6</v>
      </c>
      <c r="B193" s="56" t="s">
        <v>66</v>
      </c>
      <c r="C193" s="336"/>
      <c r="D193" s="65">
        <f t="shared" si="143"/>
        <v>0</v>
      </c>
      <c r="E193" s="66"/>
      <c r="F193" s="67">
        <f t="shared" si="144"/>
        <v>0</v>
      </c>
      <c r="G193" s="65">
        <f t="shared" si="145"/>
        <v>0</v>
      </c>
      <c r="H193" s="65">
        <f t="shared" si="146"/>
        <v>0</v>
      </c>
      <c r="I193" s="65">
        <f t="shared" si="147"/>
        <v>0</v>
      </c>
      <c r="J193" s="65">
        <f t="shared" si="148"/>
        <v>0</v>
      </c>
      <c r="K193" s="68">
        <f t="shared" si="149"/>
        <v>0</v>
      </c>
      <c r="L193" s="69">
        <f t="shared" si="150"/>
        <v>0</v>
      </c>
      <c r="M193" s="70">
        <f t="shared" si="151"/>
        <v>0</v>
      </c>
      <c r="N193" s="66"/>
    </row>
    <row r="194" spans="1:34" ht="15.75" customHeight="1">
      <c r="A194" s="30">
        <v>7</v>
      </c>
      <c r="B194" s="56" t="s">
        <v>54</v>
      </c>
      <c r="C194" s="336"/>
      <c r="D194" s="65">
        <f t="shared" si="143"/>
        <v>0</v>
      </c>
      <c r="E194" s="66"/>
      <c r="F194" s="67">
        <f t="shared" si="144"/>
        <v>0</v>
      </c>
      <c r="G194" s="65">
        <f t="shared" si="145"/>
        <v>0</v>
      </c>
      <c r="H194" s="65">
        <f t="shared" si="146"/>
        <v>0</v>
      </c>
      <c r="I194" s="65">
        <f t="shared" si="147"/>
        <v>0</v>
      </c>
      <c r="J194" s="65">
        <f t="shared" si="148"/>
        <v>0</v>
      </c>
      <c r="K194" s="68">
        <f t="shared" si="149"/>
        <v>0</v>
      </c>
      <c r="L194" s="69">
        <f t="shared" si="150"/>
        <v>0</v>
      </c>
      <c r="M194" s="70">
        <f t="shared" si="151"/>
        <v>0</v>
      </c>
      <c r="N194" s="66"/>
    </row>
    <row r="195" spans="1:34" ht="15.75" customHeight="1">
      <c r="A195" s="30">
        <v>8</v>
      </c>
      <c r="B195" s="56" t="s">
        <v>53</v>
      </c>
      <c r="C195" s="336"/>
      <c r="D195" s="65">
        <f t="shared" si="143"/>
        <v>0</v>
      </c>
      <c r="E195" s="66"/>
      <c r="F195" s="67">
        <f t="shared" si="144"/>
        <v>0</v>
      </c>
      <c r="G195" s="65">
        <f t="shared" si="145"/>
        <v>0</v>
      </c>
      <c r="H195" s="65">
        <f t="shared" si="146"/>
        <v>0</v>
      </c>
      <c r="I195" s="65">
        <f t="shared" si="147"/>
        <v>0</v>
      </c>
      <c r="J195" s="65">
        <f t="shared" si="148"/>
        <v>0</v>
      </c>
      <c r="K195" s="68">
        <f t="shared" si="149"/>
        <v>0</v>
      </c>
      <c r="L195" s="69">
        <f t="shared" si="150"/>
        <v>0</v>
      </c>
      <c r="M195" s="70">
        <f t="shared" si="151"/>
        <v>0</v>
      </c>
      <c r="N195" s="66"/>
    </row>
    <row r="196" spans="1:34" ht="15.75" customHeight="1">
      <c r="A196" s="30">
        <v>9</v>
      </c>
      <c r="B196" s="56" t="s">
        <v>52</v>
      </c>
      <c r="C196" s="336"/>
      <c r="D196" s="65">
        <f t="shared" si="143"/>
        <v>0</v>
      </c>
      <c r="E196" s="66"/>
      <c r="F196" s="67">
        <f t="shared" si="144"/>
        <v>0</v>
      </c>
      <c r="G196" s="65">
        <f t="shared" si="145"/>
        <v>0</v>
      </c>
      <c r="H196" s="65">
        <f t="shared" si="146"/>
        <v>0</v>
      </c>
      <c r="I196" s="65">
        <f t="shared" si="147"/>
        <v>0</v>
      </c>
      <c r="J196" s="65">
        <f t="shared" si="148"/>
        <v>0</v>
      </c>
      <c r="K196" s="68">
        <f t="shared" si="149"/>
        <v>0</v>
      </c>
      <c r="L196" s="69">
        <f t="shared" si="150"/>
        <v>0</v>
      </c>
      <c r="M196" s="70">
        <f t="shared" si="151"/>
        <v>0</v>
      </c>
      <c r="N196" s="66"/>
    </row>
    <row r="197" spans="1:34" ht="15.75" customHeight="1">
      <c r="A197" s="30">
        <v>10</v>
      </c>
      <c r="B197" s="56" t="s">
        <v>51</v>
      </c>
      <c r="C197" s="31"/>
      <c r="D197" s="65">
        <f t="shared" si="143"/>
        <v>0</v>
      </c>
      <c r="E197" s="66"/>
      <c r="F197" s="67">
        <f t="shared" si="144"/>
        <v>0</v>
      </c>
      <c r="G197" s="65">
        <f t="shared" si="145"/>
        <v>0</v>
      </c>
      <c r="H197" s="65">
        <f t="shared" si="146"/>
        <v>0</v>
      </c>
      <c r="I197" s="65">
        <f t="shared" si="147"/>
        <v>0</v>
      </c>
      <c r="J197" s="65">
        <f t="shared" si="148"/>
        <v>0</v>
      </c>
      <c r="K197" s="68">
        <f t="shared" si="149"/>
        <v>0</v>
      </c>
      <c r="L197" s="69">
        <f t="shared" si="150"/>
        <v>0</v>
      </c>
      <c r="M197" s="70">
        <f t="shared" si="151"/>
        <v>0</v>
      </c>
      <c r="N197" s="66"/>
    </row>
    <row r="198" spans="1:34" ht="15.75" customHeight="1">
      <c r="A198" s="30">
        <v>11</v>
      </c>
      <c r="B198" s="56" t="s">
        <v>50</v>
      </c>
      <c r="C198" s="31"/>
      <c r="D198" s="65">
        <f t="shared" si="143"/>
        <v>0</v>
      </c>
      <c r="E198" s="66"/>
      <c r="F198" s="67">
        <f t="shared" si="144"/>
        <v>0</v>
      </c>
      <c r="G198" s="65">
        <f t="shared" si="145"/>
        <v>0</v>
      </c>
      <c r="H198" s="65">
        <f t="shared" si="146"/>
        <v>0</v>
      </c>
      <c r="I198" s="65">
        <f t="shared" si="147"/>
        <v>0</v>
      </c>
      <c r="J198" s="65">
        <f t="shared" si="148"/>
        <v>0</v>
      </c>
      <c r="K198" s="68">
        <f t="shared" si="149"/>
        <v>0</v>
      </c>
      <c r="L198" s="69">
        <f t="shared" si="150"/>
        <v>0</v>
      </c>
      <c r="M198" s="70">
        <f t="shared" si="151"/>
        <v>0</v>
      </c>
      <c r="N198" s="66"/>
    </row>
    <row r="199" spans="1:34" ht="15.75" customHeight="1">
      <c r="A199" s="30">
        <v>12</v>
      </c>
      <c r="B199" s="56" t="s">
        <v>49</v>
      </c>
      <c r="C199" s="31"/>
      <c r="D199" s="65">
        <f t="shared" si="143"/>
        <v>0</v>
      </c>
      <c r="E199" s="66"/>
      <c r="F199" s="67">
        <f t="shared" si="144"/>
        <v>0</v>
      </c>
      <c r="G199" s="65">
        <f t="shared" si="145"/>
        <v>0</v>
      </c>
      <c r="H199" s="65">
        <f t="shared" si="146"/>
        <v>0</v>
      </c>
      <c r="I199" s="65">
        <f t="shared" si="147"/>
        <v>0</v>
      </c>
      <c r="J199" s="65">
        <f t="shared" si="148"/>
        <v>0</v>
      </c>
      <c r="K199" s="68">
        <f t="shared" si="149"/>
        <v>0</v>
      </c>
      <c r="L199" s="69">
        <f t="shared" si="150"/>
        <v>0</v>
      </c>
      <c r="M199" s="70">
        <f t="shared" si="151"/>
        <v>0</v>
      </c>
      <c r="N199" s="66"/>
    </row>
    <row r="200" spans="1:34" ht="15.75" customHeight="1">
      <c r="A200" s="30">
        <v>13</v>
      </c>
      <c r="B200" s="56" t="s">
        <v>48</v>
      </c>
      <c r="C200" s="31"/>
      <c r="D200" s="65">
        <f t="shared" si="143"/>
        <v>0</v>
      </c>
      <c r="E200" s="66"/>
      <c r="F200" s="67">
        <f t="shared" si="144"/>
        <v>0</v>
      </c>
      <c r="G200" s="65">
        <f t="shared" si="145"/>
        <v>0</v>
      </c>
      <c r="H200" s="65">
        <f t="shared" si="146"/>
        <v>0</v>
      </c>
      <c r="I200" s="65">
        <f t="shared" si="147"/>
        <v>0</v>
      </c>
      <c r="J200" s="65">
        <f t="shared" si="148"/>
        <v>0</v>
      </c>
      <c r="K200" s="68">
        <f t="shared" si="149"/>
        <v>0</v>
      </c>
      <c r="L200" s="69">
        <f t="shared" si="150"/>
        <v>0</v>
      </c>
      <c r="M200" s="70">
        <f t="shared" si="151"/>
        <v>0</v>
      </c>
      <c r="N200" s="66"/>
    </row>
    <row r="201" spans="1:34" ht="15.75" customHeight="1">
      <c r="A201" s="30">
        <v>14</v>
      </c>
      <c r="B201" s="56" t="s">
        <v>47</v>
      </c>
      <c r="C201" s="31"/>
      <c r="D201" s="65">
        <f t="shared" si="143"/>
        <v>0</v>
      </c>
      <c r="E201" s="66"/>
      <c r="F201" s="67">
        <f t="shared" si="144"/>
        <v>0</v>
      </c>
      <c r="G201" s="65">
        <f t="shared" si="145"/>
        <v>0</v>
      </c>
      <c r="H201" s="65">
        <f t="shared" si="146"/>
        <v>0</v>
      </c>
      <c r="I201" s="65">
        <f t="shared" si="147"/>
        <v>0</v>
      </c>
      <c r="J201" s="65">
        <f t="shared" si="148"/>
        <v>0</v>
      </c>
      <c r="K201" s="68">
        <f t="shared" si="149"/>
        <v>0</v>
      </c>
      <c r="L201" s="69">
        <f t="shared" si="150"/>
        <v>0</v>
      </c>
      <c r="M201" s="70">
        <f t="shared" si="151"/>
        <v>0</v>
      </c>
      <c r="N201" s="66"/>
    </row>
    <row r="202" spans="1:34" ht="15.75" customHeight="1">
      <c r="A202" s="30">
        <v>15</v>
      </c>
      <c r="B202" s="56" t="s">
        <v>46</v>
      </c>
      <c r="C202" s="31"/>
      <c r="D202" s="65">
        <f t="shared" si="143"/>
        <v>0</v>
      </c>
      <c r="E202" s="66"/>
      <c r="F202" s="67">
        <f t="shared" si="144"/>
        <v>0</v>
      </c>
      <c r="G202" s="65">
        <f t="shared" si="145"/>
        <v>0</v>
      </c>
      <c r="H202" s="65">
        <f t="shared" si="146"/>
        <v>0</v>
      </c>
      <c r="I202" s="65">
        <f t="shared" si="147"/>
        <v>0</v>
      </c>
      <c r="J202" s="65">
        <f t="shared" si="148"/>
        <v>0</v>
      </c>
      <c r="K202" s="68">
        <f t="shared" si="149"/>
        <v>0</v>
      </c>
      <c r="L202" s="69">
        <f t="shared" si="150"/>
        <v>0</v>
      </c>
      <c r="M202" s="70">
        <f t="shared" si="151"/>
        <v>0</v>
      </c>
      <c r="N202" s="66"/>
    </row>
    <row r="203" spans="1:34" ht="15.75" customHeight="1">
      <c r="A203" s="30">
        <v>16</v>
      </c>
      <c r="B203" s="56" t="s">
        <v>45</v>
      </c>
      <c r="C203" s="31"/>
      <c r="D203" s="65">
        <f t="shared" si="143"/>
        <v>0</v>
      </c>
      <c r="E203" s="66"/>
      <c r="F203" s="67">
        <f t="shared" si="144"/>
        <v>0</v>
      </c>
      <c r="G203" s="65">
        <f t="shared" si="145"/>
        <v>0</v>
      </c>
      <c r="H203" s="65">
        <f t="shared" si="146"/>
        <v>0</v>
      </c>
      <c r="I203" s="65">
        <f t="shared" si="147"/>
        <v>0</v>
      </c>
      <c r="J203" s="65">
        <f t="shared" si="148"/>
        <v>0</v>
      </c>
      <c r="K203" s="68">
        <f t="shared" si="149"/>
        <v>0</v>
      </c>
      <c r="L203" s="69">
        <f t="shared" si="150"/>
        <v>0</v>
      </c>
      <c r="M203" s="70">
        <f t="shared" si="151"/>
        <v>0</v>
      </c>
      <c r="N203" s="66"/>
    </row>
    <row r="204" spans="1:34" ht="15.75" customHeight="1">
      <c r="A204" s="30">
        <v>17</v>
      </c>
      <c r="B204" s="56" t="s">
        <v>44</v>
      </c>
      <c r="C204" s="31"/>
      <c r="D204" s="65">
        <f t="shared" si="143"/>
        <v>0</v>
      </c>
      <c r="E204" s="66"/>
      <c r="F204" s="67">
        <f t="shared" si="144"/>
        <v>0</v>
      </c>
      <c r="G204" s="65">
        <f t="shared" si="145"/>
        <v>0</v>
      </c>
      <c r="H204" s="65">
        <f t="shared" si="146"/>
        <v>0</v>
      </c>
      <c r="I204" s="65">
        <f t="shared" si="147"/>
        <v>0</v>
      </c>
      <c r="J204" s="65">
        <f t="shared" si="148"/>
        <v>0</v>
      </c>
      <c r="K204" s="68">
        <f t="shared" si="149"/>
        <v>0</v>
      </c>
      <c r="L204" s="69">
        <f t="shared" si="150"/>
        <v>0</v>
      </c>
      <c r="M204" s="70">
        <f t="shared" si="151"/>
        <v>0</v>
      </c>
      <c r="N204" s="66"/>
    </row>
    <row r="205" spans="1:34" ht="15.75" customHeight="1">
      <c r="A205" s="30">
        <v>18</v>
      </c>
      <c r="B205" s="56" t="s">
        <v>43</v>
      </c>
      <c r="C205" s="31"/>
      <c r="D205" s="65">
        <f t="shared" si="143"/>
        <v>0</v>
      </c>
      <c r="E205" s="66"/>
      <c r="F205" s="67">
        <f t="shared" si="144"/>
        <v>0</v>
      </c>
      <c r="G205" s="65">
        <f t="shared" si="145"/>
        <v>0</v>
      </c>
      <c r="H205" s="65">
        <f t="shared" si="146"/>
        <v>0</v>
      </c>
      <c r="I205" s="65">
        <f t="shared" si="147"/>
        <v>0</v>
      </c>
      <c r="J205" s="65">
        <f t="shared" si="148"/>
        <v>0</v>
      </c>
      <c r="K205" s="68">
        <f t="shared" si="149"/>
        <v>0</v>
      </c>
      <c r="L205" s="69">
        <f t="shared" si="150"/>
        <v>0</v>
      </c>
      <c r="M205" s="70">
        <f t="shared" si="151"/>
        <v>0</v>
      </c>
      <c r="N205" s="66"/>
      <c r="S205" s="71"/>
      <c r="T205" s="71"/>
      <c r="U205" s="71"/>
      <c r="V205" s="71"/>
      <c r="W205" s="71"/>
      <c r="X205" s="71"/>
      <c r="Y205" s="71"/>
      <c r="Z205" s="71"/>
      <c r="AA205" s="71"/>
      <c r="AB205" s="71"/>
      <c r="AC205" s="71"/>
      <c r="AD205" s="71"/>
      <c r="AE205" s="71"/>
      <c r="AF205" s="71"/>
      <c r="AG205" s="71"/>
      <c r="AH205" s="71"/>
    </row>
    <row r="206" spans="1:34" ht="15.75" customHeight="1">
      <c r="A206" s="30">
        <v>19</v>
      </c>
      <c r="B206" s="56" t="s">
        <v>42</v>
      </c>
      <c r="C206" s="31"/>
      <c r="D206" s="65">
        <f t="shared" si="143"/>
        <v>0</v>
      </c>
      <c r="E206" s="66"/>
      <c r="F206" s="67">
        <f t="shared" si="144"/>
        <v>0</v>
      </c>
      <c r="G206" s="65">
        <f t="shared" si="145"/>
        <v>0</v>
      </c>
      <c r="H206" s="65">
        <f t="shared" si="146"/>
        <v>0</v>
      </c>
      <c r="I206" s="65">
        <f t="shared" si="147"/>
        <v>0</v>
      </c>
      <c r="J206" s="65">
        <f t="shared" si="148"/>
        <v>0</v>
      </c>
      <c r="K206" s="68">
        <f t="shared" si="149"/>
        <v>0</v>
      </c>
      <c r="L206" s="69">
        <f t="shared" si="150"/>
        <v>0</v>
      </c>
      <c r="M206" s="70">
        <f t="shared" si="151"/>
        <v>0</v>
      </c>
      <c r="N206" s="66"/>
    </row>
    <row r="207" spans="1:34" ht="15.75" customHeight="1">
      <c r="A207" s="30">
        <v>20</v>
      </c>
      <c r="B207" s="56" t="s">
        <v>41</v>
      </c>
      <c r="C207" s="31"/>
      <c r="D207" s="65">
        <f t="shared" si="143"/>
        <v>0</v>
      </c>
      <c r="E207" s="66"/>
      <c r="F207" s="67">
        <f t="shared" si="144"/>
        <v>0</v>
      </c>
      <c r="G207" s="65">
        <f t="shared" si="145"/>
        <v>0</v>
      </c>
      <c r="H207" s="65">
        <f t="shared" si="146"/>
        <v>0</v>
      </c>
      <c r="I207" s="65">
        <f t="shared" si="147"/>
        <v>0</v>
      </c>
      <c r="J207" s="65">
        <f t="shared" si="148"/>
        <v>0</v>
      </c>
      <c r="K207" s="68">
        <f t="shared" si="149"/>
        <v>0</v>
      </c>
      <c r="L207" s="69">
        <f t="shared" si="150"/>
        <v>0</v>
      </c>
      <c r="M207" s="70">
        <f t="shared" si="151"/>
        <v>0</v>
      </c>
      <c r="N207" s="66"/>
    </row>
    <row r="208" spans="1:34" ht="15.75" customHeight="1">
      <c r="A208" s="30">
        <v>21</v>
      </c>
      <c r="B208" s="56" t="s">
        <v>30</v>
      </c>
      <c r="C208" s="31"/>
      <c r="D208" s="65">
        <f t="shared" si="143"/>
        <v>0</v>
      </c>
      <c r="E208" s="66"/>
      <c r="F208" s="67">
        <f t="shared" si="144"/>
        <v>0</v>
      </c>
      <c r="G208" s="65">
        <f t="shared" si="145"/>
        <v>0</v>
      </c>
      <c r="H208" s="65">
        <f t="shared" si="146"/>
        <v>0</v>
      </c>
      <c r="I208" s="65">
        <f t="shared" si="147"/>
        <v>0</v>
      </c>
      <c r="J208" s="65">
        <f t="shared" si="148"/>
        <v>0</v>
      </c>
      <c r="K208" s="68">
        <f t="shared" si="149"/>
        <v>0</v>
      </c>
      <c r="L208" s="69">
        <f t="shared" si="150"/>
        <v>0</v>
      </c>
      <c r="M208" s="70">
        <f t="shared" si="151"/>
        <v>0</v>
      </c>
      <c r="N208" s="66"/>
    </row>
    <row r="209" spans="1:14" ht="15.75" customHeight="1" thickBot="1">
      <c r="B209" s="72"/>
      <c r="C209" s="73">
        <f>SUM(C188:C208)</f>
        <v>0</v>
      </c>
      <c r="D209" s="74">
        <f>SUM(D188:D208)</f>
        <v>0</v>
      </c>
      <c r="E209" s="71"/>
      <c r="F209" s="75">
        <f t="shared" ref="F209:M209" si="152">SUM(F188:F208)</f>
        <v>0</v>
      </c>
      <c r="G209" s="76">
        <f t="shared" si="152"/>
        <v>0</v>
      </c>
      <c r="H209" s="76">
        <f t="shared" si="152"/>
        <v>0</v>
      </c>
      <c r="I209" s="76">
        <f t="shared" si="152"/>
        <v>0</v>
      </c>
      <c r="J209" s="76">
        <f t="shared" si="152"/>
        <v>0</v>
      </c>
      <c r="K209" s="77">
        <f t="shared" si="152"/>
        <v>0</v>
      </c>
      <c r="L209" s="78">
        <f t="shared" si="152"/>
        <v>0</v>
      </c>
      <c r="M209" s="79">
        <f t="shared" si="152"/>
        <v>0</v>
      </c>
      <c r="N209" s="71"/>
    </row>
    <row r="210" spans="1:14" ht="11.25" customHeight="1">
      <c r="B210" s="80"/>
      <c r="C210" s="274" t="str">
        <f>IF(C209=100%,"OK","NG")</f>
        <v>NG</v>
      </c>
      <c r="D210" s="81"/>
    </row>
    <row r="211" spans="1:14" ht="15.75" thickBot="1">
      <c r="A211" s="33" t="s">
        <v>661</v>
      </c>
      <c r="D211" s="57" t="s">
        <v>89</v>
      </c>
      <c r="F211" s="51" t="s">
        <v>88</v>
      </c>
      <c r="L211" s="51" t="s">
        <v>87</v>
      </c>
    </row>
    <row r="212" spans="1:14" ht="27.75" customHeight="1">
      <c r="B212" s="376" t="s">
        <v>662</v>
      </c>
      <c r="C212" s="377"/>
      <c r="D212" s="61" t="s">
        <v>660</v>
      </c>
      <c r="F212" s="62" t="s">
        <v>77</v>
      </c>
      <c r="G212" s="63" t="s">
        <v>76</v>
      </c>
      <c r="H212" s="63" t="s">
        <v>75</v>
      </c>
      <c r="I212" s="63" t="s">
        <v>74</v>
      </c>
      <c r="J212" s="63" t="s">
        <v>73</v>
      </c>
      <c r="K212" s="64" t="s">
        <v>72</v>
      </c>
      <c r="L212" s="62" t="s">
        <v>79</v>
      </c>
      <c r="M212" s="64" t="s">
        <v>78</v>
      </c>
    </row>
    <row r="213" spans="1:14" ht="15.75" customHeight="1">
      <c r="A213" s="30">
        <v>1</v>
      </c>
      <c r="B213" s="56" t="s">
        <v>125</v>
      </c>
      <c r="C213" s="31"/>
      <c r="D213" s="65">
        <f t="shared" ref="D213:D233" si="153">+$C$184*C213</f>
        <v>0</v>
      </c>
      <c r="E213" s="66"/>
      <c r="F213" s="67">
        <f t="shared" ref="F213:F233" si="154">SUMIF($C$239:$C$679,$B213,P$239:P$679)</f>
        <v>0</v>
      </c>
      <c r="G213" s="65">
        <f t="shared" ref="G213:G233" si="155">SUMIF($C$239:$C$679,$B213,Q$239:Q$679)</f>
        <v>0</v>
      </c>
      <c r="H213" s="65">
        <f t="shared" ref="H213:H233" si="156">SUMIF($C$239:$C$679,$B213,R$239:R$679)</f>
        <v>0</v>
      </c>
      <c r="I213" s="65">
        <f t="shared" ref="I213:I233" si="157">SUMIF($C$239:$C$679,$B213,S$239:S$679)</f>
        <v>0</v>
      </c>
      <c r="J213" s="65">
        <f t="shared" ref="J213:J233" si="158">SUMIF($C$239:$C$679,$B213,T$239:T$679)</f>
        <v>0</v>
      </c>
      <c r="K213" s="68">
        <f t="shared" ref="K213:K233" si="159">SUMIF($C$239:$C$679,$B213,U$239:U$679)</f>
        <v>0</v>
      </c>
      <c r="L213" s="69">
        <f>SUMIF($C$239:$C$679,$B213,G$239:G$679)</f>
        <v>0</v>
      </c>
      <c r="M213" s="70">
        <f t="shared" ref="M213:M233" si="160">SUMIF($C$239:$C$679,$B213,H$239:H$679)</f>
        <v>0</v>
      </c>
      <c r="N213" s="66"/>
    </row>
    <row r="214" spans="1:14" ht="15.75" customHeight="1">
      <c r="A214" s="30">
        <v>2</v>
      </c>
      <c r="B214" s="56" t="s">
        <v>126</v>
      </c>
      <c r="C214" s="336"/>
      <c r="D214" s="65">
        <f t="shared" si="153"/>
        <v>0</v>
      </c>
      <c r="E214" s="66"/>
      <c r="F214" s="67">
        <f t="shared" si="154"/>
        <v>0</v>
      </c>
      <c r="G214" s="65">
        <f t="shared" si="155"/>
        <v>0</v>
      </c>
      <c r="H214" s="65">
        <f t="shared" si="156"/>
        <v>0</v>
      </c>
      <c r="I214" s="65">
        <f t="shared" si="157"/>
        <v>0</v>
      </c>
      <c r="J214" s="65">
        <f t="shared" si="158"/>
        <v>0</v>
      </c>
      <c r="K214" s="68">
        <f t="shared" si="159"/>
        <v>0</v>
      </c>
      <c r="L214" s="69">
        <f t="shared" ref="L214:L233" si="161">SUMIF($C$239:$C$679,$B214,G$239:G$679)</f>
        <v>0</v>
      </c>
      <c r="M214" s="70">
        <f t="shared" si="160"/>
        <v>0</v>
      </c>
      <c r="N214" s="66"/>
    </row>
    <row r="215" spans="1:14" ht="15.75" customHeight="1">
      <c r="A215" s="30">
        <v>3</v>
      </c>
      <c r="B215" s="56" t="s">
        <v>127</v>
      </c>
      <c r="C215" s="336"/>
      <c r="D215" s="65">
        <f t="shared" si="153"/>
        <v>0</v>
      </c>
      <c r="E215" s="66"/>
      <c r="F215" s="67">
        <f t="shared" si="154"/>
        <v>0</v>
      </c>
      <c r="G215" s="65">
        <f t="shared" si="155"/>
        <v>0</v>
      </c>
      <c r="H215" s="65">
        <f t="shared" si="156"/>
        <v>0</v>
      </c>
      <c r="I215" s="65">
        <f t="shared" si="157"/>
        <v>0</v>
      </c>
      <c r="J215" s="65">
        <f t="shared" si="158"/>
        <v>0</v>
      </c>
      <c r="K215" s="68">
        <f t="shared" si="159"/>
        <v>0</v>
      </c>
      <c r="L215" s="69">
        <f t="shared" si="161"/>
        <v>0</v>
      </c>
      <c r="M215" s="70">
        <f t="shared" si="160"/>
        <v>0</v>
      </c>
      <c r="N215" s="66"/>
    </row>
    <row r="216" spans="1:14" ht="15.75" customHeight="1">
      <c r="A216" s="30">
        <v>4</v>
      </c>
      <c r="B216" s="56" t="s">
        <v>128</v>
      </c>
      <c r="C216" s="336"/>
      <c r="D216" s="65">
        <f t="shared" si="153"/>
        <v>0</v>
      </c>
      <c r="E216" s="66"/>
      <c r="F216" s="67">
        <f t="shared" si="154"/>
        <v>0</v>
      </c>
      <c r="G216" s="65">
        <f t="shared" si="155"/>
        <v>0</v>
      </c>
      <c r="H216" s="65">
        <f t="shared" si="156"/>
        <v>0</v>
      </c>
      <c r="I216" s="65">
        <f t="shared" si="157"/>
        <v>0</v>
      </c>
      <c r="J216" s="65">
        <f t="shared" si="158"/>
        <v>0</v>
      </c>
      <c r="K216" s="68">
        <f t="shared" si="159"/>
        <v>0</v>
      </c>
      <c r="L216" s="69">
        <f t="shared" si="161"/>
        <v>0</v>
      </c>
      <c r="M216" s="70">
        <f t="shared" si="160"/>
        <v>0</v>
      </c>
      <c r="N216" s="66"/>
    </row>
    <row r="217" spans="1:14" ht="15.75" customHeight="1">
      <c r="A217" s="30">
        <v>5</v>
      </c>
      <c r="B217" s="56" t="s">
        <v>40</v>
      </c>
      <c r="C217" s="336"/>
      <c r="D217" s="65">
        <f t="shared" si="153"/>
        <v>0</v>
      </c>
      <c r="E217" s="66"/>
      <c r="F217" s="67">
        <f t="shared" si="154"/>
        <v>0</v>
      </c>
      <c r="G217" s="65">
        <f t="shared" si="155"/>
        <v>0</v>
      </c>
      <c r="H217" s="65">
        <f t="shared" si="156"/>
        <v>0</v>
      </c>
      <c r="I217" s="65">
        <f t="shared" si="157"/>
        <v>0</v>
      </c>
      <c r="J217" s="65">
        <f t="shared" si="158"/>
        <v>0</v>
      </c>
      <c r="K217" s="68">
        <f t="shared" si="159"/>
        <v>0</v>
      </c>
      <c r="L217" s="69">
        <f t="shared" si="161"/>
        <v>0</v>
      </c>
      <c r="M217" s="70">
        <f t="shared" si="160"/>
        <v>0</v>
      </c>
      <c r="N217" s="66"/>
    </row>
    <row r="218" spans="1:14" ht="15.75" customHeight="1">
      <c r="A218" s="30">
        <v>6</v>
      </c>
      <c r="B218" s="56" t="s">
        <v>129</v>
      </c>
      <c r="C218" s="336"/>
      <c r="D218" s="65">
        <f t="shared" si="153"/>
        <v>0</v>
      </c>
      <c r="E218" s="66"/>
      <c r="F218" s="67">
        <f t="shared" si="154"/>
        <v>0</v>
      </c>
      <c r="G218" s="65">
        <f t="shared" si="155"/>
        <v>0</v>
      </c>
      <c r="H218" s="65">
        <f t="shared" si="156"/>
        <v>0</v>
      </c>
      <c r="I218" s="65">
        <f t="shared" si="157"/>
        <v>0</v>
      </c>
      <c r="J218" s="65">
        <f t="shared" si="158"/>
        <v>0</v>
      </c>
      <c r="K218" s="68">
        <f t="shared" si="159"/>
        <v>0</v>
      </c>
      <c r="L218" s="69">
        <f t="shared" si="161"/>
        <v>0</v>
      </c>
      <c r="M218" s="70">
        <f t="shared" si="160"/>
        <v>0</v>
      </c>
      <c r="N218" s="66"/>
    </row>
    <row r="219" spans="1:14" ht="15.75" customHeight="1">
      <c r="A219" s="30">
        <v>7</v>
      </c>
      <c r="B219" s="56" t="s">
        <v>130</v>
      </c>
      <c r="C219" s="336"/>
      <c r="D219" s="65">
        <f t="shared" si="153"/>
        <v>0</v>
      </c>
      <c r="E219" s="66"/>
      <c r="F219" s="67">
        <f t="shared" si="154"/>
        <v>0</v>
      </c>
      <c r="G219" s="65">
        <f t="shared" si="155"/>
        <v>0</v>
      </c>
      <c r="H219" s="65">
        <f t="shared" si="156"/>
        <v>0</v>
      </c>
      <c r="I219" s="65">
        <f t="shared" si="157"/>
        <v>0</v>
      </c>
      <c r="J219" s="65">
        <f t="shared" si="158"/>
        <v>0</v>
      </c>
      <c r="K219" s="68">
        <f t="shared" si="159"/>
        <v>0</v>
      </c>
      <c r="L219" s="69">
        <f t="shared" si="161"/>
        <v>0</v>
      </c>
      <c r="M219" s="70">
        <f t="shared" si="160"/>
        <v>0</v>
      </c>
      <c r="N219" s="66"/>
    </row>
    <row r="220" spans="1:14" ht="15.75" customHeight="1">
      <c r="A220" s="30">
        <v>8</v>
      </c>
      <c r="B220" s="56" t="s">
        <v>131</v>
      </c>
      <c r="C220" s="336"/>
      <c r="D220" s="65">
        <f t="shared" si="153"/>
        <v>0</v>
      </c>
      <c r="E220" s="66"/>
      <c r="F220" s="67">
        <f t="shared" si="154"/>
        <v>0</v>
      </c>
      <c r="G220" s="65">
        <f t="shared" si="155"/>
        <v>0</v>
      </c>
      <c r="H220" s="65">
        <f t="shared" si="156"/>
        <v>0</v>
      </c>
      <c r="I220" s="65">
        <f t="shared" si="157"/>
        <v>0</v>
      </c>
      <c r="J220" s="65">
        <f t="shared" si="158"/>
        <v>0</v>
      </c>
      <c r="K220" s="68">
        <f t="shared" si="159"/>
        <v>0</v>
      </c>
      <c r="L220" s="69">
        <f t="shared" si="161"/>
        <v>0</v>
      </c>
      <c r="M220" s="70">
        <f t="shared" si="160"/>
        <v>0</v>
      </c>
      <c r="N220" s="66"/>
    </row>
    <row r="221" spans="1:14" ht="15.75" customHeight="1">
      <c r="A221" s="30">
        <v>9</v>
      </c>
      <c r="B221" s="56" t="s">
        <v>132</v>
      </c>
      <c r="C221" s="336"/>
      <c r="D221" s="65">
        <f t="shared" si="153"/>
        <v>0</v>
      </c>
      <c r="E221" s="66"/>
      <c r="F221" s="67">
        <f t="shared" si="154"/>
        <v>0</v>
      </c>
      <c r="G221" s="65">
        <f t="shared" si="155"/>
        <v>0</v>
      </c>
      <c r="H221" s="65">
        <f t="shared" si="156"/>
        <v>0</v>
      </c>
      <c r="I221" s="65">
        <f t="shared" si="157"/>
        <v>0</v>
      </c>
      <c r="J221" s="65">
        <f t="shared" si="158"/>
        <v>0</v>
      </c>
      <c r="K221" s="68">
        <f t="shared" si="159"/>
        <v>0</v>
      </c>
      <c r="L221" s="69">
        <f t="shared" si="161"/>
        <v>0</v>
      </c>
      <c r="M221" s="70">
        <f t="shared" si="160"/>
        <v>0</v>
      </c>
      <c r="N221" s="66"/>
    </row>
    <row r="222" spans="1:14" ht="15.75" customHeight="1">
      <c r="A222" s="30">
        <v>10</v>
      </c>
      <c r="B222" s="56" t="s">
        <v>133</v>
      </c>
      <c r="C222" s="31"/>
      <c r="D222" s="65">
        <f t="shared" si="153"/>
        <v>0</v>
      </c>
      <c r="E222" s="66"/>
      <c r="F222" s="67">
        <f t="shared" si="154"/>
        <v>0</v>
      </c>
      <c r="G222" s="65">
        <f t="shared" si="155"/>
        <v>0</v>
      </c>
      <c r="H222" s="65">
        <f t="shared" si="156"/>
        <v>0</v>
      </c>
      <c r="I222" s="65">
        <f t="shared" si="157"/>
        <v>0</v>
      </c>
      <c r="J222" s="65">
        <f t="shared" si="158"/>
        <v>0</v>
      </c>
      <c r="K222" s="68">
        <f t="shared" si="159"/>
        <v>0</v>
      </c>
      <c r="L222" s="69">
        <f t="shared" si="161"/>
        <v>0</v>
      </c>
      <c r="M222" s="70">
        <f t="shared" si="160"/>
        <v>0</v>
      </c>
      <c r="N222" s="66"/>
    </row>
    <row r="223" spans="1:14" ht="15.75" customHeight="1">
      <c r="A223" s="30">
        <v>11</v>
      </c>
      <c r="B223" s="56" t="s">
        <v>134</v>
      </c>
      <c r="C223" s="31"/>
      <c r="D223" s="65">
        <f t="shared" si="153"/>
        <v>0</v>
      </c>
      <c r="E223" s="66"/>
      <c r="F223" s="67">
        <f t="shared" si="154"/>
        <v>0</v>
      </c>
      <c r="G223" s="65">
        <f t="shared" si="155"/>
        <v>0</v>
      </c>
      <c r="H223" s="65">
        <f t="shared" si="156"/>
        <v>0</v>
      </c>
      <c r="I223" s="65">
        <f t="shared" si="157"/>
        <v>0</v>
      </c>
      <c r="J223" s="65">
        <f t="shared" si="158"/>
        <v>0</v>
      </c>
      <c r="K223" s="68">
        <f t="shared" si="159"/>
        <v>0</v>
      </c>
      <c r="L223" s="69">
        <f t="shared" si="161"/>
        <v>0</v>
      </c>
      <c r="M223" s="70">
        <f t="shared" si="160"/>
        <v>0</v>
      </c>
      <c r="N223" s="66"/>
    </row>
    <row r="224" spans="1:14" ht="15.75" customHeight="1">
      <c r="A224" s="30">
        <v>12</v>
      </c>
      <c r="B224" s="56" t="s">
        <v>39</v>
      </c>
      <c r="C224" s="31"/>
      <c r="D224" s="65">
        <f t="shared" si="153"/>
        <v>0</v>
      </c>
      <c r="E224" s="66"/>
      <c r="F224" s="67">
        <f t="shared" si="154"/>
        <v>0</v>
      </c>
      <c r="G224" s="65">
        <f t="shared" si="155"/>
        <v>0</v>
      </c>
      <c r="H224" s="65">
        <f t="shared" si="156"/>
        <v>0</v>
      </c>
      <c r="I224" s="65">
        <f t="shared" si="157"/>
        <v>0</v>
      </c>
      <c r="J224" s="65">
        <f t="shared" si="158"/>
        <v>0</v>
      </c>
      <c r="K224" s="68">
        <f t="shared" si="159"/>
        <v>0</v>
      </c>
      <c r="L224" s="69">
        <f t="shared" si="161"/>
        <v>0</v>
      </c>
      <c r="M224" s="70">
        <f t="shared" si="160"/>
        <v>0</v>
      </c>
      <c r="N224" s="66"/>
    </row>
    <row r="225" spans="1:63" ht="15.75" customHeight="1">
      <c r="A225" s="30">
        <v>13</v>
      </c>
      <c r="B225" s="56" t="s">
        <v>38</v>
      </c>
      <c r="C225" s="31"/>
      <c r="D225" s="65">
        <f t="shared" si="153"/>
        <v>0</v>
      </c>
      <c r="E225" s="66"/>
      <c r="F225" s="67">
        <f t="shared" si="154"/>
        <v>0</v>
      </c>
      <c r="G225" s="65">
        <f t="shared" si="155"/>
        <v>0</v>
      </c>
      <c r="H225" s="65">
        <f t="shared" si="156"/>
        <v>0</v>
      </c>
      <c r="I225" s="65">
        <f t="shared" si="157"/>
        <v>0</v>
      </c>
      <c r="J225" s="65">
        <f t="shared" si="158"/>
        <v>0</v>
      </c>
      <c r="K225" s="68">
        <f t="shared" si="159"/>
        <v>0</v>
      </c>
      <c r="L225" s="69">
        <f t="shared" si="161"/>
        <v>0</v>
      </c>
      <c r="M225" s="70">
        <f t="shared" si="160"/>
        <v>0</v>
      </c>
      <c r="N225" s="66"/>
    </row>
    <row r="226" spans="1:63" ht="15.75" customHeight="1">
      <c r="A226" s="30">
        <v>14</v>
      </c>
      <c r="B226" s="56" t="s">
        <v>37</v>
      </c>
      <c r="C226" s="31"/>
      <c r="D226" s="65">
        <f t="shared" si="153"/>
        <v>0</v>
      </c>
      <c r="E226" s="66"/>
      <c r="F226" s="67">
        <f t="shared" si="154"/>
        <v>0</v>
      </c>
      <c r="G226" s="65">
        <f t="shared" si="155"/>
        <v>0</v>
      </c>
      <c r="H226" s="65">
        <f t="shared" si="156"/>
        <v>0</v>
      </c>
      <c r="I226" s="65">
        <f t="shared" si="157"/>
        <v>0</v>
      </c>
      <c r="J226" s="65">
        <f t="shared" si="158"/>
        <v>0</v>
      </c>
      <c r="K226" s="68">
        <f t="shared" si="159"/>
        <v>0</v>
      </c>
      <c r="L226" s="69">
        <f t="shared" si="161"/>
        <v>0</v>
      </c>
      <c r="M226" s="70">
        <f t="shared" si="160"/>
        <v>0</v>
      </c>
      <c r="N226" s="66"/>
      <c r="O226" s="195"/>
      <c r="P226" s="195"/>
      <c r="Q226" s="195"/>
      <c r="R226" s="195"/>
    </row>
    <row r="227" spans="1:63" ht="15.75" customHeight="1">
      <c r="A227" s="30">
        <v>15</v>
      </c>
      <c r="B227" s="56" t="s">
        <v>36</v>
      </c>
      <c r="C227" s="31"/>
      <c r="D227" s="65">
        <f t="shared" si="153"/>
        <v>0</v>
      </c>
      <c r="E227" s="66"/>
      <c r="F227" s="67">
        <f t="shared" si="154"/>
        <v>0</v>
      </c>
      <c r="G227" s="65">
        <f t="shared" si="155"/>
        <v>0</v>
      </c>
      <c r="H227" s="65">
        <f t="shared" si="156"/>
        <v>0</v>
      </c>
      <c r="I227" s="65">
        <f t="shared" si="157"/>
        <v>0</v>
      </c>
      <c r="J227" s="65">
        <f t="shared" si="158"/>
        <v>0</v>
      </c>
      <c r="K227" s="68">
        <f t="shared" si="159"/>
        <v>0</v>
      </c>
      <c r="L227" s="69">
        <f t="shared" si="161"/>
        <v>0</v>
      </c>
      <c r="M227" s="70">
        <f t="shared" si="160"/>
        <v>0</v>
      </c>
      <c r="N227" s="66"/>
    </row>
    <row r="228" spans="1:63" ht="15.75" customHeight="1">
      <c r="A228" s="30">
        <v>16</v>
      </c>
      <c r="B228" s="56" t="s">
        <v>35</v>
      </c>
      <c r="C228" s="31"/>
      <c r="D228" s="65">
        <f t="shared" si="153"/>
        <v>0</v>
      </c>
      <c r="E228" s="66"/>
      <c r="F228" s="67">
        <f t="shared" si="154"/>
        <v>0</v>
      </c>
      <c r="G228" s="65">
        <f t="shared" si="155"/>
        <v>0</v>
      </c>
      <c r="H228" s="65">
        <f t="shared" si="156"/>
        <v>0</v>
      </c>
      <c r="I228" s="65">
        <f t="shared" si="157"/>
        <v>0</v>
      </c>
      <c r="J228" s="65">
        <f t="shared" si="158"/>
        <v>0</v>
      </c>
      <c r="K228" s="68">
        <f t="shared" si="159"/>
        <v>0</v>
      </c>
      <c r="L228" s="69">
        <f t="shared" si="161"/>
        <v>0</v>
      </c>
      <c r="M228" s="70">
        <f t="shared" si="160"/>
        <v>0</v>
      </c>
      <c r="N228" s="66"/>
    </row>
    <row r="229" spans="1:63" ht="15.75" customHeight="1">
      <c r="A229" s="30">
        <v>17</v>
      </c>
      <c r="B229" s="56" t="s">
        <v>34</v>
      </c>
      <c r="C229" s="31"/>
      <c r="D229" s="65">
        <f t="shared" si="153"/>
        <v>0</v>
      </c>
      <c r="E229" s="66"/>
      <c r="F229" s="67">
        <f t="shared" si="154"/>
        <v>0</v>
      </c>
      <c r="G229" s="65">
        <f t="shared" si="155"/>
        <v>0</v>
      </c>
      <c r="H229" s="65">
        <f t="shared" si="156"/>
        <v>0</v>
      </c>
      <c r="I229" s="65">
        <f t="shared" si="157"/>
        <v>0</v>
      </c>
      <c r="J229" s="65">
        <f t="shared" si="158"/>
        <v>0</v>
      </c>
      <c r="K229" s="68">
        <f t="shared" si="159"/>
        <v>0</v>
      </c>
      <c r="L229" s="69">
        <f t="shared" si="161"/>
        <v>0</v>
      </c>
      <c r="M229" s="70">
        <f t="shared" si="160"/>
        <v>0</v>
      </c>
      <c r="N229" s="66"/>
    </row>
    <row r="230" spans="1:63" ht="15.75" customHeight="1">
      <c r="A230" s="30">
        <v>18</v>
      </c>
      <c r="B230" s="56" t="s">
        <v>33</v>
      </c>
      <c r="C230" s="31"/>
      <c r="D230" s="65">
        <f t="shared" si="153"/>
        <v>0</v>
      </c>
      <c r="E230" s="66"/>
      <c r="F230" s="67">
        <f t="shared" si="154"/>
        <v>0</v>
      </c>
      <c r="G230" s="65">
        <f t="shared" si="155"/>
        <v>0</v>
      </c>
      <c r="H230" s="65">
        <f t="shared" si="156"/>
        <v>0</v>
      </c>
      <c r="I230" s="65">
        <f t="shared" si="157"/>
        <v>0</v>
      </c>
      <c r="J230" s="65">
        <f t="shared" si="158"/>
        <v>0</v>
      </c>
      <c r="K230" s="68">
        <f t="shared" si="159"/>
        <v>0</v>
      </c>
      <c r="L230" s="69">
        <f t="shared" si="161"/>
        <v>0</v>
      </c>
      <c r="M230" s="70">
        <f t="shared" si="160"/>
        <v>0</v>
      </c>
      <c r="N230" s="66"/>
    </row>
    <row r="231" spans="1:63" ht="15.75" customHeight="1">
      <c r="A231" s="30">
        <v>19</v>
      </c>
      <c r="B231" s="56" t="s">
        <v>32</v>
      </c>
      <c r="C231" s="31"/>
      <c r="D231" s="65">
        <f t="shared" si="153"/>
        <v>0</v>
      </c>
      <c r="E231" s="66"/>
      <c r="F231" s="67">
        <f t="shared" si="154"/>
        <v>0</v>
      </c>
      <c r="G231" s="65">
        <f t="shared" si="155"/>
        <v>0</v>
      </c>
      <c r="H231" s="65">
        <f t="shared" si="156"/>
        <v>0</v>
      </c>
      <c r="I231" s="65">
        <f t="shared" si="157"/>
        <v>0</v>
      </c>
      <c r="J231" s="65">
        <f t="shared" si="158"/>
        <v>0</v>
      </c>
      <c r="K231" s="68">
        <f t="shared" si="159"/>
        <v>0</v>
      </c>
      <c r="L231" s="69">
        <f t="shared" si="161"/>
        <v>0</v>
      </c>
      <c r="M231" s="70">
        <f t="shared" si="160"/>
        <v>0</v>
      </c>
      <c r="N231" s="66"/>
    </row>
    <row r="232" spans="1:63" ht="15.75" customHeight="1">
      <c r="A232" s="30">
        <v>20</v>
      </c>
      <c r="B232" s="56" t="s">
        <v>31</v>
      </c>
      <c r="C232" s="31"/>
      <c r="D232" s="65">
        <f t="shared" si="153"/>
        <v>0</v>
      </c>
      <c r="E232" s="66"/>
      <c r="F232" s="67">
        <f t="shared" si="154"/>
        <v>0</v>
      </c>
      <c r="G232" s="65">
        <f t="shared" si="155"/>
        <v>0</v>
      </c>
      <c r="H232" s="65">
        <f t="shared" si="156"/>
        <v>0</v>
      </c>
      <c r="I232" s="65">
        <f t="shared" si="157"/>
        <v>0</v>
      </c>
      <c r="J232" s="65">
        <f t="shared" si="158"/>
        <v>0</v>
      </c>
      <c r="K232" s="68">
        <f t="shared" si="159"/>
        <v>0</v>
      </c>
      <c r="L232" s="69">
        <f t="shared" si="161"/>
        <v>0</v>
      </c>
      <c r="M232" s="70">
        <f t="shared" si="160"/>
        <v>0</v>
      </c>
      <c r="N232" s="66"/>
    </row>
    <row r="233" spans="1:63" ht="15.75" customHeight="1">
      <c r="A233" s="30">
        <v>21</v>
      </c>
      <c r="B233" s="56" t="s">
        <v>135</v>
      </c>
      <c r="C233" s="31"/>
      <c r="D233" s="65">
        <f t="shared" si="153"/>
        <v>0</v>
      </c>
      <c r="E233" s="66"/>
      <c r="F233" s="67">
        <f t="shared" si="154"/>
        <v>0</v>
      </c>
      <c r="G233" s="65">
        <f t="shared" si="155"/>
        <v>0</v>
      </c>
      <c r="H233" s="65">
        <f t="shared" si="156"/>
        <v>0</v>
      </c>
      <c r="I233" s="65">
        <f t="shared" si="157"/>
        <v>0</v>
      </c>
      <c r="J233" s="65">
        <f t="shared" si="158"/>
        <v>0</v>
      </c>
      <c r="K233" s="68">
        <f t="shared" si="159"/>
        <v>0</v>
      </c>
      <c r="L233" s="69">
        <f t="shared" si="161"/>
        <v>0</v>
      </c>
      <c r="M233" s="70">
        <f t="shared" si="160"/>
        <v>0</v>
      </c>
      <c r="N233" s="66"/>
    </row>
    <row r="234" spans="1:63" ht="15.75" customHeight="1" thickBot="1">
      <c r="B234" s="72" t="s">
        <v>136</v>
      </c>
      <c r="C234" s="73">
        <f>SUM(C213:C233)</f>
        <v>0</v>
      </c>
      <c r="D234" s="74">
        <f>SUM(D213:D233)</f>
        <v>0</v>
      </c>
      <c r="E234" s="71"/>
      <c r="F234" s="75">
        <f t="shared" ref="F234:M234" si="162">SUM(F213:F233)</f>
        <v>0</v>
      </c>
      <c r="G234" s="76">
        <f t="shared" si="162"/>
        <v>0</v>
      </c>
      <c r="H234" s="76">
        <f t="shared" si="162"/>
        <v>0</v>
      </c>
      <c r="I234" s="76">
        <f t="shared" si="162"/>
        <v>0</v>
      </c>
      <c r="J234" s="76">
        <f t="shared" si="162"/>
        <v>0</v>
      </c>
      <c r="K234" s="77">
        <f t="shared" si="162"/>
        <v>0</v>
      </c>
      <c r="L234" s="78">
        <f t="shared" si="162"/>
        <v>0</v>
      </c>
      <c r="M234" s="79">
        <f t="shared" si="162"/>
        <v>0</v>
      </c>
      <c r="N234" s="71"/>
    </row>
    <row r="235" spans="1:63" ht="13.5" customHeight="1">
      <c r="B235" s="80"/>
      <c r="C235" s="274" t="str">
        <f>IF(C234=100%,"OK","NG")</f>
        <v>NG</v>
      </c>
      <c r="D235" s="81"/>
      <c r="E235" s="71"/>
      <c r="F235" s="71"/>
      <c r="G235" s="71"/>
      <c r="H235" s="71"/>
    </row>
    <row r="236" spans="1:63" ht="15" hidden="1" customHeight="1" outlineLevel="1">
      <c r="G236" s="66" t="e">
        <f>+G237/$F237</f>
        <v>#DIV/0!</v>
      </c>
      <c r="H236" s="66" t="e">
        <f>+H237/$F237</f>
        <v>#DIV/0!</v>
      </c>
      <c r="J236" s="82">
        <f t="shared" ref="J236:O236" si="163">+AH236/SUM($AH236:$AM236)</f>
        <v>0.30233918275901323</v>
      </c>
      <c r="K236" s="82">
        <f t="shared" si="163"/>
        <v>0.12386860133278009</v>
      </c>
      <c r="L236" s="82">
        <f t="shared" si="163"/>
        <v>0.13222723531624195</v>
      </c>
      <c r="M236" s="82">
        <f t="shared" si="163"/>
        <v>0.1679988102863024</v>
      </c>
      <c r="N236" s="82">
        <f t="shared" si="163"/>
        <v>0.21758625555448893</v>
      </c>
      <c r="O236" s="82">
        <f t="shared" si="163"/>
        <v>5.5979914751173407E-2</v>
      </c>
      <c r="P236" s="66">
        <f t="shared" ref="P236:AY236" si="164">SUM(P239:P679)</f>
        <v>0</v>
      </c>
      <c r="Q236" s="66">
        <f t="shared" si="164"/>
        <v>0</v>
      </c>
      <c r="R236" s="66">
        <f t="shared" si="164"/>
        <v>0</v>
      </c>
      <c r="S236" s="66">
        <f t="shared" si="164"/>
        <v>0</v>
      </c>
      <c r="T236" s="66">
        <f t="shared" si="164"/>
        <v>0</v>
      </c>
      <c r="U236" s="66">
        <f t="shared" si="164"/>
        <v>0</v>
      </c>
      <c r="V236" s="83">
        <f t="shared" si="164"/>
        <v>0</v>
      </c>
      <c r="W236" s="83">
        <f t="shared" si="164"/>
        <v>0</v>
      </c>
      <c r="X236" s="83">
        <f t="shared" si="164"/>
        <v>0</v>
      </c>
      <c r="Y236" s="83">
        <f t="shared" si="164"/>
        <v>0</v>
      </c>
      <c r="Z236" s="83">
        <f t="shared" si="164"/>
        <v>0</v>
      </c>
      <c r="AA236" s="83">
        <f t="shared" si="164"/>
        <v>0</v>
      </c>
      <c r="AB236" s="83">
        <f t="shared" si="164"/>
        <v>0</v>
      </c>
      <c r="AC236" s="83">
        <f t="shared" si="164"/>
        <v>0</v>
      </c>
      <c r="AD236" s="83">
        <f t="shared" si="164"/>
        <v>0</v>
      </c>
      <c r="AE236" s="83">
        <f t="shared" si="164"/>
        <v>0</v>
      </c>
      <c r="AF236" s="83">
        <f t="shared" si="164"/>
        <v>0</v>
      </c>
      <c r="AG236" s="83">
        <f t="shared" si="164"/>
        <v>0</v>
      </c>
      <c r="AH236" s="83">
        <f t="shared" si="164"/>
        <v>86454237</v>
      </c>
      <c r="AI236" s="83">
        <f t="shared" si="164"/>
        <v>35420369</v>
      </c>
      <c r="AJ236" s="83">
        <f t="shared" si="164"/>
        <v>37810530</v>
      </c>
      <c r="AK236" s="83">
        <f t="shared" si="164"/>
        <v>48039453</v>
      </c>
      <c r="AL236" s="83">
        <f t="shared" si="164"/>
        <v>62219040</v>
      </c>
      <c r="AM236" s="83">
        <f t="shared" si="164"/>
        <v>16007521</v>
      </c>
      <c r="AN236" s="83">
        <f t="shared" si="164"/>
        <v>100656219179</v>
      </c>
      <c r="AO236" s="83">
        <f t="shared" si="164"/>
        <v>59904182070</v>
      </c>
      <c r="AP236" s="83">
        <f t="shared" si="164"/>
        <v>60565988385</v>
      </c>
      <c r="AQ236" s="83">
        <f t="shared" si="164"/>
        <v>27332798912</v>
      </c>
      <c r="AR236" s="83">
        <f t="shared" si="164"/>
        <v>145246487090</v>
      </c>
      <c r="AS236" s="83">
        <f t="shared" si="164"/>
        <v>26960277244</v>
      </c>
      <c r="AT236" s="83">
        <f t="shared" si="164"/>
        <v>66364467574</v>
      </c>
      <c r="AU236" s="83">
        <f t="shared" si="164"/>
        <v>37812215644</v>
      </c>
      <c r="AV236" s="83">
        <f t="shared" si="164"/>
        <v>40679545818</v>
      </c>
      <c r="AW236" s="83">
        <f t="shared" si="164"/>
        <v>13466012656</v>
      </c>
      <c r="AX236" s="83">
        <f t="shared" si="164"/>
        <v>80943990484</v>
      </c>
      <c r="AY236" s="83">
        <f t="shared" si="164"/>
        <v>16598761388</v>
      </c>
      <c r="AZ236" s="66">
        <f t="shared" ref="AZ236:BE236" si="165">+IF(ISERROR(AN236/AH236),0,AN236/AH236)</f>
        <v>1164.2716733362645</v>
      </c>
      <c r="BA236" s="66">
        <f t="shared" si="165"/>
        <v>1691.2354038434778</v>
      </c>
      <c r="BB236" s="66">
        <f t="shared" si="165"/>
        <v>1601.8286013182042</v>
      </c>
      <c r="BC236" s="66">
        <f t="shared" si="165"/>
        <v>568.96565645741225</v>
      </c>
      <c r="BD236" s="66">
        <f t="shared" si="165"/>
        <v>2334.4379323435401</v>
      </c>
      <c r="BE236" s="66">
        <f t="shared" si="165"/>
        <v>1684.2256364367724</v>
      </c>
      <c r="BF236" s="66">
        <f t="shared" ref="BF236:BK236" si="166">+IF(ISERROR(AT236/AH236),0,AT236/AH236)</f>
        <v>767.62539207881741</v>
      </c>
      <c r="BG236" s="66">
        <f t="shared" si="166"/>
        <v>1067.5274343979872</v>
      </c>
      <c r="BH236" s="66">
        <f t="shared" si="166"/>
        <v>1075.8787517128164</v>
      </c>
      <c r="BI236" s="66">
        <f t="shared" si="166"/>
        <v>280.31153177368611</v>
      </c>
      <c r="BJ236" s="66">
        <f t="shared" si="166"/>
        <v>1300.9520957571831</v>
      </c>
      <c r="BK236" s="66">
        <f t="shared" si="166"/>
        <v>1036.9351624152173</v>
      </c>
    </row>
    <row r="237" spans="1:63" ht="15" hidden="1" customHeight="1" outlineLevel="1">
      <c r="F237" s="71">
        <f>SUM(F239:F679)</f>
        <v>0</v>
      </c>
      <c r="G237" s="84">
        <f>SUM(G239:G679)</f>
        <v>0</v>
      </c>
      <c r="H237" s="84">
        <f>SUM(H239:H679)</f>
        <v>0</v>
      </c>
      <c r="J237" s="85" t="s">
        <v>86</v>
      </c>
      <c r="K237" s="86"/>
      <c r="L237" s="86"/>
      <c r="M237" s="86"/>
      <c r="N237" s="86"/>
      <c r="O237" s="87"/>
      <c r="P237" s="85" t="s">
        <v>564</v>
      </c>
      <c r="Q237" s="86"/>
      <c r="R237" s="86"/>
      <c r="S237" s="86"/>
      <c r="T237" s="86"/>
      <c r="U237" s="87"/>
      <c r="V237" s="85" t="s">
        <v>565</v>
      </c>
      <c r="W237" s="86"/>
      <c r="X237" s="86"/>
      <c r="Y237" s="86"/>
      <c r="Z237" s="86"/>
      <c r="AA237" s="87"/>
      <c r="AB237" s="85" t="s">
        <v>566</v>
      </c>
      <c r="AC237" s="86"/>
      <c r="AD237" s="86"/>
      <c r="AE237" s="86"/>
      <c r="AF237" s="86"/>
      <c r="AG237" s="87"/>
      <c r="AH237" s="85" t="s">
        <v>85</v>
      </c>
      <c r="AI237" s="86"/>
      <c r="AJ237" s="86"/>
      <c r="AK237" s="86"/>
      <c r="AL237" s="86"/>
      <c r="AM237" s="87"/>
      <c r="AN237" s="85" t="s">
        <v>84</v>
      </c>
      <c r="AO237" s="86"/>
      <c r="AP237" s="86"/>
      <c r="AQ237" s="86"/>
      <c r="AR237" s="86"/>
      <c r="AS237" s="87"/>
      <c r="AT237" s="85" t="s">
        <v>83</v>
      </c>
      <c r="AU237" s="86"/>
      <c r="AV237" s="86"/>
      <c r="AW237" s="86"/>
      <c r="AX237" s="86"/>
      <c r="AY237" s="87"/>
      <c r="AZ237" s="85" t="s">
        <v>82</v>
      </c>
      <c r="BA237" s="86"/>
      <c r="BB237" s="86"/>
      <c r="BC237" s="86"/>
      <c r="BD237" s="86"/>
      <c r="BE237" s="87"/>
      <c r="BF237" s="85" t="s">
        <v>81</v>
      </c>
      <c r="BG237" s="86"/>
      <c r="BH237" s="86"/>
      <c r="BI237" s="86"/>
      <c r="BJ237" s="86"/>
      <c r="BK237" s="87"/>
    </row>
    <row r="238" spans="1:63" ht="38.25" hidden="1" customHeight="1" outlineLevel="1">
      <c r="B238" s="56" t="s">
        <v>570</v>
      </c>
      <c r="C238" s="56" t="s">
        <v>571</v>
      </c>
      <c r="D238" s="56" t="s">
        <v>573</v>
      </c>
      <c r="E238" s="56" t="s">
        <v>572</v>
      </c>
      <c r="F238" s="56" t="s">
        <v>80</v>
      </c>
      <c r="G238" s="56" t="s">
        <v>79</v>
      </c>
      <c r="H238" s="56" t="s">
        <v>78</v>
      </c>
      <c r="J238" s="52" t="s">
        <v>77</v>
      </c>
      <c r="K238" s="52" t="s">
        <v>76</v>
      </c>
      <c r="L238" s="52" t="s">
        <v>75</v>
      </c>
      <c r="M238" s="52" t="s">
        <v>74</v>
      </c>
      <c r="N238" s="52" t="s">
        <v>73</v>
      </c>
      <c r="O238" s="52" t="s">
        <v>72</v>
      </c>
      <c r="P238" s="52" t="s">
        <v>77</v>
      </c>
      <c r="Q238" s="52" t="s">
        <v>76</v>
      </c>
      <c r="R238" s="52" t="s">
        <v>75</v>
      </c>
      <c r="S238" s="52" t="s">
        <v>74</v>
      </c>
      <c r="T238" s="52" t="s">
        <v>73</v>
      </c>
      <c r="U238" s="52" t="s">
        <v>72</v>
      </c>
      <c r="V238" s="52" t="s">
        <v>77</v>
      </c>
      <c r="W238" s="52" t="s">
        <v>76</v>
      </c>
      <c r="X238" s="52" t="s">
        <v>75</v>
      </c>
      <c r="Y238" s="52" t="s">
        <v>74</v>
      </c>
      <c r="Z238" s="52" t="s">
        <v>73</v>
      </c>
      <c r="AA238" s="52" t="s">
        <v>580</v>
      </c>
      <c r="AB238" s="52" t="s">
        <v>77</v>
      </c>
      <c r="AC238" s="52" t="s">
        <v>76</v>
      </c>
      <c r="AD238" s="52" t="s">
        <v>75</v>
      </c>
      <c r="AE238" s="52" t="s">
        <v>74</v>
      </c>
      <c r="AF238" s="52" t="s">
        <v>73</v>
      </c>
      <c r="AG238" s="52" t="s">
        <v>72</v>
      </c>
      <c r="AH238" s="52" t="s">
        <v>77</v>
      </c>
      <c r="AI238" s="52" t="s">
        <v>76</v>
      </c>
      <c r="AJ238" s="52" t="s">
        <v>75</v>
      </c>
      <c r="AK238" s="52" t="s">
        <v>74</v>
      </c>
      <c r="AL238" s="52" t="s">
        <v>73</v>
      </c>
      <c r="AM238" s="52" t="s">
        <v>72</v>
      </c>
      <c r="AN238" s="52" t="s">
        <v>77</v>
      </c>
      <c r="AO238" s="52" t="s">
        <v>76</v>
      </c>
      <c r="AP238" s="52" t="s">
        <v>75</v>
      </c>
      <c r="AQ238" s="52" t="s">
        <v>74</v>
      </c>
      <c r="AR238" s="52" t="s">
        <v>73</v>
      </c>
      <c r="AS238" s="52" t="s">
        <v>72</v>
      </c>
      <c r="AT238" s="52" t="s">
        <v>77</v>
      </c>
      <c r="AU238" s="52" t="s">
        <v>76</v>
      </c>
      <c r="AV238" s="52" t="s">
        <v>75</v>
      </c>
      <c r="AW238" s="52" t="s">
        <v>74</v>
      </c>
      <c r="AX238" s="52" t="s">
        <v>73</v>
      </c>
      <c r="AY238" s="52" t="s">
        <v>72</v>
      </c>
      <c r="AZ238" s="52" t="s">
        <v>77</v>
      </c>
      <c r="BA238" s="52" t="s">
        <v>76</v>
      </c>
      <c r="BB238" s="52" t="s">
        <v>75</v>
      </c>
      <c r="BC238" s="52" t="s">
        <v>74</v>
      </c>
      <c r="BD238" s="52" t="s">
        <v>73</v>
      </c>
      <c r="BE238" s="52" t="s">
        <v>72</v>
      </c>
      <c r="BF238" s="52" t="s">
        <v>77</v>
      </c>
      <c r="BG238" s="52" t="s">
        <v>76</v>
      </c>
      <c r="BH238" s="52" t="s">
        <v>75</v>
      </c>
      <c r="BI238" s="52" t="s">
        <v>74</v>
      </c>
      <c r="BJ238" s="52" t="s">
        <v>73</v>
      </c>
      <c r="BK238" s="52" t="s">
        <v>72</v>
      </c>
    </row>
    <row r="239" spans="1:63" ht="15" hidden="1" customHeight="1" outlineLevel="1">
      <c r="B239" s="56" t="s">
        <v>71</v>
      </c>
      <c r="C239" s="56" t="s">
        <v>64</v>
      </c>
      <c r="D239" s="88">
        <f t="shared" ref="D239:D302" si="167">VLOOKUP(B239,$B$188:$C$208,2,0)</f>
        <v>0</v>
      </c>
      <c r="E239" s="88">
        <f t="shared" ref="E239:E302" si="168">VLOOKUP(C239,$B$213:$C$233,2,0)</f>
        <v>0</v>
      </c>
      <c r="F239" s="65">
        <f t="shared" ref="F239:F302" si="169">VLOOKUP($B239,$B$188:$D$208,3,0)*E239</f>
        <v>0</v>
      </c>
      <c r="G239" s="65">
        <f t="shared" ref="G239:G302" si="170">SUM(V239:AA239)</f>
        <v>0</v>
      </c>
      <c r="H239" s="65">
        <f t="shared" ref="H239:H302" si="171">SUM(AB239:AG239)</f>
        <v>0</v>
      </c>
      <c r="J239" s="88">
        <f t="shared" ref="J239:J302" si="172">+IF(ISERROR(AH239/SUM($AH239:$AM239)),J$236,AH239/SUM($AH239:$AM239))</f>
        <v>0.66919766660130531</v>
      </c>
      <c r="K239" s="88">
        <f t="shared" ref="K239:K302" si="173">+IF(ISERROR(AI239/SUM($AH239:$AM239)),K$236,AI239/SUM($AH239:$AM239))</f>
        <v>1.03189164962604E-2</v>
      </c>
      <c r="L239" s="88">
        <f t="shared" ref="L239:L302" si="174">+IF(ISERROR(AJ239/SUM($AH239:$AM239)),L$236,AJ239/SUM($AH239:$AM239))</f>
        <v>0.319774363427547</v>
      </c>
      <c r="M239" s="88">
        <f t="shared" ref="M239:M302" si="175">+IF(ISERROR(AK239/SUM($AH239:$AM239)),M$236,AK239/SUM($AH239:$AM239))</f>
        <v>0</v>
      </c>
      <c r="N239" s="88">
        <f t="shared" ref="N239:N302" si="176">+IF(ISERROR(AL239/SUM($AH239:$AM239)),N$236,AL239/SUM($AH239:$AM239))</f>
        <v>7.0905347488725177E-4</v>
      </c>
      <c r="O239" s="88">
        <f t="shared" ref="O239:O302" si="177">+IF(ISERROR(AM239/SUM($AH239:$AM239)),O$236,AM239/SUM($AH239:$AM239))</f>
        <v>0</v>
      </c>
      <c r="P239" s="65">
        <f t="shared" ref="P239:P302" si="178">+$F239*J239</f>
        <v>0</v>
      </c>
      <c r="Q239" s="65">
        <f t="shared" ref="Q239:Q302" si="179">+$F239*K239</f>
        <v>0</v>
      </c>
      <c r="R239" s="65">
        <f t="shared" ref="R239:R302" si="180">+$F239*L239</f>
        <v>0</v>
      </c>
      <c r="S239" s="65">
        <f t="shared" ref="S239:S302" si="181">+$F239*M239</f>
        <v>0</v>
      </c>
      <c r="T239" s="65">
        <f t="shared" ref="T239:T302" si="182">+$F239*N239</f>
        <v>0</v>
      </c>
      <c r="U239" s="65">
        <f t="shared" ref="U239:U302" si="183">+$F239*O239</f>
        <v>0</v>
      </c>
      <c r="V239" s="89">
        <f t="shared" ref="V239:V302" si="184">+IF(AZ239=0,AZ$236*P239,P239*AZ239)</f>
        <v>0</v>
      </c>
      <c r="W239" s="89">
        <f t="shared" ref="W239:W302" si="185">+IF(BA239=0,BA$236*Q239,Q239*BA239)</f>
        <v>0</v>
      </c>
      <c r="X239" s="89">
        <f t="shared" ref="X239:X302" si="186">+IF(BB239=0,BB$236*R239,R239*BB239)</f>
        <v>0</v>
      </c>
      <c r="Y239" s="89">
        <f t="shared" ref="Y239:Y302" si="187">+IF(BC239=0,BC$236*S239,S239*BC239)</f>
        <v>0</v>
      </c>
      <c r="Z239" s="89">
        <f t="shared" ref="Z239:Z302" si="188">+IF(BD239=0,BD$236*T239,T239*BD239)</f>
        <v>0</v>
      </c>
      <c r="AA239" s="89">
        <f t="shared" ref="AA239:AA302" si="189">+IF(BE239=0,BE$236*U239,U239*BE239)</f>
        <v>0</v>
      </c>
      <c r="AB239" s="89">
        <f t="shared" ref="AB239:AB302" si="190">+IF(BF239=0,BF$236*P239,P239*BF239)</f>
        <v>0</v>
      </c>
      <c r="AC239" s="89">
        <f t="shared" ref="AC239:AC302" si="191">+IF(BG239=0,BG$236*Q239,Q239*BG239)</f>
        <v>0</v>
      </c>
      <c r="AD239" s="89">
        <f t="shared" ref="AD239:AD302" si="192">+IF(BH239=0,BH$236*R239,R239*BH239)</f>
        <v>0</v>
      </c>
      <c r="AE239" s="89">
        <f t="shared" ref="AE239:AE302" si="193">+IF(BI239=0,BI$236*S239,S239*BI239)</f>
        <v>0</v>
      </c>
      <c r="AF239" s="89">
        <f t="shared" ref="AF239:AF302" si="194">+IF(BJ239=0,BJ$236*T239,T239*BJ239)</f>
        <v>0</v>
      </c>
      <c r="AG239" s="89">
        <f t="shared" ref="AG239:AG302" si="195">+IF(BK239=0,BK$236*U239,U239*BK239)</f>
        <v>0</v>
      </c>
      <c r="AH239" s="65">
        <v>382235</v>
      </c>
      <c r="AI239" s="65">
        <v>5894</v>
      </c>
      <c r="AJ239" s="65">
        <v>182650</v>
      </c>
      <c r="AK239" s="65">
        <v>0</v>
      </c>
      <c r="AL239" s="65">
        <v>405</v>
      </c>
      <c r="AM239" s="65">
        <v>0</v>
      </c>
      <c r="AN239" s="89">
        <v>495768259</v>
      </c>
      <c r="AO239" s="89">
        <v>6886505</v>
      </c>
      <c r="AP239" s="89">
        <v>259829116</v>
      </c>
      <c r="AQ239" s="89">
        <v>0</v>
      </c>
      <c r="AR239" s="89">
        <v>652670</v>
      </c>
      <c r="AS239" s="89">
        <v>0</v>
      </c>
      <c r="AT239" s="89">
        <v>318561567</v>
      </c>
      <c r="AU239" s="89">
        <v>4615002</v>
      </c>
      <c r="AV239" s="89">
        <v>153119933</v>
      </c>
      <c r="AW239" s="89">
        <v>0</v>
      </c>
      <c r="AX239" s="89">
        <v>341417</v>
      </c>
      <c r="AY239" s="89">
        <v>0</v>
      </c>
      <c r="AZ239" s="65">
        <f t="shared" ref="AZ239:AZ302" si="196">+IF(ISERROR(AN239/AH239),0,AN239/AH239)</f>
        <v>1297.0247596373958</v>
      </c>
      <c r="BA239" s="65">
        <f t="shared" ref="BA239:BA302" si="197">+IF(ISERROR(AO239/AI239),0,AO239/AI239)</f>
        <v>1168.3924329826943</v>
      </c>
      <c r="BB239" s="65">
        <f t="shared" ref="BB239:BB302" si="198">+IF(ISERROR(AP239/AJ239),0,AP239/AJ239)</f>
        <v>1422.5519627703259</v>
      </c>
      <c r="BC239" s="65">
        <f t="shared" ref="BC239:BC302" si="199">+IF(ISERROR(AQ239/AK239),0,AQ239/AK239)</f>
        <v>0</v>
      </c>
      <c r="BD239" s="65">
        <f t="shared" ref="BD239:BD302" si="200">+IF(ISERROR(AR239/AL239),0,AR239/AL239)</f>
        <v>1611.5308641975309</v>
      </c>
      <c r="BE239" s="65">
        <f t="shared" ref="BE239:BE302" si="201">+IF(ISERROR(AS239/AM239),0,AS239/AM239)</f>
        <v>0</v>
      </c>
      <c r="BF239" s="65">
        <f t="shared" ref="BF239:BF302" si="202">+IF(ISERROR(AT239/AH239),0,AT239/AH239)</f>
        <v>833.41809881355709</v>
      </c>
      <c r="BG239" s="65">
        <f t="shared" ref="BG239:BG302" si="203">+IF(ISERROR(AU239/AI239),0,AU239/AI239)</f>
        <v>783</v>
      </c>
      <c r="BH239" s="65">
        <f t="shared" ref="BH239:BH302" si="204">+IF(ISERROR(AV239/AJ239),0,AV239/AJ239)</f>
        <v>838.32429783739394</v>
      </c>
      <c r="BI239" s="65">
        <f t="shared" ref="BI239:BI302" si="205">+IF(ISERROR(AW239/AK239),0,AW239/AK239)</f>
        <v>0</v>
      </c>
      <c r="BJ239" s="65">
        <f t="shared" ref="BJ239:BJ302" si="206">+IF(ISERROR(AX239/AL239),0,AX239/AL239)</f>
        <v>843.00493827160494</v>
      </c>
      <c r="BK239" s="65">
        <f t="shared" ref="BK239:BK302" si="207">+IF(ISERROR(AY239/AM239),0,AY239/AM239)</f>
        <v>0</v>
      </c>
    </row>
    <row r="240" spans="1:63" ht="15" hidden="1" customHeight="1" outlineLevel="1">
      <c r="B240" s="56" t="s">
        <v>71</v>
      </c>
      <c r="C240" s="56" t="s">
        <v>63</v>
      </c>
      <c r="D240" s="88">
        <f t="shared" si="167"/>
        <v>0</v>
      </c>
      <c r="E240" s="88">
        <f t="shared" si="168"/>
        <v>0</v>
      </c>
      <c r="F240" s="65">
        <f t="shared" si="169"/>
        <v>0</v>
      </c>
      <c r="G240" s="65">
        <f t="shared" si="170"/>
        <v>0</v>
      </c>
      <c r="H240" s="65">
        <f t="shared" si="171"/>
        <v>0</v>
      </c>
      <c r="J240" s="88">
        <f t="shared" si="172"/>
        <v>0.80665507315113072</v>
      </c>
      <c r="K240" s="88">
        <f t="shared" si="173"/>
        <v>3.1882167723916235E-3</v>
      </c>
      <c r="L240" s="88">
        <f t="shared" si="174"/>
        <v>0.17505549736840373</v>
      </c>
      <c r="M240" s="88">
        <f t="shared" si="175"/>
        <v>0</v>
      </c>
      <c r="N240" s="88">
        <f t="shared" si="176"/>
        <v>1.5101212708073962E-2</v>
      </c>
      <c r="O240" s="88">
        <f t="shared" si="177"/>
        <v>0</v>
      </c>
      <c r="P240" s="65">
        <f t="shared" si="178"/>
        <v>0</v>
      </c>
      <c r="Q240" s="65">
        <f t="shared" si="179"/>
        <v>0</v>
      </c>
      <c r="R240" s="65">
        <f t="shared" si="180"/>
        <v>0</v>
      </c>
      <c r="S240" s="65">
        <f t="shared" si="181"/>
        <v>0</v>
      </c>
      <c r="T240" s="65">
        <f t="shared" si="182"/>
        <v>0</v>
      </c>
      <c r="U240" s="65">
        <f t="shared" si="183"/>
        <v>0</v>
      </c>
      <c r="V240" s="89">
        <f t="shared" si="184"/>
        <v>0</v>
      </c>
      <c r="W240" s="89">
        <f t="shared" si="185"/>
        <v>0</v>
      </c>
      <c r="X240" s="89">
        <f t="shared" si="186"/>
        <v>0</v>
      </c>
      <c r="Y240" s="89">
        <f t="shared" si="187"/>
        <v>0</v>
      </c>
      <c r="Z240" s="89">
        <f t="shared" si="188"/>
        <v>0</v>
      </c>
      <c r="AA240" s="89">
        <f t="shared" si="189"/>
        <v>0</v>
      </c>
      <c r="AB240" s="89">
        <f t="shared" si="190"/>
        <v>0</v>
      </c>
      <c r="AC240" s="89">
        <f t="shared" si="191"/>
        <v>0</v>
      </c>
      <c r="AD240" s="89">
        <f t="shared" si="192"/>
        <v>0</v>
      </c>
      <c r="AE240" s="89">
        <f t="shared" si="193"/>
        <v>0</v>
      </c>
      <c r="AF240" s="89">
        <f t="shared" si="194"/>
        <v>0</v>
      </c>
      <c r="AG240" s="89">
        <f t="shared" si="195"/>
        <v>0</v>
      </c>
      <c r="AH240" s="65">
        <v>244915</v>
      </c>
      <c r="AI240" s="65">
        <v>968</v>
      </c>
      <c r="AJ240" s="65">
        <v>53150</v>
      </c>
      <c r="AK240" s="65">
        <v>0</v>
      </c>
      <c r="AL240" s="65">
        <v>4585</v>
      </c>
      <c r="AM240" s="65">
        <v>0</v>
      </c>
      <c r="AN240" s="89">
        <v>319244263</v>
      </c>
      <c r="AO240" s="89">
        <v>2161547</v>
      </c>
      <c r="AP240" s="89">
        <v>112965446</v>
      </c>
      <c r="AQ240" s="89">
        <v>0</v>
      </c>
      <c r="AR240" s="89">
        <v>9502919</v>
      </c>
      <c r="AS240" s="89">
        <v>0</v>
      </c>
      <c r="AT240" s="89">
        <v>263574029</v>
      </c>
      <c r="AU240" s="89">
        <v>903586</v>
      </c>
      <c r="AV240" s="89">
        <v>56946431</v>
      </c>
      <c r="AW240" s="89">
        <v>0</v>
      </c>
      <c r="AX240" s="89">
        <v>4919884</v>
      </c>
      <c r="AY240" s="89">
        <v>0</v>
      </c>
      <c r="AZ240" s="65">
        <f t="shared" si="196"/>
        <v>1303.4900394014251</v>
      </c>
      <c r="BA240" s="65">
        <f t="shared" si="197"/>
        <v>2233.0030991735539</v>
      </c>
      <c r="BB240" s="65">
        <f t="shared" si="198"/>
        <v>2125.4082031984949</v>
      </c>
      <c r="BC240" s="65">
        <f t="shared" si="199"/>
        <v>0</v>
      </c>
      <c r="BD240" s="65">
        <f t="shared" si="200"/>
        <v>2072.6104689203926</v>
      </c>
      <c r="BE240" s="65">
        <f t="shared" si="201"/>
        <v>0</v>
      </c>
      <c r="BF240" s="65">
        <f t="shared" si="202"/>
        <v>1076.1857338260213</v>
      </c>
      <c r="BG240" s="65">
        <f t="shared" si="203"/>
        <v>933.4566115702479</v>
      </c>
      <c r="BH240" s="65">
        <f t="shared" si="204"/>
        <v>1071.4286171213546</v>
      </c>
      <c r="BI240" s="65">
        <f t="shared" si="205"/>
        <v>0</v>
      </c>
      <c r="BJ240" s="65">
        <f t="shared" si="206"/>
        <v>1073.0390403489639</v>
      </c>
      <c r="BK240" s="65">
        <f t="shared" si="207"/>
        <v>0</v>
      </c>
    </row>
    <row r="241" spans="2:63" ht="15" hidden="1" customHeight="1" outlineLevel="1">
      <c r="B241" s="56" t="s">
        <v>71</v>
      </c>
      <c r="C241" s="56" t="s">
        <v>62</v>
      </c>
      <c r="D241" s="88">
        <f t="shared" si="167"/>
        <v>0</v>
      </c>
      <c r="E241" s="88">
        <f t="shared" si="168"/>
        <v>0</v>
      </c>
      <c r="F241" s="65">
        <f t="shared" si="169"/>
        <v>0</v>
      </c>
      <c r="G241" s="65">
        <f t="shared" si="170"/>
        <v>0</v>
      </c>
      <c r="H241" s="65">
        <f t="shared" si="171"/>
        <v>0</v>
      </c>
      <c r="J241" s="88">
        <f t="shared" si="172"/>
        <v>0.27123655369782862</v>
      </c>
      <c r="K241" s="88">
        <f t="shared" si="173"/>
        <v>1.5955638202805168E-3</v>
      </c>
      <c r="L241" s="88">
        <f t="shared" si="174"/>
        <v>0.22581256215241641</v>
      </c>
      <c r="M241" s="88">
        <f t="shared" si="175"/>
        <v>0</v>
      </c>
      <c r="N241" s="88">
        <f t="shared" si="176"/>
        <v>0.50135532032947439</v>
      </c>
      <c r="O241" s="88">
        <f t="shared" si="177"/>
        <v>0</v>
      </c>
      <c r="P241" s="65">
        <f t="shared" si="178"/>
        <v>0</v>
      </c>
      <c r="Q241" s="65">
        <f t="shared" si="179"/>
        <v>0</v>
      </c>
      <c r="R241" s="65">
        <f t="shared" si="180"/>
        <v>0</v>
      </c>
      <c r="S241" s="65">
        <f t="shared" si="181"/>
        <v>0</v>
      </c>
      <c r="T241" s="65">
        <f t="shared" si="182"/>
        <v>0</v>
      </c>
      <c r="U241" s="65">
        <f t="shared" si="183"/>
        <v>0</v>
      </c>
      <c r="V241" s="89">
        <f t="shared" si="184"/>
        <v>0</v>
      </c>
      <c r="W241" s="89">
        <f t="shared" si="185"/>
        <v>0</v>
      </c>
      <c r="X241" s="89">
        <f t="shared" si="186"/>
        <v>0</v>
      </c>
      <c r="Y241" s="89">
        <f t="shared" si="187"/>
        <v>0</v>
      </c>
      <c r="Z241" s="89">
        <f t="shared" si="188"/>
        <v>0</v>
      </c>
      <c r="AA241" s="89">
        <f t="shared" si="189"/>
        <v>0</v>
      </c>
      <c r="AB241" s="89">
        <f t="shared" si="190"/>
        <v>0</v>
      </c>
      <c r="AC241" s="89">
        <f t="shared" si="191"/>
        <v>0</v>
      </c>
      <c r="AD241" s="89">
        <f t="shared" si="192"/>
        <v>0</v>
      </c>
      <c r="AE241" s="89">
        <f t="shared" si="193"/>
        <v>0</v>
      </c>
      <c r="AF241" s="89">
        <f t="shared" si="194"/>
        <v>0</v>
      </c>
      <c r="AG241" s="89">
        <f t="shared" si="195"/>
        <v>0</v>
      </c>
      <c r="AH241" s="65">
        <v>1313035</v>
      </c>
      <c r="AI241" s="65">
        <v>7724</v>
      </c>
      <c r="AJ241" s="65">
        <v>1093141</v>
      </c>
      <c r="AK241" s="65">
        <v>0</v>
      </c>
      <c r="AL241" s="65">
        <v>2427022</v>
      </c>
      <c r="AM241" s="65">
        <v>0</v>
      </c>
      <c r="AN241" s="89">
        <v>1508096654</v>
      </c>
      <c r="AO241" s="89">
        <v>14433654</v>
      </c>
      <c r="AP241" s="89">
        <v>1670895737</v>
      </c>
      <c r="AQ241" s="89">
        <v>0</v>
      </c>
      <c r="AR241" s="89">
        <v>4922108075</v>
      </c>
      <c r="AS241" s="89">
        <v>0</v>
      </c>
      <c r="AT241" s="89">
        <v>1390113862</v>
      </c>
      <c r="AU241" s="89">
        <v>7784306</v>
      </c>
      <c r="AV241" s="89">
        <v>1221439970</v>
      </c>
      <c r="AW241" s="89">
        <v>0</v>
      </c>
      <c r="AX241" s="89">
        <v>2738389957</v>
      </c>
      <c r="AY241" s="89">
        <v>0</v>
      </c>
      <c r="AZ241" s="65">
        <f t="shared" si="196"/>
        <v>1148.557848039085</v>
      </c>
      <c r="BA241" s="65">
        <f t="shared" si="197"/>
        <v>1868.6760745727602</v>
      </c>
      <c r="BB241" s="65">
        <f t="shared" si="198"/>
        <v>1528.5271863373525</v>
      </c>
      <c r="BC241" s="65">
        <f t="shared" si="199"/>
        <v>0</v>
      </c>
      <c r="BD241" s="65">
        <f t="shared" si="200"/>
        <v>2028.044276071663</v>
      </c>
      <c r="BE241" s="65">
        <f t="shared" si="201"/>
        <v>0</v>
      </c>
      <c r="BF241" s="65">
        <f t="shared" si="202"/>
        <v>1058.7028236109472</v>
      </c>
      <c r="BG241" s="65">
        <f t="shared" si="203"/>
        <v>1007.8076126359399</v>
      </c>
      <c r="BH241" s="65">
        <f t="shared" si="204"/>
        <v>1117.3672655220141</v>
      </c>
      <c r="BI241" s="65">
        <f t="shared" si="205"/>
        <v>0</v>
      </c>
      <c r="BJ241" s="65">
        <f t="shared" si="206"/>
        <v>1128.2921856497387</v>
      </c>
      <c r="BK241" s="65">
        <f t="shared" si="207"/>
        <v>0</v>
      </c>
    </row>
    <row r="242" spans="2:63" ht="15" hidden="1" customHeight="1" outlineLevel="1">
      <c r="B242" s="56" t="s">
        <v>71</v>
      </c>
      <c r="C242" s="56" t="s">
        <v>61</v>
      </c>
      <c r="D242" s="88">
        <f t="shared" si="167"/>
        <v>0</v>
      </c>
      <c r="E242" s="88">
        <f t="shared" si="168"/>
        <v>0</v>
      </c>
      <c r="F242" s="65">
        <f t="shared" si="169"/>
        <v>0</v>
      </c>
      <c r="G242" s="65">
        <f t="shared" si="170"/>
        <v>0</v>
      </c>
      <c r="H242" s="65">
        <f t="shared" si="171"/>
        <v>0</v>
      </c>
      <c r="J242" s="88">
        <f t="shared" si="172"/>
        <v>0.20693849996175578</v>
      </c>
      <c r="K242" s="88">
        <f t="shared" si="173"/>
        <v>0.48055164799350847</v>
      </c>
      <c r="L242" s="88">
        <f t="shared" si="174"/>
        <v>0.15662107290014265</v>
      </c>
      <c r="M242" s="88">
        <f t="shared" si="175"/>
        <v>0</v>
      </c>
      <c r="N242" s="88">
        <f t="shared" si="176"/>
        <v>0.15588877914459309</v>
      </c>
      <c r="O242" s="88">
        <f t="shared" si="177"/>
        <v>0</v>
      </c>
      <c r="P242" s="65">
        <f t="shared" si="178"/>
        <v>0</v>
      </c>
      <c r="Q242" s="65">
        <f t="shared" si="179"/>
        <v>0</v>
      </c>
      <c r="R242" s="65">
        <f t="shared" si="180"/>
        <v>0</v>
      </c>
      <c r="S242" s="65">
        <f t="shared" si="181"/>
        <v>0</v>
      </c>
      <c r="T242" s="65">
        <f t="shared" si="182"/>
        <v>0</v>
      </c>
      <c r="U242" s="65">
        <f t="shared" si="183"/>
        <v>0</v>
      </c>
      <c r="V242" s="89">
        <f t="shared" si="184"/>
        <v>0</v>
      </c>
      <c r="W242" s="89">
        <f t="shared" si="185"/>
        <v>0</v>
      </c>
      <c r="X242" s="89">
        <f t="shared" si="186"/>
        <v>0</v>
      </c>
      <c r="Y242" s="89">
        <f t="shared" si="187"/>
        <v>0</v>
      </c>
      <c r="Z242" s="89">
        <f t="shared" si="188"/>
        <v>0</v>
      </c>
      <c r="AA242" s="89">
        <f t="shared" si="189"/>
        <v>0</v>
      </c>
      <c r="AB242" s="89">
        <f t="shared" si="190"/>
        <v>0</v>
      </c>
      <c r="AC242" s="89">
        <f t="shared" si="191"/>
        <v>0</v>
      </c>
      <c r="AD242" s="89">
        <f t="shared" si="192"/>
        <v>0</v>
      </c>
      <c r="AE242" s="89">
        <f t="shared" si="193"/>
        <v>0</v>
      </c>
      <c r="AF242" s="89">
        <f t="shared" si="194"/>
        <v>0</v>
      </c>
      <c r="AG242" s="89">
        <f t="shared" si="195"/>
        <v>0</v>
      </c>
      <c r="AH242" s="65">
        <v>311131</v>
      </c>
      <c r="AI242" s="65">
        <v>722507</v>
      </c>
      <c r="AJ242" s="65">
        <v>235479</v>
      </c>
      <c r="AK242" s="65">
        <v>0</v>
      </c>
      <c r="AL242" s="65">
        <v>234378</v>
      </c>
      <c r="AM242" s="65">
        <v>0</v>
      </c>
      <c r="AN242" s="89">
        <v>450152729</v>
      </c>
      <c r="AO242" s="89">
        <v>1005997337</v>
      </c>
      <c r="AP242" s="89">
        <v>438544193</v>
      </c>
      <c r="AQ242" s="89">
        <v>0</v>
      </c>
      <c r="AR242" s="89">
        <v>496725195</v>
      </c>
      <c r="AS242" s="89">
        <v>0</v>
      </c>
      <c r="AT242" s="89">
        <v>357011668</v>
      </c>
      <c r="AU242" s="89">
        <v>796730574</v>
      </c>
      <c r="AV242" s="89">
        <v>318741003</v>
      </c>
      <c r="AW242" s="89">
        <v>0</v>
      </c>
      <c r="AX242" s="89">
        <v>318518930</v>
      </c>
      <c r="AY242" s="89">
        <v>0</v>
      </c>
      <c r="AZ242" s="65">
        <f t="shared" si="196"/>
        <v>1446.8269924886945</v>
      </c>
      <c r="BA242" s="65">
        <f t="shared" si="197"/>
        <v>1392.370367345922</v>
      </c>
      <c r="BB242" s="65">
        <f t="shared" si="198"/>
        <v>1862.3494791467604</v>
      </c>
      <c r="BC242" s="65">
        <f t="shared" si="199"/>
        <v>0</v>
      </c>
      <c r="BD242" s="65">
        <f t="shared" si="200"/>
        <v>2119.3337045285821</v>
      </c>
      <c r="BE242" s="65">
        <f t="shared" si="201"/>
        <v>0</v>
      </c>
      <c r="BF242" s="65">
        <f t="shared" si="202"/>
        <v>1147.4641485419324</v>
      </c>
      <c r="BG242" s="65">
        <f t="shared" si="203"/>
        <v>1102.7305949976956</v>
      </c>
      <c r="BH242" s="65">
        <f t="shared" si="204"/>
        <v>1353.5856827997402</v>
      </c>
      <c r="BI242" s="65">
        <f t="shared" si="205"/>
        <v>0</v>
      </c>
      <c r="BJ242" s="65">
        <f t="shared" si="206"/>
        <v>1358.9967061754942</v>
      </c>
      <c r="BK242" s="65">
        <f t="shared" si="207"/>
        <v>0</v>
      </c>
    </row>
    <row r="243" spans="2:63" ht="15" hidden="1" customHeight="1" outlineLevel="1">
      <c r="B243" s="56" t="s">
        <v>71</v>
      </c>
      <c r="C243" s="56" t="s">
        <v>40</v>
      </c>
      <c r="D243" s="88">
        <f t="shared" si="167"/>
        <v>0</v>
      </c>
      <c r="E243" s="88">
        <f t="shared" si="168"/>
        <v>0</v>
      </c>
      <c r="F243" s="65">
        <f t="shared" si="169"/>
        <v>0</v>
      </c>
      <c r="G243" s="65">
        <f t="shared" si="170"/>
        <v>0</v>
      </c>
      <c r="H243" s="65">
        <f t="shared" si="171"/>
        <v>0</v>
      </c>
      <c r="J243" s="88">
        <f t="shared" si="172"/>
        <v>1.1806703726597808E-2</v>
      </c>
      <c r="K243" s="88">
        <f t="shared" si="173"/>
        <v>2.4030492095711301E-2</v>
      </c>
      <c r="L243" s="88">
        <f t="shared" si="174"/>
        <v>0.71283401528454793</v>
      </c>
      <c r="M243" s="88">
        <f t="shared" si="175"/>
        <v>0</v>
      </c>
      <c r="N243" s="88">
        <f t="shared" si="176"/>
        <v>0.25132878889314292</v>
      </c>
      <c r="O243" s="88">
        <f t="shared" si="177"/>
        <v>0</v>
      </c>
      <c r="P243" s="65">
        <f t="shared" si="178"/>
        <v>0</v>
      </c>
      <c r="Q243" s="65">
        <f t="shared" si="179"/>
        <v>0</v>
      </c>
      <c r="R243" s="65">
        <f t="shared" si="180"/>
        <v>0</v>
      </c>
      <c r="S243" s="65">
        <f t="shared" si="181"/>
        <v>0</v>
      </c>
      <c r="T243" s="65">
        <f t="shared" si="182"/>
        <v>0</v>
      </c>
      <c r="U243" s="65">
        <f t="shared" si="183"/>
        <v>0</v>
      </c>
      <c r="V243" s="89">
        <f t="shared" si="184"/>
        <v>0</v>
      </c>
      <c r="W243" s="89">
        <f t="shared" si="185"/>
        <v>0</v>
      </c>
      <c r="X243" s="89">
        <f t="shared" si="186"/>
        <v>0</v>
      </c>
      <c r="Y243" s="89">
        <f t="shared" si="187"/>
        <v>0</v>
      </c>
      <c r="Z243" s="89">
        <f t="shared" si="188"/>
        <v>0</v>
      </c>
      <c r="AA243" s="89">
        <f t="shared" si="189"/>
        <v>0</v>
      </c>
      <c r="AB243" s="89">
        <f t="shared" si="190"/>
        <v>0</v>
      </c>
      <c r="AC243" s="89">
        <f t="shared" si="191"/>
        <v>0</v>
      </c>
      <c r="AD243" s="89">
        <f t="shared" si="192"/>
        <v>0</v>
      </c>
      <c r="AE243" s="89">
        <f t="shared" si="193"/>
        <v>0</v>
      </c>
      <c r="AF243" s="89">
        <f t="shared" si="194"/>
        <v>0</v>
      </c>
      <c r="AG243" s="89">
        <f t="shared" si="195"/>
        <v>0</v>
      </c>
      <c r="AH243" s="65">
        <v>5520</v>
      </c>
      <c r="AI243" s="65">
        <v>11235</v>
      </c>
      <c r="AJ243" s="65">
        <v>333272</v>
      </c>
      <c r="AK243" s="65">
        <v>0</v>
      </c>
      <c r="AL243" s="65">
        <v>117504</v>
      </c>
      <c r="AM243" s="65">
        <v>0</v>
      </c>
      <c r="AN243" s="89">
        <v>10496447</v>
      </c>
      <c r="AO243" s="89">
        <v>17955713</v>
      </c>
      <c r="AP243" s="89">
        <v>622113497</v>
      </c>
      <c r="AQ243" s="89">
        <v>0</v>
      </c>
      <c r="AR243" s="89">
        <v>251074803</v>
      </c>
      <c r="AS243" s="89">
        <v>0</v>
      </c>
      <c r="AT243" s="89">
        <v>7171125</v>
      </c>
      <c r="AU243" s="89">
        <v>13054103</v>
      </c>
      <c r="AV243" s="89">
        <v>427081172</v>
      </c>
      <c r="AW243" s="89">
        <v>0</v>
      </c>
      <c r="AX243" s="89">
        <v>152994597</v>
      </c>
      <c r="AY243" s="89">
        <v>0</v>
      </c>
      <c r="AZ243" s="65">
        <f t="shared" si="196"/>
        <v>1901.5302536231884</v>
      </c>
      <c r="BA243" s="65">
        <f t="shared" si="197"/>
        <v>1598.1943035157988</v>
      </c>
      <c r="BB243" s="65">
        <f t="shared" si="198"/>
        <v>1866.6839608487962</v>
      </c>
      <c r="BC243" s="65">
        <f t="shared" si="199"/>
        <v>0</v>
      </c>
      <c r="BD243" s="65">
        <f t="shared" si="200"/>
        <v>2136.7340941584966</v>
      </c>
      <c r="BE243" s="65">
        <f t="shared" si="201"/>
        <v>0</v>
      </c>
      <c r="BF243" s="65">
        <f t="shared" si="202"/>
        <v>1299.116847826087</v>
      </c>
      <c r="BG243" s="65">
        <f t="shared" si="203"/>
        <v>1161.9139296840231</v>
      </c>
      <c r="BH243" s="65">
        <f t="shared" si="204"/>
        <v>1281.4793081927075</v>
      </c>
      <c r="BI243" s="65">
        <f t="shared" si="205"/>
        <v>0</v>
      </c>
      <c r="BJ243" s="65">
        <f t="shared" si="206"/>
        <v>1302.0373519199347</v>
      </c>
      <c r="BK243" s="65">
        <f t="shared" si="207"/>
        <v>0</v>
      </c>
    </row>
    <row r="244" spans="2:63" ht="15" hidden="1" customHeight="1" outlineLevel="1">
      <c r="B244" s="56" t="s">
        <v>71</v>
      </c>
      <c r="C244" s="56" t="s">
        <v>60</v>
      </c>
      <c r="D244" s="88">
        <f t="shared" si="167"/>
        <v>0</v>
      </c>
      <c r="E244" s="88">
        <f t="shared" si="168"/>
        <v>0</v>
      </c>
      <c r="F244" s="65">
        <f t="shared" si="169"/>
        <v>0</v>
      </c>
      <c r="G244" s="65">
        <f t="shared" si="170"/>
        <v>0</v>
      </c>
      <c r="H244" s="65">
        <f t="shared" si="171"/>
        <v>0</v>
      </c>
      <c r="J244" s="88">
        <f t="shared" si="172"/>
        <v>7.8781636026099972E-2</v>
      </c>
      <c r="K244" s="88">
        <f t="shared" si="173"/>
        <v>0.33870581139406092</v>
      </c>
      <c r="L244" s="88">
        <f t="shared" si="174"/>
        <v>0.10729263764755646</v>
      </c>
      <c r="M244" s="88">
        <f t="shared" si="175"/>
        <v>0</v>
      </c>
      <c r="N244" s="88">
        <f t="shared" si="176"/>
        <v>0.47521991493228266</v>
      </c>
      <c r="O244" s="88">
        <f t="shared" si="177"/>
        <v>0</v>
      </c>
      <c r="P244" s="65">
        <f t="shared" si="178"/>
        <v>0</v>
      </c>
      <c r="Q244" s="65">
        <f t="shared" si="179"/>
        <v>0</v>
      </c>
      <c r="R244" s="65">
        <f t="shared" si="180"/>
        <v>0</v>
      </c>
      <c r="S244" s="65">
        <f t="shared" si="181"/>
        <v>0</v>
      </c>
      <c r="T244" s="65">
        <f t="shared" si="182"/>
        <v>0</v>
      </c>
      <c r="U244" s="65">
        <f t="shared" si="183"/>
        <v>0</v>
      </c>
      <c r="V244" s="89">
        <f t="shared" si="184"/>
        <v>0</v>
      </c>
      <c r="W244" s="89">
        <f t="shared" si="185"/>
        <v>0</v>
      </c>
      <c r="X244" s="89">
        <f t="shared" si="186"/>
        <v>0</v>
      </c>
      <c r="Y244" s="89">
        <f t="shared" si="187"/>
        <v>0</v>
      </c>
      <c r="Z244" s="89">
        <f t="shared" si="188"/>
        <v>0</v>
      </c>
      <c r="AA244" s="89">
        <f t="shared" si="189"/>
        <v>0</v>
      </c>
      <c r="AB244" s="89">
        <f t="shared" si="190"/>
        <v>0</v>
      </c>
      <c r="AC244" s="89">
        <f t="shared" si="191"/>
        <v>0</v>
      </c>
      <c r="AD244" s="89">
        <f t="shared" si="192"/>
        <v>0</v>
      </c>
      <c r="AE244" s="89">
        <f t="shared" si="193"/>
        <v>0</v>
      </c>
      <c r="AF244" s="89">
        <f t="shared" si="194"/>
        <v>0</v>
      </c>
      <c r="AG244" s="89">
        <f t="shared" si="195"/>
        <v>0</v>
      </c>
      <c r="AH244" s="65">
        <v>100575</v>
      </c>
      <c r="AI244" s="65">
        <v>432402</v>
      </c>
      <c r="AJ244" s="65">
        <v>136973</v>
      </c>
      <c r="AK244" s="65">
        <v>0</v>
      </c>
      <c r="AL244" s="65">
        <v>606680</v>
      </c>
      <c r="AM244" s="65">
        <v>0</v>
      </c>
      <c r="AN244" s="89">
        <v>147997273</v>
      </c>
      <c r="AO244" s="89">
        <v>714552397</v>
      </c>
      <c r="AP244" s="89">
        <v>208867133</v>
      </c>
      <c r="AQ244" s="89">
        <v>0</v>
      </c>
      <c r="AR244" s="89">
        <v>1212902383</v>
      </c>
      <c r="AS244" s="89">
        <v>0</v>
      </c>
      <c r="AT244" s="89">
        <v>102012126</v>
      </c>
      <c r="AU244" s="89">
        <v>422376359</v>
      </c>
      <c r="AV244" s="89">
        <v>143371724</v>
      </c>
      <c r="AW244" s="89">
        <v>0</v>
      </c>
      <c r="AX244" s="89">
        <v>664890586</v>
      </c>
      <c r="AY244" s="89">
        <v>0</v>
      </c>
      <c r="AZ244" s="65">
        <f t="shared" si="196"/>
        <v>1471.5115386527466</v>
      </c>
      <c r="BA244" s="65">
        <f t="shared" si="197"/>
        <v>1652.5187140670025</v>
      </c>
      <c r="BB244" s="65">
        <f t="shared" si="198"/>
        <v>1524.8781365670607</v>
      </c>
      <c r="BC244" s="65">
        <f t="shared" si="199"/>
        <v>0</v>
      </c>
      <c r="BD244" s="65">
        <f t="shared" si="200"/>
        <v>1999.2457028416957</v>
      </c>
      <c r="BE244" s="65">
        <f t="shared" si="201"/>
        <v>0</v>
      </c>
      <c r="BF244" s="65">
        <f t="shared" si="202"/>
        <v>1014.2890976882924</v>
      </c>
      <c r="BG244" s="65">
        <f t="shared" si="203"/>
        <v>976.81407347792106</v>
      </c>
      <c r="BH244" s="65">
        <f t="shared" si="204"/>
        <v>1046.7152212479832</v>
      </c>
      <c r="BI244" s="65">
        <f t="shared" si="205"/>
        <v>0</v>
      </c>
      <c r="BJ244" s="65">
        <f t="shared" si="206"/>
        <v>1095.9494066064483</v>
      </c>
      <c r="BK244" s="65">
        <f t="shared" si="207"/>
        <v>0</v>
      </c>
    </row>
    <row r="245" spans="2:63" ht="15" hidden="1" customHeight="1" outlineLevel="1">
      <c r="B245" s="56" t="s">
        <v>71</v>
      </c>
      <c r="C245" s="56" t="s">
        <v>59</v>
      </c>
      <c r="D245" s="88">
        <f t="shared" si="167"/>
        <v>0</v>
      </c>
      <c r="E245" s="88">
        <f t="shared" si="168"/>
        <v>0</v>
      </c>
      <c r="F245" s="65">
        <f t="shared" si="169"/>
        <v>0</v>
      </c>
      <c r="G245" s="65">
        <f t="shared" si="170"/>
        <v>0</v>
      </c>
      <c r="H245" s="65">
        <f t="shared" si="171"/>
        <v>0</v>
      </c>
      <c r="J245" s="88">
        <f t="shared" si="172"/>
        <v>0.35978903933354522</v>
      </c>
      <c r="K245" s="88">
        <f t="shared" si="173"/>
        <v>0.29895791598087079</v>
      </c>
      <c r="L245" s="88">
        <f t="shared" si="174"/>
        <v>0.11248076397778836</v>
      </c>
      <c r="M245" s="88">
        <f t="shared" si="175"/>
        <v>0</v>
      </c>
      <c r="N245" s="88">
        <f t="shared" si="176"/>
        <v>0.22877228070779565</v>
      </c>
      <c r="O245" s="88">
        <f t="shared" si="177"/>
        <v>0</v>
      </c>
      <c r="P245" s="65">
        <f t="shared" si="178"/>
        <v>0</v>
      </c>
      <c r="Q245" s="65">
        <f t="shared" si="179"/>
        <v>0</v>
      </c>
      <c r="R245" s="65">
        <f t="shared" si="180"/>
        <v>0</v>
      </c>
      <c r="S245" s="65">
        <f t="shared" si="181"/>
        <v>0</v>
      </c>
      <c r="T245" s="65">
        <f t="shared" si="182"/>
        <v>0</v>
      </c>
      <c r="U245" s="65">
        <f t="shared" si="183"/>
        <v>0</v>
      </c>
      <c r="V245" s="89">
        <f t="shared" si="184"/>
        <v>0</v>
      </c>
      <c r="W245" s="89">
        <f t="shared" si="185"/>
        <v>0</v>
      </c>
      <c r="X245" s="89">
        <f t="shared" si="186"/>
        <v>0</v>
      </c>
      <c r="Y245" s="89">
        <f t="shared" si="187"/>
        <v>0</v>
      </c>
      <c r="Z245" s="89">
        <f t="shared" si="188"/>
        <v>0</v>
      </c>
      <c r="AA245" s="89">
        <f t="shared" si="189"/>
        <v>0</v>
      </c>
      <c r="AB245" s="89">
        <f t="shared" si="190"/>
        <v>0</v>
      </c>
      <c r="AC245" s="89">
        <f t="shared" si="191"/>
        <v>0</v>
      </c>
      <c r="AD245" s="89">
        <f t="shared" si="192"/>
        <v>0</v>
      </c>
      <c r="AE245" s="89">
        <f t="shared" si="193"/>
        <v>0</v>
      </c>
      <c r="AF245" s="89">
        <f t="shared" si="194"/>
        <v>0</v>
      </c>
      <c r="AG245" s="89">
        <f t="shared" si="195"/>
        <v>0</v>
      </c>
      <c r="AH245" s="65">
        <v>4639040</v>
      </c>
      <c r="AI245" s="65">
        <v>3854697</v>
      </c>
      <c r="AJ245" s="65">
        <v>1450302</v>
      </c>
      <c r="AK245" s="65">
        <v>0</v>
      </c>
      <c r="AL245" s="65">
        <v>2949739</v>
      </c>
      <c r="AM245" s="65">
        <v>0</v>
      </c>
      <c r="AN245" s="89">
        <v>9093110756</v>
      </c>
      <c r="AO245" s="89">
        <v>7501937431</v>
      </c>
      <c r="AP245" s="89">
        <v>2971949439</v>
      </c>
      <c r="AQ245" s="89">
        <v>0</v>
      </c>
      <c r="AR245" s="89">
        <v>7700480194</v>
      </c>
      <c r="AS245" s="89">
        <v>0</v>
      </c>
      <c r="AT245" s="89">
        <v>4766165641</v>
      </c>
      <c r="AU245" s="89">
        <v>3780625476</v>
      </c>
      <c r="AV245" s="89">
        <v>1756563682</v>
      </c>
      <c r="AW245" s="89">
        <v>0</v>
      </c>
      <c r="AX245" s="89">
        <v>3658835645</v>
      </c>
      <c r="AY245" s="89">
        <v>0</v>
      </c>
      <c r="AZ245" s="65">
        <f t="shared" si="196"/>
        <v>1960.1276893495206</v>
      </c>
      <c r="BA245" s="65">
        <f t="shared" si="197"/>
        <v>1946.1808362628763</v>
      </c>
      <c r="BB245" s="65">
        <f t="shared" si="198"/>
        <v>2049.193505214776</v>
      </c>
      <c r="BC245" s="65">
        <f t="shared" si="199"/>
        <v>0</v>
      </c>
      <c r="BD245" s="65">
        <f t="shared" si="200"/>
        <v>2610.5632376288208</v>
      </c>
      <c r="BE245" s="65">
        <f t="shared" si="201"/>
        <v>0</v>
      </c>
      <c r="BF245" s="65">
        <f t="shared" si="202"/>
        <v>1027.4034371335449</v>
      </c>
      <c r="BG245" s="65">
        <f t="shared" si="203"/>
        <v>980.78408653131487</v>
      </c>
      <c r="BH245" s="65">
        <f t="shared" si="204"/>
        <v>1211.1709712873594</v>
      </c>
      <c r="BI245" s="65">
        <f t="shared" si="205"/>
        <v>0</v>
      </c>
      <c r="BJ245" s="65">
        <f t="shared" si="206"/>
        <v>1240.3930127377371</v>
      </c>
      <c r="BK245" s="65">
        <f t="shared" si="207"/>
        <v>0</v>
      </c>
    </row>
    <row r="246" spans="2:63" ht="15" hidden="1" customHeight="1" outlineLevel="1">
      <c r="B246" s="56" t="s">
        <v>71</v>
      </c>
      <c r="C246" s="56" t="s">
        <v>58</v>
      </c>
      <c r="D246" s="88">
        <f t="shared" si="167"/>
        <v>0</v>
      </c>
      <c r="E246" s="88">
        <f t="shared" si="168"/>
        <v>0</v>
      </c>
      <c r="F246" s="65">
        <f t="shared" si="169"/>
        <v>0</v>
      </c>
      <c r="G246" s="65">
        <f t="shared" si="170"/>
        <v>0</v>
      </c>
      <c r="H246" s="65">
        <f t="shared" si="171"/>
        <v>0</v>
      </c>
      <c r="J246" s="88">
        <f t="shared" si="172"/>
        <v>0.24049655045815424</v>
      </c>
      <c r="K246" s="88">
        <f t="shared" si="173"/>
        <v>0.70802802465925252</v>
      </c>
      <c r="L246" s="88">
        <f t="shared" si="174"/>
        <v>5.1475424882593199E-2</v>
      </c>
      <c r="M246" s="88">
        <f t="shared" si="175"/>
        <v>0</v>
      </c>
      <c r="N246" s="88">
        <f t="shared" si="176"/>
        <v>0</v>
      </c>
      <c r="O246" s="88">
        <f t="shared" si="177"/>
        <v>0</v>
      </c>
      <c r="P246" s="65">
        <f t="shared" si="178"/>
        <v>0</v>
      </c>
      <c r="Q246" s="65">
        <f t="shared" si="179"/>
        <v>0</v>
      </c>
      <c r="R246" s="65">
        <f t="shared" si="180"/>
        <v>0</v>
      </c>
      <c r="S246" s="65">
        <f t="shared" si="181"/>
        <v>0</v>
      </c>
      <c r="T246" s="65">
        <f t="shared" si="182"/>
        <v>0</v>
      </c>
      <c r="U246" s="65">
        <f t="shared" si="183"/>
        <v>0</v>
      </c>
      <c r="V246" s="89">
        <f t="shared" si="184"/>
        <v>0</v>
      </c>
      <c r="W246" s="89">
        <f t="shared" si="185"/>
        <v>0</v>
      </c>
      <c r="X246" s="89">
        <f t="shared" si="186"/>
        <v>0</v>
      </c>
      <c r="Y246" s="89">
        <f t="shared" si="187"/>
        <v>0</v>
      </c>
      <c r="Z246" s="89">
        <f t="shared" si="188"/>
        <v>0</v>
      </c>
      <c r="AA246" s="89">
        <f t="shared" si="189"/>
        <v>0</v>
      </c>
      <c r="AB246" s="89">
        <f t="shared" si="190"/>
        <v>0</v>
      </c>
      <c r="AC246" s="89">
        <f t="shared" si="191"/>
        <v>0</v>
      </c>
      <c r="AD246" s="89">
        <f t="shared" si="192"/>
        <v>0</v>
      </c>
      <c r="AE246" s="89">
        <f t="shared" si="193"/>
        <v>0</v>
      </c>
      <c r="AF246" s="89">
        <f t="shared" si="194"/>
        <v>0</v>
      </c>
      <c r="AG246" s="89">
        <f t="shared" si="195"/>
        <v>0</v>
      </c>
      <c r="AH246" s="65">
        <v>94329</v>
      </c>
      <c r="AI246" s="65">
        <v>277707</v>
      </c>
      <c r="AJ246" s="65">
        <v>20190</v>
      </c>
      <c r="AK246" s="65">
        <v>0</v>
      </c>
      <c r="AL246" s="65">
        <v>0</v>
      </c>
      <c r="AM246" s="65">
        <v>0</v>
      </c>
      <c r="AN246" s="89">
        <v>71005139</v>
      </c>
      <c r="AO246" s="89">
        <v>368197474</v>
      </c>
      <c r="AP246" s="89">
        <v>21676190</v>
      </c>
      <c r="AQ246" s="89">
        <v>0</v>
      </c>
      <c r="AR246" s="89">
        <v>0</v>
      </c>
      <c r="AS246" s="89">
        <v>0</v>
      </c>
      <c r="AT246" s="89">
        <v>81210152</v>
      </c>
      <c r="AU246" s="89">
        <v>333173067</v>
      </c>
      <c r="AV246" s="89">
        <v>24665651</v>
      </c>
      <c r="AW246" s="89">
        <v>0</v>
      </c>
      <c r="AX246" s="89">
        <v>0</v>
      </c>
      <c r="AY246" s="89">
        <v>0</v>
      </c>
      <c r="AZ246" s="65">
        <f t="shared" si="196"/>
        <v>752.73923183750492</v>
      </c>
      <c r="BA246" s="65">
        <f t="shared" si="197"/>
        <v>1325.848732657081</v>
      </c>
      <c r="BB246" s="65">
        <f t="shared" si="198"/>
        <v>1073.6102030708271</v>
      </c>
      <c r="BC246" s="65">
        <f t="shared" si="199"/>
        <v>0</v>
      </c>
      <c r="BD246" s="65">
        <f t="shared" si="200"/>
        <v>0</v>
      </c>
      <c r="BE246" s="65">
        <f t="shared" si="201"/>
        <v>0</v>
      </c>
      <c r="BF246" s="65">
        <f t="shared" si="202"/>
        <v>860.92455130447684</v>
      </c>
      <c r="BG246" s="65">
        <f t="shared" si="203"/>
        <v>1199.7287320809342</v>
      </c>
      <c r="BH246" s="65">
        <f t="shared" si="204"/>
        <v>1221.6766220901436</v>
      </c>
      <c r="BI246" s="65">
        <f t="shared" si="205"/>
        <v>0</v>
      </c>
      <c r="BJ246" s="65">
        <f t="shared" si="206"/>
        <v>0</v>
      </c>
      <c r="BK246" s="65">
        <f t="shared" si="207"/>
        <v>0</v>
      </c>
    </row>
    <row r="247" spans="2:63" ht="15" hidden="1" customHeight="1" outlineLevel="1">
      <c r="B247" s="56" t="s">
        <v>71</v>
      </c>
      <c r="C247" s="56" t="s">
        <v>57</v>
      </c>
      <c r="D247" s="88">
        <f t="shared" si="167"/>
        <v>0</v>
      </c>
      <c r="E247" s="88">
        <f t="shared" si="168"/>
        <v>0</v>
      </c>
      <c r="F247" s="65">
        <f t="shared" si="169"/>
        <v>0</v>
      </c>
      <c r="G247" s="65">
        <f t="shared" si="170"/>
        <v>0</v>
      </c>
      <c r="H247" s="65">
        <f t="shared" si="171"/>
        <v>0</v>
      </c>
      <c r="J247" s="88">
        <f t="shared" si="172"/>
        <v>0.87067308780555941</v>
      </c>
      <c r="K247" s="88">
        <f t="shared" si="173"/>
        <v>9.109010849796105E-2</v>
      </c>
      <c r="L247" s="88">
        <f t="shared" si="174"/>
        <v>3.8236803696479547E-2</v>
      </c>
      <c r="M247" s="88">
        <f t="shared" si="175"/>
        <v>0</v>
      </c>
      <c r="N247" s="88">
        <f t="shared" si="176"/>
        <v>0</v>
      </c>
      <c r="O247" s="88">
        <f t="shared" si="177"/>
        <v>0</v>
      </c>
      <c r="P247" s="65">
        <f t="shared" si="178"/>
        <v>0</v>
      </c>
      <c r="Q247" s="65">
        <f t="shared" si="179"/>
        <v>0</v>
      </c>
      <c r="R247" s="65">
        <f t="shared" si="180"/>
        <v>0</v>
      </c>
      <c r="S247" s="65">
        <f t="shared" si="181"/>
        <v>0</v>
      </c>
      <c r="T247" s="65">
        <f t="shared" si="182"/>
        <v>0</v>
      </c>
      <c r="U247" s="65">
        <f t="shared" si="183"/>
        <v>0</v>
      </c>
      <c r="V247" s="89">
        <f t="shared" si="184"/>
        <v>0</v>
      </c>
      <c r="W247" s="89">
        <f t="shared" si="185"/>
        <v>0</v>
      </c>
      <c r="X247" s="89">
        <f t="shared" si="186"/>
        <v>0</v>
      </c>
      <c r="Y247" s="89">
        <f t="shared" si="187"/>
        <v>0</v>
      </c>
      <c r="Z247" s="89">
        <f t="shared" si="188"/>
        <v>0</v>
      </c>
      <c r="AA247" s="89">
        <f t="shared" si="189"/>
        <v>0</v>
      </c>
      <c r="AB247" s="89">
        <f t="shared" si="190"/>
        <v>0</v>
      </c>
      <c r="AC247" s="89">
        <f t="shared" si="191"/>
        <v>0</v>
      </c>
      <c r="AD247" s="89">
        <f t="shared" si="192"/>
        <v>0</v>
      </c>
      <c r="AE247" s="89">
        <f t="shared" si="193"/>
        <v>0</v>
      </c>
      <c r="AF247" s="89">
        <f t="shared" si="194"/>
        <v>0</v>
      </c>
      <c r="AG247" s="89">
        <f t="shared" si="195"/>
        <v>0</v>
      </c>
      <c r="AH247" s="65">
        <v>9462348</v>
      </c>
      <c r="AI247" s="65">
        <v>989954</v>
      </c>
      <c r="AJ247" s="65">
        <v>415552</v>
      </c>
      <c r="AK247" s="65">
        <v>0</v>
      </c>
      <c r="AL247" s="65">
        <v>0</v>
      </c>
      <c r="AM247" s="65">
        <v>0</v>
      </c>
      <c r="AN247" s="89">
        <v>11116084892</v>
      </c>
      <c r="AO247" s="89">
        <v>1405111354</v>
      </c>
      <c r="AP247" s="89">
        <v>568756382</v>
      </c>
      <c r="AQ247" s="89">
        <v>0</v>
      </c>
      <c r="AR247" s="89">
        <v>0</v>
      </c>
      <c r="AS247" s="89">
        <v>0</v>
      </c>
      <c r="AT247" s="89">
        <v>8267775150</v>
      </c>
      <c r="AU247" s="89">
        <v>877071252</v>
      </c>
      <c r="AV247" s="89">
        <v>404572022</v>
      </c>
      <c r="AW247" s="89">
        <v>0</v>
      </c>
      <c r="AX247" s="89">
        <v>0</v>
      </c>
      <c r="AY247" s="89">
        <v>0</v>
      </c>
      <c r="AZ247" s="65">
        <f t="shared" si="196"/>
        <v>1174.7702464546855</v>
      </c>
      <c r="BA247" s="65">
        <f t="shared" si="197"/>
        <v>1419.3703485212445</v>
      </c>
      <c r="BB247" s="65">
        <f t="shared" si="198"/>
        <v>1368.6768009779762</v>
      </c>
      <c r="BC247" s="65">
        <f t="shared" si="199"/>
        <v>0</v>
      </c>
      <c r="BD247" s="65">
        <f t="shared" si="200"/>
        <v>0</v>
      </c>
      <c r="BE247" s="65">
        <f t="shared" si="201"/>
        <v>0</v>
      </c>
      <c r="BF247" s="65">
        <f t="shared" si="202"/>
        <v>873.755134560682</v>
      </c>
      <c r="BG247" s="65">
        <f t="shared" si="203"/>
        <v>885.97172393868811</v>
      </c>
      <c r="BH247" s="65">
        <f t="shared" si="204"/>
        <v>973.57736697212385</v>
      </c>
      <c r="BI247" s="65">
        <f t="shared" si="205"/>
        <v>0</v>
      </c>
      <c r="BJ247" s="65">
        <f t="shared" si="206"/>
        <v>0</v>
      </c>
      <c r="BK247" s="65">
        <f t="shared" si="207"/>
        <v>0</v>
      </c>
    </row>
    <row r="248" spans="2:63" ht="15" hidden="1" customHeight="1" outlineLevel="1">
      <c r="B248" s="56" t="s">
        <v>71</v>
      </c>
      <c r="C248" s="56" t="s">
        <v>56</v>
      </c>
      <c r="D248" s="88">
        <f t="shared" si="167"/>
        <v>0</v>
      </c>
      <c r="E248" s="88">
        <f t="shared" si="168"/>
        <v>0</v>
      </c>
      <c r="F248" s="65">
        <f t="shared" si="169"/>
        <v>0</v>
      </c>
      <c r="G248" s="65">
        <f t="shared" si="170"/>
        <v>0</v>
      </c>
      <c r="H248" s="65">
        <f t="shared" si="171"/>
        <v>0</v>
      </c>
      <c r="J248" s="88">
        <f t="shared" si="172"/>
        <v>0.30233918275901323</v>
      </c>
      <c r="K248" s="88">
        <f t="shared" si="173"/>
        <v>0.12386860133278009</v>
      </c>
      <c r="L248" s="88">
        <f t="shared" si="174"/>
        <v>0.13222723531624195</v>
      </c>
      <c r="M248" s="88">
        <f t="shared" si="175"/>
        <v>0.1679988102863024</v>
      </c>
      <c r="N248" s="88">
        <f t="shared" si="176"/>
        <v>0.21758625555448893</v>
      </c>
      <c r="O248" s="88">
        <f t="shared" si="177"/>
        <v>5.5979914751173407E-2</v>
      </c>
      <c r="P248" s="65">
        <f t="shared" si="178"/>
        <v>0</v>
      </c>
      <c r="Q248" s="65">
        <f t="shared" si="179"/>
        <v>0</v>
      </c>
      <c r="R248" s="65">
        <f t="shared" si="180"/>
        <v>0</v>
      </c>
      <c r="S248" s="65">
        <f t="shared" si="181"/>
        <v>0</v>
      </c>
      <c r="T248" s="65">
        <f t="shared" si="182"/>
        <v>0</v>
      </c>
      <c r="U248" s="65">
        <f t="shared" si="183"/>
        <v>0</v>
      </c>
      <c r="V248" s="89">
        <f t="shared" si="184"/>
        <v>0</v>
      </c>
      <c r="W248" s="89">
        <f t="shared" si="185"/>
        <v>0</v>
      </c>
      <c r="X248" s="89">
        <f t="shared" si="186"/>
        <v>0</v>
      </c>
      <c r="Y248" s="89">
        <f t="shared" si="187"/>
        <v>0</v>
      </c>
      <c r="Z248" s="89">
        <f t="shared" si="188"/>
        <v>0</v>
      </c>
      <c r="AA248" s="89">
        <f t="shared" si="189"/>
        <v>0</v>
      </c>
      <c r="AB248" s="89">
        <f t="shared" si="190"/>
        <v>0</v>
      </c>
      <c r="AC248" s="89">
        <f t="shared" si="191"/>
        <v>0</v>
      </c>
      <c r="AD248" s="89">
        <f t="shared" si="192"/>
        <v>0</v>
      </c>
      <c r="AE248" s="89">
        <f t="shared" si="193"/>
        <v>0</v>
      </c>
      <c r="AF248" s="89">
        <f t="shared" si="194"/>
        <v>0</v>
      </c>
      <c r="AG248" s="89">
        <f t="shared" si="195"/>
        <v>0</v>
      </c>
      <c r="AH248" s="65">
        <v>0</v>
      </c>
      <c r="AI248" s="65">
        <v>0</v>
      </c>
      <c r="AJ248" s="65">
        <v>0</v>
      </c>
      <c r="AK248" s="65">
        <v>0</v>
      </c>
      <c r="AL248" s="65">
        <v>0</v>
      </c>
      <c r="AM248" s="65">
        <v>0</v>
      </c>
      <c r="AN248" s="89">
        <v>0</v>
      </c>
      <c r="AO248" s="89">
        <v>0</v>
      </c>
      <c r="AP248" s="89">
        <v>0</v>
      </c>
      <c r="AQ248" s="89">
        <v>0</v>
      </c>
      <c r="AR248" s="89">
        <v>0</v>
      </c>
      <c r="AS248" s="89">
        <v>0</v>
      </c>
      <c r="AT248" s="89">
        <v>0</v>
      </c>
      <c r="AU248" s="89">
        <v>0</v>
      </c>
      <c r="AV248" s="89">
        <v>0</v>
      </c>
      <c r="AW248" s="89">
        <v>0</v>
      </c>
      <c r="AX248" s="89">
        <v>0</v>
      </c>
      <c r="AY248" s="89">
        <v>0</v>
      </c>
      <c r="AZ248" s="65">
        <f t="shared" si="196"/>
        <v>0</v>
      </c>
      <c r="BA248" s="65">
        <f t="shared" si="197"/>
        <v>0</v>
      </c>
      <c r="BB248" s="65">
        <f t="shared" si="198"/>
        <v>0</v>
      </c>
      <c r="BC248" s="65">
        <f t="shared" si="199"/>
        <v>0</v>
      </c>
      <c r="BD248" s="65">
        <f t="shared" si="200"/>
        <v>0</v>
      </c>
      <c r="BE248" s="65">
        <f t="shared" si="201"/>
        <v>0</v>
      </c>
      <c r="BF248" s="65">
        <f t="shared" si="202"/>
        <v>0</v>
      </c>
      <c r="BG248" s="65">
        <f t="shared" si="203"/>
        <v>0</v>
      </c>
      <c r="BH248" s="65">
        <f t="shared" si="204"/>
        <v>0</v>
      </c>
      <c r="BI248" s="65">
        <f t="shared" si="205"/>
        <v>0</v>
      </c>
      <c r="BJ248" s="65">
        <f t="shared" si="206"/>
        <v>0</v>
      </c>
      <c r="BK248" s="65">
        <f t="shared" si="207"/>
        <v>0</v>
      </c>
    </row>
    <row r="249" spans="2:63" ht="15" hidden="1" customHeight="1" outlineLevel="1">
      <c r="B249" s="56" t="s">
        <v>71</v>
      </c>
      <c r="C249" s="56" t="s">
        <v>55</v>
      </c>
      <c r="D249" s="88">
        <f t="shared" si="167"/>
        <v>0</v>
      </c>
      <c r="E249" s="88">
        <f t="shared" si="168"/>
        <v>0</v>
      </c>
      <c r="F249" s="65">
        <f t="shared" si="169"/>
        <v>0</v>
      </c>
      <c r="G249" s="65">
        <f t="shared" si="170"/>
        <v>0</v>
      </c>
      <c r="H249" s="65">
        <f t="shared" si="171"/>
        <v>0</v>
      </c>
      <c r="J249" s="88">
        <f t="shared" si="172"/>
        <v>0.99149434063291708</v>
      </c>
      <c r="K249" s="88">
        <f t="shared" si="173"/>
        <v>9.3851790521613679E-4</v>
      </c>
      <c r="L249" s="88">
        <f t="shared" si="174"/>
        <v>7.5671414618668229E-3</v>
      </c>
      <c r="M249" s="88">
        <f t="shared" si="175"/>
        <v>0</v>
      </c>
      <c r="N249" s="88">
        <f t="shared" si="176"/>
        <v>0</v>
      </c>
      <c r="O249" s="88">
        <f t="shared" si="177"/>
        <v>0</v>
      </c>
      <c r="P249" s="65">
        <f t="shared" si="178"/>
        <v>0</v>
      </c>
      <c r="Q249" s="65">
        <f t="shared" si="179"/>
        <v>0</v>
      </c>
      <c r="R249" s="65">
        <f t="shared" si="180"/>
        <v>0</v>
      </c>
      <c r="S249" s="65">
        <f t="shared" si="181"/>
        <v>0</v>
      </c>
      <c r="T249" s="65">
        <f t="shared" si="182"/>
        <v>0</v>
      </c>
      <c r="U249" s="65">
        <f t="shared" si="183"/>
        <v>0</v>
      </c>
      <c r="V249" s="89">
        <f t="shared" si="184"/>
        <v>0</v>
      </c>
      <c r="W249" s="89">
        <f t="shared" si="185"/>
        <v>0</v>
      </c>
      <c r="X249" s="89">
        <f t="shared" si="186"/>
        <v>0</v>
      </c>
      <c r="Y249" s="89">
        <f t="shared" si="187"/>
        <v>0</v>
      </c>
      <c r="Z249" s="89">
        <f t="shared" si="188"/>
        <v>0</v>
      </c>
      <c r="AA249" s="89">
        <f t="shared" si="189"/>
        <v>0</v>
      </c>
      <c r="AB249" s="89">
        <f t="shared" si="190"/>
        <v>0</v>
      </c>
      <c r="AC249" s="89">
        <f t="shared" si="191"/>
        <v>0</v>
      </c>
      <c r="AD249" s="89">
        <f t="shared" si="192"/>
        <v>0</v>
      </c>
      <c r="AE249" s="89">
        <f t="shared" si="193"/>
        <v>0</v>
      </c>
      <c r="AF249" s="89">
        <f t="shared" si="194"/>
        <v>0</v>
      </c>
      <c r="AG249" s="89">
        <f t="shared" si="195"/>
        <v>0</v>
      </c>
      <c r="AH249" s="65">
        <v>1999854</v>
      </c>
      <c r="AI249" s="65">
        <v>1893</v>
      </c>
      <c r="AJ249" s="65">
        <v>15263</v>
      </c>
      <c r="AK249" s="65">
        <v>0</v>
      </c>
      <c r="AL249" s="65">
        <v>0</v>
      </c>
      <c r="AM249" s="65">
        <v>0</v>
      </c>
      <c r="AN249" s="89">
        <v>1758863032</v>
      </c>
      <c r="AO249" s="89">
        <v>1832429</v>
      </c>
      <c r="AP249" s="89">
        <v>14079336</v>
      </c>
      <c r="AQ249" s="89">
        <v>0</v>
      </c>
      <c r="AR249" s="89">
        <v>0</v>
      </c>
      <c r="AS249" s="89">
        <v>0</v>
      </c>
      <c r="AT249" s="89">
        <v>1208626484</v>
      </c>
      <c r="AU249" s="89">
        <v>1438079</v>
      </c>
      <c r="AV249" s="89">
        <v>13981326</v>
      </c>
      <c r="AW249" s="89">
        <v>0</v>
      </c>
      <c r="AX249" s="89">
        <v>0</v>
      </c>
      <c r="AY249" s="89">
        <v>0</v>
      </c>
      <c r="AZ249" s="65">
        <f t="shared" si="196"/>
        <v>879.49571918750064</v>
      </c>
      <c r="BA249" s="65">
        <f t="shared" si="197"/>
        <v>968.00264131008976</v>
      </c>
      <c r="BB249" s="65">
        <f t="shared" si="198"/>
        <v>922.44879774618357</v>
      </c>
      <c r="BC249" s="65">
        <f t="shared" si="199"/>
        <v>0</v>
      </c>
      <c r="BD249" s="65">
        <f t="shared" si="200"/>
        <v>0</v>
      </c>
      <c r="BE249" s="65">
        <f t="shared" si="201"/>
        <v>0</v>
      </c>
      <c r="BF249" s="65">
        <f t="shared" si="202"/>
        <v>604.35736008728634</v>
      </c>
      <c r="BG249" s="65">
        <f t="shared" si="203"/>
        <v>759.68251452720551</v>
      </c>
      <c r="BH249" s="65">
        <f t="shared" si="204"/>
        <v>916.02738649020512</v>
      </c>
      <c r="BI249" s="65">
        <f t="shared" si="205"/>
        <v>0</v>
      </c>
      <c r="BJ249" s="65">
        <f t="shared" si="206"/>
        <v>0</v>
      </c>
      <c r="BK249" s="65">
        <f t="shared" si="207"/>
        <v>0</v>
      </c>
    </row>
    <row r="250" spans="2:63" ht="15" hidden="1" customHeight="1" outlineLevel="1">
      <c r="B250" s="56" t="s">
        <v>71</v>
      </c>
      <c r="C250" s="56" t="s">
        <v>39</v>
      </c>
      <c r="D250" s="88">
        <f t="shared" si="167"/>
        <v>0</v>
      </c>
      <c r="E250" s="88">
        <f t="shared" si="168"/>
        <v>0</v>
      </c>
      <c r="F250" s="65">
        <f t="shared" si="169"/>
        <v>0</v>
      </c>
      <c r="G250" s="65">
        <f t="shared" si="170"/>
        <v>0</v>
      </c>
      <c r="H250" s="65">
        <f t="shared" si="171"/>
        <v>0</v>
      </c>
      <c r="J250" s="88">
        <f t="shared" si="172"/>
        <v>0.6691851513941951</v>
      </c>
      <c r="K250" s="88">
        <f t="shared" si="173"/>
        <v>2.3008496322061926E-2</v>
      </c>
      <c r="L250" s="88">
        <f t="shared" si="174"/>
        <v>0.30777784113588413</v>
      </c>
      <c r="M250" s="88">
        <f t="shared" si="175"/>
        <v>0</v>
      </c>
      <c r="N250" s="88">
        <f t="shared" si="176"/>
        <v>2.8511147858812794E-5</v>
      </c>
      <c r="O250" s="88">
        <f t="shared" si="177"/>
        <v>0</v>
      </c>
      <c r="P250" s="65">
        <f t="shared" si="178"/>
        <v>0</v>
      </c>
      <c r="Q250" s="65">
        <f t="shared" si="179"/>
        <v>0</v>
      </c>
      <c r="R250" s="65">
        <f t="shared" si="180"/>
        <v>0</v>
      </c>
      <c r="S250" s="65">
        <f t="shared" si="181"/>
        <v>0</v>
      </c>
      <c r="T250" s="65">
        <f t="shared" si="182"/>
        <v>0</v>
      </c>
      <c r="U250" s="65">
        <f t="shared" si="183"/>
        <v>0</v>
      </c>
      <c r="V250" s="89">
        <f t="shared" si="184"/>
        <v>0</v>
      </c>
      <c r="W250" s="89">
        <f t="shared" si="185"/>
        <v>0</v>
      </c>
      <c r="X250" s="89">
        <f t="shared" si="186"/>
        <v>0</v>
      </c>
      <c r="Y250" s="89">
        <f t="shared" si="187"/>
        <v>0</v>
      </c>
      <c r="Z250" s="89">
        <f t="shared" si="188"/>
        <v>0</v>
      </c>
      <c r="AA250" s="89">
        <f t="shared" si="189"/>
        <v>0</v>
      </c>
      <c r="AB250" s="89">
        <f t="shared" si="190"/>
        <v>0</v>
      </c>
      <c r="AC250" s="89">
        <f t="shared" si="191"/>
        <v>0</v>
      </c>
      <c r="AD250" s="89">
        <f t="shared" si="192"/>
        <v>0</v>
      </c>
      <c r="AE250" s="89">
        <f t="shared" si="193"/>
        <v>0</v>
      </c>
      <c r="AF250" s="89">
        <f t="shared" si="194"/>
        <v>0</v>
      </c>
      <c r="AG250" s="89">
        <f t="shared" si="195"/>
        <v>0</v>
      </c>
      <c r="AH250" s="65">
        <v>23471</v>
      </c>
      <c r="AI250" s="65">
        <v>807</v>
      </c>
      <c r="AJ250" s="65">
        <v>10795</v>
      </c>
      <c r="AK250" s="65">
        <v>0</v>
      </c>
      <c r="AL250" s="65">
        <v>1</v>
      </c>
      <c r="AM250" s="65">
        <v>0</v>
      </c>
      <c r="AN250" s="89">
        <v>21669551</v>
      </c>
      <c r="AO250" s="89">
        <v>712272</v>
      </c>
      <c r="AP250" s="89">
        <v>9453593</v>
      </c>
      <c r="AQ250" s="89">
        <v>0</v>
      </c>
      <c r="AR250" s="89">
        <v>969</v>
      </c>
      <c r="AS250" s="89">
        <v>0</v>
      </c>
      <c r="AT250" s="89">
        <v>41136349</v>
      </c>
      <c r="AU250" s="89">
        <v>1345053</v>
      </c>
      <c r="AV250" s="89">
        <v>18724088</v>
      </c>
      <c r="AW250" s="89">
        <v>0</v>
      </c>
      <c r="AX250" s="89">
        <v>1074</v>
      </c>
      <c r="AY250" s="89">
        <v>0</v>
      </c>
      <c r="AZ250" s="65">
        <f t="shared" si="196"/>
        <v>923.24788036300117</v>
      </c>
      <c r="BA250" s="65">
        <f t="shared" si="197"/>
        <v>882.61710037174726</v>
      </c>
      <c r="BB250" s="65">
        <f t="shared" si="198"/>
        <v>875.73811949976846</v>
      </c>
      <c r="BC250" s="65">
        <f t="shared" si="199"/>
        <v>0</v>
      </c>
      <c r="BD250" s="65">
        <f t="shared" si="200"/>
        <v>969</v>
      </c>
      <c r="BE250" s="65">
        <f t="shared" si="201"/>
        <v>0</v>
      </c>
      <c r="BF250" s="65">
        <f t="shared" si="202"/>
        <v>1752.6457756380214</v>
      </c>
      <c r="BG250" s="65">
        <f t="shared" si="203"/>
        <v>1666.7323420074349</v>
      </c>
      <c r="BH250" s="65">
        <f t="shared" si="204"/>
        <v>1734.5148679944418</v>
      </c>
      <c r="BI250" s="65">
        <f t="shared" si="205"/>
        <v>0</v>
      </c>
      <c r="BJ250" s="65">
        <f t="shared" si="206"/>
        <v>1074</v>
      </c>
      <c r="BK250" s="65">
        <f t="shared" si="207"/>
        <v>0</v>
      </c>
    </row>
    <row r="251" spans="2:63" ht="15" hidden="1" customHeight="1" outlineLevel="1">
      <c r="B251" s="56" t="s">
        <v>71</v>
      </c>
      <c r="C251" s="56" t="s">
        <v>38</v>
      </c>
      <c r="D251" s="88">
        <f t="shared" si="167"/>
        <v>0</v>
      </c>
      <c r="E251" s="88">
        <f t="shared" si="168"/>
        <v>0</v>
      </c>
      <c r="F251" s="65">
        <f t="shared" si="169"/>
        <v>0</v>
      </c>
      <c r="G251" s="65">
        <f t="shared" si="170"/>
        <v>0</v>
      </c>
      <c r="H251" s="65">
        <f t="shared" si="171"/>
        <v>0</v>
      </c>
      <c r="J251" s="88">
        <f t="shared" si="172"/>
        <v>0.10280444062489913</v>
      </c>
      <c r="K251" s="88">
        <f t="shared" si="173"/>
        <v>4.0513742293663861E-3</v>
      </c>
      <c r="L251" s="88">
        <f t="shared" si="174"/>
        <v>0.88305735773538618</v>
      </c>
      <c r="M251" s="88">
        <f t="shared" si="175"/>
        <v>0</v>
      </c>
      <c r="N251" s="88">
        <f t="shared" si="176"/>
        <v>1.0086827410348278E-2</v>
      </c>
      <c r="O251" s="88">
        <f t="shared" si="177"/>
        <v>0</v>
      </c>
      <c r="P251" s="65">
        <f t="shared" si="178"/>
        <v>0</v>
      </c>
      <c r="Q251" s="65">
        <f t="shared" si="179"/>
        <v>0</v>
      </c>
      <c r="R251" s="65">
        <f t="shared" si="180"/>
        <v>0</v>
      </c>
      <c r="S251" s="65">
        <f t="shared" si="181"/>
        <v>0</v>
      </c>
      <c r="T251" s="65">
        <f t="shared" si="182"/>
        <v>0</v>
      </c>
      <c r="U251" s="65">
        <f t="shared" si="183"/>
        <v>0</v>
      </c>
      <c r="V251" s="89">
        <f t="shared" si="184"/>
        <v>0</v>
      </c>
      <c r="W251" s="89">
        <f t="shared" si="185"/>
        <v>0</v>
      </c>
      <c r="X251" s="89">
        <f t="shared" si="186"/>
        <v>0</v>
      </c>
      <c r="Y251" s="89">
        <f t="shared" si="187"/>
        <v>0</v>
      </c>
      <c r="Z251" s="89">
        <f t="shared" si="188"/>
        <v>0</v>
      </c>
      <c r="AA251" s="89">
        <f t="shared" si="189"/>
        <v>0</v>
      </c>
      <c r="AB251" s="89">
        <f t="shared" si="190"/>
        <v>0</v>
      </c>
      <c r="AC251" s="89">
        <f t="shared" si="191"/>
        <v>0</v>
      </c>
      <c r="AD251" s="89">
        <f t="shared" si="192"/>
        <v>0</v>
      </c>
      <c r="AE251" s="89">
        <f t="shared" si="193"/>
        <v>0</v>
      </c>
      <c r="AF251" s="89">
        <f t="shared" si="194"/>
        <v>0</v>
      </c>
      <c r="AG251" s="89">
        <f t="shared" si="195"/>
        <v>0</v>
      </c>
      <c r="AH251" s="65">
        <v>203839</v>
      </c>
      <c r="AI251" s="65">
        <v>8033</v>
      </c>
      <c r="AJ251" s="65">
        <v>1750912</v>
      </c>
      <c r="AK251" s="65">
        <v>0</v>
      </c>
      <c r="AL251" s="65">
        <v>20000</v>
      </c>
      <c r="AM251" s="65">
        <v>0</v>
      </c>
      <c r="AN251" s="89">
        <v>329690125</v>
      </c>
      <c r="AO251" s="89">
        <v>12897298</v>
      </c>
      <c r="AP251" s="89">
        <v>2721276383</v>
      </c>
      <c r="AQ251" s="89">
        <v>0</v>
      </c>
      <c r="AR251" s="89">
        <v>34682984</v>
      </c>
      <c r="AS251" s="89">
        <v>0</v>
      </c>
      <c r="AT251" s="89">
        <v>143521121</v>
      </c>
      <c r="AU251" s="89">
        <v>5244597</v>
      </c>
      <c r="AV251" s="89">
        <v>1146777093</v>
      </c>
      <c r="AW251" s="89">
        <v>0</v>
      </c>
      <c r="AX251" s="89">
        <v>14319628</v>
      </c>
      <c r="AY251" s="89">
        <v>0</v>
      </c>
      <c r="AZ251" s="65">
        <f t="shared" si="196"/>
        <v>1617.4045447632691</v>
      </c>
      <c r="BA251" s="65">
        <f t="shared" si="197"/>
        <v>1605.5393999751027</v>
      </c>
      <c r="BB251" s="65">
        <f t="shared" si="198"/>
        <v>1554.2051131067694</v>
      </c>
      <c r="BC251" s="65">
        <f t="shared" si="199"/>
        <v>0</v>
      </c>
      <c r="BD251" s="65">
        <f t="shared" si="200"/>
        <v>1734.1492000000001</v>
      </c>
      <c r="BE251" s="65">
        <f t="shared" si="201"/>
        <v>0</v>
      </c>
      <c r="BF251" s="65">
        <f t="shared" si="202"/>
        <v>704.09058619793075</v>
      </c>
      <c r="BG251" s="65">
        <f t="shared" si="203"/>
        <v>652.88148885845885</v>
      </c>
      <c r="BH251" s="65">
        <f t="shared" si="204"/>
        <v>654.95986834289783</v>
      </c>
      <c r="BI251" s="65">
        <f t="shared" si="205"/>
        <v>0</v>
      </c>
      <c r="BJ251" s="65">
        <f t="shared" si="206"/>
        <v>715.98140000000001</v>
      </c>
      <c r="BK251" s="65">
        <f t="shared" si="207"/>
        <v>0</v>
      </c>
    </row>
    <row r="252" spans="2:63" ht="15" hidden="1" customHeight="1" outlineLevel="1">
      <c r="B252" s="56" t="s">
        <v>71</v>
      </c>
      <c r="C252" s="56" t="s">
        <v>37</v>
      </c>
      <c r="D252" s="88">
        <f t="shared" si="167"/>
        <v>0</v>
      </c>
      <c r="E252" s="88">
        <f t="shared" si="168"/>
        <v>0</v>
      </c>
      <c r="F252" s="65">
        <f t="shared" si="169"/>
        <v>0</v>
      </c>
      <c r="G252" s="65">
        <f t="shared" si="170"/>
        <v>0</v>
      </c>
      <c r="H252" s="65">
        <f t="shared" si="171"/>
        <v>0</v>
      </c>
      <c r="J252" s="88">
        <f t="shared" si="172"/>
        <v>0.30233918275901323</v>
      </c>
      <c r="K252" s="88">
        <f t="shared" si="173"/>
        <v>0.12386860133278009</v>
      </c>
      <c r="L252" s="88">
        <f t="shared" si="174"/>
        <v>0.13222723531624195</v>
      </c>
      <c r="M252" s="88">
        <f t="shared" si="175"/>
        <v>0.1679988102863024</v>
      </c>
      <c r="N252" s="88">
        <f t="shared" si="176"/>
        <v>0.21758625555448893</v>
      </c>
      <c r="O252" s="88">
        <f t="shared" si="177"/>
        <v>5.5979914751173407E-2</v>
      </c>
      <c r="P252" s="65">
        <f t="shared" si="178"/>
        <v>0</v>
      </c>
      <c r="Q252" s="65">
        <f t="shared" si="179"/>
        <v>0</v>
      </c>
      <c r="R252" s="65">
        <f t="shared" si="180"/>
        <v>0</v>
      </c>
      <c r="S252" s="65">
        <f t="shared" si="181"/>
        <v>0</v>
      </c>
      <c r="T252" s="65">
        <f t="shared" si="182"/>
        <v>0</v>
      </c>
      <c r="U252" s="65">
        <f t="shared" si="183"/>
        <v>0</v>
      </c>
      <c r="V252" s="89">
        <f t="shared" si="184"/>
        <v>0</v>
      </c>
      <c r="W252" s="89">
        <f t="shared" si="185"/>
        <v>0</v>
      </c>
      <c r="X252" s="89">
        <f t="shared" si="186"/>
        <v>0</v>
      </c>
      <c r="Y252" s="89">
        <f t="shared" si="187"/>
        <v>0</v>
      </c>
      <c r="Z252" s="89">
        <f t="shared" si="188"/>
        <v>0</v>
      </c>
      <c r="AA252" s="89">
        <f t="shared" si="189"/>
        <v>0</v>
      </c>
      <c r="AB252" s="89">
        <f t="shared" si="190"/>
        <v>0</v>
      </c>
      <c r="AC252" s="89">
        <f t="shared" si="191"/>
        <v>0</v>
      </c>
      <c r="AD252" s="89">
        <f t="shared" si="192"/>
        <v>0</v>
      </c>
      <c r="AE252" s="89">
        <f t="shared" si="193"/>
        <v>0</v>
      </c>
      <c r="AF252" s="89">
        <f t="shared" si="194"/>
        <v>0</v>
      </c>
      <c r="AG252" s="89">
        <f t="shared" si="195"/>
        <v>0</v>
      </c>
      <c r="AH252" s="65">
        <v>0</v>
      </c>
      <c r="AI252" s="65">
        <v>0</v>
      </c>
      <c r="AJ252" s="65">
        <v>0</v>
      </c>
      <c r="AK252" s="65">
        <v>0</v>
      </c>
      <c r="AL252" s="65">
        <v>0</v>
      </c>
      <c r="AM252" s="65">
        <v>0</v>
      </c>
      <c r="AN252" s="89">
        <v>0</v>
      </c>
      <c r="AO252" s="89">
        <v>0</v>
      </c>
      <c r="AP252" s="89">
        <v>0</v>
      </c>
      <c r="AQ252" s="89">
        <v>0</v>
      </c>
      <c r="AR252" s="89">
        <v>0</v>
      </c>
      <c r="AS252" s="89">
        <v>0</v>
      </c>
      <c r="AT252" s="89">
        <v>0</v>
      </c>
      <c r="AU252" s="89">
        <v>0</v>
      </c>
      <c r="AV252" s="89">
        <v>0</v>
      </c>
      <c r="AW252" s="89">
        <v>0</v>
      </c>
      <c r="AX252" s="89">
        <v>0</v>
      </c>
      <c r="AY252" s="89">
        <v>0</v>
      </c>
      <c r="AZ252" s="65">
        <f t="shared" si="196"/>
        <v>0</v>
      </c>
      <c r="BA252" s="65">
        <f t="shared" si="197"/>
        <v>0</v>
      </c>
      <c r="BB252" s="65">
        <f t="shared" si="198"/>
        <v>0</v>
      </c>
      <c r="BC252" s="65">
        <f t="shared" si="199"/>
        <v>0</v>
      </c>
      <c r="BD252" s="65">
        <f t="shared" si="200"/>
        <v>0</v>
      </c>
      <c r="BE252" s="65">
        <f t="shared" si="201"/>
        <v>0</v>
      </c>
      <c r="BF252" s="65">
        <f t="shared" si="202"/>
        <v>0</v>
      </c>
      <c r="BG252" s="65">
        <f t="shared" si="203"/>
        <v>0</v>
      </c>
      <c r="BH252" s="65">
        <f t="shared" si="204"/>
        <v>0</v>
      </c>
      <c r="BI252" s="65">
        <f t="shared" si="205"/>
        <v>0</v>
      </c>
      <c r="BJ252" s="65">
        <f t="shared" si="206"/>
        <v>0</v>
      </c>
      <c r="BK252" s="65">
        <f t="shared" si="207"/>
        <v>0</v>
      </c>
    </row>
    <row r="253" spans="2:63" ht="15" hidden="1" customHeight="1" outlineLevel="1">
      <c r="B253" s="56" t="s">
        <v>71</v>
      </c>
      <c r="C253" s="56" t="s">
        <v>36</v>
      </c>
      <c r="D253" s="88">
        <f t="shared" si="167"/>
        <v>0</v>
      </c>
      <c r="E253" s="88">
        <f t="shared" si="168"/>
        <v>0</v>
      </c>
      <c r="F253" s="65">
        <f t="shared" si="169"/>
        <v>0</v>
      </c>
      <c r="G253" s="65">
        <f t="shared" si="170"/>
        <v>0</v>
      </c>
      <c r="H253" s="65">
        <f t="shared" si="171"/>
        <v>0</v>
      </c>
      <c r="J253" s="88">
        <f t="shared" si="172"/>
        <v>0.30233918275901323</v>
      </c>
      <c r="K253" s="88">
        <f t="shared" si="173"/>
        <v>0.12386860133278009</v>
      </c>
      <c r="L253" s="88">
        <f t="shared" si="174"/>
        <v>0.13222723531624195</v>
      </c>
      <c r="M253" s="88">
        <f t="shared" si="175"/>
        <v>0.1679988102863024</v>
      </c>
      <c r="N253" s="88">
        <f t="shared" si="176"/>
        <v>0.21758625555448893</v>
      </c>
      <c r="O253" s="88">
        <f t="shared" si="177"/>
        <v>5.5979914751173407E-2</v>
      </c>
      <c r="P253" s="65">
        <f t="shared" si="178"/>
        <v>0</v>
      </c>
      <c r="Q253" s="65">
        <f t="shared" si="179"/>
        <v>0</v>
      </c>
      <c r="R253" s="65">
        <f t="shared" si="180"/>
        <v>0</v>
      </c>
      <c r="S253" s="65">
        <f t="shared" si="181"/>
        <v>0</v>
      </c>
      <c r="T253" s="65">
        <f t="shared" si="182"/>
        <v>0</v>
      </c>
      <c r="U253" s="65">
        <f t="shared" si="183"/>
        <v>0</v>
      </c>
      <c r="V253" s="89">
        <f t="shared" si="184"/>
        <v>0</v>
      </c>
      <c r="W253" s="89">
        <f t="shared" si="185"/>
        <v>0</v>
      </c>
      <c r="X253" s="89">
        <f t="shared" si="186"/>
        <v>0</v>
      </c>
      <c r="Y253" s="89">
        <f t="shared" si="187"/>
        <v>0</v>
      </c>
      <c r="Z253" s="89">
        <f t="shared" si="188"/>
        <v>0</v>
      </c>
      <c r="AA253" s="89">
        <f t="shared" si="189"/>
        <v>0</v>
      </c>
      <c r="AB253" s="89">
        <f t="shared" si="190"/>
        <v>0</v>
      </c>
      <c r="AC253" s="89">
        <f t="shared" si="191"/>
        <v>0</v>
      </c>
      <c r="AD253" s="89">
        <f t="shared" si="192"/>
        <v>0</v>
      </c>
      <c r="AE253" s="89">
        <f t="shared" si="193"/>
        <v>0</v>
      </c>
      <c r="AF253" s="89">
        <f t="shared" si="194"/>
        <v>0</v>
      </c>
      <c r="AG253" s="89">
        <f t="shared" si="195"/>
        <v>0</v>
      </c>
      <c r="AH253" s="65">
        <v>0</v>
      </c>
      <c r="AI253" s="65">
        <v>0</v>
      </c>
      <c r="AJ253" s="65">
        <v>0</v>
      </c>
      <c r="AK253" s="65">
        <v>0</v>
      </c>
      <c r="AL253" s="65">
        <v>0</v>
      </c>
      <c r="AM253" s="65">
        <v>0</v>
      </c>
      <c r="AN253" s="89">
        <v>0</v>
      </c>
      <c r="AO253" s="89">
        <v>0</v>
      </c>
      <c r="AP253" s="89">
        <v>0</v>
      </c>
      <c r="AQ253" s="89">
        <v>0</v>
      </c>
      <c r="AR253" s="89">
        <v>0</v>
      </c>
      <c r="AS253" s="89">
        <v>0</v>
      </c>
      <c r="AT253" s="89">
        <v>0</v>
      </c>
      <c r="AU253" s="89">
        <v>0</v>
      </c>
      <c r="AV253" s="89">
        <v>0</v>
      </c>
      <c r="AW253" s="89">
        <v>0</v>
      </c>
      <c r="AX253" s="89">
        <v>0</v>
      </c>
      <c r="AY253" s="89">
        <v>0</v>
      </c>
      <c r="AZ253" s="65">
        <f t="shared" si="196"/>
        <v>0</v>
      </c>
      <c r="BA253" s="65">
        <f t="shared" si="197"/>
        <v>0</v>
      </c>
      <c r="BB253" s="65">
        <f t="shared" si="198"/>
        <v>0</v>
      </c>
      <c r="BC253" s="65">
        <f t="shared" si="199"/>
        <v>0</v>
      </c>
      <c r="BD253" s="65">
        <f t="shared" si="200"/>
        <v>0</v>
      </c>
      <c r="BE253" s="65">
        <f t="shared" si="201"/>
        <v>0</v>
      </c>
      <c r="BF253" s="65">
        <f t="shared" si="202"/>
        <v>0</v>
      </c>
      <c r="BG253" s="65">
        <f t="shared" si="203"/>
        <v>0</v>
      </c>
      <c r="BH253" s="65">
        <f t="shared" si="204"/>
        <v>0</v>
      </c>
      <c r="BI253" s="65">
        <f t="shared" si="205"/>
        <v>0</v>
      </c>
      <c r="BJ253" s="65">
        <f t="shared" si="206"/>
        <v>0</v>
      </c>
      <c r="BK253" s="65">
        <f t="shared" si="207"/>
        <v>0</v>
      </c>
    </row>
    <row r="254" spans="2:63" ht="15" hidden="1" customHeight="1" outlineLevel="1">
      <c r="B254" s="56" t="s">
        <v>71</v>
      </c>
      <c r="C254" s="56" t="s">
        <v>35</v>
      </c>
      <c r="D254" s="88">
        <f t="shared" si="167"/>
        <v>0</v>
      </c>
      <c r="E254" s="88">
        <f t="shared" si="168"/>
        <v>0</v>
      </c>
      <c r="F254" s="65">
        <f t="shared" si="169"/>
        <v>0</v>
      </c>
      <c r="G254" s="65">
        <f t="shared" si="170"/>
        <v>0</v>
      </c>
      <c r="H254" s="65">
        <f t="shared" si="171"/>
        <v>0</v>
      </c>
      <c r="J254" s="88">
        <f t="shared" si="172"/>
        <v>0.30233918275901323</v>
      </c>
      <c r="K254" s="88">
        <f t="shared" si="173"/>
        <v>0.12386860133278009</v>
      </c>
      <c r="L254" s="88">
        <f t="shared" si="174"/>
        <v>0.13222723531624195</v>
      </c>
      <c r="M254" s="88">
        <f t="shared" si="175"/>
        <v>0.1679988102863024</v>
      </c>
      <c r="N254" s="88">
        <f t="shared" si="176"/>
        <v>0.21758625555448893</v>
      </c>
      <c r="O254" s="88">
        <f t="shared" si="177"/>
        <v>5.5979914751173407E-2</v>
      </c>
      <c r="P254" s="65">
        <f t="shared" si="178"/>
        <v>0</v>
      </c>
      <c r="Q254" s="65">
        <f t="shared" si="179"/>
        <v>0</v>
      </c>
      <c r="R254" s="65">
        <f t="shared" si="180"/>
        <v>0</v>
      </c>
      <c r="S254" s="65">
        <f t="shared" si="181"/>
        <v>0</v>
      </c>
      <c r="T254" s="65">
        <f t="shared" si="182"/>
        <v>0</v>
      </c>
      <c r="U254" s="65">
        <f t="shared" si="183"/>
        <v>0</v>
      </c>
      <c r="V254" s="89">
        <f t="shared" si="184"/>
        <v>0</v>
      </c>
      <c r="W254" s="89">
        <f t="shared" si="185"/>
        <v>0</v>
      </c>
      <c r="X254" s="89">
        <f t="shared" si="186"/>
        <v>0</v>
      </c>
      <c r="Y254" s="89">
        <f t="shared" si="187"/>
        <v>0</v>
      </c>
      <c r="Z254" s="89">
        <f t="shared" si="188"/>
        <v>0</v>
      </c>
      <c r="AA254" s="89">
        <f t="shared" si="189"/>
        <v>0</v>
      </c>
      <c r="AB254" s="89">
        <f t="shared" si="190"/>
        <v>0</v>
      </c>
      <c r="AC254" s="89">
        <f t="shared" si="191"/>
        <v>0</v>
      </c>
      <c r="AD254" s="89">
        <f t="shared" si="192"/>
        <v>0</v>
      </c>
      <c r="AE254" s="89">
        <f t="shared" si="193"/>
        <v>0</v>
      </c>
      <c r="AF254" s="89">
        <f t="shared" si="194"/>
        <v>0</v>
      </c>
      <c r="AG254" s="89">
        <f t="shared" si="195"/>
        <v>0</v>
      </c>
      <c r="AH254" s="65">
        <v>0</v>
      </c>
      <c r="AI254" s="65">
        <v>0</v>
      </c>
      <c r="AJ254" s="65">
        <v>0</v>
      </c>
      <c r="AK254" s="65">
        <v>0</v>
      </c>
      <c r="AL254" s="65">
        <v>0</v>
      </c>
      <c r="AM254" s="65">
        <v>0</v>
      </c>
      <c r="AN254" s="89">
        <v>0</v>
      </c>
      <c r="AO254" s="89">
        <v>0</v>
      </c>
      <c r="AP254" s="89">
        <v>0</v>
      </c>
      <c r="AQ254" s="89">
        <v>0</v>
      </c>
      <c r="AR254" s="89">
        <v>0</v>
      </c>
      <c r="AS254" s="89">
        <v>0</v>
      </c>
      <c r="AT254" s="89">
        <v>0</v>
      </c>
      <c r="AU254" s="89">
        <v>0</v>
      </c>
      <c r="AV254" s="89">
        <v>0</v>
      </c>
      <c r="AW254" s="89">
        <v>0</v>
      </c>
      <c r="AX254" s="89">
        <v>0</v>
      </c>
      <c r="AY254" s="89">
        <v>0</v>
      </c>
      <c r="AZ254" s="65">
        <f t="shared" si="196"/>
        <v>0</v>
      </c>
      <c r="BA254" s="65">
        <f t="shared" si="197"/>
        <v>0</v>
      </c>
      <c r="BB254" s="65">
        <f t="shared" si="198"/>
        <v>0</v>
      </c>
      <c r="BC254" s="65">
        <f t="shared" si="199"/>
        <v>0</v>
      </c>
      <c r="BD254" s="65">
        <f t="shared" si="200"/>
        <v>0</v>
      </c>
      <c r="BE254" s="65">
        <f t="shared" si="201"/>
        <v>0</v>
      </c>
      <c r="BF254" s="65">
        <f t="shared" si="202"/>
        <v>0</v>
      </c>
      <c r="BG254" s="65">
        <f t="shared" si="203"/>
        <v>0</v>
      </c>
      <c r="BH254" s="65">
        <f t="shared" si="204"/>
        <v>0</v>
      </c>
      <c r="BI254" s="65">
        <f t="shared" si="205"/>
        <v>0</v>
      </c>
      <c r="BJ254" s="65">
        <f t="shared" si="206"/>
        <v>0</v>
      </c>
      <c r="BK254" s="65">
        <f t="shared" si="207"/>
        <v>0</v>
      </c>
    </row>
    <row r="255" spans="2:63" ht="15" hidden="1" customHeight="1" outlineLevel="1">
      <c r="B255" s="56" t="s">
        <v>71</v>
      </c>
      <c r="C255" s="56" t="s">
        <v>34</v>
      </c>
      <c r="D255" s="88">
        <f t="shared" si="167"/>
        <v>0</v>
      </c>
      <c r="E255" s="88">
        <f t="shared" si="168"/>
        <v>0</v>
      </c>
      <c r="F255" s="65">
        <f t="shared" si="169"/>
        <v>0</v>
      </c>
      <c r="G255" s="65">
        <f t="shared" si="170"/>
        <v>0</v>
      </c>
      <c r="H255" s="65">
        <f t="shared" si="171"/>
        <v>0</v>
      </c>
      <c r="J255" s="88">
        <f t="shared" si="172"/>
        <v>0.30233918275901323</v>
      </c>
      <c r="K255" s="88">
        <f t="shared" si="173"/>
        <v>0.12386860133278009</v>
      </c>
      <c r="L255" s="88">
        <f t="shared" si="174"/>
        <v>0.13222723531624195</v>
      </c>
      <c r="M255" s="88">
        <f t="shared" si="175"/>
        <v>0.1679988102863024</v>
      </c>
      <c r="N255" s="88">
        <f t="shared" si="176"/>
        <v>0.21758625555448893</v>
      </c>
      <c r="O255" s="88">
        <f t="shared" si="177"/>
        <v>5.5979914751173407E-2</v>
      </c>
      <c r="P255" s="65">
        <f t="shared" si="178"/>
        <v>0</v>
      </c>
      <c r="Q255" s="65">
        <f t="shared" si="179"/>
        <v>0</v>
      </c>
      <c r="R255" s="65">
        <f t="shared" si="180"/>
        <v>0</v>
      </c>
      <c r="S255" s="65">
        <f t="shared" si="181"/>
        <v>0</v>
      </c>
      <c r="T255" s="65">
        <f t="shared" si="182"/>
        <v>0</v>
      </c>
      <c r="U255" s="65">
        <f t="shared" si="183"/>
        <v>0</v>
      </c>
      <c r="V255" s="89">
        <f t="shared" si="184"/>
        <v>0</v>
      </c>
      <c r="W255" s="89">
        <f t="shared" si="185"/>
        <v>0</v>
      </c>
      <c r="X255" s="89">
        <f t="shared" si="186"/>
        <v>0</v>
      </c>
      <c r="Y255" s="89">
        <f t="shared" si="187"/>
        <v>0</v>
      </c>
      <c r="Z255" s="89">
        <f t="shared" si="188"/>
        <v>0</v>
      </c>
      <c r="AA255" s="89">
        <f t="shared" si="189"/>
        <v>0</v>
      </c>
      <c r="AB255" s="89">
        <f t="shared" si="190"/>
        <v>0</v>
      </c>
      <c r="AC255" s="89">
        <f t="shared" si="191"/>
        <v>0</v>
      </c>
      <c r="AD255" s="89">
        <f t="shared" si="192"/>
        <v>0</v>
      </c>
      <c r="AE255" s="89">
        <f t="shared" si="193"/>
        <v>0</v>
      </c>
      <c r="AF255" s="89">
        <f t="shared" si="194"/>
        <v>0</v>
      </c>
      <c r="AG255" s="89">
        <f t="shared" si="195"/>
        <v>0</v>
      </c>
      <c r="AH255" s="65">
        <v>0</v>
      </c>
      <c r="AI255" s="65">
        <v>0</v>
      </c>
      <c r="AJ255" s="65">
        <v>0</v>
      </c>
      <c r="AK255" s="65">
        <v>0</v>
      </c>
      <c r="AL255" s="65">
        <v>0</v>
      </c>
      <c r="AM255" s="65">
        <v>0</v>
      </c>
      <c r="AN255" s="89">
        <v>0</v>
      </c>
      <c r="AO255" s="89">
        <v>0</v>
      </c>
      <c r="AP255" s="89">
        <v>0</v>
      </c>
      <c r="AQ255" s="89">
        <v>0</v>
      </c>
      <c r="AR255" s="89">
        <v>0</v>
      </c>
      <c r="AS255" s="89">
        <v>0</v>
      </c>
      <c r="AT255" s="89">
        <v>0</v>
      </c>
      <c r="AU255" s="89">
        <v>0</v>
      </c>
      <c r="AV255" s="89">
        <v>0</v>
      </c>
      <c r="AW255" s="89">
        <v>0</v>
      </c>
      <c r="AX255" s="89">
        <v>0</v>
      </c>
      <c r="AY255" s="89">
        <v>0</v>
      </c>
      <c r="AZ255" s="65">
        <f t="shared" si="196"/>
        <v>0</v>
      </c>
      <c r="BA255" s="65">
        <f t="shared" si="197"/>
        <v>0</v>
      </c>
      <c r="BB255" s="65">
        <f t="shared" si="198"/>
        <v>0</v>
      </c>
      <c r="BC255" s="65">
        <f t="shared" si="199"/>
        <v>0</v>
      </c>
      <c r="BD255" s="65">
        <f t="shared" si="200"/>
        <v>0</v>
      </c>
      <c r="BE255" s="65">
        <f t="shared" si="201"/>
        <v>0</v>
      </c>
      <c r="BF255" s="65">
        <f t="shared" si="202"/>
        <v>0</v>
      </c>
      <c r="BG255" s="65">
        <f t="shared" si="203"/>
        <v>0</v>
      </c>
      <c r="BH255" s="65">
        <f t="shared" si="204"/>
        <v>0</v>
      </c>
      <c r="BI255" s="65">
        <f t="shared" si="205"/>
        <v>0</v>
      </c>
      <c r="BJ255" s="65">
        <f t="shared" si="206"/>
        <v>0</v>
      </c>
      <c r="BK255" s="65">
        <f t="shared" si="207"/>
        <v>0</v>
      </c>
    </row>
    <row r="256" spans="2:63" ht="15" hidden="1" customHeight="1" outlineLevel="1">
      <c r="B256" s="56" t="s">
        <v>71</v>
      </c>
      <c r="C256" s="56" t="s">
        <v>33</v>
      </c>
      <c r="D256" s="88">
        <f t="shared" si="167"/>
        <v>0</v>
      </c>
      <c r="E256" s="88">
        <f t="shared" si="168"/>
        <v>0</v>
      </c>
      <c r="F256" s="65">
        <f t="shared" si="169"/>
        <v>0</v>
      </c>
      <c r="G256" s="65">
        <f t="shared" si="170"/>
        <v>0</v>
      </c>
      <c r="H256" s="65">
        <f t="shared" si="171"/>
        <v>0</v>
      </c>
      <c r="J256" s="88">
        <f t="shared" si="172"/>
        <v>4.8445878670407241E-2</v>
      </c>
      <c r="K256" s="88">
        <f t="shared" si="173"/>
        <v>1.3555316229637434E-3</v>
      </c>
      <c r="L256" s="88">
        <f t="shared" si="174"/>
        <v>3.8663242598110922E-2</v>
      </c>
      <c r="M256" s="88">
        <f t="shared" si="175"/>
        <v>0.91153534710851813</v>
      </c>
      <c r="N256" s="88">
        <f t="shared" si="176"/>
        <v>0</v>
      </c>
      <c r="O256" s="88">
        <f t="shared" si="177"/>
        <v>0</v>
      </c>
      <c r="P256" s="65">
        <f t="shared" si="178"/>
        <v>0</v>
      </c>
      <c r="Q256" s="65">
        <f t="shared" si="179"/>
        <v>0</v>
      </c>
      <c r="R256" s="65">
        <f t="shared" si="180"/>
        <v>0</v>
      </c>
      <c r="S256" s="65">
        <f t="shared" si="181"/>
        <v>0</v>
      </c>
      <c r="T256" s="65">
        <f t="shared" si="182"/>
        <v>0</v>
      </c>
      <c r="U256" s="65">
        <f t="shared" si="183"/>
        <v>0</v>
      </c>
      <c r="V256" s="89">
        <f t="shared" si="184"/>
        <v>0</v>
      </c>
      <c r="W256" s="89">
        <f t="shared" si="185"/>
        <v>0</v>
      </c>
      <c r="X256" s="89">
        <f t="shared" si="186"/>
        <v>0</v>
      </c>
      <c r="Y256" s="89">
        <f t="shared" si="187"/>
        <v>0</v>
      </c>
      <c r="Z256" s="89">
        <f t="shared" si="188"/>
        <v>0</v>
      </c>
      <c r="AA256" s="89">
        <f t="shared" si="189"/>
        <v>0</v>
      </c>
      <c r="AB256" s="89">
        <f t="shared" si="190"/>
        <v>0</v>
      </c>
      <c r="AC256" s="89">
        <f t="shared" si="191"/>
        <v>0</v>
      </c>
      <c r="AD256" s="89">
        <f t="shared" si="192"/>
        <v>0</v>
      </c>
      <c r="AE256" s="89">
        <f t="shared" si="193"/>
        <v>0</v>
      </c>
      <c r="AF256" s="89">
        <f t="shared" si="194"/>
        <v>0</v>
      </c>
      <c r="AG256" s="89">
        <f t="shared" si="195"/>
        <v>0</v>
      </c>
      <c r="AH256" s="65">
        <v>448172</v>
      </c>
      <c r="AI256" s="65">
        <v>12540</v>
      </c>
      <c r="AJ256" s="65">
        <v>357673</v>
      </c>
      <c r="AK256" s="65">
        <v>8432598</v>
      </c>
      <c r="AL256" s="65">
        <v>0</v>
      </c>
      <c r="AM256" s="65"/>
      <c r="AN256" s="89">
        <v>171536549</v>
      </c>
      <c r="AO256" s="89">
        <v>14455417</v>
      </c>
      <c r="AP256" s="89">
        <v>150778891</v>
      </c>
      <c r="AQ256" s="89">
        <v>5193928372</v>
      </c>
      <c r="AR256" s="89">
        <v>0</v>
      </c>
      <c r="AS256" s="89">
        <v>-43607</v>
      </c>
      <c r="AT256" s="89">
        <v>144082450</v>
      </c>
      <c r="AU256" s="89">
        <v>3975204</v>
      </c>
      <c r="AV256" s="89">
        <v>117033917</v>
      </c>
      <c r="AW256" s="89">
        <v>2653653508</v>
      </c>
      <c r="AX256" s="89">
        <v>0</v>
      </c>
      <c r="AY256" s="89">
        <v>-14677</v>
      </c>
      <c r="AZ256" s="65">
        <f t="shared" si="196"/>
        <v>382.74713502851586</v>
      </c>
      <c r="BA256" s="65">
        <f t="shared" si="197"/>
        <v>1152.7445773524721</v>
      </c>
      <c r="BB256" s="65">
        <f t="shared" si="198"/>
        <v>421.55513835262934</v>
      </c>
      <c r="BC256" s="65">
        <f t="shared" si="199"/>
        <v>615.93454022117498</v>
      </c>
      <c r="BD256" s="65">
        <f t="shared" si="200"/>
        <v>0</v>
      </c>
      <c r="BE256" s="65">
        <f t="shared" si="201"/>
        <v>0</v>
      </c>
      <c r="BF256" s="65">
        <f t="shared" si="202"/>
        <v>321.48918272448969</v>
      </c>
      <c r="BG256" s="65">
        <f t="shared" si="203"/>
        <v>317.00191387559806</v>
      </c>
      <c r="BH256" s="65">
        <f t="shared" si="204"/>
        <v>327.20925817716181</v>
      </c>
      <c r="BI256" s="65">
        <f t="shared" si="205"/>
        <v>314.68991027438994</v>
      </c>
      <c r="BJ256" s="65">
        <f t="shared" si="206"/>
        <v>0</v>
      </c>
      <c r="BK256" s="65">
        <f t="shared" si="207"/>
        <v>0</v>
      </c>
    </row>
    <row r="257" spans="2:63" ht="15" hidden="1" customHeight="1" outlineLevel="1">
      <c r="B257" s="56" t="s">
        <v>71</v>
      </c>
      <c r="C257" s="56" t="s">
        <v>32</v>
      </c>
      <c r="D257" s="88">
        <f t="shared" si="167"/>
        <v>0</v>
      </c>
      <c r="E257" s="88">
        <f t="shared" si="168"/>
        <v>0</v>
      </c>
      <c r="F257" s="65">
        <f t="shared" si="169"/>
        <v>0</v>
      </c>
      <c r="G257" s="65">
        <f t="shared" si="170"/>
        <v>0</v>
      </c>
      <c r="H257" s="65">
        <f t="shared" si="171"/>
        <v>0</v>
      </c>
      <c r="J257" s="88">
        <f t="shared" si="172"/>
        <v>0.30233918275901323</v>
      </c>
      <c r="K257" s="88">
        <f t="shared" si="173"/>
        <v>0.12386860133278009</v>
      </c>
      <c r="L257" s="88">
        <f t="shared" si="174"/>
        <v>0.13222723531624195</v>
      </c>
      <c r="M257" s="88">
        <f t="shared" si="175"/>
        <v>0.1679988102863024</v>
      </c>
      <c r="N257" s="88">
        <f t="shared" si="176"/>
        <v>0.21758625555448893</v>
      </c>
      <c r="O257" s="88">
        <f t="shared" si="177"/>
        <v>5.5979914751173407E-2</v>
      </c>
      <c r="P257" s="65">
        <f t="shared" si="178"/>
        <v>0</v>
      </c>
      <c r="Q257" s="65">
        <f t="shared" si="179"/>
        <v>0</v>
      </c>
      <c r="R257" s="65">
        <f t="shared" si="180"/>
        <v>0</v>
      </c>
      <c r="S257" s="65">
        <f t="shared" si="181"/>
        <v>0</v>
      </c>
      <c r="T257" s="65">
        <f t="shared" si="182"/>
        <v>0</v>
      </c>
      <c r="U257" s="65">
        <f t="shared" si="183"/>
        <v>0</v>
      </c>
      <c r="V257" s="89">
        <f t="shared" si="184"/>
        <v>0</v>
      </c>
      <c r="W257" s="89">
        <f t="shared" si="185"/>
        <v>0</v>
      </c>
      <c r="X257" s="89">
        <f t="shared" si="186"/>
        <v>0</v>
      </c>
      <c r="Y257" s="89">
        <f t="shared" si="187"/>
        <v>0</v>
      </c>
      <c r="Z257" s="89">
        <f t="shared" si="188"/>
        <v>0</v>
      </c>
      <c r="AA257" s="89">
        <f t="shared" si="189"/>
        <v>0</v>
      </c>
      <c r="AB257" s="89">
        <f t="shared" si="190"/>
        <v>0</v>
      </c>
      <c r="AC257" s="89">
        <f t="shared" si="191"/>
        <v>0</v>
      </c>
      <c r="AD257" s="89">
        <f t="shared" si="192"/>
        <v>0</v>
      </c>
      <c r="AE257" s="89">
        <f t="shared" si="193"/>
        <v>0</v>
      </c>
      <c r="AF257" s="89">
        <f t="shared" si="194"/>
        <v>0</v>
      </c>
      <c r="AG257" s="89">
        <f t="shared" si="195"/>
        <v>0</v>
      </c>
      <c r="AH257" s="65">
        <v>0</v>
      </c>
      <c r="AI257" s="65">
        <v>0</v>
      </c>
      <c r="AJ257" s="65">
        <v>0</v>
      </c>
      <c r="AK257" s="65">
        <v>0</v>
      </c>
      <c r="AL257" s="65">
        <v>0</v>
      </c>
      <c r="AM257" s="65">
        <v>0</v>
      </c>
      <c r="AN257" s="89">
        <v>0</v>
      </c>
      <c r="AO257" s="89">
        <v>0</v>
      </c>
      <c r="AP257" s="89">
        <v>0</v>
      </c>
      <c r="AQ257" s="89">
        <v>0</v>
      </c>
      <c r="AR257" s="89">
        <v>0</v>
      </c>
      <c r="AS257" s="89">
        <v>0</v>
      </c>
      <c r="AT257" s="89">
        <v>0</v>
      </c>
      <c r="AU257" s="89">
        <v>0</v>
      </c>
      <c r="AV257" s="89">
        <v>0</v>
      </c>
      <c r="AW257" s="89">
        <v>0</v>
      </c>
      <c r="AX257" s="89">
        <v>0</v>
      </c>
      <c r="AY257" s="89">
        <v>0</v>
      </c>
      <c r="AZ257" s="65">
        <f t="shared" si="196"/>
        <v>0</v>
      </c>
      <c r="BA257" s="65">
        <f t="shared" si="197"/>
        <v>0</v>
      </c>
      <c r="BB257" s="65">
        <f t="shared" si="198"/>
        <v>0</v>
      </c>
      <c r="BC257" s="65">
        <f t="shared" si="199"/>
        <v>0</v>
      </c>
      <c r="BD257" s="65">
        <f t="shared" si="200"/>
        <v>0</v>
      </c>
      <c r="BE257" s="65">
        <f t="shared" si="201"/>
        <v>0</v>
      </c>
      <c r="BF257" s="65">
        <f t="shared" si="202"/>
        <v>0</v>
      </c>
      <c r="BG257" s="65">
        <f t="shared" si="203"/>
        <v>0</v>
      </c>
      <c r="BH257" s="65">
        <f t="shared" si="204"/>
        <v>0</v>
      </c>
      <c r="BI257" s="65">
        <f t="shared" si="205"/>
        <v>0</v>
      </c>
      <c r="BJ257" s="65">
        <f t="shared" si="206"/>
        <v>0</v>
      </c>
      <c r="BK257" s="65">
        <f t="shared" si="207"/>
        <v>0</v>
      </c>
    </row>
    <row r="258" spans="2:63" ht="15" hidden="1" customHeight="1" outlineLevel="1">
      <c r="B258" s="56" t="s">
        <v>71</v>
      </c>
      <c r="C258" s="56" t="s">
        <v>31</v>
      </c>
      <c r="D258" s="88">
        <f t="shared" si="167"/>
        <v>0</v>
      </c>
      <c r="E258" s="88">
        <f t="shared" si="168"/>
        <v>0</v>
      </c>
      <c r="F258" s="65">
        <f t="shared" si="169"/>
        <v>0</v>
      </c>
      <c r="G258" s="65">
        <f t="shared" si="170"/>
        <v>0</v>
      </c>
      <c r="H258" s="65">
        <f t="shared" si="171"/>
        <v>0</v>
      </c>
      <c r="J258" s="88">
        <f t="shared" si="172"/>
        <v>0.30233918275901323</v>
      </c>
      <c r="K258" s="88">
        <f t="shared" si="173"/>
        <v>0.12386860133278009</v>
      </c>
      <c r="L258" s="88">
        <f t="shared" si="174"/>
        <v>0.13222723531624195</v>
      </c>
      <c r="M258" s="88">
        <f t="shared" si="175"/>
        <v>0.1679988102863024</v>
      </c>
      <c r="N258" s="88">
        <f t="shared" si="176"/>
        <v>0.21758625555448893</v>
      </c>
      <c r="O258" s="88">
        <f t="shared" si="177"/>
        <v>5.5979914751173407E-2</v>
      </c>
      <c r="P258" s="65">
        <f t="shared" si="178"/>
        <v>0</v>
      </c>
      <c r="Q258" s="65">
        <f t="shared" si="179"/>
        <v>0</v>
      </c>
      <c r="R258" s="65">
        <f t="shared" si="180"/>
        <v>0</v>
      </c>
      <c r="S258" s="65">
        <f t="shared" si="181"/>
        <v>0</v>
      </c>
      <c r="T258" s="65">
        <f t="shared" si="182"/>
        <v>0</v>
      </c>
      <c r="U258" s="65">
        <f t="shared" si="183"/>
        <v>0</v>
      </c>
      <c r="V258" s="89">
        <f t="shared" si="184"/>
        <v>0</v>
      </c>
      <c r="W258" s="89">
        <f t="shared" si="185"/>
        <v>0</v>
      </c>
      <c r="X258" s="89">
        <f t="shared" si="186"/>
        <v>0</v>
      </c>
      <c r="Y258" s="89">
        <f t="shared" si="187"/>
        <v>0</v>
      </c>
      <c r="Z258" s="89">
        <f t="shared" si="188"/>
        <v>0</v>
      </c>
      <c r="AA258" s="89">
        <f t="shared" si="189"/>
        <v>0</v>
      </c>
      <c r="AB258" s="89">
        <f t="shared" si="190"/>
        <v>0</v>
      </c>
      <c r="AC258" s="89">
        <f t="shared" si="191"/>
        <v>0</v>
      </c>
      <c r="AD258" s="89">
        <f t="shared" si="192"/>
        <v>0</v>
      </c>
      <c r="AE258" s="89">
        <f t="shared" si="193"/>
        <v>0</v>
      </c>
      <c r="AF258" s="89">
        <f t="shared" si="194"/>
        <v>0</v>
      </c>
      <c r="AG258" s="89">
        <f t="shared" si="195"/>
        <v>0</v>
      </c>
      <c r="AH258" s="65">
        <v>0</v>
      </c>
      <c r="AI258" s="65">
        <v>0</v>
      </c>
      <c r="AJ258" s="65">
        <v>0</v>
      </c>
      <c r="AK258" s="65">
        <v>0</v>
      </c>
      <c r="AL258" s="65">
        <v>0</v>
      </c>
      <c r="AM258" s="65">
        <v>0</v>
      </c>
      <c r="AN258" s="89">
        <v>0</v>
      </c>
      <c r="AO258" s="89">
        <v>0</v>
      </c>
      <c r="AP258" s="89">
        <v>0</v>
      </c>
      <c r="AQ258" s="89">
        <v>0</v>
      </c>
      <c r="AR258" s="89">
        <v>0</v>
      </c>
      <c r="AS258" s="89">
        <v>0</v>
      </c>
      <c r="AT258" s="89">
        <v>0</v>
      </c>
      <c r="AU258" s="89">
        <v>0</v>
      </c>
      <c r="AV258" s="89">
        <v>0</v>
      </c>
      <c r="AW258" s="89">
        <v>0</v>
      </c>
      <c r="AX258" s="89">
        <v>0</v>
      </c>
      <c r="AY258" s="89">
        <v>0</v>
      </c>
      <c r="AZ258" s="65">
        <f t="shared" si="196"/>
        <v>0</v>
      </c>
      <c r="BA258" s="65">
        <f t="shared" si="197"/>
        <v>0</v>
      </c>
      <c r="BB258" s="65">
        <f t="shared" si="198"/>
        <v>0</v>
      </c>
      <c r="BC258" s="65">
        <f t="shared" si="199"/>
        <v>0</v>
      </c>
      <c r="BD258" s="65">
        <f t="shared" si="200"/>
        <v>0</v>
      </c>
      <c r="BE258" s="65">
        <f t="shared" si="201"/>
        <v>0</v>
      </c>
      <c r="BF258" s="65">
        <f t="shared" si="202"/>
        <v>0</v>
      </c>
      <c r="BG258" s="65">
        <f t="shared" si="203"/>
        <v>0</v>
      </c>
      <c r="BH258" s="65">
        <f t="shared" si="204"/>
        <v>0</v>
      </c>
      <c r="BI258" s="65">
        <f t="shared" si="205"/>
        <v>0</v>
      </c>
      <c r="BJ258" s="65">
        <f t="shared" si="206"/>
        <v>0</v>
      </c>
      <c r="BK258" s="65">
        <f t="shared" si="207"/>
        <v>0</v>
      </c>
    </row>
    <row r="259" spans="2:63" ht="15" hidden="1" customHeight="1" outlineLevel="1">
      <c r="B259" s="56" t="s">
        <v>71</v>
      </c>
      <c r="C259" s="56" t="s">
        <v>65</v>
      </c>
      <c r="D259" s="88">
        <f t="shared" si="167"/>
        <v>0</v>
      </c>
      <c r="E259" s="88">
        <f t="shared" si="168"/>
        <v>0</v>
      </c>
      <c r="F259" s="65">
        <f t="shared" si="169"/>
        <v>0</v>
      </c>
      <c r="G259" s="65">
        <f t="shared" si="170"/>
        <v>0</v>
      </c>
      <c r="H259" s="65">
        <f t="shared" si="171"/>
        <v>0</v>
      </c>
      <c r="J259" s="88">
        <f t="shared" si="172"/>
        <v>0.30233918275901323</v>
      </c>
      <c r="K259" s="88">
        <f t="shared" si="173"/>
        <v>0.12386860133278009</v>
      </c>
      <c r="L259" s="88">
        <f t="shared" si="174"/>
        <v>0.13222723531624195</v>
      </c>
      <c r="M259" s="88">
        <f t="shared" si="175"/>
        <v>0.1679988102863024</v>
      </c>
      <c r="N259" s="88">
        <f t="shared" si="176"/>
        <v>0.21758625555448893</v>
      </c>
      <c r="O259" s="88">
        <f t="shared" si="177"/>
        <v>5.5979914751173407E-2</v>
      </c>
      <c r="P259" s="65">
        <f t="shared" si="178"/>
        <v>0</v>
      </c>
      <c r="Q259" s="65">
        <f t="shared" si="179"/>
        <v>0</v>
      </c>
      <c r="R259" s="65">
        <f t="shared" si="180"/>
        <v>0</v>
      </c>
      <c r="S259" s="65">
        <f t="shared" si="181"/>
        <v>0</v>
      </c>
      <c r="T259" s="65">
        <f t="shared" si="182"/>
        <v>0</v>
      </c>
      <c r="U259" s="65">
        <f t="shared" si="183"/>
        <v>0</v>
      </c>
      <c r="V259" s="89">
        <f t="shared" si="184"/>
        <v>0</v>
      </c>
      <c r="W259" s="89">
        <f t="shared" si="185"/>
        <v>0</v>
      </c>
      <c r="X259" s="89">
        <f t="shared" si="186"/>
        <v>0</v>
      </c>
      <c r="Y259" s="89">
        <f t="shared" si="187"/>
        <v>0</v>
      </c>
      <c r="Z259" s="89">
        <f t="shared" si="188"/>
        <v>0</v>
      </c>
      <c r="AA259" s="89">
        <f t="shared" si="189"/>
        <v>0</v>
      </c>
      <c r="AB259" s="89">
        <f t="shared" si="190"/>
        <v>0</v>
      </c>
      <c r="AC259" s="89">
        <f t="shared" si="191"/>
        <v>0</v>
      </c>
      <c r="AD259" s="89">
        <f t="shared" si="192"/>
        <v>0</v>
      </c>
      <c r="AE259" s="89">
        <f t="shared" si="193"/>
        <v>0</v>
      </c>
      <c r="AF259" s="89">
        <f t="shared" si="194"/>
        <v>0</v>
      </c>
      <c r="AG259" s="89">
        <f t="shared" si="195"/>
        <v>0</v>
      </c>
      <c r="AH259" s="65">
        <v>0</v>
      </c>
      <c r="AI259" s="65">
        <v>0</v>
      </c>
      <c r="AJ259" s="65">
        <v>0</v>
      </c>
      <c r="AK259" s="65">
        <v>0</v>
      </c>
      <c r="AL259" s="65">
        <v>0</v>
      </c>
      <c r="AM259" s="65">
        <v>0</v>
      </c>
      <c r="AN259" s="89">
        <v>0</v>
      </c>
      <c r="AO259" s="89">
        <v>0</v>
      </c>
      <c r="AP259" s="89">
        <v>0</v>
      </c>
      <c r="AQ259" s="89">
        <v>0</v>
      </c>
      <c r="AR259" s="89">
        <v>0</v>
      </c>
      <c r="AS259" s="89">
        <v>0</v>
      </c>
      <c r="AT259" s="89">
        <v>0</v>
      </c>
      <c r="AU259" s="89">
        <v>0</v>
      </c>
      <c r="AV259" s="89">
        <v>0</v>
      </c>
      <c r="AW259" s="89">
        <v>0</v>
      </c>
      <c r="AX259" s="89">
        <v>0</v>
      </c>
      <c r="AY259" s="89">
        <v>0</v>
      </c>
      <c r="AZ259" s="65">
        <f t="shared" si="196"/>
        <v>0</v>
      </c>
      <c r="BA259" s="65">
        <f t="shared" si="197"/>
        <v>0</v>
      </c>
      <c r="BB259" s="65">
        <f t="shared" si="198"/>
        <v>0</v>
      </c>
      <c r="BC259" s="65">
        <f t="shared" si="199"/>
        <v>0</v>
      </c>
      <c r="BD259" s="65">
        <f t="shared" si="200"/>
        <v>0</v>
      </c>
      <c r="BE259" s="65">
        <f t="shared" si="201"/>
        <v>0</v>
      </c>
      <c r="BF259" s="65">
        <f t="shared" si="202"/>
        <v>0</v>
      </c>
      <c r="BG259" s="65">
        <f t="shared" si="203"/>
        <v>0</v>
      </c>
      <c r="BH259" s="65">
        <f t="shared" si="204"/>
        <v>0</v>
      </c>
      <c r="BI259" s="65">
        <f t="shared" si="205"/>
        <v>0</v>
      </c>
      <c r="BJ259" s="65">
        <f t="shared" si="206"/>
        <v>0</v>
      </c>
      <c r="BK259" s="65">
        <f t="shared" si="207"/>
        <v>0</v>
      </c>
    </row>
    <row r="260" spans="2:63" ht="15" hidden="1" customHeight="1" outlineLevel="1">
      <c r="B260" s="56" t="s">
        <v>70</v>
      </c>
      <c r="C260" s="56" t="s">
        <v>64</v>
      </c>
      <c r="D260" s="88">
        <f t="shared" si="167"/>
        <v>0</v>
      </c>
      <c r="E260" s="88">
        <f t="shared" si="168"/>
        <v>0</v>
      </c>
      <c r="F260" s="65">
        <f t="shared" si="169"/>
        <v>0</v>
      </c>
      <c r="G260" s="65">
        <f t="shared" si="170"/>
        <v>0</v>
      </c>
      <c r="H260" s="65">
        <f t="shared" si="171"/>
        <v>0</v>
      </c>
      <c r="J260" s="88">
        <f t="shared" si="172"/>
        <v>9.5058682495955768E-2</v>
      </c>
      <c r="K260" s="88">
        <f t="shared" si="173"/>
        <v>0.17547189251167872</v>
      </c>
      <c r="L260" s="88">
        <f t="shared" si="174"/>
        <v>0.16211535196178167</v>
      </c>
      <c r="M260" s="88">
        <f t="shared" si="175"/>
        <v>0</v>
      </c>
      <c r="N260" s="88">
        <f t="shared" si="176"/>
        <v>0.56735407303058383</v>
      </c>
      <c r="O260" s="88">
        <f t="shared" si="177"/>
        <v>0</v>
      </c>
      <c r="P260" s="65">
        <f t="shared" si="178"/>
        <v>0</v>
      </c>
      <c r="Q260" s="65">
        <f t="shared" si="179"/>
        <v>0</v>
      </c>
      <c r="R260" s="65">
        <f t="shared" si="180"/>
        <v>0</v>
      </c>
      <c r="S260" s="65">
        <f t="shared" si="181"/>
        <v>0</v>
      </c>
      <c r="T260" s="65">
        <f t="shared" si="182"/>
        <v>0</v>
      </c>
      <c r="U260" s="65">
        <f t="shared" si="183"/>
        <v>0</v>
      </c>
      <c r="V260" s="89">
        <f t="shared" si="184"/>
        <v>0</v>
      </c>
      <c r="W260" s="89">
        <f t="shared" si="185"/>
        <v>0</v>
      </c>
      <c r="X260" s="89">
        <f t="shared" si="186"/>
        <v>0</v>
      </c>
      <c r="Y260" s="89">
        <f t="shared" si="187"/>
        <v>0</v>
      </c>
      <c r="Z260" s="89">
        <f t="shared" si="188"/>
        <v>0</v>
      </c>
      <c r="AA260" s="89">
        <f t="shared" si="189"/>
        <v>0</v>
      </c>
      <c r="AB260" s="89">
        <f t="shared" si="190"/>
        <v>0</v>
      </c>
      <c r="AC260" s="89">
        <f t="shared" si="191"/>
        <v>0</v>
      </c>
      <c r="AD260" s="89">
        <f t="shared" si="192"/>
        <v>0</v>
      </c>
      <c r="AE260" s="89">
        <f t="shared" si="193"/>
        <v>0</v>
      </c>
      <c r="AF260" s="89">
        <f t="shared" si="194"/>
        <v>0</v>
      </c>
      <c r="AG260" s="89">
        <f t="shared" si="195"/>
        <v>0</v>
      </c>
      <c r="AH260" s="65">
        <v>2508605</v>
      </c>
      <c r="AI260" s="65">
        <v>4630715</v>
      </c>
      <c r="AJ260" s="65">
        <v>4278235</v>
      </c>
      <c r="AK260" s="65">
        <v>0</v>
      </c>
      <c r="AL260" s="65">
        <v>14972512</v>
      </c>
      <c r="AM260" s="65">
        <v>0</v>
      </c>
      <c r="AN260" s="89">
        <v>4669754304</v>
      </c>
      <c r="AO260" s="89">
        <v>8616979406</v>
      </c>
      <c r="AP260" s="89">
        <v>9148156183</v>
      </c>
      <c r="AQ260" s="89">
        <v>0</v>
      </c>
      <c r="AR260" s="89">
        <v>38173133362</v>
      </c>
      <c r="AS260" s="89">
        <v>0</v>
      </c>
      <c r="AT260" s="89">
        <v>3710316714</v>
      </c>
      <c r="AU260" s="89">
        <v>6335375437</v>
      </c>
      <c r="AV260" s="89">
        <v>6413122225</v>
      </c>
      <c r="AW260" s="89">
        <v>0</v>
      </c>
      <c r="AX260" s="89">
        <v>22614319741</v>
      </c>
      <c r="AY260" s="89">
        <v>0</v>
      </c>
      <c r="AZ260" s="65">
        <f t="shared" si="196"/>
        <v>1861.4944576766768</v>
      </c>
      <c r="BA260" s="65">
        <f t="shared" si="197"/>
        <v>1860.8312984064016</v>
      </c>
      <c r="BB260" s="65">
        <f t="shared" si="198"/>
        <v>2138.301468479408</v>
      </c>
      <c r="BC260" s="65">
        <f t="shared" si="199"/>
        <v>0</v>
      </c>
      <c r="BD260" s="65">
        <f t="shared" si="200"/>
        <v>2549.5476885909325</v>
      </c>
      <c r="BE260" s="65">
        <f t="shared" si="201"/>
        <v>0</v>
      </c>
      <c r="BF260" s="65">
        <f t="shared" si="202"/>
        <v>1479.0358442241804</v>
      </c>
      <c r="BG260" s="65">
        <f t="shared" si="203"/>
        <v>1368.120352256617</v>
      </c>
      <c r="BH260" s="65">
        <f t="shared" si="204"/>
        <v>1499.011210230387</v>
      </c>
      <c r="BI260" s="65">
        <f t="shared" si="205"/>
        <v>0</v>
      </c>
      <c r="BJ260" s="65">
        <f t="shared" si="206"/>
        <v>1510.3891545386639</v>
      </c>
      <c r="BK260" s="65">
        <f t="shared" si="207"/>
        <v>0</v>
      </c>
    </row>
    <row r="261" spans="2:63" ht="15" hidden="1" customHeight="1" outlineLevel="1">
      <c r="B261" s="56" t="s">
        <v>70</v>
      </c>
      <c r="C261" s="56" t="s">
        <v>63</v>
      </c>
      <c r="D261" s="88">
        <f t="shared" si="167"/>
        <v>0</v>
      </c>
      <c r="E261" s="88">
        <f t="shared" si="168"/>
        <v>0</v>
      </c>
      <c r="F261" s="65">
        <f t="shared" si="169"/>
        <v>0</v>
      </c>
      <c r="G261" s="65">
        <f t="shared" si="170"/>
        <v>0</v>
      </c>
      <c r="H261" s="65">
        <f t="shared" si="171"/>
        <v>0</v>
      </c>
      <c r="J261" s="88">
        <f t="shared" si="172"/>
        <v>0.18642984635445872</v>
      </c>
      <c r="K261" s="88">
        <f t="shared" si="173"/>
        <v>0.17733352848705808</v>
      </c>
      <c r="L261" s="88">
        <f t="shared" si="174"/>
        <v>0.212815136832541</v>
      </c>
      <c r="M261" s="88">
        <f t="shared" si="175"/>
        <v>0</v>
      </c>
      <c r="N261" s="88">
        <f t="shared" si="176"/>
        <v>0.42342148832594223</v>
      </c>
      <c r="O261" s="88">
        <f t="shared" si="177"/>
        <v>0</v>
      </c>
      <c r="P261" s="65">
        <f t="shared" si="178"/>
        <v>0</v>
      </c>
      <c r="Q261" s="65">
        <f t="shared" si="179"/>
        <v>0</v>
      </c>
      <c r="R261" s="65">
        <f t="shared" si="180"/>
        <v>0</v>
      </c>
      <c r="S261" s="65">
        <f t="shared" si="181"/>
        <v>0</v>
      </c>
      <c r="T261" s="65">
        <f t="shared" si="182"/>
        <v>0</v>
      </c>
      <c r="U261" s="65">
        <f t="shared" si="183"/>
        <v>0</v>
      </c>
      <c r="V261" s="89">
        <f t="shared" si="184"/>
        <v>0</v>
      </c>
      <c r="W261" s="89">
        <f t="shared" si="185"/>
        <v>0</v>
      </c>
      <c r="X261" s="89">
        <f t="shared" si="186"/>
        <v>0</v>
      </c>
      <c r="Y261" s="89">
        <f t="shared" si="187"/>
        <v>0</v>
      </c>
      <c r="Z261" s="89">
        <f t="shared" si="188"/>
        <v>0</v>
      </c>
      <c r="AA261" s="89">
        <f t="shared" si="189"/>
        <v>0</v>
      </c>
      <c r="AB261" s="89">
        <f t="shared" si="190"/>
        <v>0</v>
      </c>
      <c r="AC261" s="89">
        <f t="shared" si="191"/>
        <v>0</v>
      </c>
      <c r="AD261" s="89">
        <f t="shared" si="192"/>
        <v>0</v>
      </c>
      <c r="AE261" s="89">
        <f t="shared" si="193"/>
        <v>0</v>
      </c>
      <c r="AF261" s="89">
        <f t="shared" si="194"/>
        <v>0</v>
      </c>
      <c r="AG261" s="89">
        <f t="shared" si="195"/>
        <v>0</v>
      </c>
      <c r="AH261" s="65">
        <v>490386</v>
      </c>
      <c r="AI261" s="65">
        <v>466459</v>
      </c>
      <c r="AJ261" s="65">
        <v>559790</v>
      </c>
      <c r="AK261" s="65">
        <v>0</v>
      </c>
      <c r="AL261" s="65">
        <v>1113770</v>
      </c>
      <c r="AM261" s="65">
        <v>0</v>
      </c>
      <c r="AN261" s="89">
        <v>939278125</v>
      </c>
      <c r="AO261" s="89">
        <v>943565902</v>
      </c>
      <c r="AP261" s="89">
        <v>1268254088</v>
      </c>
      <c r="AQ261" s="89">
        <v>0</v>
      </c>
      <c r="AR261" s="89">
        <v>2868836449</v>
      </c>
      <c r="AS261" s="89">
        <v>0</v>
      </c>
      <c r="AT261" s="89">
        <v>709856974</v>
      </c>
      <c r="AU261" s="89">
        <v>594066659</v>
      </c>
      <c r="AV261" s="89">
        <v>799128498</v>
      </c>
      <c r="AW261" s="89">
        <v>0</v>
      </c>
      <c r="AX261" s="89">
        <v>1600252203</v>
      </c>
      <c r="AY261" s="89">
        <v>0</v>
      </c>
      <c r="AZ261" s="65">
        <f t="shared" si="196"/>
        <v>1915.3852781278422</v>
      </c>
      <c r="BA261" s="65">
        <f t="shared" si="197"/>
        <v>2022.827090912599</v>
      </c>
      <c r="BB261" s="65">
        <f t="shared" si="198"/>
        <v>2265.5890387466729</v>
      </c>
      <c r="BC261" s="65">
        <f t="shared" si="199"/>
        <v>0</v>
      </c>
      <c r="BD261" s="65">
        <f t="shared" si="200"/>
        <v>2575.7889411637952</v>
      </c>
      <c r="BE261" s="65">
        <f t="shared" si="201"/>
        <v>0</v>
      </c>
      <c r="BF261" s="65">
        <f t="shared" si="202"/>
        <v>1447.5473891995284</v>
      </c>
      <c r="BG261" s="65">
        <f t="shared" si="203"/>
        <v>1273.5667207621677</v>
      </c>
      <c r="BH261" s="65">
        <f t="shared" si="204"/>
        <v>1427.5505064399149</v>
      </c>
      <c r="BI261" s="65">
        <f t="shared" si="205"/>
        <v>0</v>
      </c>
      <c r="BJ261" s="65">
        <f t="shared" si="206"/>
        <v>1436.7887472278837</v>
      </c>
      <c r="BK261" s="65">
        <f t="shared" si="207"/>
        <v>0</v>
      </c>
    </row>
    <row r="262" spans="2:63" ht="15" hidden="1" customHeight="1" outlineLevel="1">
      <c r="B262" s="56" t="s">
        <v>70</v>
      </c>
      <c r="C262" s="56" t="s">
        <v>62</v>
      </c>
      <c r="D262" s="88">
        <f t="shared" si="167"/>
        <v>0</v>
      </c>
      <c r="E262" s="88">
        <f t="shared" si="168"/>
        <v>0</v>
      </c>
      <c r="F262" s="65">
        <f t="shared" si="169"/>
        <v>0</v>
      </c>
      <c r="G262" s="65">
        <f t="shared" si="170"/>
        <v>0</v>
      </c>
      <c r="H262" s="65">
        <f t="shared" si="171"/>
        <v>0</v>
      </c>
      <c r="J262" s="88">
        <f t="shared" si="172"/>
        <v>5.0048265322089744E-3</v>
      </c>
      <c r="K262" s="88">
        <f t="shared" si="173"/>
        <v>2.5301013257126846E-3</v>
      </c>
      <c r="L262" s="88">
        <f t="shared" si="174"/>
        <v>0.17194494774717781</v>
      </c>
      <c r="M262" s="88">
        <f t="shared" si="175"/>
        <v>0</v>
      </c>
      <c r="N262" s="88">
        <f t="shared" si="176"/>
        <v>0.82052012439490052</v>
      </c>
      <c r="O262" s="88">
        <f t="shared" si="177"/>
        <v>0</v>
      </c>
      <c r="P262" s="65">
        <f t="shared" si="178"/>
        <v>0</v>
      </c>
      <c r="Q262" s="65">
        <f t="shared" si="179"/>
        <v>0</v>
      </c>
      <c r="R262" s="65">
        <f t="shared" si="180"/>
        <v>0</v>
      </c>
      <c r="S262" s="65">
        <f t="shared" si="181"/>
        <v>0</v>
      </c>
      <c r="T262" s="65">
        <f t="shared" si="182"/>
        <v>0</v>
      </c>
      <c r="U262" s="65">
        <f t="shared" si="183"/>
        <v>0</v>
      </c>
      <c r="V262" s="89">
        <f t="shared" si="184"/>
        <v>0</v>
      </c>
      <c r="W262" s="89">
        <f t="shared" si="185"/>
        <v>0</v>
      </c>
      <c r="X262" s="89">
        <f t="shared" si="186"/>
        <v>0</v>
      </c>
      <c r="Y262" s="89">
        <f t="shared" si="187"/>
        <v>0</v>
      </c>
      <c r="Z262" s="89">
        <f t="shared" si="188"/>
        <v>0</v>
      </c>
      <c r="AA262" s="89">
        <f t="shared" si="189"/>
        <v>0</v>
      </c>
      <c r="AB262" s="89">
        <f t="shared" si="190"/>
        <v>0</v>
      </c>
      <c r="AC262" s="89">
        <f t="shared" si="191"/>
        <v>0</v>
      </c>
      <c r="AD262" s="89">
        <f t="shared" si="192"/>
        <v>0</v>
      </c>
      <c r="AE262" s="89">
        <f t="shared" si="193"/>
        <v>0</v>
      </c>
      <c r="AF262" s="89">
        <f t="shared" si="194"/>
        <v>0</v>
      </c>
      <c r="AG262" s="89">
        <f t="shared" si="195"/>
        <v>0</v>
      </c>
      <c r="AH262" s="65">
        <v>11930</v>
      </c>
      <c r="AI262" s="65">
        <v>6031</v>
      </c>
      <c r="AJ262" s="65">
        <v>409865</v>
      </c>
      <c r="AK262" s="65">
        <v>0</v>
      </c>
      <c r="AL262" s="65">
        <v>1955873</v>
      </c>
      <c r="AM262" s="65">
        <v>0</v>
      </c>
      <c r="AN262" s="89">
        <v>20091513</v>
      </c>
      <c r="AO262" s="89">
        <v>10322707</v>
      </c>
      <c r="AP262" s="89">
        <v>649592098</v>
      </c>
      <c r="AQ262" s="89">
        <v>0</v>
      </c>
      <c r="AR262" s="89">
        <v>3984235863</v>
      </c>
      <c r="AS262" s="89">
        <v>0</v>
      </c>
      <c r="AT262" s="89">
        <v>14988979</v>
      </c>
      <c r="AU262" s="89">
        <v>6682199</v>
      </c>
      <c r="AV262" s="89">
        <v>526667029</v>
      </c>
      <c r="AW262" s="89">
        <v>0</v>
      </c>
      <c r="AX262" s="89">
        <v>2475627446</v>
      </c>
      <c r="AY262" s="89">
        <v>0</v>
      </c>
      <c r="AZ262" s="65">
        <f t="shared" si="196"/>
        <v>1684.1167644593461</v>
      </c>
      <c r="BA262" s="65">
        <f t="shared" si="197"/>
        <v>1711.6078593931354</v>
      </c>
      <c r="BB262" s="65">
        <f t="shared" si="198"/>
        <v>1584.8928256865065</v>
      </c>
      <c r="BC262" s="65">
        <f t="shared" si="199"/>
        <v>0</v>
      </c>
      <c r="BD262" s="65">
        <f t="shared" si="200"/>
        <v>2037.0626635778499</v>
      </c>
      <c r="BE262" s="65">
        <f t="shared" si="201"/>
        <v>0</v>
      </c>
      <c r="BF262" s="65">
        <f t="shared" si="202"/>
        <v>1256.4106454316848</v>
      </c>
      <c r="BG262" s="65">
        <f t="shared" si="203"/>
        <v>1107.9752943127176</v>
      </c>
      <c r="BH262" s="65">
        <f t="shared" si="204"/>
        <v>1284.9768313957034</v>
      </c>
      <c r="BI262" s="65">
        <f t="shared" si="205"/>
        <v>0</v>
      </c>
      <c r="BJ262" s="65">
        <f t="shared" si="206"/>
        <v>1265.7403860066579</v>
      </c>
      <c r="BK262" s="65">
        <f t="shared" si="207"/>
        <v>0</v>
      </c>
    </row>
    <row r="263" spans="2:63" ht="15" hidden="1" customHeight="1" outlineLevel="1">
      <c r="B263" s="56" t="s">
        <v>70</v>
      </c>
      <c r="C263" s="56" t="s">
        <v>61</v>
      </c>
      <c r="D263" s="88">
        <f t="shared" si="167"/>
        <v>0</v>
      </c>
      <c r="E263" s="88">
        <f t="shared" si="168"/>
        <v>0</v>
      </c>
      <c r="F263" s="65">
        <f t="shared" si="169"/>
        <v>0</v>
      </c>
      <c r="G263" s="65">
        <f t="shared" si="170"/>
        <v>0</v>
      </c>
      <c r="H263" s="65">
        <f t="shared" si="171"/>
        <v>0</v>
      </c>
      <c r="J263" s="88">
        <f t="shared" si="172"/>
        <v>0.30233918275901323</v>
      </c>
      <c r="K263" s="88">
        <f t="shared" si="173"/>
        <v>0.12386860133278009</v>
      </c>
      <c r="L263" s="88">
        <f t="shared" si="174"/>
        <v>0.13222723531624195</v>
      </c>
      <c r="M263" s="88">
        <f t="shared" si="175"/>
        <v>0.1679988102863024</v>
      </c>
      <c r="N263" s="88">
        <f t="shared" si="176"/>
        <v>0.21758625555448893</v>
      </c>
      <c r="O263" s="88">
        <f t="shared" si="177"/>
        <v>5.5979914751173407E-2</v>
      </c>
      <c r="P263" s="65">
        <f t="shared" si="178"/>
        <v>0</v>
      </c>
      <c r="Q263" s="65">
        <f t="shared" si="179"/>
        <v>0</v>
      </c>
      <c r="R263" s="65">
        <f t="shared" si="180"/>
        <v>0</v>
      </c>
      <c r="S263" s="65">
        <f t="shared" si="181"/>
        <v>0</v>
      </c>
      <c r="T263" s="65">
        <f t="shared" si="182"/>
        <v>0</v>
      </c>
      <c r="U263" s="65">
        <f t="shared" si="183"/>
        <v>0</v>
      </c>
      <c r="V263" s="89">
        <f t="shared" si="184"/>
        <v>0</v>
      </c>
      <c r="W263" s="89">
        <f t="shared" si="185"/>
        <v>0</v>
      </c>
      <c r="X263" s="89">
        <f t="shared" si="186"/>
        <v>0</v>
      </c>
      <c r="Y263" s="89">
        <f t="shared" si="187"/>
        <v>0</v>
      </c>
      <c r="Z263" s="89">
        <f t="shared" si="188"/>
        <v>0</v>
      </c>
      <c r="AA263" s="89">
        <f t="shared" si="189"/>
        <v>0</v>
      </c>
      <c r="AB263" s="89">
        <f t="shared" si="190"/>
        <v>0</v>
      </c>
      <c r="AC263" s="89">
        <f t="shared" si="191"/>
        <v>0</v>
      </c>
      <c r="AD263" s="89">
        <f t="shared" si="192"/>
        <v>0</v>
      </c>
      <c r="AE263" s="89">
        <f t="shared" si="193"/>
        <v>0</v>
      </c>
      <c r="AF263" s="89">
        <f t="shared" si="194"/>
        <v>0</v>
      </c>
      <c r="AG263" s="89">
        <f t="shared" si="195"/>
        <v>0</v>
      </c>
      <c r="AH263" s="65">
        <v>0</v>
      </c>
      <c r="AI263" s="65">
        <v>0</v>
      </c>
      <c r="AJ263" s="65">
        <v>0</v>
      </c>
      <c r="AK263" s="65">
        <v>0</v>
      </c>
      <c r="AL263" s="65">
        <v>0</v>
      </c>
      <c r="AM263" s="65">
        <v>0</v>
      </c>
      <c r="AN263" s="89">
        <v>0</v>
      </c>
      <c r="AO263" s="89">
        <v>0</v>
      </c>
      <c r="AP263" s="89">
        <v>0</v>
      </c>
      <c r="AQ263" s="89">
        <v>0</v>
      </c>
      <c r="AR263" s="89">
        <v>0</v>
      </c>
      <c r="AS263" s="89">
        <v>0</v>
      </c>
      <c r="AT263" s="89">
        <v>0</v>
      </c>
      <c r="AU263" s="89">
        <v>0</v>
      </c>
      <c r="AV263" s="89">
        <v>0</v>
      </c>
      <c r="AW263" s="89">
        <v>0</v>
      </c>
      <c r="AX263" s="89">
        <v>0</v>
      </c>
      <c r="AY263" s="89">
        <v>0</v>
      </c>
      <c r="AZ263" s="65">
        <f t="shared" si="196"/>
        <v>0</v>
      </c>
      <c r="BA263" s="65">
        <f t="shared" si="197"/>
        <v>0</v>
      </c>
      <c r="BB263" s="65">
        <f t="shared" si="198"/>
        <v>0</v>
      </c>
      <c r="BC263" s="65">
        <f t="shared" si="199"/>
        <v>0</v>
      </c>
      <c r="BD263" s="65">
        <f t="shared" si="200"/>
        <v>0</v>
      </c>
      <c r="BE263" s="65">
        <f t="shared" si="201"/>
        <v>0</v>
      </c>
      <c r="BF263" s="65">
        <f t="shared" si="202"/>
        <v>0</v>
      </c>
      <c r="BG263" s="65">
        <f t="shared" si="203"/>
        <v>0</v>
      </c>
      <c r="BH263" s="65">
        <f t="shared" si="204"/>
        <v>0</v>
      </c>
      <c r="BI263" s="65">
        <f t="shared" si="205"/>
        <v>0</v>
      </c>
      <c r="BJ263" s="65">
        <f t="shared" si="206"/>
        <v>0</v>
      </c>
      <c r="BK263" s="65">
        <f t="shared" si="207"/>
        <v>0</v>
      </c>
    </row>
    <row r="264" spans="2:63" ht="15" hidden="1" customHeight="1" outlineLevel="1">
      <c r="B264" s="56" t="s">
        <v>70</v>
      </c>
      <c r="C264" s="56" t="s">
        <v>40</v>
      </c>
      <c r="D264" s="88">
        <f t="shared" si="167"/>
        <v>0</v>
      </c>
      <c r="E264" s="88">
        <f t="shared" si="168"/>
        <v>0</v>
      </c>
      <c r="F264" s="65">
        <f t="shared" si="169"/>
        <v>0</v>
      </c>
      <c r="G264" s="65">
        <f t="shared" si="170"/>
        <v>0</v>
      </c>
      <c r="H264" s="65">
        <f t="shared" si="171"/>
        <v>0</v>
      </c>
      <c r="J264" s="88">
        <f t="shared" si="172"/>
        <v>5.4186865374385744E-3</v>
      </c>
      <c r="K264" s="88">
        <f t="shared" si="173"/>
        <v>0.26664541520426494</v>
      </c>
      <c r="L264" s="88">
        <f t="shared" si="174"/>
        <v>0.11156188648402628</v>
      </c>
      <c r="M264" s="88">
        <f t="shared" si="175"/>
        <v>0</v>
      </c>
      <c r="N264" s="88">
        <f t="shared" si="176"/>
        <v>0.6163740117742702</v>
      </c>
      <c r="O264" s="88">
        <f t="shared" si="177"/>
        <v>0</v>
      </c>
      <c r="P264" s="65">
        <f t="shared" si="178"/>
        <v>0</v>
      </c>
      <c r="Q264" s="65">
        <f t="shared" si="179"/>
        <v>0</v>
      </c>
      <c r="R264" s="65">
        <f t="shared" si="180"/>
        <v>0</v>
      </c>
      <c r="S264" s="65">
        <f t="shared" si="181"/>
        <v>0</v>
      </c>
      <c r="T264" s="65">
        <f t="shared" si="182"/>
        <v>0</v>
      </c>
      <c r="U264" s="65">
        <f t="shared" si="183"/>
        <v>0</v>
      </c>
      <c r="V264" s="89">
        <f t="shared" si="184"/>
        <v>0</v>
      </c>
      <c r="W264" s="89">
        <f t="shared" si="185"/>
        <v>0</v>
      </c>
      <c r="X264" s="89">
        <f t="shared" si="186"/>
        <v>0</v>
      </c>
      <c r="Y264" s="89">
        <f t="shared" si="187"/>
        <v>0</v>
      </c>
      <c r="Z264" s="89">
        <f t="shared" si="188"/>
        <v>0</v>
      </c>
      <c r="AA264" s="89">
        <f t="shared" si="189"/>
        <v>0</v>
      </c>
      <c r="AB264" s="89">
        <f t="shared" si="190"/>
        <v>0</v>
      </c>
      <c r="AC264" s="89">
        <f t="shared" si="191"/>
        <v>0</v>
      </c>
      <c r="AD264" s="89">
        <f t="shared" si="192"/>
        <v>0</v>
      </c>
      <c r="AE264" s="89">
        <f t="shared" si="193"/>
        <v>0</v>
      </c>
      <c r="AF264" s="89">
        <f t="shared" si="194"/>
        <v>0</v>
      </c>
      <c r="AG264" s="89">
        <f t="shared" si="195"/>
        <v>0</v>
      </c>
      <c r="AH264" s="65">
        <v>24835</v>
      </c>
      <c r="AI264" s="65">
        <v>1222093</v>
      </c>
      <c r="AJ264" s="65">
        <v>511312</v>
      </c>
      <c r="AK264" s="65">
        <v>0</v>
      </c>
      <c r="AL264" s="65">
        <v>2824974</v>
      </c>
      <c r="AM264" s="65">
        <v>0</v>
      </c>
      <c r="AN264" s="89">
        <v>36207160</v>
      </c>
      <c r="AO264" s="89">
        <v>1990230320</v>
      </c>
      <c r="AP264" s="89">
        <v>993362455</v>
      </c>
      <c r="AQ264" s="89">
        <v>0</v>
      </c>
      <c r="AR264" s="89">
        <v>6228826496</v>
      </c>
      <c r="AS264" s="89">
        <v>0</v>
      </c>
      <c r="AT264" s="89">
        <v>35976625</v>
      </c>
      <c r="AU264" s="89">
        <v>1433869339</v>
      </c>
      <c r="AV264" s="89">
        <v>701959226</v>
      </c>
      <c r="AW264" s="89">
        <v>0</v>
      </c>
      <c r="AX264" s="89">
        <v>3902310028</v>
      </c>
      <c r="AY264" s="89">
        <v>0</v>
      </c>
      <c r="AZ264" s="65">
        <f t="shared" si="196"/>
        <v>1457.908596738474</v>
      </c>
      <c r="BA264" s="65">
        <f t="shared" si="197"/>
        <v>1628.5424431692188</v>
      </c>
      <c r="BB264" s="65">
        <f t="shared" si="198"/>
        <v>1942.7716443189286</v>
      </c>
      <c r="BC264" s="65">
        <f t="shared" si="199"/>
        <v>0</v>
      </c>
      <c r="BD264" s="65">
        <f t="shared" si="200"/>
        <v>2204.9146278868407</v>
      </c>
      <c r="BE264" s="65">
        <f t="shared" si="201"/>
        <v>0</v>
      </c>
      <c r="BF264" s="65">
        <f t="shared" si="202"/>
        <v>1448.6259311455608</v>
      </c>
      <c r="BG264" s="65">
        <f t="shared" si="203"/>
        <v>1173.2898715564199</v>
      </c>
      <c r="BH264" s="65">
        <f t="shared" si="204"/>
        <v>1372.8588924179367</v>
      </c>
      <c r="BI264" s="65">
        <f t="shared" si="205"/>
        <v>0</v>
      </c>
      <c r="BJ264" s="65">
        <f t="shared" si="206"/>
        <v>1381.3613958924932</v>
      </c>
      <c r="BK264" s="65">
        <f t="shared" si="207"/>
        <v>0</v>
      </c>
    </row>
    <row r="265" spans="2:63" ht="15" hidden="1" customHeight="1" outlineLevel="1">
      <c r="B265" s="56" t="s">
        <v>70</v>
      </c>
      <c r="C265" s="56" t="s">
        <v>60</v>
      </c>
      <c r="D265" s="88">
        <f t="shared" si="167"/>
        <v>0</v>
      </c>
      <c r="E265" s="88">
        <f t="shared" si="168"/>
        <v>0</v>
      </c>
      <c r="F265" s="65">
        <f t="shared" si="169"/>
        <v>0</v>
      </c>
      <c r="G265" s="65">
        <f t="shared" si="170"/>
        <v>0</v>
      </c>
      <c r="H265" s="65">
        <f t="shared" si="171"/>
        <v>0</v>
      </c>
      <c r="J265" s="88">
        <f t="shared" si="172"/>
        <v>3.6691751122743713E-2</v>
      </c>
      <c r="K265" s="88">
        <f t="shared" si="173"/>
        <v>0.25364585143342822</v>
      </c>
      <c r="L265" s="88">
        <f t="shared" si="174"/>
        <v>0.12332238805080968</v>
      </c>
      <c r="M265" s="88">
        <f t="shared" si="175"/>
        <v>0</v>
      </c>
      <c r="N265" s="88">
        <f t="shared" si="176"/>
        <v>0.58634000939301834</v>
      </c>
      <c r="O265" s="88">
        <f t="shared" si="177"/>
        <v>0</v>
      </c>
      <c r="P265" s="65">
        <f t="shared" si="178"/>
        <v>0</v>
      </c>
      <c r="Q265" s="65">
        <f t="shared" si="179"/>
        <v>0</v>
      </c>
      <c r="R265" s="65">
        <f t="shared" si="180"/>
        <v>0</v>
      </c>
      <c r="S265" s="65">
        <f t="shared" si="181"/>
        <v>0</v>
      </c>
      <c r="T265" s="65">
        <f t="shared" si="182"/>
        <v>0</v>
      </c>
      <c r="U265" s="65">
        <f t="shared" si="183"/>
        <v>0</v>
      </c>
      <c r="V265" s="89">
        <f t="shared" si="184"/>
        <v>0</v>
      </c>
      <c r="W265" s="89">
        <f t="shared" si="185"/>
        <v>0</v>
      </c>
      <c r="X265" s="89">
        <f t="shared" si="186"/>
        <v>0</v>
      </c>
      <c r="Y265" s="89">
        <f t="shared" si="187"/>
        <v>0</v>
      </c>
      <c r="Z265" s="89">
        <f t="shared" si="188"/>
        <v>0</v>
      </c>
      <c r="AA265" s="89">
        <f t="shared" si="189"/>
        <v>0</v>
      </c>
      <c r="AB265" s="89">
        <f t="shared" si="190"/>
        <v>0</v>
      </c>
      <c r="AC265" s="89">
        <f t="shared" si="191"/>
        <v>0</v>
      </c>
      <c r="AD265" s="89">
        <f t="shared" si="192"/>
        <v>0</v>
      </c>
      <c r="AE265" s="89">
        <f t="shared" si="193"/>
        <v>0</v>
      </c>
      <c r="AF265" s="89">
        <f t="shared" si="194"/>
        <v>0</v>
      </c>
      <c r="AG265" s="89">
        <f t="shared" si="195"/>
        <v>0</v>
      </c>
      <c r="AH265" s="65">
        <v>184767</v>
      </c>
      <c r="AI265" s="65">
        <v>1277273</v>
      </c>
      <c r="AJ265" s="65">
        <v>621009</v>
      </c>
      <c r="AK265" s="65">
        <v>0</v>
      </c>
      <c r="AL265" s="65">
        <v>2952606</v>
      </c>
      <c r="AM265" s="65">
        <v>0</v>
      </c>
      <c r="AN265" s="89">
        <v>346833409</v>
      </c>
      <c r="AO265" s="89">
        <v>2307096892</v>
      </c>
      <c r="AP265" s="89">
        <v>1153504086</v>
      </c>
      <c r="AQ265" s="89">
        <v>0</v>
      </c>
      <c r="AR265" s="89">
        <v>6401558588</v>
      </c>
      <c r="AS265" s="89">
        <v>0</v>
      </c>
      <c r="AT265" s="89">
        <v>245910986</v>
      </c>
      <c r="AU265" s="89">
        <v>1638151524</v>
      </c>
      <c r="AV265" s="89">
        <v>790862705</v>
      </c>
      <c r="AW265" s="89">
        <v>0</v>
      </c>
      <c r="AX265" s="89">
        <v>3926641955</v>
      </c>
      <c r="AY265" s="89">
        <v>0</v>
      </c>
      <c r="AZ265" s="65">
        <f t="shared" si="196"/>
        <v>1877.1393647133957</v>
      </c>
      <c r="BA265" s="65">
        <f t="shared" si="197"/>
        <v>1806.2676436439194</v>
      </c>
      <c r="BB265" s="65">
        <f t="shared" si="198"/>
        <v>1857.4675825954214</v>
      </c>
      <c r="BC265" s="65">
        <f t="shared" si="199"/>
        <v>0</v>
      </c>
      <c r="BD265" s="65">
        <f t="shared" si="200"/>
        <v>2168.1045788025899</v>
      </c>
      <c r="BE265" s="65">
        <f t="shared" si="201"/>
        <v>0</v>
      </c>
      <c r="BF265" s="65">
        <f t="shared" si="202"/>
        <v>1330.9248188258725</v>
      </c>
      <c r="BG265" s="65">
        <f t="shared" si="203"/>
        <v>1282.5382858637113</v>
      </c>
      <c r="BH265" s="65">
        <f t="shared" si="204"/>
        <v>1273.5124692234733</v>
      </c>
      <c r="BI265" s="65">
        <f t="shared" si="205"/>
        <v>0</v>
      </c>
      <c r="BJ265" s="65">
        <f t="shared" si="206"/>
        <v>1329.8902579619496</v>
      </c>
      <c r="BK265" s="65">
        <f t="shared" si="207"/>
        <v>0</v>
      </c>
    </row>
    <row r="266" spans="2:63" ht="15" hidden="1" customHeight="1" outlineLevel="1">
      <c r="B266" s="56" t="s">
        <v>70</v>
      </c>
      <c r="C266" s="56" t="s">
        <v>59</v>
      </c>
      <c r="D266" s="88">
        <f t="shared" si="167"/>
        <v>0</v>
      </c>
      <c r="E266" s="88">
        <f t="shared" si="168"/>
        <v>0</v>
      </c>
      <c r="F266" s="65">
        <f t="shared" si="169"/>
        <v>0</v>
      </c>
      <c r="G266" s="65">
        <f t="shared" si="170"/>
        <v>0</v>
      </c>
      <c r="H266" s="65">
        <f t="shared" si="171"/>
        <v>0</v>
      </c>
      <c r="J266" s="88">
        <f t="shared" si="172"/>
        <v>0.62589844404065709</v>
      </c>
      <c r="K266" s="88">
        <f t="shared" si="173"/>
        <v>9.2035088154492059E-2</v>
      </c>
      <c r="L266" s="88">
        <f t="shared" si="174"/>
        <v>0.16286410626910841</v>
      </c>
      <c r="M266" s="88">
        <f t="shared" si="175"/>
        <v>0</v>
      </c>
      <c r="N266" s="88">
        <f t="shared" si="176"/>
        <v>0.11920236153574242</v>
      </c>
      <c r="O266" s="88">
        <f t="shared" si="177"/>
        <v>0</v>
      </c>
      <c r="P266" s="65">
        <f t="shared" si="178"/>
        <v>0</v>
      </c>
      <c r="Q266" s="65">
        <f t="shared" si="179"/>
        <v>0</v>
      </c>
      <c r="R266" s="65">
        <f t="shared" si="180"/>
        <v>0</v>
      </c>
      <c r="S266" s="65">
        <f t="shared" si="181"/>
        <v>0</v>
      </c>
      <c r="T266" s="65">
        <f t="shared" si="182"/>
        <v>0</v>
      </c>
      <c r="U266" s="65">
        <f t="shared" si="183"/>
        <v>0</v>
      </c>
      <c r="V266" s="89">
        <f t="shared" si="184"/>
        <v>0</v>
      </c>
      <c r="W266" s="89">
        <f t="shared" si="185"/>
        <v>0</v>
      </c>
      <c r="X266" s="89">
        <f t="shared" si="186"/>
        <v>0</v>
      </c>
      <c r="Y266" s="89">
        <f t="shared" si="187"/>
        <v>0</v>
      </c>
      <c r="Z266" s="89">
        <f t="shared" si="188"/>
        <v>0</v>
      </c>
      <c r="AA266" s="89">
        <f t="shared" si="189"/>
        <v>0</v>
      </c>
      <c r="AB266" s="89">
        <f t="shared" si="190"/>
        <v>0</v>
      </c>
      <c r="AC266" s="89">
        <f t="shared" si="191"/>
        <v>0</v>
      </c>
      <c r="AD266" s="89">
        <f t="shared" si="192"/>
        <v>0</v>
      </c>
      <c r="AE266" s="89">
        <f t="shared" si="193"/>
        <v>0</v>
      </c>
      <c r="AF266" s="89">
        <f t="shared" si="194"/>
        <v>0</v>
      </c>
      <c r="AG266" s="89">
        <f t="shared" si="195"/>
        <v>0</v>
      </c>
      <c r="AH266" s="65">
        <v>403707</v>
      </c>
      <c r="AI266" s="65">
        <v>59363</v>
      </c>
      <c r="AJ266" s="65">
        <v>105048</v>
      </c>
      <c r="AK266" s="65">
        <v>0</v>
      </c>
      <c r="AL266" s="65">
        <v>76886</v>
      </c>
      <c r="AM266" s="65">
        <v>0</v>
      </c>
      <c r="AN266" s="89">
        <v>802195410</v>
      </c>
      <c r="AO266" s="89">
        <v>120218894</v>
      </c>
      <c r="AP266" s="89">
        <v>233302227</v>
      </c>
      <c r="AQ266" s="89">
        <v>0</v>
      </c>
      <c r="AR266" s="89">
        <v>197372864</v>
      </c>
      <c r="AS266" s="89">
        <v>0</v>
      </c>
      <c r="AT266" s="89">
        <v>631111300</v>
      </c>
      <c r="AU266" s="89">
        <v>98659487</v>
      </c>
      <c r="AV266" s="89">
        <v>172262047</v>
      </c>
      <c r="AW266" s="89">
        <v>0</v>
      </c>
      <c r="AX266" s="89">
        <v>122448814</v>
      </c>
      <c r="AY266" s="89">
        <v>0</v>
      </c>
      <c r="AZ266" s="65">
        <f t="shared" si="196"/>
        <v>1987.0733229792895</v>
      </c>
      <c r="BA266" s="65">
        <f t="shared" si="197"/>
        <v>2025.148560551185</v>
      </c>
      <c r="BB266" s="65">
        <f t="shared" si="198"/>
        <v>2220.910697966644</v>
      </c>
      <c r="BC266" s="65">
        <f t="shared" si="199"/>
        <v>0</v>
      </c>
      <c r="BD266" s="65">
        <f t="shared" si="200"/>
        <v>2567.0845667611788</v>
      </c>
      <c r="BE266" s="65">
        <f t="shared" si="201"/>
        <v>0</v>
      </c>
      <c r="BF266" s="65">
        <f t="shared" si="202"/>
        <v>1563.2904557017837</v>
      </c>
      <c r="BG266" s="65">
        <f t="shared" si="203"/>
        <v>1661.9693580176204</v>
      </c>
      <c r="BH266" s="65">
        <f t="shared" si="204"/>
        <v>1639.8412820805727</v>
      </c>
      <c r="BI266" s="65">
        <f t="shared" si="205"/>
        <v>0</v>
      </c>
      <c r="BJ266" s="65">
        <f t="shared" si="206"/>
        <v>1592.6022162682414</v>
      </c>
      <c r="BK266" s="65">
        <f t="shared" si="207"/>
        <v>0</v>
      </c>
    </row>
    <row r="267" spans="2:63" ht="15" hidden="1" customHeight="1" outlineLevel="1">
      <c r="B267" s="56" t="s">
        <v>70</v>
      </c>
      <c r="C267" s="56" t="s">
        <v>58</v>
      </c>
      <c r="D267" s="88">
        <f t="shared" si="167"/>
        <v>0</v>
      </c>
      <c r="E267" s="88">
        <f t="shared" si="168"/>
        <v>0</v>
      </c>
      <c r="F267" s="65">
        <f t="shared" si="169"/>
        <v>0</v>
      </c>
      <c r="G267" s="65">
        <f t="shared" si="170"/>
        <v>0</v>
      </c>
      <c r="H267" s="65">
        <f t="shared" si="171"/>
        <v>0</v>
      </c>
      <c r="J267" s="88">
        <f t="shared" si="172"/>
        <v>0.93226067363799181</v>
      </c>
      <c r="K267" s="88">
        <f t="shared" si="173"/>
        <v>2.8886706337743372E-4</v>
      </c>
      <c r="L267" s="88">
        <f t="shared" si="174"/>
        <v>6.7450459298630763E-2</v>
      </c>
      <c r="M267" s="88">
        <f t="shared" si="175"/>
        <v>0</v>
      </c>
      <c r="N267" s="88">
        <f t="shared" si="176"/>
        <v>0</v>
      </c>
      <c r="O267" s="88">
        <f t="shared" si="177"/>
        <v>0</v>
      </c>
      <c r="P267" s="65">
        <f t="shared" si="178"/>
        <v>0</v>
      </c>
      <c r="Q267" s="65">
        <f t="shared" si="179"/>
        <v>0</v>
      </c>
      <c r="R267" s="65">
        <f t="shared" si="180"/>
        <v>0</v>
      </c>
      <c r="S267" s="65">
        <f t="shared" si="181"/>
        <v>0</v>
      </c>
      <c r="T267" s="65">
        <f t="shared" si="182"/>
        <v>0</v>
      </c>
      <c r="U267" s="65">
        <f t="shared" si="183"/>
        <v>0</v>
      </c>
      <c r="V267" s="89">
        <f t="shared" si="184"/>
        <v>0</v>
      </c>
      <c r="W267" s="89">
        <f t="shared" si="185"/>
        <v>0</v>
      </c>
      <c r="X267" s="89">
        <f t="shared" si="186"/>
        <v>0</v>
      </c>
      <c r="Y267" s="89">
        <f t="shared" si="187"/>
        <v>0</v>
      </c>
      <c r="Z267" s="89">
        <f t="shared" si="188"/>
        <v>0</v>
      </c>
      <c r="AA267" s="89">
        <f t="shared" si="189"/>
        <v>0</v>
      </c>
      <c r="AB267" s="89">
        <f t="shared" si="190"/>
        <v>0</v>
      </c>
      <c r="AC267" s="89">
        <f t="shared" si="191"/>
        <v>0</v>
      </c>
      <c r="AD267" s="89">
        <f t="shared" si="192"/>
        <v>0</v>
      </c>
      <c r="AE267" s="89">
        <f t="shared" si="193"/>
        <v>0</v>
      </c>
      <c r="AF267" s="89">
        <f t="shared" si="194"/>
        <v>0</v>
      </c>
      <c r="AG267" s="89">
        <f t="shared" si="195"/>
        <v>0</v>
      </c>
      <c r="AH267" s="65">
        <v>32273</v>
      </c>
      <c r="AI267" s="65">
        <v>10</v>
      </c>
      <c r="AJ267" s="65">
        <v>2335</v>
      </c>
      <c r="AK267" s="65">
        <v>0</v>
      </c>
      <c r="AL267" s="65">
        <v>0</v>
      </c>
      <c r="AM267" s="65">
        <v>0</v>
      </c>
      <c r="AN267" s="89">
        <v>34508237</v>
      </c>
      <c r="AO267" s="89">
        <v>16331</v>
      </c>
      <c r="AP267" s="89">
        <v>2852057</v>
      </c>
      <c r="AQ267" s="89">
        <v>0</v>
      </c>
      <c r="AR267" s="89">
        <v>0</v>
      </c>
      <c r="AS267" s="89">
        <v>0</v>
      </c>
      <c r="AT267" s="89">
        <v>35215137</v>
      </c>
      <c r="AU267" s="89">
        <v>10318</v>
      </c>
      <c r="AV267" s="89">
        <v>2552743</v>
      </c>
      <c r="AW267" s="89">
        <v>0</v>
      </c>
      <c r="AX267" s="89">
        <v>0</v>
      </c>
      <c r="AY267" s="89">
        <v>0</v>
      </c>
      <c r="AZ267" s="65">
        <f t="shared" si="196"/>
        <v>1069.2602794905958</v>
      </c>
      <c r="BA267" s="65">
        <f t="shared" si="197"/>
        <v>1633.1</v>
      </c>
      <c r="BB267" s="65">
        <f t="shared" si="198"/>
        <v>1221.437687366167</v>
      </c>
      <c r="BC267" s="65">
        <f t="shared" si="199"/>
        <v>0</v>
      </c>
      <c r="BD267" s="65">
        <f t="shared" si="200"/>
        <v>0</v>
      </c>
      <c r="BE267" s="65">
        <f t="shared" si="201"/>
        <v>0</v>
      </c>
      <c r="BF267" s="65">
        <f t="shared" si="202"/>
        <v>1091.1640380503827</v>
      </c>
      <c r="BG267" s="65">
        <f t="shared" si="203"/>
        <v>1031.8</v>
      </c>
      <c r="BH267" s="65">
        <f t="shared" si="204"/>
        <v>1093.2518201284797</v>
      </c>
      <c r="BI267" s="65">
        <f t="shared" si="205"/>
        <v>0</v>
      </c>
      <c r="BJ267" s="65">
        <f t="shared" si="206"/>
        <v>0</v>
      </c>
      <c r="BK267" s="65">
        <f t="shared" si="207"/>
        <v>0</v>
      </c>
    </row>
    <row r="268" spans="2:63" ht="15" hidden="1" customHeight="1" outlineLevel="1">
      <c r="B268" s="56" t="s">
        <v>70</v>
      </c>
      <c r="C268" s="56" t="s">
        <v>57</v>
      </c>
      <c r="D268" s="88">
        <f t="shared" si="167"/>
        <v>0</v>
      </c>
      <c r="E268" s="88">
        <f t="shared" si="168"/>
        <v>0</v>
      </c>
      <c r="F268" s="65">
        <f t="shared" si="169"/>
        <v>0</v>
      </c>
      <c r="G268" s="65">
        <f t="shared" si="170"/>
        <v>0</v>
      </c>
      <c r="H268" s="65">
        <f t="shared" si="171"/>
        <v>0</v>
      </c>
      <c r="J268" s="88">
        <f t="shared" si="172"/>
        <v>0.30233918275901323</v>
      </c>
      <c r="K268" s="88">
        <f t="shared" si="173"/>
        <v>0.12386860133278009</v>
      </c>
      <c r="L268" s="88">
        <f t="shared" si="174"/>
        <v>0.13222723531624195</v>
      </c>
      <c r="M268" s="88">
        <f t="shared" si="175"/>
        <v>0.1679988102863024</v>
      </c>
      <c r="N268" s="88">
        <f t="shared" si="176"/>
        <v>0.21758625555448893</v>
      </c>
      <c r="O268" s="88">
        <f t="shared" si="177"/>
        <v>5.5979914751173407E-2</v>
      </c>
      <c r="P268" s="65">
        <f t="shared" si="178"/>
        <v>0</v>
      </c>
      <c r="Q268" s="65">
        <f t="shared" si="179"/>
        <v>0</v>
      </c>
      <c r="R268" s="65">
        <f t="shared" si="180"/>
        <v>0</v>
      </c>
      <c r="S268" s="65">
        <f t="shared" si="181"/>
        <v>0</v>
      </c>
      <c r="T268" s="65">
        <f t="shared" si="182"/>
        <v>0</v>
      </c>
      <c r="U268" s="65">
        <f t="shared" si="183"/>
        <v>0</v>
      </c>
      <c r="V268" s="89">
        <f t="shared" si="184"/>
        <v>0</v>
      </c>
      <c r="W268" s="89">
        <f t="shared" si="185"/>
        <v>0</v>
      </c>
      <c r="X268" s="89">
        <f t="shared" si="186"/>
        <v>0</v>
      </c>
      <c r="Y268" s="89">
        <f t="shared" si="187"/>
        <v>0</v>
      </c>
      <c r="Z268" s="89">
        <f t="shared" si="188"/>
        <v>0</v>
      </c>
      <c r="AA268" s="89">
        <f t="shared" si="189"/>
        <v>0</v>
      </c>
      <c r="AB268" s="89">
        <f t="shared" si="190"/>
        <v>0</v>
      </c>
      <c r="AC268" s="89">
        <f t="shared" si="191"/>
        <v>0</v>
      </c>
      <c r="AD268" s="89">
        <f t="shared" si="192"/>
        <v>0</v>
      </c>
      <c r="AE268" s="89">
        <f t="shared" si="193"/>
        <v>0</v>
      </c>
      <c r="AF268" s="89">
        <f t="shared" si="194"/>
        <v>0</v>
      </c>
      <c r="AG268" s="89">
        <f t="shared" si="195"/>
        <v>0</v>
      </c>
      <c r="AH268" s="65">
        <v>0</v>
      </c>
      <c r="AI268" s="65">
        <v>0</v>
      </c>
      <c r="AJ268" s="65">
        <v>0</v>
      </c>
      <c r="AK268" s="65">
        <v>0</v>
      </c>
      <c r="AL268" s="65">
        <v>0</v>
      </c>
      <c r="AM268" s="65">
        <v>0</v>
      </c>
      <c r="AN268" s="89">
        <v>0</v>
      </c>
      <c r="AO268" s="89">
        <v>0</v>
      </c>
      <c r="AP268" s="89">
        <v>0</v>
      </c>
      <c r="AQ268" s="89">
        <v>0</v>
      </c>
      <c r="AR268" s="89">
        <v>0</v>
      </c>
      <c r="AS268" s="89">
        <v>0</v>
      </c>
      <c r="AT268" s="89">
        <v>0</v>
      </c>
      <c r="AU268" s="89">
        <v>0</v>
      </c>
      <c r="AV268" s="89">
        <v>0</v>
      </c>
      <c r="AW268" s="89">
        <v>0</v>
      </c>
      <c r="AX268" s="89">
        <v>0</v>
      </c>
      <c r="AY268" s="89">
        <v>0</v>
      </c>
      <c r="AZ268" s="65">
        <f t="shared" si="196"/>
        <v>0</v>
      </c>
      <c r="BA268" s="65">
        <f t="shared" si="197"/>
        <v>0</v>
      </c>
      <c r="BB268" s="65">
        <f t="shared" si="198"/>
        <v>0</v>
      </c>
      <c r="BC268" s="65">
        <f t="shared" si="199"/>
        <v>0</v>
      </c>
      <c r="BD268" s="65">
        <f t="shared" si="200"/>
        <v>0</v>
      </c>
      <c r="BE268" s="65">
        <f t="shared" si="201"/>
        <v>0</v>
      </c>
      <c r="BF268" s="65">
        <f t="shared" si="202"/>
        <v>0</v>
      </c>
      <c r="BG268" s="65">
        <f t="shared" si="203"/>
        <v>0</v>
      </c>
      <c r="BH268" s="65">
        <f t="shared" si="204"/>
        <v>0</v>
      </c>
      <c r="BI268" s="65">
        <f t="shared" si="205"/>
        <v>0</v>
      </c>
      <c r="BJ268" s="65">
        <f t="shared" si="206"/>
        <v>0</v>
      </c>
      <c r="BK268" s="65">
        <f t="shared" si="207"/>
        <v>0</v>
      </c>
    </row>
    <row r="269" spans="2:63" ht="15" hidden="1" customHeight="1" outlineLevel="1">
      <c r="B269" s="56" t="s">
        <v>70</v>
      </c>
      <c r="C269" s="56" t="s">
        <v>56</v>
      </c>
      <c r="D269" s="88">
        <f t="shared" si="167"/>
        <v>0</v>
      </c>
      <c r="E269" s="88">
        <f t="shared" si="168"/>
        <v>0</v>
      </c>
      <c r="F269" s="65">
        <f t="shared" si="169"/>
        <v>0</v>
      </c>
      <c r="G269" s="65">
        <f t="shared" si="170"/>
        <v>0</v>
      </c>
      <c r="H269" s="65">
        <f t="shared" si="171"/>
        <v>0</v>
      </c>
      <c r="J269" s="88">
        <f t="shared" si="172"/>
        <v>0.30233918275901323</v>
      </c>
      <c r="K269" s="88">
        <f t="shared" si="173"/>
        <v>0.12386860133278009</v>
      </c>
      <c r="L269" s="88">
        <f t="shared" si="174"/>
        <v>0.13222723531624195</v>
      </c>
      <c r="M269" s="88">
        <f t="shared" si="175"/>
        <v>0.1679988102863024</v>
      </c>
      <c r="N269" s="88">
        <f t="shared" si="176"/>
        <v>0.21758625555448893</v>
      </c>
      <c r="O269" s="88">
        <f t="shared" si="177"/>
        <v>5.5979914751173407E-2</v>
      </c>
      <c r="P269" s="65">
        <f t="shared" si="178"/>
        <v>0</v>
      </c>
      <c r="Q269" s="65">
        <f t="shared" si="179"/>
        <v>0</v>
      </c>
      <c r="R269" s="65">
        <f t="shared" si="180"/>
        <v>0</v>
      </c>
      <c r="S269" s="65">
        <f t="shared" si="181"/>
        <v>0</v>
      </c>
      <c r="T269" s="65">
        <f t="shared" si="182"/>
        <v>0</v>
      </c>
      <c r="U269" s="65">
        <f t="shared" si="183"/>
        <v>0</v>
      </c>
      <c r="V269" s="89">
        <f t="shared" si="184"/>
        <v>0</v>
      </c>
      <c r="W269" s="89">
        <f t="shared" si="185"/>
        <v>0</v>
      </c>
      <c r="X269" s="89">
        <f t="shared" si="186"/>
        <v>0</v>
      </c>
      <c r="Y269" s="89">
        <f t="shared" si="187"/>
        <v>0</v>
      </c>
      <c r="Z269" s="89">
        <f t="shared" si="188"/>
        <v>0</v>
      </c>
      <c r="AA269" s="89">
        <f t="shared" si="189"/>
        <v>0</v>
      </c>
      <c r="AB269" s="89">
        <f t="shared" si="190"/>
        <v>0</v>
      </c>
      <c r="AC269" s="89">
        <f t="shared" si="191"/>
        <v>0</v>
      </c>
      <c r="AD269" s="89">
        <f t="shared" si="192"/>
        <v>0</v>
      </c>
      <c r="AE269" s="89">
        <f t="shared" si="193"/>
        <v>0</v>
      </c>
      <c r="AF269" s="89">
        <f t="shared" si="194"/>
        <v>0</v>
      </c>
      <c r="AG269" s="89">
        <f t="shared" si="195"/>
        <v>0</v>
      </c>
      <c r="AH269" s="65">
        <v>0</v>
      </c>
      <c r="AI269" s="65">
        <v>0</v>
      </c>
      <c r="AJ269" s="65">
        <v>0</v>
      </c>
      <c r="AK269" s="65">
        <v>0</v>
      </c>
      <c r="AL269" s="65">
        <v>0</v>
      </c>
      <c r="AM269" s="65">
        <v>0</v>
      </c>
      <c r="AN269" s="89">
        <v>0</v>
      </c>
      <c r="AO269" s="89">
        <v>0</v>
      </c>
      <c r="AP269" s="89">
        <v>0</v>
      </c>
      <c r="AQ269" s="89">
        <v>0</v>
      </c>
      <c r="AR269" s="89">
        <v>0</v>
      </c>
      <c r="AS269" s="89">
        <v>0</v>
      </c>
      <c r="AT269" s="89">
        <v>0</v>
      </c>
      <c r="AU269" s="89">
        <v>0</v>
      </c>
      <c r="AV269" s="89">
        <v>0</v>
      </c>
      <c r="AW269" s="89">
        <v>0</v>
      </c>
      <c r="AX269" s="89">
        <v>0</v>
      </c>
      <c r="AY269" s="89">
        <v>0</v>
      </c>
      <c r="AZ269" s="65">
        <f t="shared" si="196"/>
        <v>0</v>
      </c>
      <c r="BA269" s="65">
        <f t="shared" si="197"/>
        <v>0</v>
      </c>
      <c r="BB269" s="65">
        <f t="shared" si="198"/>
        <v>0</v>
      </c>
      <c r="BC269" s="65">
        <f t="shared" si="199"/>
        <v>0</v>
      </c>
      <c r="BD269" s="65">
        <f t="shared" si="200"/>
        <v>0</v>
      </c>
      <c r="BE269" s="65">
        <f t="shared" si="201"/>
        <v>0</v>
      </c>
      <c r="BF269" s="65">
        <f t="shared" si="202"/>
        <v>0</v>
      </c>
      <c r="BG269" s="65">
        <f t="shared" si="203"/>
        <v>0</v>
      </c>
      <c r="BH269" s="65">
        <f t="shared" si="204"/>
        <v>0</v>
      </c>
      <c r="BI269" s="65">
        <f t="shared" si="205"/>
        <v>0</v>
      </c>
      <c r="BJ269" s="65">
        <f t="shared" si="206"/>
        <v>0</v>
      </c>
      <c r="BK269" s="65">
        <f t="shared" si="207"/>
        <v>0</v>
      </c>
    </row>
    <row r="270" spans="2:63" ht="15" hidden="1" customHeight="1" outlineLevel="1">
      <c r="B270" s="56" t="s">
        <v>70</v>
      </c>
      <c r="C270" s="56" t="s">
        <v>55</v>
      </c>
      <c r="D270" s="88">
        <f t="shared" si="167"/>
        <v>0</v>
      </c>
      <c r="E270" s="88">
        <f t="shared" si="168"/>
        <v>0</v>
      </c>
      <c r="F270" s="65">
        <f t="shared" si="169"/>
        <v>0</v>
      </c>
      <c r="G270" s="65">
        <f t="shared" si="170"/>
        <v>0</v>
      </c>
      <c r="H270" s="65">
        <f t="shared" si="171"/>
        <v>0</v>
      </c>
      <c r="J270" s="88">
        <f t="shared" si="172"/>
        <v>0.30233918275901323</v>
      </c>
      <c r="K270" s="88">
        <f t="shared" si="173"/>
        <v>0.12386860133278009</v>
      </c>
      <c r="L270" s="88">
        <f t="shared" si="174"/>
        <v>0.13222723531624195</v>
      </c>
      <c r="M270" s="88">
        <f t="shared" si="175"/>
        <v>0.1679988102863024</v>
      </c>
      <c r="N270" s="88">
        <f t="shared" si="176"/>
        <v>0.21758625555448893</v>
      </c>
      <c r="O270" s="88">
        <f t="shared" si="177"/>
        <v>5.5979914751173407E-2</v>
      </c>
      <c r="P270" s="65">
        <f t="shared" si="178"/>
        <v>0</v>
      </c>
      <c r="Q270" s="65">
        <f t="shared" si="179"/>
        <v>0</v>
      </c>
      <c r="R270" s="65">
        <f t="shared" si="180"/>
        <v>0</v>
      </c>
      <c r="S270" s="65">
        <f t="shared" si="181"/>
        <v>0</v>
      </c>
      <c r="T270" s="65">
        <f t="shared" si="182"/>
        <v>0</v>
      </c>
      <c r="U270" s="65">
        <f t="shared" si="183"/>
        <v>0</v>
      </c>
      <c r="V270" s="89">
        <f t="shared" si="184"/>
        <v>0</v>
      </c>
      <c r="W270" s="89">
        <f t="shared" si="185"/>
        <v>0</v>
      </c>
      <c r="X270" s="89">
        <f t="shared" si="186"/>
        <v>0</v>
      </c>
      <c r="Y270" s="89">
        <f t="shared" si="187"/>
        <v>0</v>
      </c>
      <c r="Z270" s="89">
        <f t="shared" si="188"/>
        <v>0</v>
      </c>
      <c r="AA270" s="89">
        <f t="shared" si="189"/>
        <v>0</v>
      </c>
      <c r="AB270" s="89">
        <f t="shared" si="190"/>
        <v>0</v>
      </c>
      <c r="AC270" s="89">
        <f t="shared" si="191"/>
        <v>0</v>
      </c>
      <c r="AD270" s="89">
        <f t="shared" si="192"/>
        <v>0</v>
      </c>
      <c r="AE270" s="89">
        <f t="shared" si="193"/>
        <v>0</v>
      </c>
      <c r="AF270" s="89">
        <f t="shared" si="194"/>
        <v>0</v>
      </c>
      <c r="AG270" s="89">
        <f t="shared" si="195"/>
        <v>0</v>
      </c>
      <c r="AH270" s="65">
        <v>0</v>
      </c>
      <c r="AI270" s="65">
        <v>0</v>
      </c>
      <c r="AJ270" s="65">
        <v>0</v>
      </c>
      <c r="AK270" s="65">
        <v>0</v>
      </c>
      <c r="AL270" s="65">
        <v>0</v>
      </c>
      <c r="AM270" s="65">
        <v>0</v>
      </c>
      <c r="AN270" s="89">
        <v>0</v>
      </c>
      <c r="AO270" s="89">
        <v>0</v>
      </c>
      <c r="AP270" s="89">
        <v>0</v>
      </c>
      <c r="AQ270" s="89">
        <v>0</v>
      </c>
      <c r="AR270" s="89">
        <v>0</v>
      </c>
      <c r="AS270" s="89">
        <v>0</v>
      </c>
      <c r="AT270" s="89">
        <v>0</v>
      </c>
      <c r="AU270" s="89">
        <v>0</v>
      </c>
      <c r="AV270" s="89">
        <v>0</v>
      </c>
      <c r="AW270" s="89">
        <v>0</v>
      </c>
      <c r="AX270" s="89">
        <v>0</v>
      </c>
      <c r="AY270" s="89">
        <v>0</v>
      </c>
      <c r="AZ270" s="65">
        <f t="shared" si="196"/>
        <v>0</v>
      </c>
      <c r="BA270" s="65">
        <f t="shared" si="197"/>
        <v>0</v>
      </c>
      <c r="BB270" s="65">
        <f t="shared" si="198"/>
        <v>0</v>
      </c>
      <c r="BC270" s="65">
        <f t="shared" si="199"/>
        <v>0</v>
      </c>
      <c r="BD270" s="65">
        <f t="shared" si="200"/>
        <v>0</v>
      </c>
      <c r="BE270" s="65">
        <f t="shared" si="201"/>
        <v>0</v>
      </c>
      <c r="BF270" s="65">
        <f t="shared" si="202"/>
        <v>0</v>
      </c>
      <c r="BG270" s="65">
        <f t="shared" si="203"/>
        <v>0</v>
      </c>
      <c r="BH270" s="65">
        <f t="shared" si="204"/>
        <v>0</v>
      </c>
      <c r="BI270" s="65">
        <f t="shared" si="205"/>
        <v>0</v>
      </c>
      <c r="BJ270" s="65">
        <f t="shared" si="206"/>
        <v>0</v>
      </c>
      <c r="BK270" s="65">
        <f t="shared" si="207"/>
        <v>0</v>
      </c>
    </row>
    <row r="271" spans="2:63" ht="15" hidden="1" customHeight="1" outlineLevel="1">
      <c r="B271" s="56" t="s">
        <v>70</v>
      </c>
      <c r="C271" s="56" t="s">
        <v>39</v>
      </c>
      <c r="D271" s="88">
        <f t="shared" si="167"/>
        <v>0</v>
      </c>
      <c r="E271" s="88">
        <f t="shared" si="168"/>
        <v>0</v>
      </c>
      <c r="F271" s="65">
        <f t="shared" si="169"/>
        <v>0</v>
      </c>
      <c r="G271" s="65">
        <f t="shared" si="170"/>
        <v>0</v>
      </c>
      <c r="H271" s="65">
        <f t="shared" si="171"/>
        <v>0</v>
      </c>
      <c r="J271" s="88">
        <f t="shared" si="172"/>
        <v>0.30233918275901323</v>
      </c>
      <c r="K271" s="88">
        <f t="shared" si="173"/>
        <v>0.12386860133278009</v>
      </c>
      <c r="L271" s="88">
        <f t="shared" si="174"/>
        <v>0.13222723531624195</v>
      </c>
      <c r="M271" s="88">
        <f t="shared" si="175"/>
        <v>0.1679988102863024</v>
      </c>
      <c r="N271" s="88">
        <f t="shared" si="176"/>
        <v>0.21758625555448893</v>
      </c>
      <c r="O271" s="88">
        <f t="shared" si="177"/>
        <v>5.5979914751173407E-2</v>
      </c>
      <c r="P271" s="65">
        <f t="shared" si="178"/>
        <v>0</v>
      </c>
      <c r="Q271" s="65">
        <f t="shared" si="179"/>
        <v>0</v>
      </c>
      <c r="R271" s="65">
        <f t="shared" si="180"/>
        <v>0</v>
      </c>
      <c r="S271" s="65">
        <f t="shared" si="181"/>
        <v>0</v>
      </c>
      <c r="T271" s="65">
        <f t="shared" si="182"/>
        <v>0</v>
      </c>
      <c r="U271" s="65">
        <f t="shared" si="183"/>
        <v>0</v>
      </c>
      <c r="V271" s="89">
        <f t="shared" si="184"/>
        <v>0</v>
      </c>
      <c r="W271" s="89">
        <f t="shared" si="185"/>
        <v>0</v>
      </c>
      <c r="X271" s="89">
        <f t="shared" si="186"/>
        <v>0</v>
      </c>
      <c r="Y271" s="89">
        <f t="shared" si="187"/>
        <v>0</v>
      </c>
      <c r="Z271" s="89">
        <f t="shared" si="188"/>
        <v>0</v>
      </c>
      <c r="AA271" s="89">
        <f t="shared" si="189"/>
        <v>0</v>
      </c>
      <c r="AB271" s="89">
        <f t="shared" si="190"/>
        <v>0</v>
      </c>
      <c r="AC271" s="89">
        <f t="shared" si="191"/>
        <v>0</v>
      </c>
      <c r="AD271" s="89">
        <f t="shared" si="192"/>
        <v>0</v>
      </c>
      <c r="AE271" s="89">
        <f t="shared" si="193"/>
        <v>0</v>
      </c>
      <c r="AF271" s="89">
        <f t="shared" si="194"/>
        <v>0</v>
      </c>
      <c r="AG271" s="89">
        <f t="shared" si="195"/>
        <v>0</v>
      </c>
      <c r="AH271" s="65">
        <v>0</v>
      </c>
      <c r="AI271" s="65">
        <v>0</v>
      </c>
      <c r="AJ271" s="65">
        <v>0</v>
      </c>
      <c r="AK271" s="65">
        <v>0</v>
      </c>
      <c r="AL271" s="65">
        <v>0</v>
      </c>
      <c r="AM271" s="65">
        <v>0</v>
      </c>
      <c r="AN271" s="89">
        <v>0</v>
      </c>
      <c r="AO271" s="89">
        <v>0</v>
      </c>
      <c r="AP271" s="89">
        <v>0</v>
      </c>
      <c r="AQ271" s="89">
        <v>0</v>
      </c>
      <c r="AR271" s="89">
        <v>0</v>
      </c>
      <c r="AS271" s="89">
        <v>0</v>
      </c>
      <c r="AT271" s="89">
        <v>0</v>
      </c>
      <c r="AU271" s="89">
        <v>0</v>
      </c>
      <c r="AV271" s="89">
        <v>0</v>
      </c>
      <c r="AW271" s="89">
        <v>0</v>
      </c>
      <c r="AX271" s="89">
        <v>0</v>
      </c>
      <c r="AY271" s="89">
        <v>0</v>
      </c>
      <c r="AZ271" s="65">
        <f t="shared" si="196"/>
        <v>0</v>
      </c>
      <c r="BA271" s="65">
        <f t="shared" si="197"/>
        <v>0</v>
      </c>
      <c r="BB271" s="65">
        <f t="shared" si="198"/>
        <v>0</v>
      </c>
      <c r="BC271" s="65">
        <f t="shared" si="199"/>
        <v>0</v>
      </c>
      <c r="BD271" s="65">
        <f t="shared" si="200"/>
        <v>0</v>
      </c>
      <c r="BE271" s="65">
        <f t="shared" si="201"/>
        <v>0</v>
      </c>
      <c r="BF271" s="65">
        <f t="shared" si="202"/>
        <v>0</v>
      </c>
      <c r="BG271" s="65">
        <f t="shared" si="203"/>
        <v>0</v>
      </c>
      <c r="BH271" s="65">
        <f t="shared" si="204"/>
        <v>0</v>
      </c>
      <c r="BI271" s="65">
        <f t="shared" si="205"/>
        <v>0</v>
      </c>
      <c r="BJ271" s="65">
        <f t="shared" si="206"/>
        <v>0</v>
      </c>
      <c r="BK271" s="65">
        <f t="shared" si="207"/>
        <v>0</v>
      </c>
    </row>
    <row r="272" spans="2:63" ht="15" hidden="1" customHeight="1" outlineLevel="1">
      <c r="B272" s="56" t="s">
        <v>70</v>
      </c>
      <c r="C272" s="56" t="s">
        <v>38</v>
      </c>
      <c r="D272" s="88">
        <f t="shared" si="167"/>
        <v>0</v>
      </c>
      <c r="E272" s="88">
        <f t="shared" si="168"/>
        <v>0</v>
      </c>
      <c r="F272" s="65">
        <f t="shared" si="169"/>
        <v>0</v>
      </c>
      <c r="G272" s="65">
        <f t="shared" si="170"/>
        <v>0</v>
      </c>
      <c r="H272" s="65">
        <f t="shared" si="171"/>
        <v>0</v>
      </c>
      <c r="J272" s="88">
        <f t="shared" si="172"/>
        <v>0.30233918275901323</v>
      </c>
      <c r="K272" s="88">
        <f t="shared" si="173"/>
        <v>0.12386860133278009</v>
      </c>
      <c r="L272" s="88">
        <f t="shared" si="174"/>
        <v>0.13222723531624195</v>
      </c>
      <c r="M272" s="88">
        <f t="shared" si="175"/>
        <v>0.1679988102863024</v>
      </c>
      <c r="N272" s="88">
        <f t="shared" si="176"/>
        <v>0.21758625555448893</v>
      </c>
      <c r="O272" s="88">
        <f t="shared" si="177"/>
        <v>5.5979914751173407E-2</v>
      </c>
      <c r="P272" s="65">
        <f t="shared" si="178"/>
        <v>0</v>
      </c>
      <c r="Q272" s="65">
        <f t="shared" si="179"/>
        <v>0</v>
      </c>
      <c r="R272" s="65">
        <f t="shared" si="180"/>
        <v>0</v>
      </c>
      <c r="S272" s="65">
        <f t="shared" si="181"/>
        <v>0</v>
      </c>
      <c r="T272" s="65">
        <f t="shared" si="182"/>
        <v>0</v>
      </c>
      <c r="U272" s="65">
        <f t="shared" si="183"/>
        <v>0</v>
      </c>
      <c r="V272" s="89">
        <f t="shared" si="184"/>
        <v>0</v>
      </c>
      <c r="W272" s="89">
        <f t="shared" si="185"/>
        <v>0</v>
      </c>
      <c r="X272" s="89">
        <f t="shared" si="186"/>
        <v>0</v>
      </c>
      <c r="Y272" s="89">
        <f t="shared" si="187"/>
        <v>0</v>
      </c>
      <c r="Z272" s="89">
        <f t="shared" si="188"/>
        <v>0</v>
      </c>
      <c r="AA272" s="89">
        <f t="shared" si="189"/>
        <v>0</v>
      </c>
      <c r="AB272" s="89">
        <f t="shared" si="190"/>
        <v>0</v>
      </c>
      <c r="AC272" s="89">
        <f t="shared" si="191"/>
        <v>0</v>
      </c>
      <c r="AD272" s="89">
        <f t="shared" si="192"/>
        <v>0</v>
      </c>
      <c r="AE272" s="89">
        <f t="shared" si="193"/>
        <v>0</v>
      </c>
      <c r="AF272" s="89">
        <f t="shared" si="194"/>
        <v>0</v>
      </c>
      <c r="AG272" s="89">
        <f t="shared" si="195"/>
        <v>0</v>
      </c>
      <c r="AH272" s="65">
        <v>0</v>
      </c>
      <c r="AI272" s="65">
        <v>0</v>
      </c>
      <c r="AJ272" s="65">
        <v>0</v>
      </c>
      <c r="AK272" s="65">
        <v>0</v>
      </c>
      <c r="AL272" s="65">
        <v>0</v>
      </c>
      <c r="AM272" s="65">
        <v>0</v>
      </c>
      <c r="AN272" s="89">
        <v>0</v>
      </c>
      <c r="AO272" s="89">
        <v>0</v>
      </c>
      <c r="AP272" s="89">
        <v>0</v>
      </c>
      <c r="AQ272" s="89">
        <v>0</v>
      </c>
      <c r="AR272" s="89">
        <v>0</v>
      </c>
      <c r="AS272" s="89">
        <v>0</v>
      </c>
      <c r="AT272" s="89">
        <v>0</v>
      </c>
      <c r="AU272" s="89">
        <v>0</v>
      </c>
      <c r="AV272" s="89">
        <v>0</v>
      </c>
      <c r="AW272" s="89">
        <v>0</v>
      </c>
      <c r="AX272" s="89">
        <v>0</v>
      </c>
      <c r="AY272" s="89">
        <v>0</v>
      </c>
      <c r="AZ272" s="65">
        <f t="shared" si="196"/>
        <v>0</v>
      </c>
      <c r="BA272" s="65">
        <f t="shared" si="197"/>
        <v>0</v>
      </c>
      <c r="BB272" s="65">
        <f t="shared" si="198"/>
        <v>0</v>
      </c>
      <c r="BC272" s="65">
        <f t="shared" si="199"/>
        <v>0</v>
      </c>
      <c r="BD272" s="65">
        <f t="shared" si="200"/>
        <v>0</v>
      </c>
      <c r="BE272" s="65">
        <f t="shared" si="201"/>
        <v>0</v>
      </c>
      <c r="BF272" s="65">
        <f t="shared" si="202"/>
        <v>0</v>
      </c>
      <c r="BG272" s="65">
        <f t="shared" si="203"/>
        <v>0</v>
      </c>
      <c r="BH272" s="65">
        <f t="shared" si="204"/>
        <v>0</v>
      </c>
      <c r="BI272" s="65">
        <f t="shared" si="205"/>
        <v>0</v>
      </c>
      <c r="BJ272" s="65">
        <f t="shared" si="206"/>
        <v>0</v>
      </c>
      <c r="BK272" s="65">
        <f t="shared" si="207"/>
        <v>0</v>
      </c>
    </row>
    <row r="273" spans="2:63" ht="15" hidden="1" customHeight="1" outlineLevel="1">
      <c r="B273" s="56" t="s">
        <v>70</v>
      </c>
      <c r="C273" s="56" t="s">
        <v>37</v>
      </c>
      <c r="D273" s="88">
        <f t="shared" si="167"/>
        <v>0</v>
      </c>
      <c r="E273" s="88">
        <f t="shared" si="168"/>
        <v>0</v>
      </c>
      <c r="F273" s="65">
        <f t="shared" si="169"/>
        <v>0</v>
      </c>
      <c r="G273" s="65">
        <f t="shared" si="170"/>
        <v>0</v>
      </c>
      <c r="H273" s="65">
        <f t="shared" si="171"/>
        <v>0</v>
      </c>
      <c r="J273" s="88">
        <f t="shared" si="172"/>
        <v>0.30233918275901323</v>
      </c>
      <c r="K273" s="88">
        <f t="shared" si="173"/>
        <v>0.12386860133278009</v>
      </c>
      <c r="L273" s="88">
        <f t="shared" si="174"/>
        <v>0.13222723531624195</v>
      </c>
      <c r="M273" s="88">
        <f t="shared" si="175"/>
        <v>0.1679988102863024</v>
      </c>
      <c r="N273" s="88">
        <f t="shared" si="176"/>
        <v>0.21758625555448893</v>
      </c>
      <c r="O273" s="88">
        <f t="shared" si="177"/>
        <v>5.5979914751173407E-2</v>
      </c>
      <c r="P273" s="65">
        <f t="shared" si="178"/>
        <v>0</v>
      </c>
      <c r="Q273" s="65">
        <f t="shared" si="179"/>
        <v>0</v>
      </c>
      <c r="R273" s="65">
        <f t="shared" si="180"/>
        <v>0</v>
      </c>
      <c r="S273" s="65">
        <f t="shared" si="181"/>
        <v>0</v>
      </c>
      <c r="T273" s="65">
        <f t="shared" si="182"/>
        <v>0</v>
      </c>
      <c r="U273" s="65">
        <f t="shared" si="183"/>
        <v>0</v>
      </c>
      <c r="V273" s="89">
        <f t="shared" si="184"/>
        <v>0</v>
      </c>
      <c r="W273" s="89">
        <f t="shared" si="185"/>
        <v>0</v>
      </c>
      <c r="X273" s="89">
        <f t="shared" si="186"/>
        <v>0</v>
      </c>
      <c r="Y273" s="89">
        <f t="shared" si="187"/>
        <v>0</v>
      </c>
      <c r="Z273" s="89">
        <f t="shared" si="188"/>
        <v>0</v>
      </c>
      <c r="AA273" s="89">
        <f t="shared" si="189"/>
        <v>0</v>
      </c>
      <c r="AB273" s="89">
        <f t="shared" si="190"/>
        <v>0</v>
      </c>
      <c r="AC273" s="89">
        <f t="shared" si="191"/>
        <v>0</v>
      </c>
      <c r="AD273" s="89">
        <f t="shared" si="192"/>
        <v>0</v>
      </c>
      <c r="AE273" s="89">
        <f t="shared" si="193"/>
        <v>0</v>
      </c>
      <c r="AF273" s="89">
        <f t="shared" si="194"/>
        <v>0</v>
      </c>
      <c r="AG273" s="89">
        <f t="shared" si="195"/>
        <v>0</v>
      </c>
      <c r="AH273" s="65">
        <v>0</v>
      </c>
      <c r="AI273" s="65">
        <v>0</v>
      </c>
      <c r="AJ273" s="65">
        <v>0</v>
      </c>
      <c r="AK273" s="65">
        <v>0</v>
      </c>
      <c r="AL273" s="65">
        <v>0</v>
      </c>
      <c r="AM273" s="65">
        <v>0</v>
      </c>
      <c r="AN273" s="89">
        <v>0</v>
      </c>
      <c r="AO273" s="89">
        <v>0</v>
      </c>
      <c r="AP273" s="89">
        <v>0</v>
      </c>
      <c r="AQ273" s="89">
        <v>0</v>
      </c>
      <c r="AR273" s="89">
        <v>0</v>
      </c>
      <c r="AS273" s="89">
        <v>0</v>
      </c>
      <c r="AT273" s="89">
        <v>0</v>
      </c>
      <c r="AU273" s="89">
        <v>0</v>
      </c>
      <c r="AV273" s="89">
        <v>0</v>
      </c>
      <c r="AW273" s="89">
        <v>0</v>
      </c>
      <c r="AX273" s="89">
        <v>0</v>
      </c>
      <c r="AY273" s="89">
        <v>0</v>
      </c>
      <c r="AZ273" s="65">
        <f t="shared" si="196"/>
        <v>0</v>
      </c>
      <c r="BA273" s="65">
        <f t="shared" si="197"/>
        <v>0</v>
      </c>
      <c r="BB273" s="65">
        <f t="shared" si="198"/>
        <v>0</v>
      </c>
      <c r="BC273" s="65">
        <f t="shared" si="199"/>
        <v>0</v>
      </c>
      <c r="BD273" s="65">
        <f t="shared" si="200"/>
        <v>0</v>
      </c>
      <c r="BE273" s="65">
        <f t="shared" si="201"/>
        <v>0</v>
      </c>
      <c r="BF273" s="65">
        <f t="shared" si="202"/>
        <v>0</v>
      </c>
      <c r="BG273" s="65">
        <f t="shared" si="203"/>
        <v>0</v>
      </c>
      <c r="BH273" s="65">
        <f t="shared" si="204"/>
        <v>0</v>
      </c>
      <c r="BI273" s="65">
        <f t="shared" si="205"/>
        <v>0</v>
      </c>
      <c r="BJ273" s="65">
        <f t="shared" si="206"/>
        <v>0</v>
      </c>
      <c r="BK273" s="65">
        <f t="shared" si="207"/>
        <v>0</v>
      </c>
    </row>
    <row r="274" spans="2:63" ht="15" hidden="1" customHeight="1" outlineLevel="1">
      <c r="B274" s="56" t="s">
        <v>70</v>
      </c>
      <c r="C274" s="56" t="s">
        <v>36</v>
      </c>
      <c r="D274" s="88">
        <f t="shared" si="167"/>
        <v>0</v>
      </c>
      <c r="E274" s="88">
        <f t="shared" si="168"/>
        <v>0</v>
      </c>
      <c r="F274" s="65">
        <f t="shared" si="169"/>
        <v>0</v>
      </c>
      <c r="G274" s="65">
        <f t="shared" si="170"/>
        <v>0</v>
      </c>
      <c r="H274" s="65">
        <f t="shared" si="171"/>
        <v>0</v>
      </c>
      <c r="J274" s="88">
        <f t="shared" si="172"/>
        <v>0.30233918275901323</v>
      </c>
      <c r="K274" s="88">
        <f t="shared" si="173"/>
        <v>0.12386860133278009</v>
      </c>
      <c r="L274" s="88">
        <f t="shared" si="174"/>
        <v>0.13222723531624195</v>
      </c>
      <c r="M274" s="88">
        <f t="shared" si="175"/>
        <v>0.1679988102863024</v>
      </c>
      <c r="N274" s="88">
        <f t="shared" si="176"/>
        <v>0.21758625555448893</v>
      </c>
      <c r="O274" s="88">
        <f t="shared" si="177"/>
        <v>5.5979914751173407E-2</v>
      </c>
      <c r="P274" s="65">
        <f t="shared" si="178"/>
        <v>0</v>
      </c>
      <c r="Q274" s="65">
        <f t="shared" si="179"/>
        <v>0</v>
      </c>
      <c r="R274" s="65">
        <f t="shared" si="180"/>
        <v>0</v>
      </c>
      <c r="S274" s="65">
        <f t="shared" si="181"/>
        <v>0</v>
      </c>
      <c r="T274" s="65">
        <f t="shared" si="182"/>
        <v>0</v>
      </c>
      <c r="U274" s="65">
        <f t="shared" si="183"/>
        <v>0</v>
      </c>
      <c r="V274" s="89">
        <f t="shared" si="184"/>
        <v>0</v>
      </c>
      <c r="W274" s="89">
        <f t="shared" si="185"/>
        <v>0</v>
      </c>
      <c r="X274" s="89">
        <f t="shared" si="186"/>
        <v>0</v>
      </c>
      <c r="Y274" s="89">
        <f t="shared" si="187"/>
        <v>0</v>
      </c>
      <c r="Z274" s="89">
        <f t="shared" si="188"/>
        <v>0</v>
      </c>
      <c r="AA274" s="89">
        <f t="shared" si="189"/>
        <v>0</v>
      </c>
      <c r="AB274" s="89">
        <f t="shared" si="190"/>
        <v>0</v>
      </c>
      <c r="AC274" s="89">
        <f t="shared" si="191"/>
        <v>0</v>
      </c>
      <c r="AD274" s="89">
        <f t="shared" si="192"/>
        <v>0</v>
      </c>
      <c r="AE274" s="89">
        <f t="shared" si="193"/>
        <v>0</v>
      </c>
      <c r="AF274" s="89">
        <f t="shared" si="194"/>
        <v>0</v>
      </c>
      <c r="AG274" s="89">
        <f t="shared" si="195"/>
        <v>0</v>
      </c>
      <c r="AH274" s="65">
        <v>0</v>
      </c>
      <c r="AI274" s="65">
        <v>0</v>
      </c>
      <c r="AJ274" s="65">
        <v>0</v>
      </c>
      <c r="AK274" s="65">
        <v>0</v>
      </c>
      <c r="AL274" s="65">
        <v>0</v>
      </c>
      <c r="AM274" s="65">
        <v>0</v>
      </c>
      <c r="AN274" s="89">
        <v>0</v>
      </c>
      <c r="AO274" s="89">
        <v>0</v>
      </c>
      <c r="AP274" s="89">
        <v>0</v>
      </c>
      <c r="AQ274" s="89">
        <v>0</v>
      </c>
      <c r="AR274" s="89">
        <v>0</v>
      </c>
      <c r="AS274" s="89">
        <v>0</v>
      </c>
      <c r="AT274" s="89">
        <v>0</v>
      </c>
      <c r="AU274" s="89">
        <v>0</v>
      </c>
      <c r="AV274" s="89">
        <v>0</v>
      </c>
      <c r="AW274" s="89">
        <v>0</v>
      </c>
      <c r="AX274" s="89">
        <v>0</v>
      </c>
      <c r="AY274" s="89">
        <v>0</v>
      </c>
      <c r="AZ274" s="65">
        <f t="shared" si="196"/>
        <v>0</v>
      </c>
      <c r="BA274" s="65">
        <f t="shared" si="197"/>
        <v>0</v>
      </c>
      <c r="BB274" s="65">
        <f t="shared" si="198"/>
        <v>0</v>
      </c>
      <c r="BC274" s="65">
        <f t="shared" si="199"/>
        <v>0</v>
      </c>
      <c r="BD274" s="65">
        <f t="shared" si="200"/>
        <v>0</v>
      </c>
      <c r="BE274" s="65">
        <f t="shared" si="201"/>
        <v>0</v>
      </c>
      <c r="BF274" s="65">
        <f t="shared" si="202"/>
        <v>0</v>
      </c>
      <c r="BG274" s="65">
        <f t="shared" si="203"/>
        <v>0</v>
      </c>
      <c r="BH274" s="65">
        <f t="shared" si="204"/>
        <v>0</v>
      </c>
      <c r="BI274" s="65">
        <f t="shared" si="205"/>
        <v>0</v>
      </c>
      <c r="BJ274" s="65">
        <f t="shared" si="206"/>
        <v>0</v>
      </c>
      <c r="BK274" s="65">
        <f t="shared" si="207"/>
        <v>0</v>
      </c>
    </row>
    <row r="275" spans="2:63" ht="15" hidden="1" customHeight="1" outlineLevel="1">
      <c r="B275" s="56" t="s">
        <v>70</v>
      </c>
      <c r="C275" s="56" t="s">
        <v>35</v>
      </c>
      <c r="D275" s="88">
        <f t="shared" si="167"/>
        <v>0</v>
      </c>
      <c r="E275" s="88">
        <f t="shared" si="168"/>
        <v>0</v>
      </c>
      <c r="F275" s="65">
        <f t="shared" si="169"/>
        <v>0</v>
      </c>
      <c r="G275" s="65">
        <f t="shared" si="170"/>
        <v>0</v>
      </c>
      <c r="H275" s="65">
        <f t="shared" si="171"/>
        <v>0</v>
      </c>
      <c r="J275" s="88">
        <f t="shared" si="172"/>
        <v>2.3676280671545416E-3</v>
      </c>
      <c r="K275" s="88">
        <f t="shared" si="173"/>
        <v>0</v>
      </c>
      <c r="L275" s="88">
        <f t="shared" si="174"/>
        <v>0.99763237193284549</v>
      </c>
      <c r="M275" s="88">
        <f t="shared" si="175"/>
        <v>0</v>
      </c>
      <c r="N275" s="88">
        <f t="shared" si="176"/>
        <v>0</v>
      </c>
      <c r="O275" s="88">
        <f t="shared" si="177"/>
        <v>0</v>
      </c>
      <c r="P275" s="65">
        <f t="shared" si="178"/>
        <v>0</v>
      </c>
      <c r="Q275" s="65">
        <f t="shared" si="179"/>
        <v>0</v>
      </c>
      <c r="R275" s="65">
        <f t="shared" si="180"/>
        <v>0</v>
      </c>
      <c r="S275" s="65">
        <f t="shared" si="181"/>
        <v>0</v>
      </c>
      <c r="T275" s="65">
        <f t="shared" si="182"/>
        <v>0</v>
      </c>
      <c r="U275" s="65">
        <f t="shared" si="183"/>
        <v>0</v>
      </c>
      <c r="V275" s="89">
        <f t="shared" si="184"/>
        <v>0</v>
      </c>
      <c r="W275" s="89">
        <f t="shared" si="185"/>
        <v>0</v>
      </c>
      <c r="X275" s="89">
        <f t="shared" si="186"/>
        <v>0</v>
      </c>
      <c r="Y275" s="89">
        <f t="shared" si="187"/>
        <v>0</v>
      </c>
      <c r="Z275" s="89">
        <f t="shared" si="188"/>
        <v>0</v>
      </c>
      <c r="AA275" s="89">
        <f t="shared" si="189"/>
        <v>0</v>
      </c>
      <c r="AB275" s="89">
        <f t="shared" si="190"/>
        <v>0</v>
      </c>
      <c r="AC275" s="89">
        <f t="shared" si="191"/>
        <v>0</v>
      </c>
      <c r="AD275" s="89">
        <f t="shared" si="192"/>
        <v>0</v>
      </c>
      <c r="AE275" s="89">
        <f t="shared" si="193"/>
        <v>0</v>
      </c>
      <c r="AF275" s="89">
        <f t="shared" si="194"/>
        <v>0</v>
      </c>
      <c r="AG275" s="89">
        <f t="shared" si="195"/>
        <v>0</v>
      </c>
      <c r="AH275" s="65">
        <v>22</v>
      </c>
      <c r="AI275" s="65">
        <v>0</v>
      </c>
      <c r="AJ275" s="65">
        <v>9270</v>
      </c>
      <c r="AK275" s="65">
        <v>0</v>
      </c>
      <c r="AL275" s="65">
        <v>0</v>
      </c>
      <c r="AM275" s="65">
        <v>0</v>
      </c>
      <c r="AN275" s="89">
        <v>21236</v>
      </c>
      <c r="AO275" s="89">
        <v>0</v>
      </c>
      <c r="AP275" s="89">
        <v>8700940</v>
      </c>
      <c r="AQ275" s="89">
        <v>0</v>
      </c>
      <c r="AR275" s="89">
        <v>0</v>
      </c>
      <c r="AS275" s="89">
        <v>0</v>
      </c>
      <c r="AT275" s="89">
        <v>142120</v>
      </c>
      <c r="AU275" s="89">
        <v>0</v>
      </c>
      <c r="AV275" s="89">
        <v>58633230</v>
      </c>
      <c r="AW275" s="89">
        <v>0</v>
      </c>
      <c r="AX275" s="89">
        <v>0</v>
      </c>
      <c r="AY275" s="89">
        <v>0</v>
      </c>
      <c r="AZ275" s="65">
        <f t="shared" si="196"/>
        <v>965.27272727272725</v>
      </c>
      <c r="BA275" s="65">
        <f t="shared" si="197"/>
        <v>0</v>
      </c>
      <c r="BB275" s="65">
        <f t="shared" si="198"/>
        <v>938.61272923408842</v>
      </c>
      <c r="BC275" s="65">
        <f t="shared" si="199"/>
        <v>0</v>
      </c>
      <c r="BD275" s="65">
        <f t="shared" si="200"/>
        <v>0</v>
      </c>
      <c r="BE275" s="65">
        <f t="shared" si="201"/>
        <v>0</v>
      </c>
      <c r="BF275" s="65">
        <f t="shared" si="202"/>
        <v>6460</v>
      </c>
      <c r="BG275" s="65">
        <f t="shared" si="203"/>
        <v>0</v>
      </c>
      <c r="BH275" s="65">
        <f t="shared" si="204"/>
        <v>6325.0517799352747</v>
      </c>
      <c r="BI275" s="65">
        <f t="shared" si="205"/>
        <v>0</v>
      </c>
      <c r="BJ275" s="65">
        <f t="shared" si="206"/>
        <v>0</v>
      </c>
      <c r="BK275" s="65">
        <f t="shared" si="207"/>
        <v>0</v>
      </c>
    </row>
    <row r="276" spans="2:63" ht="15" hidden="1" customHeight="1" outlineLevel="1">
      <c r="B276" s="56" t="s">
        <v>70</v>
      </c>
      <c r="C276" s="56" t="s">
        <v>34</v>
      </c>
      <c r="D276" s="88">
        <f t="shared" si="167"/>
        <v>0</v>
      </c>
      <c r="E276" s="88">
        <f t="shared" si="168"/>
        <v>0</v>
      </c>
      <c r="F276" s="65">
        <f t="shared" si="169"/>
        <v>0</v>
      </c>
      <c r="G276" s="65">
        <f t="shared" si="170"/>
        <v>0</v>
      </c>
      <c r="H276" s="65">
        <f t="shared" si="171"/>
        <v>0</v>
      </c>
      <c r="J276" s="88">
        <f t="shared" si="172"/>
        <v>0.30233918275901323</v>
      </c>
      <c r="K276" s="88">
        <f t="shared" si="173"/>
        <v>0.12386860133278009</v>
      </c>
      <c r="L276" s="88">
        <f t="shared" si="174"/>
        <v>0.13222723531624195</v>
      </c>
      <c r="M276" s="88">
        <f t="shared" si="175"/>
        <v>0.1679988102863024</v>
      </c>
      <c r="N276" s="88">
        <f t="shared" si="176"/>
        <v>0.21758625555448893</v>
      </c>
      <c r="O276" s="88">
        <f t="shared" si="177"/>
        <v>5.5979914751173407E-2</v>
      </c>
      <c r="P276" s="65">
        <f t="shared" si="178"/>
        <v>0</v>
      </c>
      <c r="Q276" s="65">
        <f t="shared" si="179"/>
        <v>0</v>
      </c>
      <c r="R276" s="65">
        <f t="shared" si="180"/>
        <v>0</v>
      </c>
      <c r="S276" s="65">
        <f t="shared" si="181"/>
        <v>0</v>
      </c>
      <c r="T276" s="65">
        <f t="shared" si="182"/>
        <v>0</v>
      </c>
      <c r="U276" s="65">
        <f t="shared" si="183"/>
        <v>0</v>
      </c>
      <c r="V276" s="89">
        <f t="shared" si="184"/>
        <v>0</v>
      </c>
      <c r="W276" s="89">
        <f t="shared" si="185"/>
        <v>0</v>
      </c>
      <c r="X276" s="89">
        <f t="shared" si="186"/>
        <v>0</v>
      </c>
      <c r="Y276" s="89">
        <f t="shared" si="187"/>
        <v>0</v>
      </c>
      <c r="Z276" s="89">
        <f t="shared" si="188"/>
        <v>0</v>
      </c>
      <c r="AA276" s="89">
        <f t="shared" si="189"/>
        <v>0</v>
      </c>
      <c r="AB276" s="89">
        <f t="shared" si="190"/>
        <v>0</v>
      </c>
      <c r="AC276" s="89">
        <f t="shared" si="191"/>
        <v>0</v>
      </c>
      <c r="AD276" s="89">
        <f t="shared" si="192"/>
        <v>0</v>
      </c>
      <c r="AE276" s="89">
        <f t="shared" si="193"/>
        <v>0</v>
      </c>
      <c r="AF276" s="89">
        <f t="shared" si="194"/>
        <v>0</v>
      </c>
      <c r="AG276" s="89">
        <f t="shared" si="195"/>
        <v>0</v>
      </c>
      <c r="AH276" s="65">
        <v>0</v>
      </c>
      <c r="AI276" s="65">
        <v>0</v>
      </c>
      <c r="AJ276" s="65">
        <v>0</v>
      </c>
      <c r="AK276" s="65">
        <v>0</v>
      </c>
      <c r="AL276" s="65">
        <v>0</v>
      </c>
      <c r="AM276" s="65">
        <v>0</v>
      </c>
      <c r="AN276" s="89">
        <v>0</v>
      </c>
      <c r="AO276" s="89">
        <v>0</v>
      </c>
      <c r="AP276" s="89">
        <v>0</v>
      </c>
      <c r="AQ276" s="89">
        <v>0</v>
      </c>
      <c r="AR276" s="89">
        <v>0</v>
      </c>
      <c r="AS276" s="89">
        <v>0</v>
      </c>
      <c r="AT276" s="89">
        <v>0</v>
      </c>
      <c r="AU276" s="89">
        <v>0</v>
      </c>
      <c r="AV276" s="89">
        <v>0</v>
      </c>
      <c r="AW276" s="89">
        <v>0</v>
      </c>
      <c r="AX276" s="89">
        <v>0</v>
      </c>
      <c r="AY276" s="89">
        <v>0</v>
      </c>
      <c r="AZ276" s="65">
        <f t="shared" si="196"/>
        <v>0</v>
      </c>
      <c r="BA276" s="65">
        <f t="shared" si="197"/>
        <v>0</v>
      </c>
      <c r="BB276" s="65">
        <f t="shared" si="198"/>
        <v>0</v>
      </c>
      <c r="BC276" s="65">
        <f t="shared" si="199"/>
        <v>0</v>
      </c>
      <c r="BD276" s="65">
        <f t="shared" si="200"/>
        <v>0</v>
      </c>
      <c r="BE276" s="65">
        <f t="shared" si="201"/>
        <v>0</v>
      </c>
      <c r="BF276" s="65">
        <f t="shared" si="202"/>
        <v>0</v>
      </c>
      <c r="BG276" s="65">
        <f t="shared" si="203"/>
        <v>0</v>
      </c>
      <c r="BH276" s="65">
        <f t="shared" si="204"/>
        <v>0</v>
      </c>
      <c r="BI276" s="65">
        <f t="shared" si="205"/>
        <v>0</v>
      </c>
      <c r="BJ276" s="65">
        <f t="shared" si="206"/>
        <v>0</v>
      </c>
      <c r="BK276" s="65">
        <f t="shared" si="207"/>
        <v>0</v>
      </c>
    </row>
    <row r="277" spans="2:63" ht="15" hidden="1" customHeight="1" outlineLevel="1">
      <c r="B277" s="56" t="s">
        <v>70</v>
      </c>
      <c r="C277" s="56" t="s">
        <v>33</v>
      </c>
      <c r="D277" s="88">
        <f t="shared" si="167"/>
        <v>0</v>
      </c>
      <c r="E277" s="88">
        <f t="shared" si="168"/>
        <v>0</v>
      </c>
      <c r="F277" s="65">
        <f t="shared" si="169"/>
        <v>0</v>
      </c>
      <c r="G277" s="65">
        <f t="shared" si="170"/>
        <v>0</v>
      </c>
      <c r="H277" s="65">
        <f t="shared" si="171"/>
        <v>0</v>
      </c>
      <c r="J277" s="88">
        <f t="shared" si="172"/>
        <v>1.8048416315019119E-3</v>
      </c>
      <c r="K277" s="88">
        <f t="shared" si="173"/>
        <v>1.4717018492602691E-5</v>
      </c>
      <c r="L277" s="88">
        <f t="shared" si="174"/>
        <v>1.265262217132215E-2</v>
      </c>
      <c r="M277" s="88">
        <f t="shared" si="175"/>
        <v>0.98552781917868337</v>
      </c>
      <c r="N277" s="88">
        <f t="shared" si="176"/>
        <v>0</v>
      </c>
      <c r="O277" s="88">
        <f t="shared" si="177"/>
        <v>0</v>
      </c>
      <c r="P277" s="65">
        <f t="shared" si="178"/>
        <v>0</v>
      </c>
      <c r="Q277" s="65">
        <f t="shared" si="179"/>
        <v>0</v>
      </c>
      <c r="R277" s="65">
        <f t="shared" si="180"/>
        <v>0</v>
      </c>
      <c r="S277" s="65">
        <f t="shared" si="181"/>
        <v>0</v>
      </c>
      <c r="T277" s="65">
        <f t="shared" si="182"/>
        <v>0</v>
      </c>
      <c r="U277" s="65">
        <f t="shared" si="183"/>
        <v>0</v>
      </c>
      <c r="V277" s="89">
        <f t="shared" si="184"/>
        <v>0</v>
      </c>
      <c r="W277" s="89">
        <f t="shared" si="185"/>
        <v>0</v>
      </c>
      <c r="X277" s="89">
        <f t="shared" si="186"/>
        <v>0</v>
      </c>
      <c r="Y277" s="89">
        <f t="shared" si="187"/>
        <v>0</v>
      </c>
      <c r="Z277" s="89">
        <f t="shared" si="188"/>
        <v>0</v>
      </c>
      <c r="AA277" s="89">
        <f t="shared" si="189"/>
        <v>0</v>
      </c>
      <c r="AB277" s="89">
        <f t="shared" si="190"/>
        <v>0</v>
      </c>
      <c r="AC277" s="89">
        <f t="shared" si="191"/>
        <v>0</v>
      </c>
      <c r="AD277" s="89">
        <f t="shared" si="192"/>
        <v>0</v>
      </c>
      <c r="AE277" s="89">
        <f t="shared" si="193"/>
        <v>0</v>
      </c>
      <c r="AF277" s="89">
        <f t="shared" si="194"/>
        <v>0</v>
      </c>
      <c r="AG277" s="89">
        <f t="shared" si="195"/>
        <v>0</v>
      </c>
      <c r="AH277" s="65">
        <v>1349</v>
      </c>
      <c r="AI277" s="65">
        <v>11</v>
      </c>
      <c r="AJ277" s="65">
        <v>9457</v>
      </c>
      <c r="AK277" s="65">
        <v>736617</v>
      </c>
      <c r="AL277" s="65">
        <v>0</v>
      </c>
      <c r="AM277" s="65">
        <v>0</v>
      </c>
      <c r="AN277" s="89">
        <v>1253971</v>
      </c>
      <c r="AO277" s="89">
        <v>9720</v>
      </c>
      <c r="AP277" s="89">
        <v>8615905</v>
      </c>
      <c r="AQ277" s="89">
        <v>555587368</v>
      </c>
      <c r="AR277" s="89">
        <v>0</v>
      </c>
      <c r="AS277" s="89">
        <v>0</v>
      </c>
      <c r="AT277" s="89">
        <v>630267</v>
      </c>
      <c r="AU277" s="89">
        <v>4686</v>
      </c>
      <c r="AV277" s="89">
        <v>4320492</v>
      </c>
      <c r="AW277" s="89">
        <v>331544087</v>
      </c>
      <c r="AX277" s="89">
        <v>0</v>
      </c>
      <c r="AY277" s="89">
        <v>0</v>
      </c>
      <c r="AZ277" s="65">
        <f t="shared" si="196"/>
        <v>929.55596738324687</v>
      </c>
      <c r="BA277" s="65">
        <f t="shared" si="197"/>
        <v>883.63636363636363</v>
      </c>
      <c r="BB277" s="65">
        <f t="shared" si="198"/>
        <v>911.06111874801729</v>
      </c>
      <c r="BC277" s="65">
        <f t="shared" si="199"/>
        <v>754.24184888483433</v>
      </c>
      <c r="BD277" s="65">
        <f t="shared" si="200"/>
        <v>0</v>
      </c>
      <c r="BE277" s="65">
        <f t="shared" si="201"/>
        <v>0</v>
      </c>
      <c r="BF277" s="65">
        <f t="shared" si="202"/>
        <v>467.21052631578948</v>
      </c>
      <c r="BG277" s="65">
        <f t="shared" si="203"/>
        <v>426</v>
      </c>
      <c r="BH277" s="65">
        <f t="shared" si="204"/>
        <v>456.85650840647139</v>
      </c>
      <c r="BI277" s="65">
        <f t="shared" si="205"/>
        <v>450.09019205367241</v>
      </c>
      <c r="BJ277" s="65">
        <f t="shared" si="206"/>
        <v>0</v>
      </c>
      <c r="BK277" s="65">
        <f t="shared" si="207"/>
        <v>0</v>
      </c>
    </row>
    <row r="278" spans="2:63" ht="15" hidden="1" customHeight="1" outlineLevel="1">
      <c r="B278" s="56" t="s">
        <v>70</v>
      </c>
      <c r="C278" s="56" t="s">
        <v>32</v>
      </c>
      <c r="D278" s="88">
        <f t="shared" si="167"/>
        <v>0</v>
      </c>
      <c r="E278" s="88">
        <f t="shared" si="168"/>
        <v>0</v>
      </c>
      <c r="F278" s="65">
        <f t="shared" si="169"/>
        <v>0</v>
      </c>
      <c r="G278" s="65">
        <f t="shared" si="170"/>
        <v>0</v>
      </c>
      <c r="H278" s="65">
        <f t="shared" si="171"/>
        <v>0</v>
      </c>
      <c r="J278" s="88">
        <f t="shared" si="172"/>
        <v>2.908507260144964E-3</v>
      </c>
      <c r="K278" s="88">
        <f t="shared" si="173"/>
        <v>2.4306222145687375E-4</v>
      </c>
      <c r="L278" s="88">
        <f t="shared" si="174"/>
        <v>0.13195065260146613</v>
      </c>
      <c r="M278" s="88">
        <f t="shared" si="175"/>
        <v>0.86489777791693201</v>
      </c>
      <c r="N278" s="88">
        <f t="shared" si="176"/>
        <v>0</v>
      </c>
      <c r="O278" s="88">
        <f t="shared" si="177"/>
        <v>0</v>
      </c>
      <c r="P278" s="65">
        <f t="shared" si="178"/>
        <v>0</v>
      </c>
      <c r="Q278" s="65">
        <f t="shared" si="179"/>
        <v>0</v>
      </c>
      <c r="R278" s="65">
        <f t="shared" si="180"/>
        <v>0</v>
      </c>
      <c r="S278" s="65">
        <f t="shared" si="181"/>
        <v>0</v>
      </c>
      <c r="T278" s="65">
        <f t="shared" si="182"/>
        <v>0</v>
      </c>
      <c r="U278" s="65">
        <f t="shared" si="183"/>
        <v>0</v>
      </c>
      <c r="V278" s="89">
        <f t="shared" si="184"/>
        <v>0</v>
      </c>
      <c r="W278" s="89">
        <f t="shared" si="185"/>
        <v>0</v>
      </c>
      <c r="X278" s="89">
        <f t="shared" si="186"/>
        <v>0</v>
      </c>
      <c r="Y278" s="89">
        <f t="shared" si="187"/>
        <v>0</v>
      </c>
      <c r="Z278" s="89">
        <f t="shared" si="188"/>
        <v>0</v>
      </c>
      <c r="AA278" s="89">
        <f t="shared" si="189"/>
        <v>0</v>
      </c>
      <c r="AB278" s="89">
        <f t="shared" si="190"/>
        <v>0</v>
      </c>
      <c r="AC278" s="89">
        <f t="shared" si="191"/>
        <v>0</v>
      </c>
      <c r="AD278" s="89">
        <f t="shared" si="192"/>
        <v>0</v>
      </c>
      <c r="AE278" s="89">
        <f t="shared" si="193"/>
        <v>0</v>
      </c>
      <c r="AF278" s="89">
        <f t="shared" si="194"/>
        <v>0</v>
      </c>
      <c r="AG278" s="89">
        <f t="shared" si="195"/>
        <v>0</v>
      </c>
      <c r="AH278" s="65">
        <v>7060</v>
      </c>
      <c r="AI278" s="65">
        <v>590</v>
      </c>
      <c r="AJ278" s="65">
        <v>320292</v>
      </c>
      <c r="AK278" s="65">
        <v>2099420</v>
      </c>
      <c r="AL278" s="65">
        <v>0</v>
      </c>
      <c r="AM278" s="65"/>
      <c r="AN278" s="89">
        <v>5864765</v>
      </c>
      <c r="AO278" s="89">
        <v>418170</v>
      </c>
      <c r="AP278" s="89">
        <v>67007879</v>
      </c>
      <c r="AQ278" s="89">
        <v>1240787375</v>
      </c>
      <c r="AR278" s="89">
        <v>0</v>
      </c>
      <c r="AS278" s="89">
        <v>-2635</v>
      </c>
      <c r="AT278" s="89">
        <v>1517521</v>
      </c>
      <c r="AU278" s="89">
        <v>107203</v>
      </c>
      <c r="AV278" s="89">
        <v>52334106</v>
      </c>
      <c r="AW278" s="89">
        <v>441133536</v>
      </c>
      <c r="AX278" s="89">
        <v>0</v>
      </c>
      <c r="AY278" s="89">
        <v>-153900</v>
      </c>
      <c r="AZ278" s="65">
        <f t="shared" si="196"/>
        <v>830.7032577903683</v>
      </c>
      <c r="BA278" s="65">
        <f t="shared" si="197"/>
        <v>708.76271186440681</v>
      </c>
      <c r="BB278" s="65">
        <f t="shared" si="198"/>
        <v>209.20871891898642</v>
      </c>
      <c r="BC278" s="65">
        <f t="shared" si="199"/>
        <v>591.01436349086896</v>
      </c>
      <c r="BD278" s="65">
        <f t="shared" si="200"/>
        <v>0</v>
      </c>
      <c r="BE278" s="65">
        <f t="shared" si="201"/>
        <v>0</v>
      </c>
      <c r="BF278" s="65">
        <f t="shared" si="202"/>
        <v>214.94631728045326</v>
      </c>
      <c r="BG278" s="65">
        <f t="shared" si="203"/>
        <v>181.7</v>
      </c>
      <c r="BH278" s="65">
        <f t="shared" si="204"/>
        <v>163.39498332771345</v>
      </c>
      <c r="BI278" s="65">
        <f t="shared" si="205"/>
        <v>210.1216221623115</v>
      </c>
      <c r="BJ278" s="65">
        <f t="shared" si="206"/>
        <v>0</v>
      </c>
      <c r="BK278" s="65">
        <f t="shared" si="207"/>
        <v>0</v>
      </c>
    </row>
    <row r="279" spans="2:63" ht="15" hidden="1" customHeight="1" outlineLevel="1">
      <c r="B279" s="56" t="s">
        <v>70</v>
      </c>
      <c r="C279" s="56" t="s">
        <v>31</v>
      </c>
      <c r="D279" s="88">
        <f t="shared" si="167"/>
        <v>0</v>
      </c>
      <c r="E279" s="88">
        <f t="shared" si="168"/>
        <v>0</v>
      </c>
      <c r="F279" s="65">
        <f t="shared" si="169"/>
        <v>0</v>
      </c>
      <c r="G279" s="65">
        <f t="shared" si="170"/>
        <v>0</v>
      </c>
      <c r="H279" s="65">
        <f t="shared" si="171"/>
        <v>0</v>
      </c>
      <c r="J279" s="88">
        <f t="shared" si="172"/>
        <v>0.30233918275901323</v>
      </c>
      <c r="K279" s="88">
        <f t="shared" si="173"/>
        <v>0.12386860133278009</v>
      </c>
      <c r="L279" s="88">
        <f t="shared" si="174"/>
        <v>0.13222723531624195</v>
      </c>
      <c r="M279" s="88">
        <f t="shared" si="175"/>
        <v>0.1679988102863024</v>
      </c>
      <c r="N279" s="88">
        <f t="shared" si="176"/>
        <v>0.21758625555448893</v>
      </c>
      <c r="O279" s="88">
        <f t="shared" si="177"/>
        <v>5.5979914751173407E-2</v>
      </c>
      <c r="P279" s="65">
        <f t="shared" si="178"/>
        <v>0</v>
      </c>
      <c r="Q279" s="65">
        <f t="shared" si="179"/>
        <v>0</v>
      </c>
      <c r="R279" s="65">
        <f t="shared" si="180"/>
        <v>0</v>
      </c>
      <c r="S279" s="65">
        <f t="shared" si="181"/>
        <v>0</v>
      </c>
      <c r="T279" s="65">
        <f t="shared" si="182"/>
        <v>0</v>
      </c>
      <c r="U279" s="65">
        <f t="shared" si="183"/>
        <v>0</v>
      </c>
      <c r="V279" s="89">
        <f t="shared" si="184"/>
        <v>0</v>
      </c>
      <c r="W279" s="89">
        <f t="shared" si="185"/>
        <v>0</v>
      </c>
      <c r="X279" s="89">
        <f t="shared" si="186"/>
        <v>0</v>
      </c>
      <c r="Y279" s="89">
        <f t="shared" si="187"/>
        <v>0</v>
      </c>
      <c r="Z279" s="89">
        <f t="shared" si="188"/>
        <v>0</v>
      </c>
      <c r="AA279" s="89">
        <f t="shared" si="189"/>
        <v>0</v>
      </c>
      <c r="AB279" s="89">
        <f t="shared" si="190"/>
        <v>0</v>
      </c>
      <c r="AC279" s="89">
        <f t="shared" si="191"/>
        <v>0</v>
      </c>
      <c r="AD279" s="89">
        <f t="shared" si="192"/>
        <v>0</v>
      </c>
      <c r="AE279" s="89">
        <f t="shared" si="193"/>
        <v>0</v>
      </c>
      <c r="AF279" s="89">
        <f t="shared" si="194"/>
        <v>0</v>
      </c>
      <c r="AG279" s="89">
        <f t="shared" si="195"/>
        <v>0</v>
      </c>
      <c r="AH279" s="65">
        <v>0</v>
      </c>
      <c r="AI279" s="65">
        <v>0</v>
      </c>
      <c r="AJ279" s="65">
        <v>0</v>
      </c>
      <c r="AK279" s="65">
        <v>0</v>
      </c>
      <c r="AL279" s="65">
        <v>0</v>
      </c>
      <c r="AM279" s="65">
        <v>0</v>
      </c>
      <c r="AN279" s="89">
        <v>0</v>
      </c>
      <c r="AO279" s="89">
        <v>0</v>
      </c>
      <c r="AP279" s="89">
        <v>0</v>
      </c>
      <c r="AQ279" s="89">
        <v>0</v>
      </c>
      <c r="AR279" s="89">
        <v>0</v>
      </c>
      <c r="AS279" s="89">
        <v>0</v>
      </c>
      <c r="AT279" s="89">
        <v>0</v>
      </c>
      <c r="AU279" s="89">
        <v>0</v>
      </c>
      <c r="AV279" s="89">
        <v>0</v>
      </c>
      <c r="AW279" s="89">
        <v>0</v>
      </c>
      <c r="AX279" s="89">
        <v>0</v>
      </c>
      <c r="AY279" s="89">
        <v>0</v>
      </c>
      <c r="AZ279" s="65">
        <f t="shared" si="196"/>
        <v>0</v>
      </c>
      <c r="BA279" s="65">
        <f t="shared" si="197"/>
        <v>0</v>
      </c>
      <c r="BB279" s="65">
        <f t="shared" si="198"/>
        <v>0</v>
      </c>
      <c r="BC279" s="65">
        <f t="shared" si="199"/>
        <v>0</v>
      </c>
      <c r="BD279" s="65">
        <f t="shared" si="200"/>
        <v>0</v>
      </c>
      <c r="BE279" s="65">
        <f t="shared" si="201"/>
        <v>0</v>
      </c>
      <c r="BF279" s="65">
        <f t="shared" si="202"/>
        <v>0</v>
      </c>
      <c r="BG279" s="65">
        <f t="shared" si="203"/>
        <v>0</v>
      </c>
      <c r="BH279" s="65">
        <f t="shared" si="204"/>
        <v>0</v>
      </c>
      <c r="BI279" s="65">
        <f t="shared" si="205"/>
        <v>0</v>
      </c>
      <c r="BJ279" s="65">
        <f t="shared" si="206"/>
        <v>0</v>
      </c>
      <c r="BK279" s="65">
        <f t="shared" si="207"/>
        <v>0</v>
      </c>
    </row>
    <row r="280" spans="2:63" ht="15" hidden="1" customHeight="1" outlineLevel="1">
      <c r="B280" s="56" t="s">
        <v>70</v>
      </c>
      <c r="C280" s="56" t="s">
        <v>65</v>
      </c>
      <c r="D280" s="88">
        <f t="shared" si="167"/>
        <v>0</v>
      </c>
      <c r="E280" s="88">
        <f t="shared" si="168"/>
        <v>0</v>
      </c>
      <c r="F280" s="65">
        <f t="shared" si="169"/>
        <v>0</v>
      </c>
      <c r="G280" s="65">
        <f t="shared" si="170"/>
        <v>0</v>
      </c>
      <c r="H280" s="65">
        <f t="shared" si="171"/>
        <v>0</v>
      </c>
      <c r="J280" s="88">
        <f t="shared" si="172"/>
        <v>0.30233918275901323</v>
      </c>
      <c r="K280" s="88">
        <f t="shared" si="173"/>
        <v>0.12386860133278009</v>
      </c>
      <c r="L280" s="88">
        <f t="shared" si="174"/>
        <v>0.13222723531624195</v>
      </c>
      <c r="M280" s="88">
        <f t="shared" si="175"/>
        <v>0.1679988102863024</v>
      </c>
      <c r="N280" s="88">
        <f t="shared" si="176"/>
        <v>0.21758625555448893</v>
      </c>
      <c r="O280" s="88">
        <f t="shared" si="177"/>
        <v>5.5979914751173407E-2</v>
      </c>
      <c r="P280" s="65">
        <f t="shared" si="178"/>
        <v>0</v>
      </c>
      <c r="Q280" s="65">
        <f t="shared" si="179"/>
        <v>0</v>
      </c>
      <c r="R280" s="65">
        <f t="shared" si="180"/>
        <v>0</v>
      </c>
      <c r="S280" s="65">
        <f t="shared" si="181"/>
        <v>0</v>
      </c>
      <c r="T280" s="65">
        <f t="shared" si="182"/>
        <v>0</v>
      </c>
      <c r="U280" s="65">
        <f t="shared" si="183"/>
        <v>0</v>
      </c>
      <c r="V280" s="89">
        <f t="shared" si="184"/>
        <v>0</v>
      </c>
      <c r="W280" s="89">
        <f t="shared" si="185"/>
        <v>0</v>
      </c>
      <c r="X280" s="89">
        <f t="shared" si="186"/>
        <v>0</v>
      </c>
      <c r="Y280" s="89">
        <f t="shared" si="187"/>
        <v>0</v>
      </c>
      <c r="Z280" s="89">
        <f t="shared" si="188"/>
        <v>0</v>
      </c>
      <c r="AA280" s="89">
        <f t="shared" si="189"/>
        <v>0</v>
      </c>
      <c r="AB280" s="89">
        <f t="shared" si="190"/>
        <v>0</v>
      </c>
      <c r="AC280" s="89">
        <f t="shared" si="191"/>
        <v>0</v>
      </c>
      <c r="AD280" s="89">
        <f t="shared" si="192"/>
        <v>0</v>
      </c>
      <c r="AE280" s="89">
        <f t="shared" si="193"/>
        <v>0</v>
      </c>
      <c r="AF280" s="89">
        <f t="shared" si="194"/>
        <v>0</v>
      </c>
      <c r="AG280" s="89">
        <f t="shared" si="195"/>
        <v>0</v>
      </c>
      <c r="AH280" s="65">
        <v>0</v>
      </c>
      <c r="AI280" s="65">
        <v>0</v>
      </c>
      <c r="AJ280" s="65">
        <v>0</v>
      </c>
      <c r="AK280" s="65">
        <v>0</v>
      </c>
      <c r="AL280" s="65">
        <v>0</v>
      </c>
      <c r="AM280" s="65">
        <v>0</v>
      </c>
      <c r="AN280" s="89">
        <v>0</v>
      </c>
      <c r="AO280" s="89">
        <v>0</v>
      </c>
      <c r="AP280" s="89">
        <v>0</v>
      </c>
      <c r="AQ280" s="89">
        <v>0</v>
      </c>
      <c r="AR280" s="89">
        <v>0</v>
      </c>
      <c r="AS280" s="89">
        <v>0</v>
      </c>
      <c r="AT280" s="89">
        <v>0</v>
      </c>
      <c r="AU280" s="89">
        <v>0</v>
      </c>
      <c r="AV280" s="89">
        <v>0</v>
      </c>
      <c r="AW280" s="89">
        <v>0</v>
      </c>
      <c r="AX280" s="89">
        <v>0</v>
      </c>
      <c r="AY280" s="89">
        <v>0</v>
      </c>
      <c r="AZ280" s="65">
        <f t="shared" si="196"/>
        <v>0</v>
      </c>
      <c r="BA280" s="65">
        <f t="shared" si="197"/>
        <v>0</v>
      </c>
      <c r="BB280" s="65">
        <f t="shared" si="198"/>
        <v>0</v>
      </c>
      <c r="BC280" s="65">
        <f t="shared" si="199"/>
        <v>0</v>
      </c>
      <c r="BD280" s="65">
        <f t="shared" si="200"/>
        <v>0</v>
      </c>
      <c r="BE280" s="65">
        <f t="shared" si="201"/>
        <v>0</v>
      </c>
      <c r="BF280" s="65">
        <f t="shared" si="202"/>
        <v>0</v>
      </c>
      <c r="BG280" s="65">
        <f t="shared" si="203"/>
        <v>0</v>
      </c>
      <c r="BH280" s="65">
        <f t="shared" si="204"/>
        <v>0</v>
      </c>
      <c r="BI280" s="65">
        <f t="shared" si="205"/>
        <v>0</v>
      </c>
      <c r="BJ280" s="65">
        <f t="shared" si="206"/>
        <v>0</v>
      </c>
      <c r="BK280" s="65">
        <f t="shared" si="207"/>
        <v>0</v>
      </c>
    </row>
    <row r="281" spans="2:63" ht="15" hidden="1" customHeight="1" outlineLevel="1">
      <c r="B281" s="56" t="s">
        <v>69</v>
      </c>
      <c r="C281" s="56" t="s">
        <v>64</v>
      </c>
      <c r="D281" s="88">
        <f t="shared" si="167"/>
        <v>0</v>
      </c>
      <c r="E281" s="88">
        <f t="shared" si="168"/>
        <v>0</v>
      </c>
      <c r="F281" s="65">
        <f t="shared" si="169"/>
        <v>0</v>
      </c>
      <c r="G281" s="65">
        <f t="shared" si="170"/>
        <v>0</v>
      </c>
      <c r="H281" s="65">
        <f t="shared" si="171"/>
        <v>0</v>
      </c>
      <c r="J281" s="88">
        <f t="shared" si="172"/>
        <v>0.55657181571815717</v>
      </c>
      <c r="K281" s="88">
        <f t="shared" si="173"/>
        <v>3.3875338753387534E-4</v>
      </c>
      <c r="L281" s="88">
        <f t="shared" si="174"/>
        <v>0.44308943089430897</v>
      </c>
      <c r="M281" s="88">
        <f t="shared" si="175"/>
        <v>0</v>
      </c>
      <c r="N281" s="88">
        <f t="shared" si="176"/>
        <v>0</v>
      </c>
      <c r="O281" s="88">
        <f t="shared" si="177"/>
        <v>0</v>
      </c>
      <c r="P281" s="65">
        <f t="shared" si="178"/>
        <v>0</v>
      </c>
      <c r="Q281" s="65">
        <f t="shared" si="179"/>
        <v>0</v>
      </c>
      <c r="R281" s="65">
        <f t="shared" si="180"/>
        <v>0</v>
      </c>
      <c r="S281" s="65">
        <f t="shared" si="181"/>
        <v>0</v>
      </c>
      <c r="T281" s="65">
        <f t="shared" si="182"/>
        <v>0</v>
      </c>
      <c r="U281" s="65">
        <f t="shared" si="183"/>
        <v>0</v>
      </c>
      <c r="V281" s="89">
        <f t="shared" si="184"/>
        <v>0</v>
      </c>
      <c r="W281" s="89">
        <f t="shared" si="185"/>
        <v>0</v>
      </c>
      <c r="X281" s="89">
        <f t="shared" si="186"/>
        <v>0</v>
      </c>
      <c r="Y281" s="89">
        <f t="shared" si="187"/>
        <v>0</v>
      </c>
      <c r="Z281" s="89">
        <f t="shared" si="188"/>
        <v>0</v>
      </c>
      <c r="AA281" s="89">
        <f t="shared" si="189"/>
        <v>0</v>
      </c>
      <c r="AB281" s="89">
        <f t="shared" si="190"/>
        <v>0</v>
      </c>
      <c r="AC281" s="89">
        <f t="shared" si="191"/>
        <v>0</v>
      </c>
      <c r="AD281" s="89">
        <f t="shared" si="192"/>
        <v>0</v>
      </c>
      <c r="AE281" s="89">
        <f t="shared" si="193"/>
        <v>0</v>
      </c>
      <c r="AF281" s="89">
        <f t="shared" si="194"/>
        <v>0</v>
      </c>
      <c r="AG281" s="89">
        <f t="shared" si="195"/>
        <v>0</v>
      </c>
      <c r="AH281" s="65">
        <v>3286</v>
      </c>
      <c r="AI281" s="65">
        <v>2</v>
      </c>
      <c r="AJ281" s="65">
        <v>2616</v>
      </c>
      <c r="AK281" s="65">
        <v>0</v>
      </c>
      <c r="AL281" s="65">
        <v>0</v>
      </c>
      <c r="AM281" s="65">
        <v>0</v>
      </c>
      <c r="AN281" s="89">
        <v>4024783</v>
      </c>
      <c r="AO281" s="89">
        <v>3000</v>
      </c>
      <c r="AP281" s="89">
        <v>3475689</v>
      </c>
      <c r="AQ281" s="89">
        <v>0</v>
      </c>
      <c r="AR281" s="89">
        <v>0</v>
      </c>
      <c r="AS281" s="89">
        <v>0</v>
      </c>
      <c r="AT281" s="89">
        <v>2710647</v>
      </c>
      <c r="AU281" s="89">
        <v>1490</v>
      </c>
      <c r="AV281" s="89">
        <v>2202567</v>
      </c>
      <c r="AW281" s="89">
        <v>0</v>
      </c>
      <c r="AX281" s="89">
        <v>0</v>
      </c>
      <c r="AY281" s="89">
        <v>0</v>
      </c>
      <c r="AZ281" s="65">
        <f t="shared" si="196"/>
        <v>1224.827449786975</v>
      </c>
      <c r="BA281" s="65">
        <f t="shared" si="197"/>
        <v>1500</v>
      </c>
      <c r="BB281" s="65">
        <f t="shared" si="198"/>
        <v>1328.6272935779816</v>
      </c>
      <c r="BC281" s="65">
        <f t="shared" si="199"/>
        <v>0</v>
      </c>
      <c r="BD281" s="65">
        <f t="shared" si="200"/>
        <v>0</v>
      </c>
      <c r="BE281" s="65">
        <f t="shared" si="201"/>
        <v>0</v>
      </c>
      <c r="BF281" s="65">
        <f t="shared" si="202"/>
        <v>824.90779062690206</v>
      </c>
      <c r="BG281" s="65">
        <f t="shared" si="203"/>
        <v>745</v>
      </c>
      <c r="BH281" s="65">
        <f t="shared" si="204"/>
        <v>841.95986238532112</v>
      </c>
      <c r="BI281" s="65">
        <f t="shared" si="205"/>
        <v>0</v>
      </c>
      <c r="BJ281" s="65">
        <f t="shared" si="206"/>
        <v>0</v>
      </c>
      <c r="BK281" s="65">
        <f t="shared" si="207"/>
        <v>0</v>
      </c>
    </row>
    <row r="282" spans="2:63" ht="15" hidden="1" customHeight="1" outlineLevel="1">
      <c r="B282" s="56" t="s">
        <v>69</v>
      </c>
      <c r="C282" s="56" t="s">
        <v>63</v>
      </c>
      <c r="D282" s="88">
        <f t="shared" si="167"/>
        <v>0</v>
      </c>
      <c r="E282" s="88">
        <f t="shared" si="168"/>
        <v>0</v>
      </c>
      <c r="F282" s="65">
        <f t="shared" si="169"/>
        <v>0</v>
      </c>
      <c r="G282" s="65">
        <f t="shared" si="170"/>
        <v>0</v>
      </c>
      <c r="H282" s="65">
        <f t="shared" si="171"/>
        <v>0</v>
      </c>
      <c r="J282" s="88">
        <f t="shared" si="172"/>
        <v>0</v>
      </c>
      <c r="K282" s="88">
        <f t="shared" si="173"/>
        <v>0</v>
      </c>
      <c r="L282" s="88">
        <f t="shared" si="174"/>
        <v>1</v>
      </c>
      <c r="M282" s="88">
        <f t="shared" si="175"/>
        <v>0</v>
      </c>
      <c r="N282" s="88">
        <f t="shared" si="176"/>
        <v>0</v>
      </c>
      <c r="O282" s="88">
        <f t="shared" si="177"/>
        <v>0</v>
      </c>
      <c r="P282" s="65">
        <f t="shared" si="178"/>
        <v>0</v>
      </c>
      <c r="Q282" s="65">
        <f t="shared" si="179"/>
        <v>0</v>
      </c>
      <c r="R282" s="65">
        <f t="shared" si="180"/>
        <v>0</v>
      </c>
      <c r="S282" s="65">
        <f t="shared" si="181"/>
        <v>0</v>
      </c>
      <c r="T282" s="65">
        <f t="shared" si="182"/>
        <v>0</v>
      </c>
      <c r="U282" s="65">
        <f t="shared" si="183"/>
        <v>0</v>
      </c>
      <c r="V282" s="89">
        <f t="shared" si="184"/>
        <v>0</v>
      </c>
      <c r="W282" s="89">
        <f t="shared" si="185"/>
        <v>0</v>
      </c>
      <c r="X282" s="89">
        <f t="shared" si="186"/>
        <v>0</v>
      </c>
      <c r="Y282" s="89">
        <f t="shared" si="187"/>
        <v>0</v>
      </c>
      <c r="Z282" s="89">
        <f t="shared" si="188"/>
        <v>0</v>
      </c>
      <c r="AA282" s="89">
        <f t="shared" si="189"/>
        <v>0</v>
      </c>
      <c r="AB282" s="89">
        <f t="shared" si="190"/>
        <v>0</v>
      </c>
      <c r="AC282" s="89">
        <f t="shared" si="191"/>
        <v>0</v>
      </c>
      <c r="AD282" s="89">
        <f t="shared" si="192"/>
        <v>0</v>
      </c>
      <c r="AE282" s="89">
        <f t="shared" si="193"/>
        <v>0</v>
      </c>
      <c r="AF282" s="89">
        <f t="shared" si="194"/>
        <v>0</v>
      </c>
      <c r="AG282" s="89">
        <f t="shared" si="195"/>
        <v>0</v>
      </c>
      <c r="AH282" s="65">
        <v>0</v>
      </c>
      <c r="AI282" s="65">
        <v>0</v>
      </c>
      <c r="AJ282" s="65">
        <v>4842</v>
      </c>
      <c r="AK282" s="65">
        <v>0</v>
      </c>
      <c r="AL282" s="65">
        <v>0</v>
      </c>
      <c r="AM282" s="65">
        <v>0</v>
      </c>
      <c r="AN282" s="89">
        <v>0</v>
      </c>
      <c r="AO282" s="89">
        <v>0</v>
      </c>
      <c r="AP282" s="89">
        <v>10211779</v>
      </c>
      <c r="AQ282" s="89">
        <v>0</v>
      </c>
      <c r="AR282" s="89">
        <v>0</v>
      </c>
      <c r="AS282" s="89">
        <v>0</v>
      </c>
      <c r="AT282" s="89">
        <v>0</v>
      </c>
      <c r="AU282" s="89">
        <v>0</v>
      </c>
      <c r="AV282" s="89">
        <v>5805558</v>
      </c>
      <c r="AW282" s="89">
        <v>0</v>
      </c>
      <c r="AX282" s="89">
        <v>0</v>
      </c>
      <c r="AY282" s="89">
        <v>0</v>
      </c>
      <c r="AZ282" s="65">
        <f t="shared" si="196"/>
        <v>0</v>
      </c>
      <c r="BA282" s="65">
        <f t="shared" si="197"/>
        <v>0</v>
      </c>
      <c r="BB282" s="65">
        <f t="shared" si="198"/>
        <v>2109.0002065262288</v>
      </c>
      <c r="BC282" s="65">
        <f t="shared" si="199"/>
        <v>0</v>
      </c>
      <c r="BD282" s="65">
        <f t="shared" si="200"/>
        <v>0</v>
      </c>
      <c r="BE282" s="65">
        <f t="shared" si="201"/>
        <v>0</v>
      </c>
      <c r="BF282" s="65">
        <f t="shared" si="202"/>
        <v>0</v>
      </c>
      <c r="BG282" s="65">
        <f t="shared" si="203"/>
        <v>0</v>
      </c>
      <c r="BH282" s="65">
        <f t="shared" si="204"/>
        <v>1199</v>
      </c>
      <c r="BI282" s="65">
        <f t="shared" si="205"/>
        <v>0</v>
      </c>
      <c r="BJ282" s="65">
        <f t="shared" si="206"/>
        <v>0</v>
      </c>
      <c r="BK282" s="65">
        <f t="shared" si="207"/>
        <v>0</v>
      </c>
    </row>
    <row r="283" spans="2:63" ht="15" hidden="1" customHeight="1" outlineLevel="1">
      <c r="B283" s="56" t="s">
        <v>69</v>
      </c>
      <c r="C283" s="56" t="s">
        <v>62</v>
      </c>
      <c r="D283" s="88">
        <f t="shared" si="167"/>
        <v>0</v>
      </c>
      <c r="E283" s="88">
        <f t="shared" si="168"/>
        <v>0</v>
      </c>
      <c r="F283" s="65">
        <f t="shared" si="169"/>
        <v>0</v>
      </c>
      <c r="G283" s="65">
        <f t="shared" si="170"/>
        <v>0</v>
      </c>
      <c r="H283" s="65">
        <f t="shared" si="171"/>
        <v>0</v>
      </c>
      <c r="J283" s="88">
        <f t="shared" si="172"/>
        <v>0.73131355042541912</v>
      </c>
      <c r="K283" s="88">
        <f t="shared" si="173"/>
        <v>9.373219088373209E-4</v>
      </c>
      <c r="L283" s="88">
        <f t="shared" si="174"/>
        <v>0.21398934202501524</v>
      </c>
      <c r="M283" s="88">
        <f t="shared" si="175"/>
        <v>0</v>
      </c>
      <c r="N283" s="88">
        <f t="shared" si="176"/>
        <v>5.375978564072826E-2</v>
      </c>
      <c r="O283" s="88">
        <f t="shared" si="177"/>
        <v>0</v>
      </c>
      <c r="P283" s="65">
        <f t="shared" si="178"/>
        <v>0</v>
      </c>
      <c r="Q283" s="65">
        <f t="shared" si="179"/>
        <v>0</v>
      </c>
      <c r="R283" s="65">
        <f t="shared" si="180"/>
        <v>0</v>
      </c>
      <c r="S283" s="65">
        <f t="shared" si="181"/>
        <v>0</v>
      </c>
      <c r="T283" s="65">
        <f t="shared" si="182"/>
        <v>0</v>
      </c>
      <c r="U283" s="65">
        <f t="shared" si="183"/>
        <v>0</v>
      </c>
      <c r="V283" s="89">
        <f t="shared" si="184"/>
        <v>0</v>
      </c>
      <c r="W283" s="89">
        <f t="shared" si="185"/>
        <v>0</v>
      </c>
      <c r="X283" s="89">
        <f t="shared" si="186"/>
        <v>0</v>
      </c>
      <c r="Y283" s="89">
        <f t="shared" si="187"/>
        <v>0</v>
      </c>
      <c r="Z283" s="89">
        <f t="shared" si="188"/>
        <v>0</v>
      </c>
      <c r="AA283" s="89">
        <f t="shared" si="189"/>
        <v>0</v>
      </c>
      <c r="AB283" s="89">
        <f t="shared" si="190"/>
        <v>0</v>
      </c>
      <c r="AC283" s="89">
        <f t="shared" si="191"/>
        <v>0</v>
      </c>
      <c r="AD283" s="89">
        <f t="shared" si="192"/>
        <v>0</v>
      </c>
      <c r="AE283" s="89">
        <f t="shared" si="193"/>
        <v>0</v>
      </c>
      <c r="AF283" s="89">
        <f t="shared" si="194"/>
        <v>0</v>
      </c>
      <c r="AG283" s="89">
        <f t="shared" si="195"/>
        <v>0</v>
      </c>
      <c r="AH283" s="65">
        <v>292581</v>
      </c>
      <c r="AI283" s="65">
        <v>375</v>
      </c>
      <c r="AJ283" s="65">
        <v>85612</v>
      </c>
      <c r="AK283" s="65">
        <v>0</v>
      </c>
      <c r="AL283" s="65">
        <v>21508</v>
      </c>
      <c r="AM283" s="65">
        <v>0</v>
      </c>
      <c r="AN283" s="89">
        <v>323007037</v>
      </c>
      <c r="AO283" s="89">
        <v>572106</v>
      </c>
      <c r="AP283" s="89">
        <v>139316009</v>
      </c>
      <c r="AQ283" s="89">
        <v>0</v>
      </c>
      <c r="AR283" s="89">
        <v>43334338</v>
      </c>
      <c r="AS283" s="89">
        <v>0</v>
      </c>
      <c r="AT283" s="89">
        <v>291438060</v>
      </c>
      <c r="AU283" s="89">
        <v>314945</v>
      </c>
      <c r="AV283" s="89">
        <v>87231681</v>
      </c>
      <c r="AW283" s="89">
        <v>0</v>
      </c>
      <c r="AX283" s="89">
        <v>22532320</v>
      </c>
      <c r="AY283" s="89">
        <v>0</v>
      </c>
      <c r="AZ283" s="65">
        <f t="shared" si="196"/>
        <v>1103.9918415754953</v>
      </c>
      <c r="BA283" s="65">
        <f t="shared" si="197"/>
        <v>1525.616</v>
      </c>
      <c r="BB283" s="65">
        <f t="shared" si="198"/>
        <v>1627.2953441106388</v>
      </c>
      <c r="BC283" s="65">
        <f t="shared" si="199"/>
        <v>0</v>
      </c>
      <c r="BD283" s="65">
        <f t="shared" si="200"/>
        <v>2014.8009112888228</v>
      </c>
      <c r="BE283" s="65">
        <f t="shared" si="201"/>
        <v>0</v>
      </c>
      <c r="BF283" s="65">
        <f t="shared" si="202"/>
        <v>996.09359459431744</v>
      </c>
      <c r="BG283" s="65">
        <f t="shared" si="203"/>
        <v>839.85333333333335</v>
      </c>
      <c r="BH283" s="65">
        <f t="shared" si="204"/>
        <v>1018.9188548334346</v>
      </c>
      <c r="BI283" s="65">
        <f t="shared" si="205"/>
        <v>0</v>
      </c>
      <c r="BJ283" s="65">
        <f t="shared" si="206"/>
        <v>1047.6250697414916</v>
      </c>
      <c r="BK283" s="65">
        <f t="shared" si="207"/>
        <v>0</v>
      </c>
    </row>
    <row r="284" spans="2:63" ht="15" hidden="1" customHeight="1" outlineLevel="1">
      <c r="B284" s="56" t="s">
        <v>69</v>
      </c>
      <c r="C284" s="56" t="s">
        <v>61</v>
      </c>
      <c r="D284" s="88">
        <f t="shared" si="167"/>
        <v>0</v>
      </c>
      <c r="E284" s="88">
        <f t="shared" si="168"/>
        <v>0</v>
      </c>
      <c r="F284" s="65">
        <f t="shared" si="169"/>
        <v>0</v>
      </c>
      <c r="G284" s="65">
        <f t="shared" si="170"/>
        <v>0</v>
      </c>
      <c r="H284" s="65">
        <f t="shared" si="171"/>
        <v>0</v>
      </c>
      <c r="J284" s="88">
        <f t="shared" si="172"/>
        <v>0.38852440787278997</v>
      </c>
      <c r="K284" s="88">
        <f t="shared" si="173"/>
        <v>7.9569824148941246E-2</v>
      </c>
      <c r="L284" s="88">
        <f t="shared" si="174"/>
        <v>0.22199806198471828</v>
      </c>
      <c r="M284" s="88">
        <f t="shared" si="175"/>
        <v>0</v>
      </c>
      <c r="N284" s="88">
        <f t="shared" si="176"/>
        <v>0.30990770599355055</v>
      </c>
      <c r="O284" s="88">
        <f t="shared" si="177"/>
        <v>0</v>
      </c>
      <c r="P284" s="65">
        <f t="shared" si="178"/>
        <v>0</v>
      </c>
      <c r="Q284" s="65">
        <f t="shared" si="179"/>
        <v>0</v>
      </c>
      <c r="R284" s="65">
        <f t="shared" si="180"/>
        <v>0</v>
      </c>
      <c r="S284" s="65">
        <f t="shared" si="181"/>
        <v>0</v>
      </c>
      <c r="T284" s="65">
        <f t="shared" si="182"/>
        <v>0</v>
      </c>
      <c r="U284" s="65">
        <f t="shared" si="183"/>
        <v>0</v>
      </c>
      <c r="V284" s="89">
        <f t="shared" si="184"/>
        <v>0</v>
      </c>
      <c r="W284" s="89">
        <f t="shared" si="185"/>
        <v>0</v>
      </c>
      <c r="X284" s="89">
        <f t="shared" si="186"/>
        <v>0</v>
      </c>
      <c r="Y284" s="89">
        <f t="shared" si="187"/>
        <v>0</v>
      </c>
      <c r="Z284" s="89">
        <f t="shared" si="188"/>
        <v>0</v>
      </c>
      <c r="AA284" s="89">
        <f t="shared" si="189"/>
        <v>0</v>
      </c>
      <c r="AB284" s="89">
        <f t="shared" si="190"/>
        <v>0</v>
      </c>
      <c r="AC284" s="89">
        <f t="shared" si="191"/>
        <v>0</v>
      </c>
      <c r="AD284" s="89">
        <f t="shared" si="192"/>
        <v>0</v>
      </c>
      <c r="AE284" s="89">
        <f t="shared" si="193"/>
        <v>0</v>
      </c>
      <c r="AF284" s="89">
        <f t="shared" si="194"/>
        <v>0</v>
      </c>
      <c r="AG284" s="89">
        <f t="shared" si="195"/>
        <v>0</v>
      </c>
      <c r="AH284" s="65">
        <v>24458</v>
      </c>
      <c r="AI284" s="65">
        <v>5009</v>
      </c>
      <c r="AJ284" s="65">
        <v>13975</v>
      </c>
      <c r="AK284" s="65">
        <v>0</v>
      </c>
      <c r="AL284" s="65">
        <v>19509</v>
      </c>
      <c r="AM284" s="65">
        <v>0</v>
      </c>
      <c r="AN284" s="89">
        <v>32496443</v>
      </c>
      <c r="AO284" s="89">
        <v>6465424</v>
      </c>
      <c r="AP284" s="89">
        <v>25354215</v>
      </c>
      <c r="AQ284" s="89">
        <v>0</v>
      </c>
      <c r="AR284" s="89">
        <v>39256204</v>
      </c>
      <c r="AS284" s="89">
        <v>0</v>
      </c>
      <c r="AT284" s="89">
        <v>27965720</v>
      </c>
      <c r="AU284" s="89">
        <v>5394376</v>
      </c>
      <c r="AV284" s="89">
        <v>18096150</v>
      </c>
      <c r="AW284" s="89">
        <v>0</v>
      </c>
      <c r="AX284" s="89">
        <v>25791394</v>
      </c>
      <c r="AY284" s="89">
        <v>0</v>
      </c>
      <c r="AZ284" s="65">
        <f t="shared" si="196"/>
        <v>1328.6631368059532</v>
      </c>
      <c r="BA284" s="65">
        <f t="shared" si="197"/>
        <v>1290.7614294270313</v>
      </c>
      <c r="BB284" s="65">
        <f t="shared" si="198"/>
        <v>1814.2550983899821</v>
      </c>
      <c r="BC284" s="65">
        <f t="shared" si="199"/>
        <v>0</v>
      </c>
      <c r="BD284" s="65">
        <f t="shared" si="200"/>
        <v>2012.2099543800298</v>
      </c>
      <c r="BE284" s="65">
        <f t="shared" si="201"/>
        <v>0</v>
      </c>
      <c r="BF284" s="65">
        <f t="shared" si="202"/>
        <v>1143.4181045056832</v>
      </c>
      <c r="BG284" s="65">
        <f t="shared" si="203"/>
        <v>1076.9367139149531</v>
      </c>
      <c r="BH284" s="65">
        <f t="shared" si="204"/>
        <v>1294.8944543828266</v>
      </c>
      <c r="BI284" s="65">
        <f t="shared" si="205"/>
        <v>0</v>
      </c>
      <c r="BJ284" s="65">
        <f t="shared" si="206"/>
        <v>1322.0254241632067</v>
      </c>
      <c r="BK284" s="65">
        <f t="shared" si="207"/>
        <v>0</v>
      </c>
    </row>
    <row r="285" spans="2:63" ht="15" hidden="1" customHeight="1" outlineLevel="1">
      <c r="B285" s="56" t="s">
        <v>69</v>
      </c>
      <c r="C285" s="56" t="s">
        <v>40</v>
      </c>
      <c r="D285" s="88">
        <f t="shared" si="167"/>
        <v>0</v>
      </c>
      <c r="E285" s="88">
        <f t="shared" si="168"/>
        <v>0</v>
      </c>
      <c r="F285" s="65">
        <f t="shared" si="169"/>
        <v>0</v>
      </c>
      <c r="G285" s="65">
        <f t="shared" si="170"/>
        <v>0</v>
      </c>
      <c r="H285" s="65">
        <f t="shared" si="171"/>
        <v>0</v>
      </c>
      <c r="J285" s="88">
        <f t="shared" si="172"/>
        <v>0.30233918275901323</v>
      </c>
      <c r="K285" s="88">
        <f t="shared" si="173"/>
        <v>0.12386860133278009</v>
      </c>
      <c r="L285" s="88">
        <f t="shared" si="174"/>
        <v>0.13222723531624195</v>
      </c>
      <c r="M285" s="88">
        <f t="shared" si="175"/>
        <v>0.1679988102863024</v>
      </c>
      <c r="N285" s="88">
        <f t="shared" si="176"/>
        <v>0.21758625555448893</v>
      </c>
      <c r="O285" s="88">
        <f t="shared" si="177"/>
        <v>5.5979914751173407E-2</v>
      </c>
      <c r="P285" s="65">
        <f t="shared" si="178"/>
        <v>0</v>
      </c>
      <c r="Q285" s="65">
        <f t="shared" si="179"/>
        <v>0</v>
      </c>
      <c r="R285" s="65">
        <f t="shared" si="180"/>
        <v>0</v>
      </c>
      <c r="S285" s="65">
        <f t="shared" si="181"/>
        <v>0</v>
      </c>
      <c r="T285" s="65">
        <f t="shared" si="182"/>
        <v>0</v>
      </c>
      <c r="U285" s="65">
        <f t="shared" si="183"/>
        <v>0</v>
      </c>
      <c r="V285" s="89">
        <f t="shared" si="184"/>
        <v>0</v>
      </c>
      <c r="W285" s="89">
        <f t="shared" si="185"/>
        <v>0</v>
      </c>
      <c r="X285" s="89">
        <f t="shared" si="186"/>
        <v>0</v>
      </c>
      <c r="Y285" s="89">
        <f t="shared" si="187"/>
        <v>0</v>
      </c>
      <c r="Z285" s="89">
        <f t="shared" si="188"/>
        <v>0</v>
      </c>
      <c r="AA285" s="89">
        <f t="shared" si="189"/>
        <v>0</v>
      </c>
      <c r="AB285" s="89">
        <f t="shared" si="190"/>
        <v>0</v>
      </c>
      <c r="AC285" s="89">
        <f t="shared" si="191"/>
        <v>0</v>
      </c>
      <c r="AD285" s="89">
        <f t="shared" si="192"/>
        <v>0</v>
      </c>
      <c r="AE285" s="89">
        <f t="shared" si="193"/>
        <v>0</v>
      </c>
      <c r="AF285" s="89">
        <f t="shared" si="194"/>
        <v>0</v>
      </c>
      <c r="AG285" s="89">
        <f t="shared" si="195"/>
        <v>0</v>
      </c>
      <c r="AH285" s="65">
        <v>0</v>
      </c>
      <c r="AI285" s="65">
        <v>0</v>
      </c>
      <c r="AJ285" s="65">
        <v>0</v>
      </c>
      <c r="AK285" s="65">
        <v>0</v>
      </c>
      <c r="AL285" s="65">
        <v>0</v>
      </c>
      <c r="AM285" s="65">
        <v>0</v>
      </c>
      <c r="AN285" s="89">
        <v>0</v>
      </c>
      <c r="AO285" s="89">
        <v>0</v>
      </c>
      <c r="AP285" s="89">
        <v>0</v>
      </c>
      <c r="AQ285" s="89">
        <v>0</v>
      </c>
      <c r="AR285" s="89">
        <v>286</v>
      </c>
      <c r="AS285" s="89">
        <v>0</v>
      </c>
      <c r="AT285" s="89">
        <v>0</v>
      </c>
      <c r="AU285" s="89">
        <v>0</v>
      </c>
      <c r="AV285" s="89">
        <v>0</v>
      </c>
      <c r="AW285" s="89">
        <v>0</v>
      </c>
      <c r="AX285" s="89">
        <v>168</v>
      </c>
      <c r="AY285" s="89">
        <v>0</v>
      </c>
      <c r="AZ285" s="65">
        <f t="shared" si="196"/>
        <v>0</v>
      </c>
      <c r="BA285" s="65">
        <f t="shared" si="197"/>
        <v>0</v>
      </c>
      <c r="BB285" s="65">
        <f t="shared" si="198"/>
        <v>0</v>
      </c>
      <c r="BC285" s="65">
        <f t="shared" si="199"/>
        <v>0</v>
      </c>
      <c r="BD285" s="65">
        <f t="shared" si="200"/>
        <v>0</v>
      </c>
      <c r="BE285" s="65">
        <f t="shared" si="201"/>
        <v>0</v>
      </c>
      <c r="BF285" s="65">
        <f t="shared" si="202"/>
        <v>0</v>
      </c>
      <c r="BG285" s="65">
        <f t="shared" si="203"/>
        <v>0</v>
      </c>
      <c r="BH285" s="65">
        <f t="shared" si="204"/>
        <v>0</v>
      </c>
      <c r="BI285" s="65">
        <f t="shared" si="205"/>
        <v>0</v>
      </c>
      <c r="BJ285" s="65">
        <f t="shared" si="206"/>
        <v>0</v>
      </c>
      <c r="BK285" s="65">
        <f t="shared" si="207"/>
        <v>0</v>
      </c>
    </row>
    <row r="286" spans="2:63" ht="15" hidden="1" customHeight="1" outlineLevel="1">
      <c r="B286" s="56" t="s">
        <v>69</v>
      </c>
      <c r="C286" s="56" t="s">
        <v>60</v>
      </c>
      <c r="D286" s="88">
        <f t="shared" si="167"/>
        <v>0</v>
      </c>
      <c r="E286" s="88">
        <f t="shared" si="168"/>
        <v>0</v>
      </c>
      <c r="F286" s="65">
        <f t="shared" si="169"/>
        <v>0</v>
      </c>
      <c r="G286" s="65">
        <f t="shared" si="170"/>
        <v>0</v>
      </c>
      <c r="H286" s="65">
        <f t="shared" si="171"/>
        <v>0</v>
      </c>
      <c r="J286" s="88">
        <f t="shared" si="172"/>
        <v>2.3469307690295808E-2</v>
      </c>
      <c r="K286" s="88">
        <f t="shared" si="173"/>
        <v>1.5434063043977344E-2</v>
      </c>
      <c r="L286" s="88">
        <f t="shared" si="174"/>
        <v>0.33648931007326166</v>
      </c>
      <c r="M286" s="88">
        <f t="shared" si="175"/>
        <v>0</v>
      </c>
      <c r="N286" s="88">
        <f t="shared" si="176"/>
        <v>0.62460731919246515</v>
      </c>
      <c r="O286" s="88">
        <f t="shared" si="177"/>
        <v>0</v>
      </c>
      <c r="P286" s="65">
        <f t="shared" si="178"/>
        <v>0</v>
      </c>
      <c r="Q286" s="65">
        <f t="shared" si="179"/>
        <v>0</v>
      </c>
      <c r="R286" s="65">
        <f t="shared" si="180"/>
        <v>0</v>
      </c>
      <c r="S286" s="65">
        <f t="shared" si="181"/>
        <v>0</v>
      </c>
      <c r="T286" s="65">
        <f t="shared" si="182"/>
        <v>0</v>
      </c>
      <c r="U286" s="65">
        <f t="shared" si="183"/>
        <v>0</v>
      </c>
      <c r="V286" s="89">
        <f t="shared" si="184"/>
        <v>0</v>
      </c>
      <c r="W286" s="89">
        <f t="shared" si="185"/>
        <v>0</v>
      </c>
      <c r="X286" s="89">
        <f t="shared" si="186"/>
        <v>0</v>
      </c>
      <c r="Y286" s="89">
        <f t="shared" si="187"/>
        <v>0</v>
      </c>
      <c r="Z286" s="89">
        <f t="shared" si="188"/>
        <v>0</v>
      </c>
      <c r="AA286" s="89">
        <f t="shared" si="189"/>
        <v>0</v>
      </c>
      <c r="AB286" s="89">
        <f t="shared" si="190"/>
        <v>0</v>
      </c>
      <c r="AC286" s="89">
        <f t="shared" si="191"/>
        <v>0</v>
      </c>
      <c r="AD286" s="89">
        <f t="shared" si="192"/>
        <v>0</v>
      </c>
      <c r="AE286" s="89">
        <f t="shared" si="193"/>
        <v>0</v>
      </c>
      <c r="AF286" s="89">
        <f t="shared" si="194"/>
        <v>0</v>
      </c>
      <c r="AG286" s="89">
        <f t="shared" si="195"/>
        <v>0</v>
      </c>
      <c r="AH286" s="65">
        <v>8076</v>
      </c>
      <c r="AI286" s="65">
        <v>5311</v>
      </c>
      <c r="AJ286" s="65">
        <v>115789</v>
      </c>
      <c r="AK286" s="65">
        <v>0</v>
      </c>
      <c r="AL286" s="65">
        <v>214933</v>
      </c>
      <c r="AM286" s="65">
        <v>0</v>
      </c>
      <c r="AN286" s="89">
        <v>13927764</v>
      </c>
      <c r="AO286" s="89">
        <v>8363608</v>
      </c>
      <c r="AP286" s="89">
        <v>210185541</v>
      </c>
      <c r="AQ286" s="89">
        <v>0</v>
      </c>
      <c r="AR286" s="89">
        <v>450789425</v>
      </c>
      <c r="AS286" s="89">
        <v>0</v>
      </c>
      <c r="AT286" s="89">
        <v>10087565</v>
      </c>
      <c r="AU286" s="89">
        <v>5793665</v>
      </c>
      <c r="AV286" s="89">
        <v>141007582</v>
      </c>
      <c r="AW286" s="89">
        <v>0</v>
      </c>
      <c r="AX286" s="89">
        <v>268300870</v>
      </c>
      <c r="AY286" s="89">
        <v>0</v>
      </c>
      <c r="AZ286" s="65">
        <f t="shared" si="196"/>
        <v>1724.5869242199108</v>
      </c>
      <c r="BA286" s="65">
        <f t="shared" si="197"/>
        <v>1574.7708529467143</v>
      </c>
      <c r="BB286" s="65">
        <f t="shared" si="198"/>
        <v>1815.2461891889557</v>
      </c>
      <c r="BC286" s="65">
        <f t="shared" si="199"/>
        <v>0</v>
      </c>
      <c r="BD286" s="65">
        <f t="shared" si="200"/>
        <v>2097.3485923520352</v>
      </c>
      <c r="BE286" s="65">
        <f t="shared" si="201"/>
        <v>0</v>
      </c>
      <c r="BF286" s="65">
        <f t="shared" si="202"/>
        <v>1249.0793709757306</v>
      </c>
      <c r="BG286" s="65">
        <f t="shared" si="203"/>
        <v>1090.8802485407643</v>
      </c>
      <c r="BH286" s="65">
        <f t="shared" si="204"/>
        <v>1217.7977355361909</v>
      </c>
      <c r="BI286" s="65">
        <f t="shared" si="205"/>
        <v>0</v>
      </c>
      <c r="BJ286" s="65">
        <f t="shared" si="206"/>
        <v>1248.3000283809374</v>
      </c>
      <c r="BK286" s="65">
        <f t="shared" si="207"/>
        <v>0</v>
      </c>
    </row>
    <row r="287" spans="2:63" ht="15" hidden="1" customHeight="1" outlineLevel="1">
      <c r="B287" s="56" t="s">
        <v>69</v>
      </c>
      <c r="C287" s="56" t="s">
        <v>59</v>
      </c>
      <c r="D287" s="88">
        <f t="shared" si="167"/>
        <v>0</v>
      </c>
      <c r="E287" s="88">
        <f t="shared" si="168"/>
        <v>0</v>
      </c>
      <c r="F287" s="65">
        <f t="shared" si="169"/>
        <v>0</v>
      </c>
      <c r="G287" s="65">
        <f t="shared" si="170"/>
        <v>0</v>
      </c>
      <c r="H287" s="65">
        <f t="shared" si="171"/>
        <v>0</v>
      </c>
      <c r="J287" s="88">
        <f t="shared" si="172"/>
        <v>0.33315626782552349</v>
      </c>
      <c r="K287" s="88">
        <f t="shared" si="173"/>
        <v>0.21535044297895981</v>
      </c>
      <c r="L287" s="88">
        <f t="shared" si="174"/>
        <v>0.13724172991200043</v>
      </c>
      <c r="M287" s="88">
        <f t="shared" si="175"/>
        <v>0</v>
      </c>
      <c r="N287" s="88">
        <f t="shared" si="176"/>
        <v>0.31425155928351634</v>
      </c>
      <c r="O287" s="88">
        <f t="shared" si="177"/>
        <v>0</v>
      </c>
      <c r="P287" s="65">
        <f t="shared" si="178"/>
        <v>0</v>
      </c>
      <c r="Q287" s="65">
        <f t="shared" si="179"/>
        <v>0</v>
      </c>
      <c r="R287" s="65">
        <f t="shared" si="180"/>
        <v>0</v>
      </c>
      <c r="S287" s="65">
        <f t="shared" si="181"/>
        <v>0</v>
      </c>
      <c r="T287" s="65">
        <f t="shared" si="182"/>
        <v>0</v>
      </c>
      <c r="U287" s="65">
        <f t="shared" si="183"/>
        <v>0</v>
      </c>
      <c r="V287" s="89">
        <f t="shared" si="184"/>
        <v>0</v>
      </c>
      <c r="W287" s="89">
        <f t="shared" si="185"/>
        <v>0</v>
      </c>
      <c r="X287" s="89">
        <f t="shared" si="186"/>
        <v>0</v>
      </c>
      <c r="Y287" s="89">
        <f t="shared" si="187"/>
        <v>0</v>
      </c>
      <c r="Z287" s="89">
        <f t="shared" si="188"/>
        <v>0</v>
      </c>
      <c r="AA287" s="89">
        <f t="shared" si="189"/>
        <v>0</v>
      </c>
      <c r="AB287" s="89">
        <f t="shared" si="190"/>
        <v>0</v>
      </c>
      <c r="AC287" s="89">
        <f t="shared" si="191"/>
        <v>0</v>
      </c>
      <c r="AD287" s="89">
        <f t="shared" si="192"/>
        <v>0</v>
      </c>
      <c r="AE287" s="89">
        <f t="shared" si="193"/>
        <v>0</v>
      </c>
      <c r="AF287" s="89">
        <f t="shared" si="194"/>
        <v>0</v>
      </c>
      <c r="AG287" s="89">
        <f t="shared" si="195"/>
        <v>0</v>
      </c>
      <c r="AH287" s="65">
        <v>3576185</v>
      </c>
      <c r="AI287" s="65">
        <v>2311627</v>
      </c>
      <c r="AJ287" s="65">
        <v>1473188</v>
      </c>
      <c r="AK287" s="65">
        <v>0</v>
      </c>
      <c r="AL287" s="65">
        <v>3373257</v>
      </c>
      <c r="AM287" s="65">
        <v>0</v>
      </c>
      <c r="AN287" s="89">
        <v>6890393061</v>
      </c>
      <c r="AO287" s="89">
        <v>4327350830</v>
      </c>
      <c r="AP287" s="89">
        <v>2988186349</v>
      </c>
      <c r="AQ287" s="89">
        <v>0</v>
      </c>
      <c r="AR287" s="89">
        <v>8798311721</v>
      </c>
      <c r="AS287" s="89">
        <v>0</v>
      </c>
      <c r="AT287" s="89">
        <v>3902714608</v>
      </c>
      <c r="AU287" s="89">
        <v>2451530160</v>
      </c>
      <c r="AV287" s="89">
        <v>1831221668</v>
      </c>
      <c r="AW287" s="89">
        <v>0</v>
      </c>
      <c r="AX287" s="89">
        <v>4244565327</v>
      </c>
      <c r="AY287" s="89">
        <v>0</v>
      </c>
      <c r="AZ287" s="65">
        <f t="shared" si="196"/>
        <v>1926.7440193949699</v>
      </c>
      <c r="BA287" s="65">
        <f t="shared" si="197"/>
        <v>1871.9935482670865</v>
      </c>
      <c r="BB287" s="65">
        <f t="shared" si="198"/>
        <v>2028.3808644925155</v>
      </c>
      <c r="BC287" s="65">
        <f t="shared" si="199"/>
        <v>0</v>
      </c>
      <c r="BD287" s="65">
        <f t="shared" si="200"/>
        <v>2608.2541949812894</v>
      </c>
      <c r="BE287" s="65">
        <f t="shared" si="201"/>
        <v>0</v>
      </c>
      <c r="BF287" s="65">
        <f t="shared" si="202"/>
        <v>1091.3066879929311</v>
      </c>
      <c r="BG287" s="65">
        <f t="shared" si="203"/>
        <v>1060.5215114722228</v>
      </c>
      <c r="BH287" s="65">
        <f t="shared" si="204"/>
        <v>1243.0332503387212</v>
      </c>
      <c r="BI287" s="65">
        <f t="shared" si="205"/>
        <v>0</v>
      </c>
      <c r="BJ287" s="65">
        <f t="shared" si="206"/>
        <v>1258.2988272165446</v>
      </c>
      <c r="BK287" s="65">
        <f t="shared" si="207"/>
        <v>0</v>
      </c>
    </row>
    <row r="288" spans="2:63" ht="15" hidden="1" customHeight="1" outlineLevel="1">
      <c r="B288" s="56" t="s">
        <v>69</v>
      </c>
      <c r="C288" s="56" t="s">
        <v>58</v>
      </c>
      <c r="D288" s="88">
        <f t="shared" si="167"/>
        <v>0</v>
      </c>
      <c r="E288" s="88">
        <f t="shared" si="168"/>
        <v>0</v>
      </c>
      <c r="F288" s="65">
        <f t="shared" si="169"/>
        <v>0</v>
      </c>
      <c r="G288" s="65">
        <f t="shared" si="170"/>
        <v>0</v>
      </c>
      <c r="H288" s="65">
        <f t="shared" si="171"/>
        <v>0</v>
      </c>
      <c r="J288" s="88">
        <f t="shared" si="172"/>
        <v>4.7158857237749402E-2</v>
      </c>
      <c r="K288" s="88">
        <f t="shared" si="173"/>
        <v>0.92374536033388732</v>
      </c>
      <c r="L288" s="88">
        <f t="shared" si="174"/>
        <v>2.5312695008685791E-2</v>
      </c>
      <c r="M288" s="88">
        <f t="shared" si="175"/>
        <v>0</v>
      </c>
      <c r="N288" s="88">
        <f t="shared" si="176"/>
        <v>3.7830874196775033E-3</v>
      </c>
      <c r="O288" s="88">
        <f t="shared" si="177"/>
        <v>0</v>
      </c>
      <c r="P288" s="65">
        <f t="shared" si="178"/>
        <v>0</v>
      </c>
      <c r="Q288" s="65">
        <f t="shared" si="179"/>
        <v>0</v>
      </c>
      <c r="R288" s="65">
        <f t="shared" si="180"/>
        <v>0</v>
      </c>
      <c r="S288" s="65">
        <f t="shared" si="181"/>
        <v>0</v>
      </c>
      <c r="T288" s="65">
        <f t="shared" si="182"/>
        <v>0</v>
      </c>
      <c r="U288" s="65">
        <f t="shared" si="183"/>
        <v>0</v>
      </c>
      <c r="V288" s="89">
        <f t="shared" si="184"/>
        <v>0</v>
      </c>
      <c r="W288" s="89">
        <f t="shared" si="185"/>
        <v>0</v>
      </c>
      <c r="X288" s="89">
        <f t="shared" si="186"/>
        <v>0</v>
      </c>
      <c r="Y288" s="89">
        <f t="shared" si="187"/>
        <v>0</v>
      </c>
      <c r="Z288" s="89">
        <f t="shared" si="188"/>
        <v>0</v>
      </c>
      <c r="AA288" s="89">
        <f t="shared" si="189"/>
        <v>0</v>
      </c>
      <c r="AB288" s="89">
        <f t="shared" si="190"/>
        <v>0</v>
      </c>
      <c r="AC288" s="89">
        <f t="shared" si="191"/>
        <v>0</v>
      </c>
      <c r="AD288" s="89">
        <f t="shared" si="192"/>
        <v>0</v>
      </c>
      <c r="AE288" s="89">
        <f t="shared" si="193"/>
        <v>0</v>
      </c>
      <c r="AF288" s="89">
        <f t="shared" si="194"/>
        <v>0</v>
      </c>
      <c r="AG288" s="89">
        <f t="shared" si="195"/>
        <v>0</v>
      </c>
      <c r="AH288" s="65">
        <v>36350</v>
      </c>
      <c r="AI288" s="65">
        <v>712022</v>
      </c>
      <c r="AJ288" s="65">
        <v>19511</v>
      </c>
      <c r="AK288" s="65">
        <v>0</v>
      </c>
      <c r="AL288" s="65">
        <v>2916</v>
      </c>
      <c r="AM288" s="65">
        <v>0</v>
      </c>
      <c r="AN288" s="89">
        <v>52639124</v>
      </c>
      <c r="AO288" s="89">
        <v>946279151</v>
      </c>
      <c r="AP288" s="89">
        <v>28148111</v>
      </c>
      <c r="AQ288" s="89">
        <v>0</v>
      </c>
      <c r="AR288" s="89">
        <v>5489488</v>
      </c>
      <c r="AS288" s="89">
        <v>0</v>
      </c>
      <c r="AT288" s="89">
        <v>35884502</v>
      </c>
      <c r="AU288" s="89">
        <v>689237609</v>
      </c>
      <c r="AV288" s="89">
        <v>22468602</v>
      </c>
      <c r="AW288" s="89">
        <v>0</v>
      </c>
      <c r="AX288" s="89">
        <v>3519813</v>
      </c>
      <c r="AY288" s="89">
        <v>0</v>
      </c>
      <c r="AZ288" s="65">
        <f t="shared" si="196"/>
        <v>1448.1189546079779</v>
      </c>
      <c r="BA288" s="65">
        <f t="shared" si="197"/>
        <v>1329.0026867147365</v>
      </c>
      <c r="BB288" s="65">
        <f t="shared" si="198"/>
        <v>1442.6790528419865</v>
      </c>
      <c r="BC288" s="65">
        <f t="shared" si="199"/>
        <v>0</v>
      </c>
      <c r="BD288" s="65">
        <f t="shared" si="200"/>
        <v>1882.5404663923182</v>
      </c>
      <c r="BE288" s="65">
        <f t="shared" si="201"/>
        <v>0</v>
      </c>
      <c r="BF288" s="65">
        <f t="shared" si="202"/>
        <v>987.19400275103169</v>
      </c>
      <c r="BG288" s="65">
        <f t="shared" si="203"/>
        <v>968.0004395931586</v>
      </c>
      <c r="BH288" s="65">
        <f t="shared" si="204"/>
        <v>1151.5863871662139</v>
      </c>
      <c r="BI288" s="65">
        <f t="shared" si="205"/>
        <v>0</v>
      </c>
      <c r="BJ288" s="65">
        <f t="shared" si="206"/>
        <v>1207.0689300411523</v>
      </c>
      <c r="BK288" s="65">
        <f t="shared" si="207"/>
        <v>0</v>
      </c>
    </row>
    <row r="289" spans="2:63" ht="15" hidden="1" customHeight="1" outlineLevel="1">
      <c r="B289" s="56" t="s">
        <v>69</v>
      </c>
      <c r="C289" s="56" t="s">
        <v>57</v>
      </c>
      <c r="D289" s="88">
        <f t="shared" si="167"/>
        <v>0</v>
      </c>
      <c r="E289" s="88">
        <f t="shared" si="168"/>
        <v>0</v>
      </c>
      <c r="F289" s="65">
        <f t="shared" si="169"/>
        <v>0</v>
      </c>
      <c r="G289" s="65">
        <f t="shared" si="170"/>
        <v>0</v>
      </c>
      <c r="H289" s="65">
        <f t="shared" si="171"/>
        <v>0</v>
      </c>
      <c r="J289" s="88">
        <f t="shared" si="172"/>
        <v>0.97910559212345816</v>
      </c>
      <c r="K289" s="88">
        <f t="shared" si="173"/>
        <v>3.5953316001991262E-4</v>
      </c>
      <c r="L289" s="88">
        <f t="shared" si="174"/>
        <v>2.053487471652193E-2</v>
      </c>
      <c r="M289" s="88">
        <f t="shared" si="175"/>
        <v>0</v>
      </c>
      <c r="N289" s="88">
        <f t="shared" si="176"/>
        <v>0</v>
      </c>
      <c r="O289" s="88">
        <f t="shared" si="177"/>
        <v>0</v>
      </c>
      <c r="P289" s="65">
        <f t="shared" si="178"/>
        <v>0</v>
      </c>
      <c r="Q289" s="65">
        <f t="shared" si="179"/>
        <v>0</v>
      </c>
      <c r="R289" s="65">
        <f t="shared" si="180"/>
        <v>0</v>
      </c>
      <c r="S289" s="65">
        <f t="shared" si="181"/>
        <v>0</v>
      </c>
      <c r="T289" s="65">
        <f t="shared" si="182"/>
        <v>0</v>
      </c>
      <c r="U289" s="65">
        <f t="shared" si="183"/>
        <v>0</v>
      </c>
      <c r="V289" s="89">
        <f t="shared" si="184"/>
        <v>0</v>
      </c>
      <c r="W289" s="89">
        <f t="shared" si="185"/>
        <v>0</v>
      </c>
      <c r="X289" s="89">
        <f t="shared" si="186"/>
        <v>0</v>
      </c>
      <c r="Y289" s="89">
        <f t="shared" si="187"/>
        <v>0</v>
      </c>
      <c r="Z289" s="89">
        <f t="shared" si="188"/>
        <v>0</v>
      </c>
      <c r="AA289" s="89">
        <f t="shared" si="189"/>
        <v>0</v>
      </c>
      <c r="AB289" s="89">
        <f t="shared" si="190"/>
        <v>0</v>
      </c>
      <c r="AC289" s="89">
        <f t="shared" si="191"/>
        <v>0</v>
      </c>
      <c r="AD289" s="89">
        <f t="shared" si="192"/>
        <v>0</v>
      </c>
      <c r="AE289" s="89">
        <f t="shared" si="193"/>
        <v>0</v>
      </c>
      <c r="AF289" s="89">
        <f t="shared" si="194"/>
        <v>0</v>
      </c>
      <c r="AG289" s="89">
        <f t="shared" si="195"/>
        <v>0</v>
      </c>
      <c r="AH289" s="65">
        <v>70805</v>
      </c>
      <c r="AI289" s="65">
        <v>26</v>
      </c>
      <c r="AJ289" s="65">
        <v>1485</v>
      </c>
      <c r="AK289" s="65">
        <v>0</v>
      </c>
      <c r="AL289" s="65">
        <v>0</v>
      </c>
      <c r="AM289" s="65">
        <v>0</v>
      </c>
      <c r="AN289" s="89">
        <v>70848681</v>
      </c>
      <c r="AO289" s="89">
        <v>37796</v>
      </c>
      <c r="AP289" s="89">
        <v>1489896</v>
      </c>
      <c r="AQ289" s="89">
        <v>0</v>
      </c>
      <c r="AR289" s="89">
        <v>0</v>
      </c>
      <c r="AS289" s="89">
        <v>0</v>
      </c>
      <c r="AT289" s="89">
        <v>50299030</v>
      </c>
      <c r="AU289" s="89">
        <v>19006</v>
      </c>
      <c r="AV289" s="89">
        <v>1309965</v>
      </c>
      <c r="AW289" s="89">
        <v>0</v>
      </c>
      <c r="AX289" s="89">
        <v>0</v>
      </c>
      <c r="AY289" s="89">
        <v>0</v>
      </c>
      <c r="AZ289" s="65">
        <f t="shared" si="196"/>
        <v>1000.6169197090601</v>
      </c>
      <c r="BA289" s="65">
        <f t="shared" si="197"/>
        <v>1453.6923076923076</v>
      </c>
      <c r="BB289" s="65">
        <f t="shared" si="198"/>
        <v>1003.2969696969697</v>
      </c>
      <c r="BC289" s="65">
        <f t="shared" si="199"/>
        <v>0</v>
      </c>
      <c r="BD289" s="65">
        <f t="shared" si="200"/>
        <v>0</v>
      </c>
      <c r="BE289" s="65">
        <f t="shared" si="201"/>
        <v>0</v>
      </c>
      <c r="BF289" s="65">
        <f t="shared" si="202"/>
        <v>710.38810818445029</v>
      </c>
      <c r="BG289" s="65">
        <f t="shared" si="203"/>
        <v>731</v>
      </c>
      <c r="BH289" s="65">
        <f t="shared" si="204"/>
        <v>882.13131313131316</v>
      </c>
      <c r="BI289" s="65">
        <f t="shared" si="205"/>
        <v>0</v>
      </c>
      <c r="BJ289" s="65">
        <f t="shared" si="206"/>
        <v>0</v>
      </c>
      <c r="BK289" s="65">
        <f t="shared" si="207"/>
        <v>0</v>
      </c>
    </row>
    <row r="290" spans="2:63" ht="15" hidden="1" customHeight="1" outlineLevel="1">
      <c r="B290" s="56" t="s">
        <v>69</v>
      </c>
      <c r="C290" s="56" t="s">
        <v>56</v>
      </c>
      <c r="D290" s="88">
        <f t="shared" si="167"/>
        <v>0</v>
      </c>
      <c r="E290" s="88">
        <f t="shared" si="168"/>
        <v>0</v>
      </c>
      <c r="F290" s="65">
        <f t="shared" si="169"/>
        <v>0</v>
      </c>
      <c r="G290" s="65">
        <f t="shared" si="170"/>
        <v>0</v>
      </c>
      <c r="H290" s="65">
        <f t="shared" si="171"/>
        <v>0</v>
      </c>
      <c r="J290" s="88">
        <f t="shared" si="172"/>
        <v>0.30233918275901323</v>
      </c>
      <c r="K290" s="88">
        <f t="shared" si="173"/>
        <v>0.12386860133278009</v>
      </c>
      <c r="L290" s="88">
        <f t="shared" si="174"/>
        <v>0.13222723531624195</v>
      </c>
      <c r="M290" s="88">
        <f t="shared" si="175"/>
        <v>0.1679988102863024</v>
      </c>
      <c r="N290" s="88">
        <f t="shared" si="176"/>
        <v>0.21758625555448893</v>
      </c>
      <c r="O290" s="88">
        <f t="shared" si="177"/>
        <v>5.5979914751173407E-2</v>
      </c>
      <c r="P290" s="65">
        <f t="shared" si="178"/>
        <v>0</v>
      </c>
      <c r="Q290" s="65">
        <f t="shared" si="179"/>
        <v>0</v>
      </c>
      <c r="R290" s="65">
        <f t="shared" si="180"/>
        <v>0</v>
      </c>
      <c r="S290" s="65">
        <f t="shared" si="181"/>
        <v>0</v>
      </c>
      <c r="T290" s="65">
        <f t="shared" si="182"/>
        <v>0</v>
      </c>
      <c r="U290" s="65">
        <f t="shared" si="183"/>
        <v>0</v>
      </c>
      <c r="V290" s="89">
        <f t="shared" si="184"/>
        <v>0</v>
      </c>
      <c r="W290" s="89">
        <f t="shared" si="185"/>
        <v>0</v>
      </c>
      <c r="X290" s="89">
        <f t="shared" si="186"/>
        <v>0</v>
      </c>
      <c r="Y290" s="89">
        <f t="shared" si="187"/>
        <v>0</v>
      </c>
      <c r="Z290" s="89">
        <f t="shared" si="188"/>
        <v>0</v>
      </c>
      <c r="AA290" s="89">
        <f t="shared" si="189"/>
        <v>0</v>
      </c>
      <c r="AB290" s="89">
        <f t="shared" si="190"/>
        <v>0</v>
      </c>
      <c r="AC290" s="89">
        <f t="shared" si="191"/>
        <v>0</v>
      </c>
      <c r="AD290" s="89">
        <f t="shared" si="192"/>
        <v>0</v>
      </c>
      <c r="AE290" s="89">
        <f t="shared" si="193"/>
        <v>0</v>
      </c>
      <c r="AF290" s="89">
        <f t="shared" si="194"/>
        <v>0</v>
      </c>
      <c r="AG290" s="89">
        <f t="shared" si="195"/>
        <v>0</v>
      </c>
      <c r="AH290" s="65">
        <v>0</v>
      </c>
      <c r="AI290" s="65">
        <v>0</v>
      </c>
      <c r="AJ290" s="65">
        <v>0</v>
      </c>
      <c r="AK290" s="65">
        <v>0</v>
      </c>
      <c r="AL290" s="65">
        <v>0</v>
      </c>
      <c r="AM290" s="65">
        <v>0</v>
      </c>
      <c r="AN290" s="89">
        <v>0</v>
      </c>
      <c r="AO290" s="89">
        <v>0</v>
      </c>
      <c r="AP290" s="89">
        <v>0</v>
      </c>
      <c r="AQ290" s="89">
        <v>0</v>
      </c>
      <c r="AR290" s="89">
        <v>0</v>
      </c>
      <c r="AS290" s="89">
        <v>0</v>
      </c>
      <c r="AT290" s="89">
        <v>0</v>
      </c>
      <c r="AU290" s="89">
        <v>0</v>
      </c>
      <c r="AV290" s="89">
        <v>0</v>
      </c>
      <c r="AW290" s="89">
        <v>0</v>
      </c>
      <c r="AX290" s="89">
        <v>0</v>
      </c>
      <c r="AY290" s="89">
        <v>0</v>
      </c>
      <c r="AZ290" s="65">
        <f t="shared" si="196"/>
        <v>0</v>
      </c>
      <c r="BA290" s="65">
        <f t="shared" si="197"/>
        <v>0</v>
      </c>
      <c r="BB290" s="65">
        <f t="shared" si="198"/>
        <v>0</v>
      </c>
      <c r="BC290" s="65">
        <f t="shared" si="199"/>
        <v>0</v>
      </c>
      <c r="BD290" s="65">
        <f t="shared" si="200"/>
        <v>0</v>
      </c>
      <c r="BE290" s="65">
        <f t="shared" si="201"/>
        <v>0</v>
      </c>
      <c r="BF290" s="65">
        <f t="shared" si="202"/>
        <v>0</v>
      </c>
      <c r="BG290" s="65">
        <f t="shared" si="203"/>
        <v>0</v>
      </c>
      <c r="BH290" s="65">
        <f t="shared" si="204"/>
        <v>0</v>
      </c>
      <c r="BI290" s="65">
        <f t="shared" si="205"/>
        <v>0</v>
      </c>
      <c r="BJ290" s="65">
        <f t="shared" si="206"/>
        <v>0</v>
      </c>
      <c r="BK290" s="65">
        <f t="shared" si="207"/>
        <v>0</v>
      </c>
    </row>
    <row r="291" spans="2:63" ht="15" hidden="1" customHeight="1" outlineLevel="1">
      <c r="B291" s="56" t="s">
        <v>69</v>
      </c>
      <c r="C291" s="56" t="s">
        <v>55</v>
      </c>
      <c r="D291" s="88">
        <f t="shared" si="167"/>
        <v>0</v>
      </c>
      <c r="E291" s="88">
        <f t="shared" si="168"/>
        <v>0</v>
      </c>
      <c r="F291" s="65">
        <f t="shared" si="169"/>
        <v>0</v>
      </c>
      <c r="G291" s="65">
        <f t="shared" si="170"/>
        <v>0</v>
      </c>
      <c r="H291" s="65">
        <f t="shared" si="171"/>
        <v>0</v>
      </c>
      <c r="J291" s="88">
        <f t="shared" si="172"/>
        <v>0.9317651036317427</v>
      </c>
      <c r="K291" s="88">
        <f t="shared" si="173"/>
        <v>4.2057752978788214E-2</v>
      </c>
      <c r="L291" s="88">
        <f t="shared" si="174"/>
        <v>2.617714338946911E-2</v>
      </c>
      <c r="M291" s="88">
        <f t="shared" si="175"/>
        <v>0</v>
      </c>
      <c r="N291" s="88">
        <f t="shared" si="176"/>
        <v>0</v>
      </c>
      <c r="O291" s="88">
        <f t="shared" si="177"/>
        <v>0</v>
      </c>
      <c r="P291" s="65">
        <f t="shared" si="178"/>
        <v>0</v>
      </c>
      <c r="Q291" s="65">
        <f t="shared" si="179"/>
        <v>0</v>
      </c>
      <c r="R291" s="65">
        <f t="shared" si="180"/>
        <v>0</v>
      </c>
      <c r="S291" s="65">
        <f t="shared" si="181"/>
        <v>0</v>
      </c>
      <c r="T291" s="65">
        <f t="shared" si="182"/>
        <v>0</v>
      </c>
      <c r="U291" s="65">
        <f t="shared" si="183"/>
        <v>0</v>
      </c>
      <c r="V291" s="89">
        <f t="shared" si="184"/>
        <v>0</v>
      </c>
      <c r="W291" s="89">
        <f t="shared" si="185"/>
        <v>0</v>
      </c>
      <c r="X291" s="89">
        <f t="shared" si="186"/>
        <v>0</v>
      </c>
      <c r="Y291" s="89">
        <f t="shared" si="187"/>
        <v>0</v>
      </c>
      <c r="Z291" s="89">
        <f t="shared" si="188"/>
        <v>0</v>
      </c>
      <c r="AA291" s="89">
        <f t="shared" si="189"/>
        <v>0</v>
      </c>
      <c r="AB291" s="89">
        <f t="shared" si="190"/>
        <v>0</v>
      </c>
      <c r="AC291" s="89">
        <f t="shared" si="191"/>
        <v>0</v>
      </c>
      <c r="AD291" s="89">
        <f t="shared" si="192"/>
        <v>0</v>
      </c>
      <c r="AE291" s="89">
        <f t="shared" si="193"/>
        <v>0</v>
      </c>
      <c r="AF291" s="89">
        <f t="shared" si="194"/>
        <v>0</v>
      </c>
      <c r="AG291" s="89">
        <f t="shared" si="195"/>
        <v>0</v>
      </c>
      <c r="AH291" s="65">
        <v>16023339</v>
      </c>
      <c r="AI291" s="65">
        <v>723257</v>
      </c>
      <c r="AJ291" s="65">
        <v>450162</v>
      </c>
      <c r="AK291" s="65">
        <v>0</v>
      </c>
      <c r="AL291" s="65">
        <v>0</v>
      </c>
      <c r="AM291" s="65">
        <v>0</v>
      </c>
      <c r="AN291" s="89">
        <v>13991250376</v>
      </c>
      <c r="AO291" s="89">
        <v>764471100</v>
      </c>
      <c r="AP291" s="89">
        <v>464648021</v>
      </c>
      <c r="AQ291" s="89">
        <v>0</v>
      </c>
      <c r="AR291" s="89">
        <v>0</v>
      </c>
      <c r="AS291" s="89">
        <v>0</v>
      </c>
      <c r="AT291" s="89">
        <v>9003159274</v>
      </c>
      <c r="AU291" s="89">
        <v>425229794</v>
      </c>
      <c r="AV291" s="89">
        <v>300342738</v>
      </c>
      <c r="AW291" s="89">
        <v>0</v>
      </c>
      <c r="AX291" s="89">
        <v>0</v>
      </c>
      <c r="AY291" s="89">
        <v>0</v>
      </c>
      <c r="AZ291" s="65">
        <f t="shared" si="196"/>
        <v>873.17945254731239</v>
      </c>
      <c r="BA291" s="65">
        <f t="shared" si="197"/>
        <v>1056.984031955446</v>
      </c>
      <c r="BB291" s="65">
        <f t="shared" si="198"/>
        <v>1032.1795731314505</v>
      </c>
      <c r="BC291" s="65">
        <f t="shared" si="199"/>
        <v>0</v>
      </c>
      <c r="BD291" s="65">
        <f t="shared" si="200"/>
        <v>0</v>
      </c>
      <c r="BE291" s="65">
        <f t="shared" si="201"/>
        <v>0</v>
      </c>
      <c r="BF291" s="65">
        <f t="shared" si="202"/>
        <v>561.87785042805376</v>
      </c>
      <c r="BG291" s="65">
        <f t="shared" si="203"/>
        <v>587.93733624423965</v>
      </c>
      <c r="BH291" s="65">
        <f t="shared" si="204"/>
        <v>667.18811894384692</v>
      </c>
      <c r="BI291" s="65">
        <f t="shared" si="205"/>
        <v>0</v>
      </c>
      <c r="BJ291" s="65">
        <f t="shared" si="206"/>
        <v>0</v>
      </c>
      <c r="BK291" s="65">
        <f t="shared" si="207"/>
        <v>0</v>
      </c>
    </row>
    <row r="292" spans="2:63" ht="15" hidden="1" customHeight="1" outlineLevel="1">
      <c r="B292" s="56" t="s">
        <v>69</v>
      </c>
      <c r="C292" s="56" t="s">
        <v>39</v>
      </c>
      <c r="D292" s="88">
        <f t="shared" si="167"/>
        <v>0</v>
      </c>
      <c r="E292" s="88">
        <f t="shared" si="168"/>
        <v>0</v>
      </c>
      <c r="F292" s="65">
        <f t="shared" si="169"/>
        <v>0</v>
      </c>
      <c r="G292" s="65">
        <f t="shared" si="170"/>
        <v>0</v>
      </c>
      <c r="H292" s="65">
        <f t="shared" si="171"/>
        <v>0</v>
      </c>
      <c r="J292" s="88">
        <f t="shared" si="172"/>
        <v>0.30233918275901323</v>
      </c>
      <c r="K292" s="88">
        <f t="shared" si="173"/>
        <v>0.12386860133278009</v>
      </c>
      <c r="L292" s="88">
        <f t="shared" si="174"/>
        <v>0.13222723531624195</v>
      </c>
      <c r="M292" s="88">
        <f t="shared" si="175"/>
        <v>0.1679988102863024</v>
      </c>
      <c r="N292" s="88">
        <f t="shared" si="176"/>
        <v>0.21758625555448893</v>
      </c>
      <c r="O292" s="88">
        <f t="shared" si="177"/>
        <v>5.5979914751173407E-2</v>
      </c>
      <c r="P292" s="65">
        <f t="shared" si="178"/>
        <v>0</v>
      </c>
      <c r="Q292" s="65">
        <f t="shared" si="179"/>
        <v>0</v>
      </c>
      <c r="R292" s="65">
        <f t="shared" si="180"/>
        <v>0</v>
      </c>
      <c r="S292" s="65">
        <f t="shared" si="181"/>
        <v>0</v>
      </c>
      <c r="T292" s="65">
        <f t="shared" si="182"/>
        <v>0</v>
      </c>
      <c r="U292" s="65">
        <f t="shared" si="183"/>
        <v>0</v>
      </c>
      <c r="V292" s="89">
        <f t="shared" si="184"/>
        <v>0</v>
      </c>
      <c r="W292" s="89">
        <f t="shared" si="185"/>
        <v>0</v>
      </c>
      <c r="X292" s="89">
        <f t="shared" si="186"/>
        <v>0</v>
      </c>
      <c r="Y292" s="89">
        <f t="shared" si="187"/>
        <v>0</v>
      </c>
      <c r="Z292" s="89">
        <f t="shared" si="188"/>
        <v>0</v>
      </c>
      <c r="AA292" s="89">
        <f t="shared" si="189"/>
        <v>0</v>
      </c>
      <c r="AB292" s="89">
        <f t="shared" si="190"/>
        <v>0</v>
      </c>
      <c r="AC292" s="89">
        <f t="shared" si="191"/>
        <v>0</v>
      </c>
      <c r="AD292" s="89">
        <f t="shared" si="192"/>
        <v>0</v>
      </c>
      <c r="AE292" s="89">
        <f t="shared" si="193"/>
        <v>0</v>
      </c>
      <c r="AF292" s="89">
        <f t="shared" si="194"/>
        <v>0</v>
      </c>
      <c r="AG292" s="89">
        <f t="shared" si="195"/>
        <v>0</v>
      </c>
      <c r="AH292" s="65">
        <v>0</v>
      </c>
      <c r="AI292" s="65">
        <v>0</v>
      </c>
      <c r="AJ292" s="65">
        <v>0</v>
      </c>
      <c r="AK292" s="65">
        <v>0</v>
      </c>
      <c r="AL292" s="65">
        <v>0</v>
      </c>
      <c r="AM292" s="65">
        <v>0</v>
      </c>
      <c r="AN292" s="89">
        <v>0</v>
      </c>
      <c r="AO292" s="89">
        <v>0</v>
      </c>
      <c r="AP292" s="89">
        <v>0</v>
      </c>
      <c r="AQ292" s="89">
        <v>0</v>
      </c>
      <c r="AR292" s="89">
        <v>0</v>
      </c>
      <c r="AS292" s="89">
        <v>0</v>
      </c>
      <c r="AT292" s="89">
        <v>0</v>
      </c>
      <c r="AU292" s="89">
        <v>0</v>
      </c>
      <c r="AV292" s="89">
        <v>0</v>
      </c>
      <c r="AW292" s="89">
        <v>0</v>
      </c>
      <c r="AX292" s="89">
        <v>0</v>
      </c>
      <c r="AY292" s="89">
        <v>0</v>
      </c>
      <c r="AZ292" s="65">
        <f t="shared" si="196"/>
        <v>0</v>
      </c>
      <c r="BA292" s="65">
        <f t="shared" si="197"/>
        <v>0</v>
      </c>
      <c r="BB292" s="65">
        <f t="shared" si="198"/>
        <v>0</v>
      </c>
      <c r="BC292" s="65">
        <f t="shared" si="199"/>
        <v>0</v>
      </c>
      <c r="BD292" s="65">
        <f t="shared" si="200"/>
        <v>0</v>
      </c>
      <c r="BE292" s="65">
        <f t="shared" si="201"/>
        <v>0</v>
      </c>
      <c r="BF292" s="65">
        <f t="shared" si="202"/>
        <v>0</v>
      </c>
      <c r="BG292" s="65">
        <f t="shared" si="203"/>
        <v>0</v>
      </c>
      <c r="BH292" s="65">
        <f t="shared" si="204"/>
        <v>0</v>
      </c>
      <c r="BI292" s="65">
        <f t="shared" si="205"/>
        <v>0</v>
      </c>
      <c r="BJ292" s="65">
        <f t="shared" si="206"/>
        <v>0</v>
      </c>
      <c r="BK292" s="65">
        <f t="shared" si="207"/>
        <v>0</v>
      </c>
    </row>
    <row r="293" spans="2:63" ht="15" hidden="1" customHeight="1" outlineLevel="1">
      <c r="B293" s="56" t="s">
        <v>69</v>
      </c>
      <c r="C293" s="56" t="s">
        <v>38</v>
      </c>
      <c r="D293" s="88">
        <f t="shared" si="167"/>
        <v>0</v>
      </c>
      <c r="E293" s="88">
        <f t="shared" si="168"/>
        <v>0</v>
      </c>
      <c r="F293" s="65">
        <f t="shared" si="169"/>
        <v>0</v>
      </c>
      <c r="G293" s="65">
        <f t="shared" si="170"/>
        <v>0</v>
      </c>
      <c r="H293" s="65">
        <f t="shared" si="171"/>
        <v>0</v>
      </c>
      <c r="J293" s="88">
        <f t="shared" si="172"/>
        <v>0.30233918275901323</v>
      </c>
      <c r="K293" s="88">
        <f t="shared" si="173"/>
        <v>0.12386860133278009</v>
      </c>
      <c r="L293" s="88">
        <f t="shared" si="174"/>
        <v>0.13222723531624195</v>
      </c>
      <c r="M293" s="88">
        <f t="shared" si="175"/>
        <v>0.1679988102863024</v>
      </c>
      <c r="N293" s="88">
        <f t="shared" si="176"/>
        <v>0.21758625555448893</v>
      </c>
      <c r="O293" s="88">
        <f t="shared" si="177"/>
        <v>5.5979914751173407E-2</v>
      </c>
      <c r="P293" s="65">
        <f t="shared" si="178"/>
        <v>0</v>
      </c>
      <c r="Q293" s="65">
        <f t="shared" si="179"/>
        <v>0</v>
      </c>
      <c r="R293" s="65">
        <f t="shared" si="180"/>
        <v>0</v>
      </c>
      <c r="S293" s="65">
        <f t="shared" si="181"/>
        <v>0</v>
      </c>
      <c r="T293" s="65">
        <f t="shared" si="182"/>
        <v>0</v>
      </c>
      <c r="U293" s="65">
        <f t="shared" si="183"/>
        <v>0</v>
      </c>
      <c r="V293" s="89">
        <f t="shared" si="184"/>
        <v>0</v>
      </c>
      <c r="W293" s="89">
        <f t="shared" si="185"/>
        <v>0</v>
      </c>
      <c r="X293" s="89">
        <f t="shared" si="186"/>
        <v>0</v>
      </c>
      <c r="Y293" s="89">
        <f t="shared" si="187"/>
        <v>0</v>
      </c>
      <c r="Z293" s="89">
        <f t="shared" si="188"/>
        <v>0</v>
      </c>
      <c r="AA293" s="89">
        <f t="shared" si="189"/>
        <v>0</v>
      </c>
      <c r="AB293" s="89">
        <f t="shared" si="190"/>
        <v>0</v>
      </c>
      <c r="AC293" s="89">
        <f t="shared" si="191"/>
        <v>0</v>
      </c>
      <c r="AD293" s="89">
        <f t="shared" si="192"/>
        <v>0</v>
      </c>
      <c r="AE293" s="89">
        <f t="shared" si="193"/>
        <v>0</v>
      </c>
      <c r="AF293" s="89">
        <f t="shared" si="194"/>
        <v>0</v>
      </c>
      <c r="AG293" s="89">
        <f t="shared" si="195"/>
        <v>0</v>
      </c>
      <c r="AH293" s="65">
        <v>0</v>
      </c>
      <c r="AI293" s="65">
        <v>0</v>
      </c>
      <c r="AJ293" s="65">
        <v>0</v>
      </c>
      <c r="AK293" s="65">
        <v>0</v>
      </c>
      <c r="AL293" s="65">
        <v>0</v>
      </c>
      <c r="AM293" s="65">
        <v>0</v>
      </c>
      <c r="AN293" s="89">
        <v>0</v>
      </c>
      <c r="AO293" s="89">
        <v>0</v>
      </c>
      <c r="AP293" s="89">
        <v>0</v>
      </c>
      <c r="AQ293" s="89">
        <v>0</v>
      </c>
      <c r="AR293" s="89">
        <v>0</v>
      </c>
      <c r="AS293" s="89">
        <v>0</v>
      </c>
      <c r="AT293" s="89">
        <v>0</v>
      </c>
      <c r="AU293" s="89">
        <v>0</v>
      </c>
      <c r="AV293" s="89">
        <v>0</v>
      </c>
      <c r="AW293" s="89">
        <v>0</v>
      </c>
      <c r="AX293" s="89">
        <v>0</v>
      </c>
      <c r="AY293" s="89">
        <v>0</v>
      </c>
      <c r="AZ293" s="65">
        <f t="shared" si="196"/>
        <v>0</v>
      </c>
      <c r="BA293" s="65">
        <f t="shared" si="197"/>
        <v>0</v>
      </c>
      <c r="BB293" s="65">
        <f t="shared" si="198"/>
        <v>0</v>
      </c>
      <c r="BC293" s="65">
        <f t="shared" si="199"/>
        <v>0</v>
      </c>
      <c r="BD293" s="65">
        <f t="shared" si="200"/>
        <v>0</v>
      </c>
      <c r="BE293" s="65">
        <f t="shared" si="201"/>
        <v>0</v>
      </c>
      <c r="BF293" s="65">
        <f t="shared" si="202"/>
        <v>0</v>
      </c>
      <c r="BG293" s="65">
        <f t="shared" si="203"/>
        <v>0</v>
      </c>
      <c r="BH293" s="65">
        <f t="shared" si="204"/>
        <v>0</v>
      </c>
      <c r="BI293" s="65">
        <f t="shared" si="205"/>
        <v>0</v>
      </c>
      <c r="BJ293" s="65">
        <f t="shared" si="206"/>
        <v>0</v>
      </c>
      <c r="BK293" s="65">
        <f t="shared" si="207"/>
        <v>0</v>
      </c>
    </row>
    <row r="294" spans="2:63" ht="15" hidden="1" customHeight="1" outlineLevel="1">
      <c r="B294" s="56" t="s">
        <v>69</v>
      </c>
      <c r="C294" s="56" t="s">
        <v>37</v>
      </c>
      <c r="D294" s="88">
        <f t="shared" si="167"/>
        <v>0</v>
      </c>
      <c r="E294" s="88">
        <f t="shared" si="168"/>
        <v>0</v>
      </c>
      <c r="F294" s="65">
        <f t="shared" si="169"/>
        <v>0</v>
      </c>
      <c r="G294" s="65">
        <f t="shared" si="170"/>
        <v>0</v>
      </c>
      <c r="H294" s="65">
        <f t="shared" si="171"/>
        <v>0</v>
      </c>
      <c r="J294" s="88">
        <f t="shared" si="172"/>
        <v>0.38388844070531292</v>
      </c>
      <c r="K294" s="88">
        <f t="shared" si="173"/>
        <v>0</v>
      </c>
      <c r="L294" s="88">
        <f t="shared" si="174"/>
        <v>0.61611155929468708</v>
      </c>
      <c r="M294" s="88">
        <f t="shared" si="175"/>
        <v>0</v>
      </c>
      <c r="N294" s="88">
        <f t="shared" si="176"/>
        <v>0</v>
      </c>
      <c r="O294" s="88">
        <f t="shared" si="177"/>
        <v>0</v>
      </c>
      <c r="P294" s="65">
        <f t="shared" si="178"/>
        <v>0</v>
      </c>
      <c r="Q294" s="65">
        <f t="shared" si="179"/>
        <v>0</v>
      </c>
      <c r="R294" s="65">
        <f t="shared" si="180"/>
        <v>0</v>
      </c>
      <c r="S294" s="65">
        <f t="shared" si="181"/>
        <v>0</v>
      </c>
      <c r="T294" s="65">
        <f t="shared" si="182"/>
        <v>0</v>
      </c>
      <c r="U294" s="65">
        <f t="shared" si="183"/>
        <v>0</v>
      </c>
      <c r="V294" s="89">
        <f t="shared" si="184"/>
        <v>0</v>
      </c>
      <c r="W294" s="89">
        <f t="shared" si="185"/>
        <v>0</v>
      </c>
      <c r="X294" s="89">
        <f t="shared" si="186"/>
        <v>0</v>
      </c>
      <c r="Y294" s="89">
        <f t="shared" si="187"/>
        <v>0</v>
      </c>
      <c r="Z294" s="89">
        <f t="shared" si="188"/>
        <v>0</v>
      </c>
      <c r="AA294" s="89">
        <f t="shared" si="189"/>
        <v>0</v>
      </c>
      <c r="AB294" s="89">
        <f t="shared" si="190"/>
        <v>0</v>
      </c>
      <c r="AC294" s="89">
        <f t="shared" si="191"/>
        <v>0</v>
      </c>
      <c r="AD294" s="89">
        <f t="shared" si="192"/>
        <v>0</v>
      </c>
      <c r="AE294" s="89">
        <f t="shared" si="193"/>
        <v>0</v>
      </c>
      <c r="AF294" s="89">
        <f t="shared" si="194"/>
        <v>0</v>
      </c>
      <c r="AG294" s="89">
        <f t="shared" si="195"/>
        <v>0</v>
      </c>
      <c r="AH294" s="65">
        <v>3331</v>
      </c>
      <c r="AI294" s="65">
        <v>0</v>
      </c>
      <c r="AJ294" s="65">
        <v>5346</v>
      </c>
      <c r="AK294" s="65">
        <v>0</v>
      </c>
      <c r="AL294" s="65">
        <v>0</v>
      </c>
      <c r="AM294" s="65">
        <v>0</v>
      </c>
      <c r="AN294" s="89">
        <v>2120013</v>
      </c>
      <c r="AO294" s="89">
        <v>0</v>
      </c>
      <c r="AP294" s="89">
        <v>993036</v>
      </c>
      <c r="AQ294" s="89">
        <v>0</v>
      </c>
      <c r="AR294" s="89">
        <v>190</v>
      </c>
      <c r="AS294" s="89">
        <v>0</v>
      </c>
      <c r="AT294" s="89">
        <v>6150817</v>
      </c>
      <c r="AU294" s="89">
        <v>0</v>
      </c>
      <c r="AV294" s="89">
        <v>10836339</v>
      </c>
      <c r="AW294" s="89">
        <v>0</v>
      </c>
      <c r="AX294" s="89">
        <v>338</v>
      </c>
      <c r="AY294" s="89">
        <v>0</v>
      </c>
      <c r="AZ294" s="65">
        <f t="shared" si="196"/>
        <v>636.44941459021311</v>
      </c>
      <c r="BA294" s="65">
        <f t="shared" si="197"/>
        <v>0</v>
      </c>
      <c r="BB294" s="65">
        <f t="shared" si="198"/>
        <v>185.75308641975309</v>
      </c>
      <c r="BC294" s="65">
        <f t="shared" si="199"/>
        <v>0</v>
      </c>
      <c r="BD294" s="65">
        <f t="shared" si="200"/>
        <v>0</v>
      </c>
      <c r="BE294" s="65">
        <f t="shared" si="201"/>
        <v>0</v>
      </c>
      <c r="BF294" s="65">
        <f t="shared" si="202"/>
        <v>1846.5376763734614</v>
      </c>
      <c r="BG294" s="65">
        <f t="shared" si="203"/>
        <v>0</v>
      </c>
      <c r="BH294" s="65">
        <f t="shared" si="204"/>
        <v>2026.9994388327721</v>
      </c>
      <c r="BI294" s="65">
        <f t="shared" si="205"/>
        <v>0</v>
      </c>
      <c r="BJ294" s="65">
        <f t="shared" si="206"/>
        <v>0</v>
      </c>
      <c r="BK294" s="65">
        <f t="shared" si="207"/>
        <v>0</v>
      </c>
    </row>
    <row r="295" spans="2:63" ht="15" hidden="1" customHeight="1" outlineLevel="1">
      <c r="B295" s="56" t="s">
        <v>69</v>
      </c>
      <c r="C295" s="56" t="s">
        <v>36</v>
      </c>
      <c r="D295" s="88">
        <f t="shared" si="167"/>
        <v>0</v>
      </c>
      <c r="E295" s="88">
        <f t="shared" si="168"/>
        <v>0</v>
      </c>
      <c r="F295" s="65">
        <f t="shared" si="169"/>
        <v>0</v>
      </c>
      <c r="G295" s="65">
        <f t="shared" si="170"/>
        <v>0</v>
      </c>
      <c r="H295" s="65">
        <f t="shared" si="171"/>
        <v>0</v>
      </c>
      <c r="J295" s="88">
        <f t="shared" si="172"/>
        <v>0.7977627552913944</v>
      </c>
      <c r="K295" s="88">
        <f t="shared" si="173"/>
        <v>9.122724061239694E-2</v>
      </c>
      <c r="L295" s="88">
        <f t="shared" si="174"/>
        <v>0.11077357862933711</v>
      </c>
      <c r="M295" s="88">
        <f t="shared" si="175"/>
        <v>0</v>
      </c>
      <c r="N295" s="88">
        <f t="shared" si="176"/>
        <v>2.3642546687156874E-4</v>
      </c>
      <c r="O295" s="88">
        <f t="shared" si="177"/>
        <v>0</v>
      </c>
      <c r="P295" s="65">
        <f t="shared" si="178"/>
        <v>0</v>
      </c>
      <c r="Q295" s="65">
        <f t="shared" si="179"/>
        <v>0</v>
      </c>
      <c r="R295" s="65">
        <f t="shared" si="180"/>
        <v>0</v>
      </c>
      <c r="S295" s="65">
        <f t="shared" si="181"/>
        <v>0</v>
      </c>
      <c r="T295" s="65">
        <f t="shared" si="182"/>
        <v>0</v>
      </c>
      <c r="U295" s="65">
        <f t="shared" si="183"/>
        <v>0</v>
      </c>
      <c r="V295" s="89">
        <f t="shared" si="184"/>
        <v>0</v>
      </c>
      <c r="W295" s="89">
        <f t="shared" si="185"/>
        <v>0</v>
      </c>
      <c r="X295" s="89">
        <f t="shared" si="186"/>
        <v>0</v>
      </c>
      <c r="Y295" s="89">
        <f t="shared" si="187"/>
        <v>0</v>
      </c>
      <c r="Z295" s="89">
        <f t="shared" si="188"/>
        <v>0</v>
      </c>
      <c r="AA295" s="89">
        <f t="shared" si="189"/>
        <v>0</v>
      </c>
      <c r="AB295" s="89">
        <f t="shared" si="190"/>
        <v>0</v>
      </c>
      <c r="AC295" s="89">
        <f t="shared" si="191"/>
        <v>0</v>
      </c>
      <c r="AD295" s="89">
        <f t="shared" si="192"/>
        <v>0</v>
      </c>
      <c r="AE295" s="89">
        <f t="shared" si="193"/>
        <v>0</v>
      </c>
      <c r="AF295" s="89">
        <f t="shared" si="194"/>
        <v>0</v>
      </c>
      <c r="AG295" s="89">
        <f t="shared" si="195"/>
        <v>0</v>
      </c>
      <c r="AH295" s="65">
        <v>290187</v>
      </c>
      <c r="AI295" s="65">
        <v>33184</v>
      </c>
      <c r="AJ295" s="65">
        <v>40294</v>
      </c>
      <c r="AK295" s="65">
        <v>0</v>
      </c>
      <c r="AL295" s="65">
        <v>86</v>
      </c>
      <c r="AM295" s="65">
        <v>0</v>
      </c>
      <c r="AN295" s="89">
        <v>588582989</v>
      </c>
      <c r="AO295" s="89">
        <v>50175960</v>
      </c>
      <c r="AP295" s="89">
        <v>73084149</v>
      </c>
      <c r="AQ295" s="89">
        <v>0</v>
      </c>
      <c r="AR295" s="89">
        <v>246571</v>
      </c>
      <c r="AS295" s="89">
        <v>0</v>
      </c>
      <c r="AT295" s="89">
        <v>507659442</v>
      </c>
      <c r="AU295" s="89">
        <v>52927978</v>
      </c>
      <c r="AV295" s="89">
        <v>70379616</v>
      </c>
      <c r="AW295" s="89">
        <v>0</v>
      </c>
      <c r="AX295" s="89">
        <v>150852</v>
      </c>
      <c r="AY295" s="89">
        <v>0</v>
      </c>
      <c r="AZ295" s="65">
        <f t="shared" si="196"/>
        <v>2028.2886173398533</v>
      </c>
      <c r="BA295" s="65">
        <f t="shared" si="197"/>
        <v>1512.0527965284475</v>
      </c>
      <c r="BB295" s="65">
        <f t="shared" si="198"/>
        <v>1813.772497145977</v>
      </c>
      <c r="BC295" s="65">
        <f t="shared" si="199"/>
        <v>0</v>
      </c>
      <c r="BD295" s="65">
        <f t="shared" si="200"/>
        <v>2867.1046511627906</v>
      </c>
      <c r="BE295" s="65">
        <f t="shared" si="201"/>
        <v>0</v>
      </c>
      <c r="BF295" s="65">
        <f t="shared" si="202"/>
        <v>1749.4217246120604</v>
      </c>
      <c r="BG295" s="65">
        <f t="shared" si="203"/>
        <v>1594.9848722275794</v>
      </c>
      <c r="BH295" s="65">
        <f t="shared" si="204"/>
        <v>1746.6525040949025</v>
      </c>
      <c r="BI295" s="65">
        <f t="shared" si="205"/>
        <v>0</v>
      </c>
      <c r="BJ295" s="65">
        <f t="shared" si="206"/>
        <v>1754.0930232558139</v>
      </c>
      <c r="BK295" s="65">
        <f t="shared" si="207"/>
        <v>0</v>
      </c>
    </row>
    <row r="296" spans="2:63" ht="15" hidden="1" customHeight="1" outlineLevel="1">
      <c r="B296" s="56" t="s">
        <v>69</v>
      </c>
      <c r="C296" s="56" t="s">
        <v>35</v>
      </c>
      <c r="D296" s="88">
        <f t="shared" si="167"/>
        <v>0</v>
      </c>
      <c r="E296" s="88">
        <f t="shared" si="168"/>
        <v>0</v>
      </c>
      <c r="F296" s="65">
        <f t="shared" si="169"/>
        <v>0</v>
      </c>
      <c r="G296" s="65">
        <f t="shared" si="170"/>
        <v>0</v>
      </c>
      <c r="H296" s="65">
        <f t="shared" si="171"/>
        <v>0</v>
      </c>
      <c r="J296" s="88">
        <f t="shared" si="172"/>
        <v>0.89074167327772646</v>
      </c>
      <c r="K296" s="88">
        <f t="shared" si="173"/>
        <v>2.7047899902907973E-3</v>
      </c>
      <c r="L296" s="88">
        <f t="shared" si="174"/>
        <v>0.10655353673198277</v>
      </c>
      <c r="M296" s="88">
        <f t="shared" si="175"/>
        <v>0</v>
      </c>
      <c r="N296" s="88">
        <f t="shared" si="176"/>
        <v>0</v>
      </c>
      <c r="O296" s="88">
        <f t="shared" si="177"/>
        <v>0</v>
      </c>
      <c r="P296" s="65">
        <f t="shared" si="178"/>
        <v>0</v>
      </c>
      <c r="Q296" s="65">
        <f t="shared" si="179"/>
        <v>0</v>
      </c>
      <c r="R296" s="65">
        <f t="shared" si="180"/>
        <v>0</v>
      </c>
      <c r="S296" s="65">
        <f t="shared" si="181"/>
        <v>0</v>
      </c>
      <c r="T296" s="65">
        <f t="shared" si="182"/>
        <v>0</v>
      </c>
      <c r="U296" s="65">
        <f t="shared" si="183"/>
        <v>0</v>
      </c>
      <c r="V296" s="89">
        <f t="shared" si="184"/>
        <v>0</v>
      </c>
      <c r="W296" s="89">
        <f t="shared" si="185"/>
        <v>0</v>
      </c>
      <c r="X296" s="89">
        <f t="shared" si="186"/>
        <v>0</v>
      </c>
      <c r="Y296" s="89">
        <f t="shared" si="187"/>
        <v>0</v>
      </c>
      <c r="Z296" s="89">
        <f t="shared" si="188"/>
        <v>0</v>
      </c>
      <c r="AA296" s="89">
        <f t="shared" si="189"/>
        <v>0</v>
      </c>
      <c r="AB296" s="89">
        <f t="shared" si="190"/>
        <v>0</v>
      </c>
      <c r="AC296" s="89">
        <f t="shared" si="191"/>
        <v>0</v>
      </c>
      <c r="AD296" s="89">
        <f t="shared" si="192"/>
        <v>0</v>
      </c>
      <c r="AE296" s="89">
        <f t="shared" si="193"/>
        <v>0</v>
      </c>
      <c r="AF296" s="89">
        <f t="shared" si="194"/>
        <v>0</v>
      </c>
      <c r="AG296" s="89">
        <f t="shared" si="195"/>
        <v>0</v>
      </c>
      <c r="AH296" s="65">
        <v>762376</v>
      </c>
      <c r="AI296" s="65">
        <v>2315</v>
      </c>
      <c r="AJ296" s="65">
        <v>91198</v>
      </c>
      <c r="AK296" s="65">
        <v>0</v>
      </c>
      <c r="AL296" s="65">
        <v>0</v>
      </c>
      <c r="AM296" s="65">
        <v>0</v>
      </c>
      <c r="AN296" s="89">
        <v>1266487625</v>
      </c>
      <c r="AO296" s="89">
        <v>4167535</v>
      </c>
      <c r="AP296" s="89">
        <v>147281007</v>
      </c>
      <c r="AQ296" s="89">
        <v>0</v>
      </c>
      <c r="AR296" s="89">
        <v>0</v>
      </c>
      <c r="AS296" s="89">
        <v>0</v>
      </c>
      <c r="AT296" s="89">
        <v>956760120</v>
      </c>
      <c r="AU296" s="89">
        <v>2701083</v>
      </c>
      <c r="AV296" s="89">
        <v>117049794</v>
      </c>
      <c r="AW296" s="89">
        <v>0</v>
      </c>
      <c r="AX296" s="89">
        <v>0</v>
      </c>
      <c r="AY296" s="89">
        <v>0</v>
      </c>
      <c r="AZ296" s="65">
        <f t="shared" si="196"/>
        <v>1661.2375323987114</v>
      </c>
      <c r="BA296" s="65">
        <f t="shared" si="197"/>
        <v>1800.2311015118792</v>
      </c>
      <c r="BB296" s="65">
        <f t="shared" si="198"/>
        <v>1614.9587381302222</v>
      </c>
      <c r="BC296" s="65">
        <f t="shared" si="199"/>
        <v>0</v>
      </c>
      <c r="BD296" s="65">
        <f t="shared" si="200"/>
        <v>0</v>
      </c>
      <c r="BE296" s="65">
        <f t="shared" si="201"/>
        <v>0</v>
      </c>
      <c r="BF296" s="65">
        <f t="shared" si="202"/>
        <v>1254.9714576534413</v>
      </c>
      <c r="BG296" s="65">
        <f t="shared" si="203"/>
        <v>1166.774514038877</v>
      </c>
      <c r="BH296" s="65">
        <f t="shared" si="204"/>
        <v>1283.4688699313581</v>
      </c>
      <c r="BI296" s="65">
        <f t="shared" si="205"/>
        <v>0</v>
      </c>
      <c r="BJ296" s="65">
        <f t="shared" si="206"/>
        <v>0</v>
      </c>
      <c r="BK296" s="65">
        <f t="shared" si="207"/>
        <v>0</v>
      </c>
    </row>
    <row r="297" spans="2:63" ht="15" hidden="1" customHeight="1" outlineLevel="1">
      <c r="B297" s="56" t="s">
        <v>69</v>
      </c>
      <c r="C297" s="56" t="s">
        <v>34</v>
      </c>
      <c r="D297" s="88">
        <f t="shared" si="167"/>
        <v>0</v>
      </c>
      <c r="E297" s="88">
        <f t="shared" si="168"/>
        <v>0</v>
      </c>
      <c r="F297" s="65">
        <f t="shared" si="169"/>
        <v>0</v>
      </c>
      <c r="G297" s="65">
        <f t="shared" si="170"/>
        <v>0</v>
      </c>
      <c r="H297" s="65">
        <f t="shared" si="171"/>
        <v>0</v>
      </c>
      <c r="J297" s="88">
        <f t="shared" si="172"/>
        <v>0.30233918275901323</v>
      </c>
      <c r="K297" s="88">
        <f t="shared" si="173"/>
        <v>0.12386860133278009</v>
      </c>
      <c r="L297" s="88">
        <f t="shared" si="174"/>
        <v>0.13222723531624195</v>
      </c>
      <c r="M297" s="88">
        <f t="shared" si="175"/>
        <v>0.1679988102863024</v>
      </c>
      <c r="N297" s="88">
        <f t="shared" si="176"/>
        <v>0.21758625555448893</v>
      </c>
      <c r="O297" s="88">
        <f t="shared" si="177"/>
        <v>5.5979914751173407E-2</v>
      </c>
      <c r="P297" s="65">
        <f t="shared" si="178"/>
        <v>0</v>
      </c>
      <c r="Q297" s="65">
        <f t="shared" si="179"/>
        <v>0</v>
      </c>
      <c r="R297" s="65">
        <f t="shared" si="180"/>
        <v>0</v>
      </c>
      <c r="S297" s="65">
        <f t="shared" si="181"/>
        <v>0</v>
      </c>
      <c r="T297" s="65">
        <f t="shared" si="182"/>
        <v>0</v>
      </c>
      <c r="U297" s="65">
        <f t="shared" si="183"/>
        <v>0</v>
      </c>
      <c r="V297" s="89">
        <f t="shared" si="184"/>
        <v>0</v>
      </c>
      <c r="W297" s="89">
        <f t="shared" si="185"/>
        <v>0</v>
      </c>
      <c r="X297" s="89">
        <f t="shared" si="186"/>
        <v>0</v>
      </c>
      <c r="Y297" s="89">
        <f t="shared" si="187"/>
        <v>0</v>
      </c>
      <c r="Z297" s="89">
        <f t="shared" si="188"/>
        <v>0</v>
      </c>
      <c r="AA297" s="89">
        <f t="shared" si="189"/>
        <v>0</v>
      </c>
      <c r="AB297" s="89">
        <f t="shared" si="190"/>
        <v>0</v>
      </c>
      <c r="AC297" s="89">
        <f t="shared" si="191"/>
        <v>0</v>
      </c>
      <c r="AD297" s="89">
        <f t="shared" si="192"/>
        <v>0</v>
      </c>
      <c r="AE297" s="89">
        <f t="shared" si="193"/>
        <v>0</v>
      </c>
      <c r="AF297" s="89">
        <f t="shared" si="194"/>
        <v>0</v>
      </c>
      <c r="AG297" s="89">
        <f t="shared" si="195"/>
        <v>0</v>
      </c>
      <c r="AH297" s="65">
        <v>0</v>
      </c>
      <c r="AI297" s="65">
        <v>0</v>
      </c>
      <c r="AJ297" s="65">
        <v>0</v>
      </c>
      <c r="AK297" s="65">
        <v>0</v>
      </c>
      <c r="AL297" s="65">
        <v>0</v>
      </c>
      <c r="AM297" s="65">
        <v>0</v>
      </c>
      <c r="AN297" s="89">
        <v>0</v>
      </c>
      <c r="AO297" s="89">
        <v>0</v>
      </c>
      <c r="AP297" s="89">
        <v>0</v>
      </c>
      <c r="AQ297" s="89">
        <v>0</v>
      </c>
      <c r="AR297" s="89">
        <v>0</v>
      </c>
      <c r="AS297" s="89">
        <v>0</v>
      </c>
      <c r="AT297" s="89">
        <v>0</v>
      </c>
      <c r="AU297" s="89">
        <v>0</v>
      </c>
      <c r="AV297" s="89">
        <v>0</v>
      </c>
      <c r="AW297" s="89">
        <v>0</v>
      </c>
      <c r="AX297" s="89">
        <v>0</v>
      </c>
      <c r="AY297" s="89">
        <v>0</v>
      </c>
      <c r="AZ297" s="65">
        <f t="shared" si="196"/>
        <v>0</v>
      </c>
      <c r="BA297" s="65">
        <f t="shared" si="197"/>
        <v>0</v>
      </c>
      <c r="BB297" s="65">
        <f t="shared" si="198"/>
        <v>0</v>
      </c>
      <c r="BC297" s="65">
        <f t="shared" si="199"/>
        <v>0</v>
      </c>
      <c r="BD297" s="65">
        <f t="shared" si="200"/>
        <v>0</v>
      </c>
      <c r="BE297" s="65">
        <f t="shared" si="201"/>
        <v>0</v>
      </c>
      <c r="BF297" s="65">
        <f t="shared" si="202"/>
        <v>0</v>
      </c>
      <c r="BG297" s="65">
        <f t="shared" si="203"/>
        <v>0</v>
      </c>
      <c r="BH297" s="65">
        <f t="shared" si="204"/>
        <v>0</v>
      </c>
      <c r="BI297" s="65">
        <f t="shared" si="205"/>
        <v>0</v>
      </c>
      <c r="BJ297" s="65">
        <f t="shared" si="206"/>
        <v>0</v>
      </c>
      <c r="BK297" s="65">
        <f t="shared" si="207"/>
        <v>0</v>
      </c>
    </row>
    <row r="298" spans="2:63" ht="15" hidden="1" customHeight="1" outlineLevel="1">
      <c r="B298" s="56" t="s">
        <v>69</v>
      </c>
      <c r="C298" s="56" t="s">
        <v>33</v>
      </c>
      <c r="D298" s="88">
        <f t="shared" si="167"/>
        <v>0</v>
      </c>
      <c r="E298" s="88">
        <f t="shared" si="168"/>
        <v>0</v>
      </c>
      <c r="F298" s="65">
        <f t="shared" si="169"/>
        <v>0</v>
      </c>
      <c r="G298" s="65">
        <f t="shared" si="170"/>
        <v>0</v>
      </c>
      <c r="H298" s="65">
        <f t="shared" si="171"/>
        <v>0</v>
      </c>
      <c r="J298" s="88">
        <f t="shared" si="172"/>
        <v>8.875575525600488E-4</v>
      </c>
      <c r="K298" s="88">
        <f t="shared" si="173"/>
        <v>0</v>
      </c>
      <c r="L298" s="88">
        <f t="shared" si="174"/>
        <v>3.3915792977200862E-2</v>
      </c>
      <c r="M298" s="88">
        <f t="shared" si="175"/>
        <v>0.96519664947023909</v>
      </c>
      <c r="N298" s="88">
        <f t="shared" si="176"/>
        <v>0</v>
      </c>
      <c r="O298" s="88">
        <f t="shared" si="177"/>
        <v>0</v>
      </c>
      <c r="P298" s="65">
        <f t="shared" si="178"/>
        <v>0</v>
      </c>
      <c r="Q298" s="65">
        <f t="shared" si="179"/>
        <v>0</v>
      </c>
      <c r="R298" s="65">
        <f t="shared" si="180"/>
        <v>0</v>
      </c>
      <c r="S298" s="65">
        <f t="shared" si="181"/>
        <v>0</v>
      </c>
      <c r="T298" s="65">
        <f t="shared" si="182"/>
        <v>0</v>
      </c>
      <c r="U298" s="65">
        <f t="shared" si="183"/>
        <v>0</v>
      </c>
      <c r="V298" s="89">
        <f t="shared" si="184"/>
        <v>0</v>
      </c>
      <c r="W298" s="89">
        <f t="shared" si="185"/>
        <v>0</v>
      </c>
      <c r="X298" s="89">
        <f t="shared" si="186"/>
        <v>0</v>
      </c>
      <c r="Y298" s="89">
        <f t="shared" si="187"/>
        <v>0</v>
      </c>
      <c r="Z298" s="89">
        <f t="shared" si="188"/>
        <v>0</v>
      </c>
      <c r="AA298" s="89">
        <f t="shared" si="189"/>
        <v>0</v>
      </c>
      <c r="AB298" s="89">
        <f t="shared" si="190"/>
        <v>0</v>
      </c>
      <c r="AC298" s="89">
        <f t="shared" si="191"/>
        <v>0</v>
      </c>
      <c r="AD298" s="89">
        <f t="shared" si="192"/>
        <v>0</v>
      </c>
      <c r="AE298" s="89">
        <f t="shared" si="193"/>
        <v>0</v>
      </c>
      <c r="AF298" s="89">
        <f t="shared" si="194"/>
        <v>0</v>
      </c>
      <c r="AG298" s="89">
        <f t="shared" si="195"/>
        <v>0</v>
      </c>
      <c r="AH298" s="65">
        <v>80</v>
      </c>
      <c r="AI298" s="65">
        <v>0</v>
      </c>
      <c r="AJ298" s="65">
        <v>3057</v>
      </c>
      <c r="AK298" s="65">
        <v>86998</v>
      </c>
      <c r="AL298" s="65">
        <v>0</v>
      </c>
      <c r="AM298" s="65">
        <v>0</v>
      </c>
      <c r="AN298" s="89">
        <v>64991</v>
      </c>
      <c r="AO298" s="89">
        <v>0</v>
      </c>
      <c r="AP298" s="89">
        <v>1880896</v>
      </c>
      <c r="AQ298" s="89">
        <v>63297782</v>
      </c>
      <c r="AR298" s="89">
        <v>0</v>
      </c>
      <c r="AS298" s="89">
        <v>0</v>
      </c>
      <c r="AT298" s="89">
        <v>28176</v>
      </c>
      <c r="AU298" s="89">
        <v>0</v>
      </c>
      <c r="AV298" s="89">
        <v>1044512</v>
      </c>
      <c r="AW298" s="89">
        <v>28787977</v>
      </c>
      <c r="AX298" s="89">
        <v>0</v>
      </c>
      <c r="AY298" s="89">
        <v>0</v>
      </c>
      <c r="AZ298" s="65">
        <f t="shared" si="196"/>
        <v>812.38750000000005</v>
      </c>
      <c r="BA298" s="65">
        <f t="shared" si="197"/>
        <v>0</v>
      </c>
      <c r="BB298" s="65">
        <f t="shared" si="198"/>
        <v>615.27510631337918</v>
      </c>
      <c r="BC298" s="65">
        <f t="shared" si="199"/>
        <v>727.57743856180605</v>
      </c>
      <c r="BD298" s="65">
        <f t="shared" si="200"/>
        <v>0</v>
      </c>
      <c r="BE298" s="65">
        <f t="shared" si="201"/>
        <v>0</v>
      </c>
      <c r="BF298" s="65">
        <f t="shared" si="202"/>
        <v>352.2</v>
      </c>
      <c r="BG298" s="65">
        <f t="shared" si="203"/>
        <v>0</v>
      </c>
      <c r="BH298" s="65">
        <f t="shared" si="204"/>
        <v>341.67877003598301</v>
      </c>
      <c r="BI298" s="65">
        <f t="shared" si="205"/>
        <v>330.9038943423987</v>
      </c>
      <c r="BJ298" s="65">
        <f t="shared" si="206"/>
        <v>0</v>
      </c>
      <c r="BK298" s="65">
        <f t="shared" si="207"/>
        <v>0</v>
      </c>
    </row>
    <row r="299" spans="2:63" ht="15" hidden="1" customHeight="1" outlineLevel="1">
      <c r="B299" s="56" t="s">
        <v>69</v>
      </c>
      <c r="C299" s="56" t="s">
        <v>32</v>
      </c>
      <c r="D299" s="88">
        <f t="shared" si="167"/>
        <v>0</v>
      </c>
      <c r="E299" s="88">
        <f t="shared" si="168"/>
        <v>0</v>
      </c>
      <c r="F299" s="65">
        <f t="shared" si="169"/>
        <v>0</v>
      </c>
      <c r="G299" s="65">
        <f t="shared" si="170"/>
        <v>0</v>
      </c>
      <c r="H299" s="65">
        <f t="shared" si="171"/>
        <v>0</v>
      </c>
      <c r="J299" s="88">
        <f t="shared" si="172"/>
        <v>0</v>
      </c>
      <c r="K299" s="88">
        <f t="shared" si="173"/>
        <v>0</v>
      </c>
      <c r="L299" s="88">
        <f t="shared" si="174"/>
        <v>5.1656310893782855E-3</v>
      </c>
      <c r="M299" s="88">
        <f t="shared" si="175"/>
        <v>0.99483436891062171</v>
      </c>
      <c r="N299" s="88">
        <f t="shared" si="176"/>
        <v>0</v>
      </c>
      <c r="O299" s="88">
        <f t="shared" si="177"/>
        <v>0</v>
      </c>
      <c r="P299" s="65">
        <f t="shared" si="178"/>
        <v>0</v>
      </c>
      <c r="Q299" s="65">
        <f t="shared" si="179"/>
        <v>0</v>
      </c>
      <c r="R299" s="65">
        <f t="shared" si="180"/>
        <v>0</v>
      </c>
      <c r="S299" s="65">
        <f t="shared" si="181"/>
        <v>0</v>
      </c>
      <c r="T299" s="65">
        <f t="shared" si="182"/>
        <v>0</v>
      </c>
      <c r="U299" s="65">
        <f t="shared" si="183"/>
        <v>0</v>
      </c>
      <c r="V299" s="89">
        <f t="shared" si="184"/>
        <v>0</v>
      </c>
      <c r="W299" s="89">
        <f t="shared" si="185"/>
        <v>0</v>
      </c>
      <c r="X299" s="89">
        <f t="shared" si="186"/>
        <v>0</v>
      </c>
      <c r="Y299" s="89">
        <f t="shared" si="187"/>
        <v>0</v>
      </c>
      <c r="Z299" s="89">
        <f t="shared" si="188"/>
        <v>0</v>
      </c>
      <c r="AA299" s="89">
        <f t="shared" si="189"/>
        <v>0</v>
      </c>
      <c r="AB299" s="89">
        <f t="shared" si="190"/>
        <v>0</v>
      </c>
      <c r="AC299" s="89">
        <f t="shared" si="191"/>
        <v>0</v>
      </c>
      <c r="AD299" s="89">
        <f t="shared" si="192"/>
        <v>0</v>
      </c>
      <c r="AE299" s="89">
        <f t="shared" si="193"/>
        <v>0</v>
      </c>
      <c r="AF299" s="89">
        <f t="shared" si="194"/>
        <v>0</v>
      </c>
      <c r="AG299" s="89">
        <f t="shared" si="195"/>
        <v>0</v>
      </c>
      <c r="AH299" s="65">
        <v>0</v>
      </c>
      <c r="AI299" s="65">
        <v>0</v>
      </c>
      <c r="AJ299" s="65">
        <v>843</v>
      </c>
      <c r="AK299" s="65">
        <v>162351</v>
      </c>
      <c r="AL299" s="65">
        <v>0</v>
      </c>
      <c r="AM299" s="65"/>
      <c r="AN299" s="89">
        <v>0</v>
      </c>
      <c r="AO299" s="89">
        <v>0</v>
      </c>
      <c r="AP299" s="89">
        <v>314056</v>
      </c>
      <c r="AQ299" s="89">
        <v>83194423</v>
      </c>
      <c r="AR299" s="89">
        <v>0</v>
      </c>
      <c r="AS299" s="89">
        <v>-4938</v>
      </c>
      <c r="AT299" s="89">
        <v>0</v>
      </c>
      <c r="AU299" s="89">
        <v>0</v>
      </c>
      <c r="AV299" s="89">
        <v>311998</v>
      </c>
      <c r="AW299" s="89">
        <v>67296280</v>
      </c>
      <c r="AX299" s="89">
        <v>0</v>
      </c>
      <c r="AY299" s="89">
        <v>-1719</v>
      </c>
      <c r="AZ299" s="65">
        <f t="shared" si="196"/>
        <v>0</v>
      </c>
      <c r="BA299" s="65">
        <f t="shared" si="197"/>
        <v>0</v>
      </c>
      <c r="BB299" s="65">
        <f t="shared" si="198"/>
        <v>372.54567022538555</v>
      </c>
      <c r="BC299" s="65">
        <f t="shared" si="199"/>
        <v>512.43554397570699</v>
      </c>
      <c r="BD299" s="65">
        <f t="shared" si="200"/>
        <v>0</v>
      </c>
      <c r="BE299" s="65">
        <f t="shared" si="201"/>
        <v>0</v>
      </c>
      <c r="BF299" s="65">
        <f t="shared" si="202"/>
        <v>0</v>
      </c>
      <c r="BG299" s="65">
        <f t="shared" si="203"/>
        <v>0</v>
      </c>
      <c r="BH299" s="65">
        <f t="shared" si="204"/>
        <v>370.10438908659552</v>
      </c>
      <c r="BI299" s="65">
        <f t="shared" si="205"/>
        <v>414.51102857389236</v>
      </c>
      <c r="BJ299" s="65">
        <f t="shared" si="206"/>
        <v>0</v>
      </c>
      <c r="BK299" s="65">
        <f t="shared" si="207"/>
        <v>0</v>
      </c>
    </row>
    <row r="300" spans="2:63" ht="15" hidden="1" customHeight="1" outlineLevel="1">
      <c r="B300" s="56" t="s">
        <v>69</v>
      </c>
      <c r="C300" s="56" t="s">
        <v>31</v>
      </c>
      <c r="D300" s="88">
        <f t="shared" si="167"/>
        <v>0</v>
      </c>
      <c r="E300" s="88">
        <f t="shared" si="168"/>
        <v>0</v>
      </c>
      <c r="F300" s="65">
        <f t="shared" si="169"/>
        <v>0</v>
      </c>
      <c r="G300" s="65">
        <f t="shared" si="170"/>
        <v>0</v>
      </c>
      <c r="H300" s="65">
        <f t="shared" si="171"/>
        <v>0</v>
      </c>
      <c r="J300" s="88">
        <f t="shared" si="172"/>
        <v>0.30233918275901323</v>
      </c>
      <c r="K300" s="88">
        <f t="shared" si="173"/>
        <v>0.12386860133278009</v>
      </c>
      <c r="L300" s="88">
        <f t="shared" si="174"/>
        <v>0.13222723531624195</v>
      </c>
      <c r="M300" s="88">
        <f t="shared" si="175"/>
        <v>0.1679988102863024</v>
      </c>
      <c r="N300" s="88">
        <f t="shared" si="176"/>
        <v>0.21758625555448893</v>
      </c>
      <c r="O300" s="88">
        <f t="shared" si="177"/>
        <v>5.5979914751173407E-2</v>
      </c>
      <c r="P300" s="65">
        <f t="shared" si="178"/>
        <v>0</v>
      </c>
      <c r="Q300" s="65">
        <f t="shared" si="179"/>
        <v>0</v>
      </c>
      <c r="R300" s="65">
        <f t="shared" si="180"/>
        <v>0</v>
      </c>
      <c r="S300" s="65">
        <f t="shared" si="181"/>
        <v>0</v>
      </c>
      <c r="T300" s="65">
        <f t="shared" si="182"/>
        <v>0</v>
      </c>
      <c r="U300" s="65">
        <f t="shared" si="183"/>
        <v>0</v>
      </c>
      <c r="V300" s="89">
        <f t="shared" si="184"/>
        <v>0</v>
      </c>
      <c r="W300" s="89">
        <f t="shared" si="185"/>
        <v>0</v>
      </c>
      <c r="X300" s="89">
        <f t="shared" si="186"/>
        <v>0</v>
      </c>
      <c r="Y300" s="89">
        <f t="shared" si="187"/>
        <v>0</v>
      </c>
      <c r="Z300" s="89">
        <f t="shared" si="188"/>
        <v>0</v>
      </c>
      <c r="AA300" s="89">
        <f t="shared" si="189"/>
        <v>0</v>
      </c>
      <c r="AB300" s="89">
        <f t="shared" si="190"/>
        <v>0</v>
      </c>
      <c r="AC300" s="89">
        <f t="shared" si="191"/>
        <v>0</v>
      </c>
      <c r="AD300" s="89">
        <f t="shared" si="192"/>
        <v>0</v>
      </c>
      <c r="AE300" s="89">
        <f t="shared" si="193"/>
        <v>0</v>
      </c>
      <c r="AF300" s="89">
        <f t="shared" si="194"/>
        <v>0</v>
      </c>
      <c r="AG300" s="89">
        <f t="shared" si="195"/>
        <v>0</v>
      </c>
      <c r="AH300" s="65">
        <v>0</v>
      </c>
      <c r="AI300" s="65">
        <v>0</v>
      </c>
      <c r="AJ300" s="65">
        <v>0</v>
      </c>
      <c r="AK300" s="65">
        <v>0</v>
      </c>
      <c r="AL300" s="65">
        <v>0</v>
      </c>
      <c r="AM300" s="65">
        <v>0</v>
      </c>
      <c r="AN300" s="89">
        <v>0</v>
      </c>
      <c r="AO300" s="89">
        <v>0</v>
      </c>
      <c r="AP300" s="89">
        <v>0</v>
      </c>
      <c r="AQ300" s="89">
        <v>0</v>
      </c>
      <c r="AR300" s="89">
        <v>0</v>
      </c>
      <c r="AS300" s="89">
        <v>0</v>
      </c>
      <c r="AT300" s="89">
        <v>0</v>
      </c>
      <c r="AU300" s="89">
        <v>0</v>
      </c>
      <c r="AV300" s="89">
        <v>0</v>
      </c>
      <c r="AW300" s="89">
        <v>0</v>
      </c>
      <c r="AX300" s="89">
        <v>0</v>
      </c>
      <c r="AY300" s="89">
        <v>0</v>
      </c>
      <c r="AZ300" s="65">
        <f t="shared" si="196"/>
        <v>0</v>
      </c>
      <c r="BA300" s="65">
        <f t="shared" si="197"/>
        <v>0</v>
      </c>
      <c r="BB300" s="65">
        <f t="shared" si="198"/>
        <v>0</v>
      </c>
      <c r="BC300" s="65">
        <f t="shared" si="199"/>
        <v>0</v>
      </c>
      <c r="BD300" s="65">
        <f t="shared" si="200"/>
        <v>0</v>
      </c>
      <c r="BE300" s="65">
        <f t="shared" si="201"/>
        <v>0</v>
      </c>
      <c r="BF300" s="65">
        <f t="shared" si="202"/>
        <v>0</v>
      </c>
      <c r="BG300" s="65">
        <f t="shared" si="203"/>
        <v>0</v>
      </c>
      <c r="BH300" s="65">
        <f t="shared" si="204"/>
        <v>0</v>
      </c>
      <c r="BI300" s="65">
        <f t="shared" si="205"/>
        <v>0</v>
      </c>
      <c r="BJ300" s="65">
        <f t="shared" si="206"/>
        <v>0</v>
      </c>
      <c r="BK300" s="65">
        <f t="shared" si="207"/>
        <v>0</v>
      </c>
    </row>
    <row r="301" spans="2:63" ht="15" hidden="1" customHeight="1" outlineLevel="1">
      <c r="B301" s="56" t="s">
        <v>69</v>
      </c>
      <c r="C301" s="56" t="s">
        <v>65</v>
      </c>
      <c r="D301" s="88">
        <f t="shared" si="167"/>
        <v>0</v>
      </c>
      <c r="E301" s="88">
        <f t="shared" si="168"/>
        <v>0</v>
      </c>
      <c r="F301" s="65">
        <f t="shared" si="169"/>
        <v>0</v>
      </c>
      <c r="G301" s="65">
        <f t="shared" si="170"/>
        <v>0</v>
      </c>
      <c r="H301" s="65">
        <f t="shared" si="171"/>
        <v>0</v>
      </c>
      <c r="J301" s="88">
        <f t="shared" si="172"/>
        <v>0.30233918275901323</v>
      </c>
      <c r="K301" s="88">
        <f t="shared" si="173"/>
        <v>0.12386860133278009</v>
      </c>
      <c r="L301" s="88">
        <f t="shared" si="174"/>
        <v>0.13222723531624195</v>
      </c>
      <c r="M301" s="88">
        <f t="shared" si="175"/>
        <v>0.1679988102863024</v>
      </c>
      <c r="N301" s="88">
        <f t="shared" si="176"/>
        <v>0.21758625555448893</v>
      </c>
      <c r="O301" s="88">
        <f t="shared" si="177"/>
        <v>5.5979914751173407E-2</v>
      </c>
      <c r="P301" s="65">
        <f t="shared" si="178"/>
        <v>0</v>
      </c>
      <c r="Q301" s="65">
        <f t="shared" si="179"/>
        <v>0</v>
      </c>
      <c r="R301" s="65">
        <f t="shared" si="180"/>
        <v>0</v>
      </c>
      <c r="S301" s="65">
        <f t="shared" si="181"/>
        <v>0</v>
      </c>
      <c r="T301" s="65">
        <f t="shared" si="182"/>
        <v>0</v>
      </c>
      <c r="U301" s="65">
        <f t="shared" si="183"/>
        <v>0</v>
      </c>
      <c r="V301" s="89">
        <f t="shared" si="184"/>
        <v>0</v>
      </c>
      <c r="W301" s="89">
        <f t="shared" si="185"/>
        <v>0</v>
      </c>
      <c r="X301" s="89">
        <f t="shared" si="186"/>
        <v>0</v>
      </c>
      <c r="Y301" s="89">
        <f t="shared" si="187"/>
        <v>0</v>
      </c>
      <c r="Z301" s="89">
        <f t="shared" si="188"/>
        <v>0</v>
      </c>
      <c r="AA301" s="89">
        <f t="shared" si="189"/>
        <v>0</v>
      </c>
      <c r="AB301" s="89">
        <f t="shared" si="190"/>
        <v>0</v>
      </c>
      <c r="AC301" s="89">
        <f t="shared" si="191"/>
        <v>0</v>
      </c>
      <c r="AD301" s="89">
        <f t="shared" si="192"/>
        <v>0</v>
      </c>
      <c r="AE301" s="89">
        <f t="shared" si="193"/>
        <v>0</v>
      </c>
      <c r="AF301" s="89">
        <f t="shared" si="194"/>
        <v>0</v>
      </c>
      <c r="AG301" s="89">
        <f t="shared" si="195"/>
        <v>0</v>
      </c>
      <c r="AH301" s="65">
        <v>0</v>
      </c>
      <c r="AI301" s="65">
        <v>0</v>
      </c>
      <c r="AJ301" s="65">
        <v>0</v>
      </c>
      <c r="AK301" s="65">
        <v>0</v>
      </c>
      <c r="AL301" s="65">
        <v>0</v>
      </c>
      <c r="AM301" s="65">
        <v>0</v>
      </c>
      <c r="AN301" s="89">
        <v>0</v>
      </c>
      <c r="AO301" s="89">
        <v>0</v>
      </c>
      <c r="AP301" s="89">
        <v>0</v>
      </c>
      <c r="AQ301" s="89">
        <v>0</v>
      </c>
      <c r="AR301" s="89">
        <v>0</v>
      </c>
      <c r="AS301" s="89">
        <v>0</v>
      </c>
      <c r="AT301" s="89">
        <v>0</v>
      </c>
      <c r="AU301" s="89">
        <v>0</v>
      </c>
      <c r="AV301" s="89">
        <v>0</v>
      </c>
      <c r="AW301" s="89">
        <v>0</v>
      </c>
      <c r="AX301" s="89">
        <v>0</v>
      </c>
      <c r="AY301" s="89">
        <v>0</v>
      </c>
      <c r="AZ301" s="65">
        <f t="shared" si="196"/>
        <v>0</v>
      </c>
      <c r="BA301" s="65">
        <f t="shared" si="197"/>
        <v>0</v>
      </c>
      <c r="BB301" s="65">
        <f t="shared" si="198"/>
        <v>0</v>
      </c>
      <c r="BC301" s="65">
        <f t="shared" si="199"/>
        <v>0</v>
      </c>
      <c r="BD301" s="65">
        <f t="shared" si="200"/>
        <v>0</v>
      </c>
      <c r="BE301" s="65">
        <f t="shared" si="201"/>
        <v>0</v>
      </c>
      <c r="BF301" s="65">
        <f t="shared" si="202"/>
        <v>0</v>
      </c>
      <c r="BG301" s="65">
        <f t="shared" si="203"/>
        <v>0</v>
      </c>
      <c r="BH301" s="65">
        <f t="shared" si="204"/>
        <v>0</v>
      </c>
      <c r="BI301" s="65">
        <f t="shared" si="205"/>
        <v>0</v>
      </c>
      <c r="BJ301" s="65">
        <f t="shared" si="206"/>
        <v>0</v>
      </c>
      <c r="BK301" s="65">
        <f t="shared" si="207"/>
        <v>0</v>
      </c>
    </row>
    <row r="302" spans="2:63" ht="15" hidden="1" customHeight="1" outlineLevel="1">
      <c r="B302" s="56" t="s">
        <v>68</v>
      </c>
      <c r="C302" s="56" t="s">
        <v>64</v>
      </c>
      <c r="D302" s="88">
        <f t="shared" si="167"/>
        <v>0</v>
      </c>
      <c r="E302" s="88">
        <f t="shared" si="168"/>
        <v>0</v>
      </c>
      <c r="F302" s="65">
        <f t="shared" si="169"/>
        <v>0</v>
      </c>
      <c r="G302" s="65">
        <f t="shared" si="170"/>
        <v>0</v>
      </c>
      <c r="H302" s="65">
        <f t="shared" si="171"/>
        <v>0</v>
      </c>
      <c r="J302" s="88">
        <f t="shared" si="172"/>
        <v>0.31695443947318669</v>
      </c>
      <c r="K302" s="88">
        <f t="shared" si="173"/>
        <v>4.0960362971831875E-4</v>
      </c>
      <c r="L302" s="88">
        <f t="shared" si="174"/>
        <v>0.682635956897095</v>
      </c>
      <c r="M302" s="88">
        <f t="shared" si="175"/>
        <v>0</v>
      </c>
      <c r="N302" s="88">
        <f t="shared" si="176"/>
        <v>0</v>
      </c>
      <c r="O302" s="88">
        <f t="shared" si="177"/>
        <v>0</v>
      </c>
      <c r="P302" s="65">
        <f t="shared" si="178"/>
        <v>0</v>
      </c>
      <c r="Q302" s="65">
        <f t="shared" si="179"/>
        <v>0</v>
      </c>
      <c r="R302" s="65">
        <f t="shared" si="180"/>
        <v>0</v>
      </c>
      <c r="S302" s="65">
        <f t="shared" si="181"/>
        <v>0</v>
      </c>
      <c r="T302" s="65">
        <f t="shared" si="182"/>
        <v>0</v>
      </c>
      <c r="U302" s="65">
        <f t="shared" si="183"/>
        <v>0</v>
      </c>
      <c r="V302" s="89">
        <f t="shared" si="184"/>
        <v>0</v>
      </c>
      <c r="W302" s="89">
        <f t="shared" si="185"/>
        <v>0</v>
      </c>
      <c r="X302" s="89">
        <f t="shared" si="186"/>
        <v>0</v>
      </c>
      <c r="Y302" s="89">
        <f t="shared" si="187"/>
        <v>0</v>
      </c>
      <c r="Z302" s="89">
        <f t="shared" si="188"/>
        <v>0</v>
      </c>
      <c r="AA302" s="89">
        <f t="shared" si="189"/>
        <v>0</v>
      </c>
      <c r="AB302" s="89">
        <f t="shared" si="190"/>
        <v>0</v>
      </c>
      <c r="AC302" s="89">
        <f t="shared" si="191"/>
        <v>0</v>
      </c>
      <c r="AD302" s="89">
        <f t="shared" si="192"/>
        <v>0</v>
      </c>
      <c r="AE302" s="89">
        <f t="shared" si="193"/>
        <v>0</v>
      </c>
      <c r="AF302" s="89">
        <f t="shared" si="194"/>
        <v>0</v>
      </c>
      <c r="AG302" s="89">
        <f t="shared" si="195"/>
        <v>0</v>
      </c>
      <c r="AH302" s="65">
        <v>20119</v>
      </c>
      <c r="AI302" s="65">
        <v>26</v>
      </c>
      <c r="AJ302" s="65">
        <v>43331</v>
      </c>
      <c r="AK302" s="65">
        <v>0</v>
      </c>
      <c r="AL302" s="65">
        <v>0</v>
      </c>
      <c r="AM302" s="65">
        <v>0</v>
      </c>
      <c r="AN302" s="89">
        <v>26112844</v>
      </c>
      <c r="AO302" s="89">
        <v>34719</v>
      </c>
      <c r="AP302" s="89">
        <v>60921233</v>
      </c>
      <c r="AQ302" s="89">
        <v>0</v>
      </c>
      <c r="AR302" s="89">
        <v>0</v>
      </c>
      <c r="AS302" s="89">
        <v>0</v>
      </c>
      <c r="AT302" s="89">
        <v>17080738</v>
      </c>
      <c r="AU302" s="89">
        <v>20384</v>
      </c>
      <c r="AV302" s="89">
        <v>37038197</v>
      </c>
      <c r="AW302" s="89">
        <v>0</v>
      </c>
      <c r="AX302" s="89">
        <v>0</v>
      </c>
      <c r="AY302" s="89">
        <v>0</v>
      </c>
      <c r="AZ302" s="65">
        <f t="shared" si="196"/>
        <v>1297.9195785078782</v>
      </c>
      <c r="BA302" s="65">
        <f t="shared" si="197"/>
        <v>1335.3461538461538</v>
      </c>
      <c r="BB302" s="65">
        <f t="shared" si="198"/>
        <v>1405.9503127091459</v>
      </c>
      <c r="BC302" s="65">
        <f t="shared" si="199"/>
        <v>0</v>
      </c>
      <c r="BD302" s="65">
        <f t="shared" si="200"/>
        <v>0</v>
      </c>
      <c r="BE302" s="65">
        <f t="shared" si="201"/>
        <v>0</v>
      </c>
      <c r="BF302" s="65">
        <f t="shared" si="202"/>
        <v>848.98543665192108</v>
      </c>
      <c r="BG302" s="65">
        <f t="shared" si="203"/>
        <v>784</v>
      </c>
      <c r="BH302" s="65">
        <f t="shared" si="204"/>
        <v>854.77364935034961</v>
      </c>
      <c r="BI302" s="65">
        <f t="shared" si="205"/>
        <v>0</v>
      </c>
      <c r="BJ302" s="65">
        <f t="shared" si="206"/>
        <v>0</v>
      </c>
      <c r="BK302" s="65">
        <f t="shared" si="207"/>
        <v>0</v>
      </c>
    </row>
    <row r="303" spans="2:63" ht="15" hidden="1" customHeight="1" outlineLevel="1">
      <c r="B303" s="56" t="s">
        <v>68</v>
      </c>
      <c r="C303" s="56" t="s">
        <v>63</v>
      </c>
      <c r="D303" s="88">
        <f t="shared" ref="D303:D366" si="208">VLOOKUP(B303,$B$188:$C$208,2,0)</f>
        <v>0</v>
      </c>
      <c r="E303" s="88">
        <f t="shared" ref="E303:E366" si="209">VLOOKUP(C303,$B$213:$C$233,2,0)</f>
        <v>0</v>
      </c>
      <c r="F303" s="65">
        <f t="shared" ref="F303:F366" si="210">VLOOKUP($B303,$B$188:$D$208,3,0)*E303</f>
        <v>0</v>
      </c>
      <c r="G303" s="65">
        <f t="shared" ref="G303:G366" si="211">SUM(V303:AA303)</f>
        <v>0</v>
      </c>
      <c r="H303" s="65">
        <f t="shared" ref="H303:H366" si="212">SUM(AB303:AG303)</f>
        <v>0</v>
      </c>
      <c r="J303" s="88">
        <f t="shared" ref="J303:J366" si="213">+IF(ISERROR(AH303/SUM($AH303:$AM303)),J$236,AH303/SUM($AH303:$AM303))</f>
        <v>0</v>
      </c>
      <c r="K303" s="88">
        <f t="shared" ref="K303:K366" si="214">+IF(ISERROR(AI303/SUM($AH303:$AM303)),K$236,AI303/SUM($AH303:$AM303))</f>
        <v>0</v>
      </c>
      <c r="L303" s="88">
        <f t="shared" ref="L303:L366" si="215">+IF(ISERROR(AJ303/SUM($AH303:$AM303)),L$236,AJ303/SUM($AH303:$AM303))</f>
        <v>1</v>
      </c>
      <c r="M303" s="88">
        <f t="shared" ref="M303:M366" si="216">+IF(ISERROR(AK303/SUM($AH303:$AM303)),M$236,AK303/SUM($AH303:$AM303))</f>
        <v>0</v>
      </c>
      <c r="N303" s="88">
        <f t="shared" ref="N303:N366" si="217">+IF(ISERROR(AL303/SUM($AH303:$AM303)),N$236,AL303/SUM($AH303:$AM303))</f>
        <v>0</v>
      </c>
      <c r="O303" s="88">
        <f t="shared" ref="O303:O366" si="218">+IF(ISERROR(AM303/SUM($AH303:$AM303)),O$236,AM303/SUM($AH303:$AM303))</f>
        <v>0</v>
      </c>
      <c r="P303" s="65">
        <f t="shared" ref="P303:P366" si="219">+$F303*J303</f>
        <v>0</v>
      </c>
      <c r="Q303" s="65">
        <f t="shared" ref="Q303:Q366" si="220">+$F303*K303</f>
        <v>0</v>
      </c>
      <c r="R303" s="65">
        <f t="shared" ref="R303:R366" si="221">+$F303*L303</f>
        <v>0</v>
      </c>
      <c r="S303" s="65">
        <f t="shared" ref="S303:S366" si="222">+$F303*M303</f>
        <v>0</v>
      </c>
      <c r="T303" s="65">
        <f t="shared" ref="T303:T366" si="223">+$F303*N303</f>
        <v>0</v>
      </c>
      <c r="U303" s="65">
        <f t="shared" ref="U303:U366" si="224">+$F303*O303</f>
        <v>0</v>
      </c>
      <c r="V303" s="89">
        <f t="shared" ref="V303:V366" si="225">+IF(AZ303=0,AZ$236*P303,P303*AZ303)</f>
        <v>0</v>
      </c>
      <c r="W303" s="89">
        <f t="shared" ref="W303:W366" si="226">+IF(BA303=0,BA$236*Q303,Q303*BA303)</f>
        <v>0</v>
      </c>
      <c r="X303" s="89">
        <f t="shared" ref="X303:X366" si="227">+IF(BB303=0,BB$236*R303,R303*BB303)</f>
        <v>0</v>
      </c>
      <c r="Y303" s="89">
        <f t="shared" ref="Y303:Y366" si="228">+IF(BC303=0,BC$236*S303,S303*BC303)</f>
        <v>0</v>
      </c>
      <c r="Z303" s="89">
        <f t="shared" ref="Z303:Z366" si="229">+IF(BD303=0,BD$236*T303,T303*BD303)</f>
        <v>0</v>
      </c>
      <c r="AA303" s="89">
        <f t="shared" ref="AA303:AA366" si="230">+IF(BE303=0,BE$236*U303,U303*BE303)</f>
        <v>0</v>
      </c>
      <c r="AB303" s="89">
        <f t="shared" ref="AB303:AB366" si="231">+IF(BF303=0,BF$236*P303,P303*BF303)</f>
        <v>0</v>
      </c>
      <c r="AC303" s="89">
        <f t="shared" ref="AC303:AC366" si="232">+IF(BG303=0,BG$236*Q303,Q303*BG303)</f>
        <v>0</v>
      </c>
      <c r="AD303" s="89">
        <f t="shared" ref="AD303:AD366" si="233">+IF(BH303=0,BH$236*R303,R303*BH303)</f>
        <v>0</v>
      </c>
      <c r="AE303" s="89">
        <f t="shared" ref="AE303:AE366" si="234">+IF(BI303=0,BI$236*S303,S303*BI303)</f>
        <v>0</v>
      </c>
      <c r="AF303" s="89">
        <f t="shared" ref="AF303:AF366" si="235">+IF(BJ303=0,BJ$236*T303,T303*BJ303)</f>
        <v>0</v>
      </c>
      <c r="AG303" s="89">
        <f t="shared" ref="AG303:AG366" si="236">+IF(BK303=0,BK$236*U303,U303*BK303)</f>
        <v>0</v>
      </c>
      <c r="AH303" s="65">
        <v>0</v>
      </c>
      <c r="AI303" s="65">
        <v>0</v>
      </c>
      <c r="AJ303" s="65">
        <v>31</v>
      </c>
      <c r="AK303" s="65">
        <v>0</v>
      </c>
      <c r="AL303" s="65">
        <v>0</v>
      </c>
      <c r="AM303" s="65">
        <v>0</v>
      </c>
      <c r="AN303" s="89">
        <v>0</v>
      </c>
      <c r="AO303" s="89">
        <v>0</v>
      </c>
      <c r="AP303" s="89">
        <v>45570</v>
      </c>
      <c r="AQ303" s="89">
        <v>0</v>
      </c>
      <c r="AR303" s="89">
        <v>0</v>
      </c>
      <c r="AS303" s="89">
        <v>0</v>
      </c>
      <c r="AT303" s="89">
        <v>0</v>
      </c>
      <c r="AU303" s="89">
        <v>0</v>
      </c>
      <c r="AV303" s="89">
        <v>40114</v>
      </c>
      <c r="AW303" s="89">
        <v>0</v>
      </c>
      <c r="AX303" s="89">
        <v>0</v>
      </c>
      <c r="AY303" s="89">
        <v>0</v>
      </c>
      <c r="AZ303" s="65">
        <f t="shared" ref="AZ303:AZ366" si="237">+IF(ISERROR(AN303/AH303),0,AN303/AH303)</f>
        <v>0</v>
      </c>
      <c r="BA303" s="65">
        <f t="shared" ref="BA303:BA366" si="238">+IF(ISERROR(AO303/AI303),0,AO303/AI303)</f>
        <v>0</v>
      </c>
      <c r="BB303" s="65">
        <f t="shared" ref="BB303:BB366" si="239">+IF(ISERROR(AP303/AJ303),0,AP303/AJ303)</f>
        <v>1470</v>
      </c>
      <c r="BC303" s="65">
        <f t="shared" ref="BC303:BC366" si="240">+IF(ISERROR(AQ303/AK303),0,AQ303/AK303)</f>
        <v>0</v>
      </c>
      <c r="BD303" s="65">
        <f t="shared" ref="BD303:BD366" si="241">+IF(ISERROR(AR303/AL303),0,AR303/AL303)</f>
        <v>0</v>
      </c>
      <c r="BE303" s="65">
        <f t="shared" ref="BE303:BE366" si="242">+IF(ISERROR(AS303/AM303),0,AS303/AM303)</f>
        <v>0</v>
      </c>
      <c r="BF303" s="65">
        <f t="shared" ref="BF303:BF366" si="243">+IF(ISERROR(AT303/AH303),0,AT303/AH303)</f>
        <v>0</v>
      </c>
      <c r="BG303" s="65">
        <f t="shared" ref="BG303:BG366" si="244">+IF(ISERROR(AU303/AI303),0,AU303/AI303)</f>
        <v>0</v>
      </c>
      <c r="BH303" s="65">
        <f t="shared" ref="BH303:BH366" si="245">+IF(ISERROR(AV303/AJ303),0,AV303/AJ303)</f>
        <v>1294</v>
      </c>
      <c r="BI303" s="65">
        <f t="shared" ref="BI303:BI366" si="246">+IF(ISERROR(AW303/AK303),0,AW303/AK303)</f>
        <v>0</v>
      </c>
      <c r="BJ303" s="65">
        <f t="shared" ref="BJ303:BJ366" si="247">+IF(ISERROR(AX303/AL303),0,AX303/AL303)</f>
        <v>0</v>
      </c>
      <c r="BK303" s="65">
        <f t="shared" ref="BK303:BK366" si="248">+IF(ISERROR(AY303/AM303),0,AY303/AM303)</f>
        <v>0</v>
      </c>
    </row>
    <row r="304" spans="2:63" ht="15" hidden="1" customHeight="1" outlineLevel="1">
      <c r="B304" s="56" t="s">
        <v>68</v>
      </c>
      <c r="C304" s="56" t="s">
        <v>62</v>
      </c>
      <c r="D304" s="88">
        <f t="shared" si="208"/>
        <v>0</v>
      </c>
      <c r="E304" s="88">
        <f t="shared" si="209"/>
        <v>0</v>
      </c>
      <c r="F304" s="65">
        <f t="shared" si="210"/>
        <v>0</v>
      </c>
      <c r="G304" s="65">
        <f t="shared" si="211"/>
        <v>0</v>
      </c>
      <c r="H304" s="65">
        <f t="shared" si="212"/>
        <v>0</v>
      </c>
      <c r="J304" s="88">
        <f t="shared" si="213"/>
        <v>0.20648215586307356</v>
      </c>
      <c r="K304" s="88">
        <f t="shared" si="214"/>
        <v>3.2046613255644575E-3</v>
      </c>
      <c r="L304" s="88">
        <f t="shared" si="215"/>
        <v>0.58659868900218504</v>
      </c>
      <c r="M304" s="88">
        <f t="shared" si="216"/>
        <v>0</v>
      </c>
      <c r="N304" s="88">
        <f t="shared" si="217"/>
        <v>0.20371449380917697</v>
      </c>
      <c r="O304" s="88">
        <f t="shared" si="218"/>
        <v>0</v>
      </c>
      <c r="P304" s="65">
        <f t="shared" si="219"/>
        <v>0</v>
      </c>
      <c r="Q304" s="65">
        <f t="shared" si="220"/>
        <v>0</v>
      </c>
      <c r="R304" s="65">
        <f t="shared" si="221"/>
        <v>0</v>
      </c>
      <c r="S304" s="65">
        <f t="shared" si="222"/>
        <v>0</v>
      </c>
      <c r="T304" s="65">
        <f t="shared" si="223"/>
        <v>0</v>
      </c>
      <c r="U304" s="65">
        <f t="shared" si="224"/>
        <v>0</v>
      </c>
      <c r="V304" s="89">
        <f t="shared" si="225"/>
        <v>0</v>
      </c>
      <c r="W304" s="89">
        <f t="shared" si="226"/>
        <v>0</v>
      </c>
      <c r="X304" s="89">
        <f t="shared" si="227"/>
        <v>0</v>
      </c>
      <c r="Y304" s="89">
        <f t="shared" si="228"/>
        <v>0</v>
      </c>
      <c r="Z304" s="89">
        <f t="shared" si="229"/>
        <v>0</v>
      </c>
      <c r="AA304" s="89">
        <f t="shared" si="230"/>
        <v>0</v>
      </c>
      <c r="AB304" s="89">
        <f t="shared" si="231"/>
        <v>0</v>
      </c>
      <c r="AC304" s="89">
        <f t="shared" si="232"/>
        <v>0</v>
      </c>
      <c r="AD304" s="89">
        <f t="shared" si="233"/>
        <v>0</v>
      </c>
      <c r="AE304" s="89">
        <f t="shared" si="234"/>
        <v>0</v>
      </c>
      <c r="AF304" s="89">
        <f t="shared" si="235"/>
        <v>0</v>
      </c>
      <c r="AG304" s="89">
        <f t="shared" si="236"/>
        <v>0</v>
      </c>
      <c r="AH304" s="65">
        <v>2835</v>
      </c>
      <c r="AI304" s="65">
        <v>44</v>
      </c>
      <c r="AJ304" s="65">
        <v>8054</v>
      </c>
      <c r="AK304" s="65">
        <v>0</v>
      </c>
      <c r="AL304" s="65">
        <v>2797</v>
      </c>
      <c r="AM304" s="65">
        <v>0</v>
      </c>
      <c r="AN304" s="89">
        <v>3891117</v>
      </c>
      <c r="AO304" s="89">
        <v>80214</v>
      </c>
      <c r="AP304" s="89">
        <v>13707668</v>
      </c>
      <c r="AQ304" s="89">
        <v>0</v>
      </c>
      <c r="AR304" s="89">
        <v>6007407</v>
      </c>
      <c r="AS304" s="89">
        <v>0</v>
      </c>
      <c r="AT304" s="89">
        <v>2979434</v>
      </c>
      <c r="AU304" s="89">
        <v>39468</v>
      </c>
      <c r="AV304" s="89">
        <v>8478994</v>
      </c>
      <c r="AW304" s="89">
        <v>0</v>
      </c>
      <c r="AX304" s="89">
        <v>2956385</v>
      </c>
      <c r="AY304" s="89">
        <v>0</v>
      </c>
      <c r="AZ304" s="65">
        <f t="shared" si="237"/>
        <v>1372.5280423280424</v>
      </c>
      <c r="BA304" s="65">
        <f t="shared" si="238"/>
        <v>1823.0454545454545</v>
      </c>
      <c r="BB304" s="65">
        <f t="shared" si="239"/>
        <v>1701.9702011422896</v>
      </c>
      <c r="BC304" s="65">
        <f t="shared" si="240"/>
        <v>0</v>
      </c>
      <c r="BD304" s="65">
        <f t="shared" si="241"/>
        <v>2147.8037182695743</v>
      </c>
      <c r="BE304" s="65">
        <f t="shared" si="242"/>
        <v>0</v>
      </c>
      <c r="BF304" s="65">
        <f t="shared" si="243"/>
        <v>1050.9467372134038</v>
      </c>
      <c r="BG304" s="65">
        <f t="shared" si="244"/>
        <v>897</v>
      </c>
      <c r="BH304" s="65">
        <f t="shared" si="245"/>
        <v>1052.768065557487</v>
      </c>
      <c r="BI304" s="65">
        <f t="shared" si="246"/>
        <v>0</v>
      </c>
      <c r="BJ304" s="65">
        <f t="shared" si="247"/>
        <v>1056.9842688594922</v>
      </c>
      <c r="BK304" s="65">
        <f t="shared" si="248"/>
        <v>0</v>
      </c>
    </row>
    <row r="305" spans="2:63" ht="15" hidden="1" customHeight="1" outlineLevel="1">
      <c r="B305" s="56" t="s">
        <v>68</v>
      </c>
      <c r="C305" s="56" t="s">
        <v>61</v>
      </c>
      <c r="D305" s="88">
        <f t="shared" si="208"/>
        <v>0</v>
      </c>
      <c r="E305" s="88">
        <f t="shared" si="209"/>
        <v>0</v>
      </c>
      <c r="F305" s="65">
        <f t="shared" si="210"/>
        <v>0</v>
      </c>
      <c r="G305" s="65">
        <f t="shared" si="211"/>
        <v>0</v>
      </c>
      <c r="H305" s="65">
        <f t="shared" si="212"/>
        <v>0</v>
      </c>
      <c r="J305" s="88">
        <f t="shared" si="213"/>
        <v>0.30233918275901323</v>
      </c>
      <c r="K305" s="88">
        <f t="shared" si="214"/>
        <v>0.12386860133278009</v>
      </c>
      <c r="L305" s="88">
        <f t="shared" si="215"/>
        <v>0.13222723531624195</v>
      </c>
      <c r="M305" s="88">
        <f t="shared" si="216"/>
        <v>0.1679988102863024</v>
      </c>
      <c r="N305" s="88">
        <f t="shared" si="217"/>
        <v>0.21758625555448893</v>
      </c>
      <c r="O305" s="88">
        <f t="shared" si="218"/>
        <v>5.5979914751173407E-2</v>
      </c>
      <c r="P305" s="65">
        <f t="shared" si="219"/>
        <v>0</v>
      </c>
      <c r="Q305" s="65">
        <f t="shared" si="220"/>
        <v>0</v>
      </c>
      <c r="R305" s="65">
        <f t="shared" si="221"/>
        <v>0</v>
      </c>
      <c r="S305" s="65">
        <f t="shared" si="222"/>
        <v>0</v>
      </c>
      <c r="T305" s="65">
        <f t="shared" si="223"/>
        <v>0</v>
      </c>
      <c r="U305" s="65">
        <f t="shared" si="224"/>
        <v>0</v>
      </c>
      <c r="V305" s="89">
        <f t="shared" si="225"/>
        <v>0</v>
      </c>
      <c r="W305" s="89">
        <f t="shared" si="226"/>
        <v>0</v>
      </c>
      <c r="X305" s="89">
        <f t="shared" si="227"/>
        <v>0</v>
      </c>
      <c r="Y305" s="89">
        <f t="shared" si="228"/>
        <v>0</v>
      </c>
      <c r="Z305" s="89">
        <f t="shared" si="229"/>
        <v>0</v>
      </c>
      <c r="AA305" s="89">
        <f t="shared" si="230"/>
        <v>0</v>
      </c>
      <c r="AB305" s="89">
        <f t="shared" si="231"/>
        <v>0</v>
      </c>
      <c r="AC305" s="89">
        <f t="shared" si="232"/>
        <v>0</v>
      </c>
      <c r="AD305" s="89">
        <f t="shared" si="233"/>
        <v>0</v>
      </c>
      <c r="AE305" s="89">
        <f t="shared" si="234"/>
        <v>0</v>
      </c>
      <c r="AF305" s="89">
        <f t="shared" si="235"/>
        <v>0</v>
      </c>
      <c r="AG305" s="89">
        <f t="shared" si="236"/>
        <v>0</v>
      </c>
      <c r="AH305" s="65">
        <v>0</v>
      </c>
      <c r="AI305" s="65">
        <v>0</v>
      </c>
      <c r="AJ305" s="65">
        <v>0</v>
      </c>
      <c r="AK305" s="65">
        <v>0</v>
      </c>
      <c r="AL305" s="65">
        <v>0</v>
      </c>
      <c r="AM305" s="65">
        <v>0</v>
      </c>
      <c r="AN305" s="89">
        <v>0</v>
      </c>
      <c r="AO305" s="89">
        <v>0</v>
      </c>
      <c r="AP305" s="89">
        <v>0</v>
      </c>
      <c r="AQ305" s="89">
        <v>0</v>
      </c>
      <c r="AR305" s="89">
        <v>0</v>
      </c>
      <c r="AS305" s="89">
        <v>0</v>
      </c>
      <c r="AT305" s="89">
        <v>0</v>
      </c>
      <c r="AU305" s="89">
        <v>0</v>
      </c>
      <c r="AV305" s="89">
        <v>0</v>
      </c>
      <c r="AW305" s="89">
        <v>0</v>
      </c>
      <c r="AX305" s="89">
        <v>0</v>
      </c>
      <c r="AY305" s="89">
        <v>0</v>
      </c>
      <c r="AZ305" s="65">
        <f t="shared" si="237"/>
        <v>0</v>
      </c>
      <c r="BA305" s="65">
        <f t="shared" si="238"/>
        <v>0</v>
      </c>
      <c r="BB305" s="65">
        <f t="shared" si="239"/>
        <v>0</v>
      </c>
      <c r="BC305" s="65">
        <f t="shared" si="240"/>
        <v>0</v>
      </c>
      <c r="BD305" s="65">
        <f t="shared" si="241"/>
        <v>0</v>
      </c>
      <c r="BE305" s="65">
        <f t="shared" si="242"/>
        <v>0</v>
      </c>
      <c r="BF305" s="65">
        <f t="shared" si="243"/>
        <v>0</v>
      </c>
      <c r="BG305" s="65">
        <f t="shared" si="244"/>
        <v>0</v>
      </c>
      <c r="BH305" s="65">
        <f t="shared" si="245"/>
        <v>0</v>
      </c>
      <c r="BI305" s="65">
        <f t="shared" si="246"/>
        <v>0</v>
      </c>
      <c r="BJ305" s="65">
        <f t="shared" si="247"/>
        <v>0</v>
      </c>
      <c r="BK305" s="65">
        <f t="shared" si="248"/>
        <v>0</v>
      </c>
    </row>
    <row r="306" spans="2:63" ht="15" hidden="1" customHeight="1" outlineLevel="1">
      <c r="B306" s="56" t="s">
        <v>68</v>
      </c>
      <c r="C306" s="56" t="s">
        <v>40</v>
      </c>
      <c r="D306" s="88">
        <f t="shared" si="208"/>
        <v>0</v>
      </c>
      <c r="E306" s="88">
        <f t="shared" si="209"/>
        <v>0</v>
      </c>
      <c r="F306" s="65">
        <f t="shared" si="210"/>
        <v>0</v>
      </c>
      <c r="G306" s="65">
        <f t="shared" si="211"/>
        <v>0</v>
      </c>
      <c r="H306" s="65">
        <f t="shared" si="212"/>
        <v>0</v>
      </c>
      <c r="J306" s="88">
        <f t="shared" si="213"/>
        <v>0.30233918275901323</v>
      </c>
      <c r="K306" s="88">
        <f t="shared" si="214"/>
        <v>0.12386860133278009</v>
      </c>
      <c r="L306" s="88">
        <f t="shared" si="215"/>
        <v>0.13222723531624195</v>
      </c>
      <c r="M306" s="88">
        <f t="shared" si="216"/>
        <v>0.1679988102863024</v>
      </c>
      <c r="N306" s="88">
        <f t="shared" si="217"/>
        <v>0.21758625555448893</v>
      </c>
      <c r="O306" s="88">
        <f t="shared" si="218"/>
        <v>5.5979914751173407E-2</v>
      </c>
      <c r="P306" s="65">
        <f t="shared" si="219"/>
        <v>0</v>
      </c>
      <c r="Q306" s="65">
        <f t="shared" si="220"/>
        <v>0</v>
      </c>
      <c r="R306" s="65">
        <f t="shared" si="221"/>
        <v>0</v>
      </c>
      <c r="S306" s="65">
        <f t="shared" si="222"/>
        <v>0</v>
      </c>
      <c r="T306" s="65">
        <f t="shared" si="223"/>
        <v>0</v>
      </c>
      <c r="U306" s="65">
        <f t="shared" si="224"/>
        <v>0</v>
      </c>
      <c r="V306" s="89">
        <f t="shared" si="225"/>
        <v>0</v>
      </c>
      <c r="W306" s="89">
        <f t="shared" si="226"/>
        <v>0</v>
      </c>
      <c r="X306" s="89">
        <f t="shared" si="227"/>
        <v>0</v>
      </c>
      <c r="Y306" s="89">
        <f t="shared" si="228"/>
        <v>0</v>
      </c>
      <c r="Z306" s="89">
        <f t="shared" si="229"/>
        <v>0</v>
      </c>
      <c r="AA306" s="89">
        <f t="shared" si="230"/>
        <v>0</v>
      </c>
      <c r="AB306" s="89">
        <f t="shared" si="231"/>
        <v>0</v>
      </c>
      <c r="AC306" s="89">
        <f t="shared" si="232"/>
        <v>0</v>
      </c>
      <c r="AD306" s="89">
        <f t="shared" si="233"/>
        <v>0</v>
      </c>
      <c r="AE306" s="89">
        <f t="shared" si="234"/>
        <v>0</v>
      </c>
      <c r="AF306" s="89">
        <f t="shared" si="235"/>
        <v>0</v>
      </c>
      <c r="AG306" s="89">
        <f t="shared" si="236"/>
        <v>0</v>
      </c>
      <c r="AH306" s="65">
        <v>0</v>
      </c>
      <c r="AI306" s="65">
        <v>0</v>
      </c>
      <c r="AJ306" s="65">
        <v>0</v>
      </c>
      <c r="AK306" s="65">
        <v>0</v>
      </c>
      <c r="AL306" s="65">
        <v>0</v>
      </c>
      <c r="AM306" s="65">
        <v>0</v>
      </c>
      <c r="AN306" s="89">
        <v>0</v>
      </c>
      <c r="AO306" s="89">
        <v>0</v>
      </c>
      <c r="AP306" s="89">
        <v>0</v>
      </c>
      <c r="AQ306" s="89">
        <v>0</v>
      </c>
      <c r="AR306" s="89">
        <v>0</v>
      </c>
      <c r="AS306" s="89">
        <v>0</v>
      </c>
      <c r="AT306" s="89">
        <v>0</v>
      </c>
      <c r="AU306" s="89">
        <v>0</v>
      </c>
      <c r="AV306" s="89">
        <v>0</v>
      </c>
      <c r="AW306" s="89">
        <v>0</v>
      </c>
      <c r="AX306" s="89">
        <v>0</v>
      </c>
      <c r="AY306" s="89">
        <v>0</v>
      </c>
      <c r="AZ306" s="65">
        <f t="shared" si="237"/>
        <v>0</v>
      </c>
      <c r="BA306" s="65">
        <f t="shared" si="238"/>
        <v>0</v>
      </c>
      <c r="BB306" s="65">
        <f t="shared" si="239"/>
        <v>0</v>
      </c>
      <c r="BC306" s="65">
        <f t="shared" si="240"/>
        <v>0</v>
      </c>
      <c r="BD306" s="65">
        <f t="shared" si="241"/>
        <v>0</v>
      </c>
      <c r="BE306" s="65">
        <f t="shared" si="242"/>
        <v>0</v>
      </c>
      <c r="BF306" s="65">
        <f t="shared" si="243"/>
        <v>0</v>
      </c>
      <c r="BG306" s="65">
        <f t="shared" si="244"/>
        <v>0</v>
      </c>
      <c r="BH306" s="65">
        <f t="shared" si="245"/>
        <v>0</v>
      </c>
      <c r="BI306" s="65">
        <f t="shared" si="246"/>
        <v>0</v>
      </c>
      <c r="BJ306" s="65">
        <f t="shared" si="247"/>
        <v>0</v>
      </c>
      <c r="BK306" s="65">
        <f t="shared" si="248"/>
        <v>0</v>
      </c>
    </row>
    <row r="307" spans="2:63" ht="15" hidden="1" customHeight="1" outlineLevel="1">
      <c r="B307" s="56" t="s">
        <v>68</v>
      </c>
      <c r="C307" s="56" t="s">
        <v>60</v>
      </c>
      <c r="D307" s="88">
        <f t="shared" si="208"/>
        <v>0</v>
      </c>
      <c r="E307" s="88">
        <f t="shared" si="209"/>
        <v>0</v>
      </c>
      <c r="F307" s="65">
        <f t="shared" si="210"/>
        <v>0</v>
      </c>
      <c r="G307" s="65">
        <f t="shared" si="211"/>
        <v>0</v>
      </c>
      <c r="H307" s="65">
        <f t="shared" si="212"/>
        <v>0</v>
      </c>
      <c r="J307" s="88">
        <f t="shared" si="213"/>
        <v>6.8318759055179604E-2</v>
      </c>
      <c r="K307" s="88">
        <f t="shared" si="214"/>
        <v>0.25969523002073541</v>
      </c>
      <c r="L307" s="88">
        <f t="shared" si="215"/>
        <v>0.18950930862004292</v>
      </c>
      <c r="M307" s="88">
        <f t="shared" si="216"/>
        <v>0</v>
      </c>
      <c r="N307" s="88">
        <f t="shared" si="217"/>
        <v>0.4824767023040421</v>
      </c>
      <c r="O307" s="88">
        <f t="shared" si="218"/>
        <v>0</v>
      </c>
      <c r="P307" s="65">
        <f t="shared" si="219"/>
        <v>0</v>
      </c>
      <c r="Q307" s="65">
        <f t="shared" si="220"/>
        <v>0</v>
      </c>
      <c r="R307" s="65">
        <f t="shared" si="221"/>
        <v>0</v>
      </c>
      <c r="S307" s="65">
        <f t="shared" si="222"/>
        <v>0</v>
      </c>
      <c r="T307" s="65">
        <f t="shared" si="223"/>
        <v>0</v>
      </c>
      <c r="U307" s="65">
        <f t="shared" si="224"/>
        <v>0</v>
      </c>
      <c r="V307" s="89">
        <f t="shared" si="225"/>
        <v>0</v>
      </c>
      <c r="W307" s="89">
        <f t="shared" si="226"/>
        <v>0</v>
      </c>
      <c r="X307" s="89">
        <f t="shared" si="227"/>
        <v>0</v>
      </c>
      <c r="Y307" s="89">
        <f t="shared" si="228"/>
        <v>0</v>
      </c>
      <c r="Z307" s="89">
        <f t="shared" si="229"/>
        <v>0</v>
      </c>
      <c r="AA307" s="89">
        <f t="shared" si="230"/>
        <v>0</v>
      </c>
      <c r="AB307" s="89">
        <f t="shared" si="231"/>
        <v>0</v>
      </c>
      <c r="AC307" s="89">
        <f t="shared" si="232"/>
        <v>0</v>
      </c>
      <c r="AD307" s="89">
        <f t="shared" si="233"/>
        <v>0</v>
      </c>
      <c r="AE307" s="89">
        <f t="shared" si="234"/>
        <v>0</v>
      </c>
      <c r="AF307" s="89">
        <f t="shared" si="235"/>
        <v>0</v>
      </c>
      <c r="AG307" s="89">
        <f t="shared" si="236"/>
        <v>0</v>
      </c>
      <c r="AH307" s="65">
        <v>97987</v>
      </c>
      <c r="AI307" s="65">
        <v>372471</v>
      </c>
      <c r="AJ307" s="65">
        <v>271806</v>
      </c>
      <c r="AK307" s="65">
        <v>0</v>
      </c>
      <c r="AL307" s="65">
        <v>691998</v>
      </c>
      <c r="AM307" s="65">
        <v>0</v>
      </c>
      <c r="AN307" s="89">
        <v>183439834</v>
      </c>
      <c r="AO307" s="89">
        <v>645770645</v>
      </c>
      <c r="AP307" s="89">
        <v>477932927</v>
      </c>
      <c r="AQ307" s="89">
        <v>0</v>
      </c>
      <c r="AR307" s="89">
        <v>1407859794</v>
      </c>
      <c r="AS307" s="89">
        <v>0</v>
      </c>
      <c r="AT307" s="89">
        <v>108138773</v>
      </c>
      <c r="AU307" s="89">
        <v>365144004</v>
      </c>
      <c r="AV307" s="89">
        <v>265996712</v>
      </c>
      <c r="AW307" s="89">
        <v>0</v>
      </c>
      <c r="AX307" s="89">
        <v>673003755</v>
      </c>
      <c r="AY307" s="89">
        <v>0</v>
      </c>
      <c r="AZ307" s="65">
        <f t="shared" si="237"/>
        <v>1872.0833784073398</v>
      </c>
      <c r="BA307" s="65">
        <f t="shared" si="238"/>
        <v>1733.7474461098984</v>
      </c>
      <c r="BB307" s="65">
        <f t="shared" si="239"/>
        <v>1758.3604740145545</v>
      </c>
      <c r="BC307" s="65">
        <f t="shared" si="240"/>
        <v>0</v>
      </c>
      <c r="BD307" s="65">
        <f t="shared" si="241"/>
        <v>2034.4853511137314</v>
      </c>
      <c r="BE307" s="65">
        <f t="shared" si="242"/>
        <v>0</v>
      </c>
      <c r="BF307" s="65">
        <f t="shared" si="243"/>
        <v>1103.6032636982457</v>
      </c>
      <c r="BG307" s="65">
        <f t="shared" si="244"/>
        <v>980.3286806221156</v>
      </c>
      <c r="BH307" s="65">
        <f t="shared" si="245"/>
        <v>978.62707960825003</v>
      </c>
      <c r="BI307" s="65">
        <f t="shared" si="246"/>
        <v>0</v>
      </c>
      <c r="BJ307" s="65">
        <f t="shared" si="247"/>
        <v>972.55158974447897</v>
      </c>
      <c r="BK307" s="65">
        <f t="shared" si="248"/>
        <v>0</v>
      </c>
    </row>
    <row r="308" spans="2:63" ht="15" hidden="1" customHeight="1" outlineLevel="1">
      <c r="B308" s="56" t="s">
        <v>68</v>
      </c>
      <c r="C308" s="56" t="s">
        <v>59</v>
      </c>
      <c r="D308" s="88">
        <f t="shared" si="208"/>
        <v>0</v>
      </c>
      <c r="E308" s="88">
        <f t="shared" si="209"/>
        <v>0</v>
      </c>
      <c r="F308" s="65">
        <f t="shared" si="210"/>
        <v>0</v>
      </c>
      <c r="G308" s="65">
        <f t="shared" si="211"/>
        <v>0</v>
      </c>
      <c r="H308" s="65">
        <f t="shared" si="212"/>
        <v>0</v>
      </c>
      <c r="J308" s="88">
        <f t="shared" si="213"/>
        <v>0.2532110284666359</v>
      </c>
      <c r="K308" s="88">
        <f t="shared" si="214"/>
        <v>0.26712620071304588</v>
      </c>
      <c r="L308" s="88">
        <f t="shared" si="215"/>
        <v>0.15893633668944476</v>
      </c>
      <c r="M308" s="88">
        <f t="shared" si="216"/>
        <v>0</v>
      </c>
      <c r="N308" s="88">
        <f t="shared" si="217"/>
        <v>0.32072643413087343</v>
      </c>
      <c r="O308" s="88">
        <f t="shared" si="218"/>
        <v>0</v>
      </c>
      <c r="P308" s="65">
        <f t="shared" si="219"/>
        <v>0</v>
      </c>
      <c r="Q308" s="65">
        <f t="shared" si="220"/>
        <v>0</v>
      </c>
      <c r="R308" s="65">
        <f t="shared" si="221"/>
        <v>0</v>
      </c>
      <c r="S308" s="65">
        <f t="shared" si="222"/>
        <v>0</v>
      </c>
      <c r="T308" s="65">
        <f t="shared" si="223"/>
        <v>0</v>
      </c>
      <c r="U308" s="65">
        <f t="shared" si="224"/>
        <v>0</v>
      </c>
      <c r="V308" s="89">
        <f t="shared" si="225"/>
        <v>0</v>
      </c>
      <c r="W308" s="89">
        <f t="shared" si="226"/>
        <v>0</v>
      </c>
      <c r="X308" s="89">
        <f t="shared" si="227"/>
        <v>0</v>
      </c>
      <c r="Y308" s="89">
        <f t="shared" si="228"/>
        <v>0</v>
      </c>
      <c r="Z308" s="89">
        <f t="shared" si="229"/>
        <v>0</v>
      </c>
      <c r="AA308" s="89">
        <f t="shared" si="230"/>
        <v>0</v>
      </c>
      <c r="AB308" s="89">
        <f t="shared" si="231"/>
        <v>0</v>
      </c>
      <c r="AC308" s="89">
        <f t="shared" si="232"/>
        <v>0</v>
      </c>
      <c r="AD308" s="89">
        <f t="shared" si="233"/>
        <v>0</v>
      </c>
      <c r="AE308" s="89">
        <f t="shared" si="234"/>
        <v>0</v>
      </c>
      <c r="AF308" s="89">
        <f t="shared" si="235"/>
        <v>0</v>
      </c>
      <c r="AG308" s="89">
        <f t="shared" si="236"/>
        <v>0</v>
      </c>
      <c r="AH308" s="65">
        <v>1444950</v>
      </c>
      <c r="AI308" s="65">
        <v>1524357</v>
      </c>
      <c r="AJ308" s="65">
        <v>906971</v>
      </c>
      <c r="AK308" s="65">
        <v>0</v>
      </c>
      <c r="AL308" s="65">
        <v>1830227</v>
      </c>
      <c r="AM308" s="65">
        <v>0</v>
      </c>
      <c r="AN308" s="89">
        <v>2810790327</v>
      </c>
      <c r="AO308" s="89">
        <v>2621752634</v>
      </c>
      <c r="AP308" s="89">
        <v>1802621026</v>
      </c>
      <c r="AQ308" s="89">
        <v>0</v>
      </c>
      <c r="AR308" s="89">
        <v>4732287234</v>
      </c>
      <c r="AS308" s="89">
        <v>0</v>
      </c>
      <c r="AT308" s="89">
        <v>1532825032</v>
      </c>
      <c r="AU308" s="89">
        <v>1467936478</v>
      </c>
      <c r="AV308" s="89">
        <v>1092447029</v>
      </c>
      <c r="AW308" s="89">
        <v>0</v>
      </c>
      <c r="AX308" s="89">
        <v>2392051422</v>
      </c>
      <c r="AY308" s="89">
        <v>0</v>
      </c>
      <c r="AZ308" s="65">
        <f t="shared" si="237"/>
        <v>1945.2509270216963</v>
      </c>
      <c r="BA308" s="65">
        <f t="shared" si="238"/>
        <v>1719.9072356409949</v>
      </c>
      <c r="BB308" s="65">
        <f t="shared" si="239"/>
        <v>1987.5178214077407</v>
      </c>
      <c r="BC308" s="65">
        <f t="shared" si="240"/>
        <v>0</v>
      </c>
      <c r="BD308" s="65">
        <f t="shared" si="241"/>
        <v>2585.6285772202027</v>
      </c>
      <c r="BE308" s="65">
        <f t="shared" si="242"/>
        <v>0</v>
      </c>
      <c r="BF308" s="65">
        <f t="shared" si="243"/>
        <v>1060.8152752690405</v>
      </c>
      <c r="BG308" s="65">
        <f t="shared" si="244"/>
        <v>962.98733039570129</v>
      </c>
      <c r="BH308" s="65">
        <f t="shared" si="245"/>
        <v>1204.5005066314138</v>
      </c>
      <c r="BI308" s="65">
        <f t="shared" si="246"/>
        <v>0</v>
      </c>
      <c r="BJ308" s="65">
        <f t="shared" si="247"/>
        <v>1306.9698031992752</v>
      </c>
      <c r="BK308" s="65">
        <f t="shared" si="248"/>
        <v>0</v>
      </c>
    </row>
    <row r="309" spans="2:63" ht="15" hidden="1" customHeight="1" outlineLevel="1">
      <c r="B309" s="56" t="s">
        <v>68</v>
      </c>
      <c r="C309" s="56" t="s">
        <v>58</v>
      </c>
      <c r="D309" s="88">
        <f t="shared" si="208"/>
        <v>0</v>
      </c>
      <c r="E309" s="88">
        <f t="shared" si="209"/>
        <v>0</v>
      </c>
      <c r="F309" s="65">
        <f t="shared" si="210"/>
        <v>0</v>
      </c>
      <c r="G309" s="65">
        <f t="shared" si="211"/>
        <v>0</v>
      </c>
      <c r="H309" s="65">
        <f t="shared" si="212"/>
        <v>0</v>
      </c>
      <c r="J309" s="88">
        <f t="shared" si="213"/>
        <v>4.171971806550831E-2</v>
      </c>
      <c r="K309" s="88">
        <f t="shared" si="214"/>
        <v>0.89500380793874368</v>
      </c>
      <c r="L309" s="88">
        <f t="shared" si="215"/>
        <v>5.9071568664927854E-2</v>
      </c>
      <c r="M309" s="88">
        <f t="shared" si="216"/>
        <v>0</v>
      </c>
      <c r="N309" s="88">
        <f t="shared" si="217"/>
        <v>4.2049053308201917E-3</v>
      </c>
      <c r="O309" s="88">
        <f t="shared" si="218"/>
        <v>0</v>
      </c>
      <c r="P309" s="65">
        <f t="shared" si="219"/>
        <v>0</v>
      </c>
      <c r="Q309" s="65">
        <f t="shared" si="220"/>
        <v>0</v>
      </c>
      <c r="R309" s="65">
        <f t="shared" si="221"/>
        <v>0</v>
      </c>
      <c r="S309" s="65">
        <f t="shared" si="222"/>
        <v>0</v>
      </c>
      <c r="T309" s="65">
        <f t="shared" si="223"/>
        <v>0</v>
      </c>
      <c r="U309" s="65">
        <f t="shared" si="224"/>
        <v>0</v>
      </c>
      <c r="V309" s="89">
        <f t="shared" si="225"/>
        <v>0</v>
      </c>
      <c r="W309" s="89">
        <f t="shared" si="226"/>
        <v>0</v>
      </c>
      <c r="X309" s="89">
        <f t="shared" si="227"/>
        <v>0</v>
      </c>
      <c r="Y309" s="89">
        <f t="shared" si="228"/>
        <v>0</v>
      </c>
      <c r="Z309" s="89">
        <f t="shared" si="229"/>
        <v>0</v>
      </c>
      <c r="AA309" s="89">
        <f t="shared" si="230"/>
        <v>0</v>
      </c>
      <c r="AB309" s="89">
        <f t="shared" si="231"/>
        <v>0</v>
      </c>
      <c r="AC309" s="89">
        <f t="shared" si="232"/>
        <v>0</v>
      </c>
      <c r="AD309" s="89">
        <f t="shared" si="233"/>
        <v>0</v>
      </c>
      <c r="AE309" s="89">
        <f t="shared" si="234"/>
        <v>0</v>
      </c>
      <c r="AF309" s="89">
        <f t="shared" si="235"/>
        <v>0</v>
      </c>
      <c r="AG309" s="89">
        <f t="shared" si="236"/>
        <v>0</v>
      </c>
      <c r="AH309" s="65">
        <v>14188</v>
      </c>
      <c r="AI309" s="65">
        <v>304372</v>
      </c>
      <c r="AJ309" s="65">
        <v>20089</v>
      </c>
      <c r="AK309" s="65">
        <v>0</v>
      </c>
      <c r="AL309" s="65">
        <v>1430</v>
      </c>
      <c r="AM309" s="65">
        <v>0</v>
      </c>
      <c r="AN309" s="89">
        <v>22774682</v>
      </c>
      <c r="AO309" s="89">
        <v>404241433</v>
      </c>
      <c r="AP309" s="89">
        <v>33237704</v>
      </c>
      <c r="AQ309" s="89">
        <v>0</v>
      </c>
      <c r="AR309" s="89">
        <v>2705957</v>
      </c>
      <c r="AS309" s="89">
        <v>0</v>
      </c>
      <c r="AT309" s="89">
        <v>10116044</v>
      </c>
      <c r="AU309" s="89">
        <v>214582015</v>
      </c>
      <c r="AV309" s="89">
        <v>17001569</v>
      </c>
      <c r="AW309" s="89">
        <v>0</v>
      </c>
      <c r="AX309" s="89">
        <v>1331020</v>
      </c>
      <c r="AY309" s="89">
        <v>0</v>
      </c>
      <c r="AZ309" s="65">
        <f t="shared" si="237"/>
        <v>1605.2073583309839</v>
      </c>
      <c r="BA309" s="65">
        <f t="shared" si="238"/>
        <v>1328.116360900477</v>
      </c>
      <c r="BB309" s="65">
        <f t="shared" si="239"/>
        <v>1654.5225745432824</v>
      </c>
      <c r="BC309" s="65">
        <f t="shared" si="240"/>
        <v>0</v>
      </c>
      <c r="BD309" s="65">
        <f t="shared" si="241"/>
        <v>1892.2776223776223</v>
      </c>
      <c r="BE309" s="65">
        <f t="shared" si="242"/>
        <v>0</v>
      </c>
      <c r="BF309" s="65">
        <f t="shared" si="243"/>
        <v>713</v>
      </c>
      <c r="BG309" s="65">
        <f t="shared" si="244"/>
        <v>704.99919506393496</v>
      </c>
      <c r="BH309" s="65">
        <f t="shared" si="245"/>
        <v>846.3123599980089</v>
      </c>
      <c r="BI309" s="65">
        <f t="shared" si="246"/>
        <v>0</v>
      </c>
      <c r="BJ309" s="65">
        <f t="shared" si="247"/>
        <v>930.78321678321674</v>
      </c>
      <c r="BK309" s="65">
        <f t="shared" si="248"/>
        <v>0</v>
      </c>
    </row>
    <row r="310" spans="2:63" ht="15" hidden="1" customHeight="1" outlineLevel="1">
      <c r="B310" s="56" t="s">
        <v>68</v>
      </c>
      <c r="C310" s="56" t="s">
        <v>57</v>
      </c>
      <c r="D310" s="88">
        <f t="shared" si="208"/>
        <v>0</v>
      </c>
      <c r="E310" s="88">
        <f t="shared" si="209"/>
        <v>0</v>
      </c>
      <c r="F310" s="65">
        <f t="shared" si="210"/>
        <v>0</v>
      </c>
      <c r="G310" s="65">
        <f t="shared" si="211"/>
        <v>0</v>
      </c>
      <c r="H310" s="65">
        <f t="shared" si="212"/>
        <v>0</v>
      </c>
      <c r="J310" s="88">
        <f t="shared" si="213"/>
        <v>0.30233918275901323</v>
      </c>
      <c r="K310" s="88">
        <f t="shared" si="214"/>
        <v>0.12386860133278009</v>
      </c>
      <c r="L310" s="88">
        <f t="shared" si="215"/>
        <v>0.13222723531624195</v>
      </c>
      <c r="M310" s="88">
        <f t="shared" si="216"/>
        <v>0.1679988102863024</v>
      </c>
      <c r="N310" s="88">
        <f t="shared" si="217"/>
        <v>0.21758625555448893</v>
      </c>
      <c r="O310" s="88">
        <f t="shared" si="218"/>
        <v>5.5979914751173407E-2</v>
      </c>
      <c r="P310" s="65">
        <f t="shared" si="219"/>
        <v>0</v>
      </c>
      <c r="Q310" s="65">
        <f t="shared" si="220"/>
        <v>0</v>
      </c>
      <c r="R310" s="65">
        <f t="shared" si="221"/>
        <v>0</v>
      </c>
      <c r="S310" s="65">
        <f t="shared" si="222"/>
        <v>0</v>
      </c>
      <c r="T310" s="65">
        <f t="shared" si="223"/>
        <v>0</v>
      </c>
      <c r="U310" s="65">
        <f t="shared" si="224"/>
        <v>0</v>
      </c>
      <c r="V310" s="89">
        <f t="shared" si="225"/>
        <v>0</v>
      </c>
      <c r="W310" s="89">
        <f t="shared" si="226"/>
        <v>0</v>
      </c>
      <c r="X310" s="89">
        <f t="shared" si="227"/>
        <v>0</v>
      </c>
      <c r="Y310" s="89">
        <f t="shared" si="228"/>
        <v>0</v>
      </c>
      <c r="Z310" s="89">
        <f t="shared" si="229"/>
        <v>0</v>
      </c>
      <c r="AA310" s="89">
        <f t="shared" si="230"/>
        <v>0</v>
      </c>
      <c r="AB310" s="89">
        <f t="shared" si="231"/>
        <v>0</v>
      </c>
      <c r="AC310" s="89">
        <f t="shared" si="232"/>
        <v>0</v>
      </c>
      <c r="AD310" s="89">
        <f t="shared" si="233"/>
        <v>0</v>
      </c>
      <c r="AE310" s="89">
        <f t="shared" si="234"/>
        <v>0</v>
      </c>
      <c r="AF310" s="89">
        <f t="shared" si="235"/>
        <v>0</v>
      </c>
      <c r="AG310" s="89">
        <f t="shared" si="236"/>
        <v>0</v>
      </c>
      <c r="AH310" s="65">
        <v>0</v>
      </c>
      <c r="AI310" s="65">
        <v>0</v>
      </c>
      <c r="AJ310" s="65">
        <v>0</v>
      </c>
      <c r="AK310" s="65">
        <v>0</v>
      </c>
      <c r="AL310" s="65">
        <v>0</v>
      </c>
      <c r="AM310" s="65">
        <v>0</v>
      </c>
      <c r="AN310" s="89">
        <v>0</v>
      </c>
      <c r="AO310" s="89">
        <v>0</v>
      </c>
      <c r="AP310" s="89">
        <v>0</v>
      </c>
      <c r="AQ310" s="89">
        <v>0</v>
      </c>
      <c r="AR310" s="89">
        <v>0</v>
      </c>
      <c r="AS310" s="89">
        <v>0</v>
      </c>
      <c r="AT310" s="89">
        <v>0</v>
      </c>
      <c r="AU310" s="89">
        <v>0</v>
      </c>
      <c r="AV310" s="89">
        <v>0</v>
      </c>
      <c r="AW310" s="89">
        <v>0</v>
      </c>
      <c r="AX310" s="89">
        <v>0</v>
      </c>
      <c r="AY310" s="89">
        <v>0</v>
      </c>
      <c r="AZ310" s="65">
        <f t="shared" si="237"/>
        <v>0</v>
      </c>
      <c r="BA310" s="65">
        <f t="shared" si="238"/>
        <v>0</v>
      </c>
      <c r="BB310" s="65">
        <f t="shared" si="239"/>
        <v>0</v>
      </c>
      <c r="BC310" s="65">
        <f t="shared" si="240"/>
        <v>0</v>
      </c>
      <c r="BD310" s="65">
        <f t="shared" si="241"/>
        <v>0</v>
      </c>
      <c r="BE310" s="65">
        <f t="shared" si="242"/>
        <v>0</v>
      </c>
      <c r="BF310" s="65">
        <f t="shared" si="243"/>
        <v>0</v>
      </c>
      <c r="BG310" s="65">
        <f t="shared" si="244"/>
        <v>0</v>
      </c>
      <c r="BH310" s="65">
        <f t="shared" si="245"/>
        <v>0</v>
      </c>
      <c r="BI310" s="65">
        <f t="shared" si="246"/>
        <v>0</v>
      </c>
      <c r="BJ310" s="65">
        <f t="shared" si="247"/>
        <v>0</v>
      </c>
      <c r="BK310" s="65">
        <f t="shared" si="248"/>
        <v>0</v>
      </c>
    </row>
    <row r="311" spans="2:63" ht="15" hidden="1" customHeight="1" outlineLevel="1">
      <c r="B311" s="56" t="s">
        <v>68</v>
      </c>
      <c r="C311" s="56" t="s">
        <v>56</v>
      </c>
      <c r="D311" s="88">
        <f t="shared" si="208"/>
        <v>0</v>
      </c>
      <c r="E311" s="88">
        <f t="shared" si="209"/>
        <v>0</v>
      </c>
      <c r="F311" s="65">
        <f t="shared" si="210"/>
        <v>0</v>
      </c>
      <c r="G311" s="65">
        <f t="shared" si="211"/>
        <v>0</v>
      </c>
      <c r="H311" s="65">
        <f t="shared" si="212"/>
        <v>0</v>
      </c>
      <c r="J311" s="88">
        <f t="shared" si="213"/>
        <v>0.30233918275901323</v>
      </c>
      <c r="K311" s="88">
        <f t="shared" si="214"/>
        <v>0.12386860133278009</v>
      </c>
      <c r="L311" s="88">
        <f t="shared" si="215"/>
        <v>0.13222723531624195</v>
      </c>
      <c r="M311" s="88">
        <f t="shared" si="216"/>
        <v>0.1679988102863024</v>
      </c>
      <c r="N311" s="88">
        <f t="shared" si="217"/>
        <v>0.21758625555448893</v>
      </c>
      <c r="O311" s="88">
        <f t="shared" si="218"/>
        <v>5.5979914751173407E-2</v>
      </c>
      <c r="P311" s="65">
        <f t="shared" si="219"/>
        <v>0</v>
      </c>
      <c r="Q311" s="65">
        <f t="shared" si="220"/>
        <v>0</v>
      </c>
      <c r="R311" s="65">
        <f t="shared" si="221"/>
        <v>0</v>
      </c>
      <c r="S311" s="65">
        <f t="shared" si="222"/>
        <v>0</v>
      </c>
      <c r="T311" s="65">
        <f t="shared" si="223"/>
        <v>0</v>
      </c>
      <c r="U311" s="65">
        <f t="shared" si="224"/>
        <v>0</v>
      </c>
      <c r="V311" s="89">
        <f t="shared" si="225"/>
        <v>0</v>
      </c>
      <c r="W311" s="89">
        <f t="shared" si="226"/>
        <v>0</v>
      </c>
      <c r="X311" s="89">
        <f t="shared" si="227"/>
        <v>0</v>
      </c>
      <c r="Y311" s="89">
        <f t="shared" si="228"/>
        <v>0</v>
      </c>
      <c r="Z311" s="89">
        <f t="shared" si="229"/>
        <v>0</v>
      </c>
      <c r="AA311" s="89">
        <f t="shared" si="230"/>
        <v>0</v>
      </c>
      <c r="AB311" s="89">
        <f t="shared" si="231"/>
        <v>0</v>
      </c>
      <c r="AC311" s="89">
        <f t="shared" si="232"/>
        <v>0</v>
      </c>
      <c r="AD311" s="89">
        <f t="shared" si="233"/>
        <v>0</v>
      </c>
      <c r="AE311" s="89">
        <f t="shared" si="234"/>
        <v>0</v>
      </c>
      <c r="AF311" s="89">
        <f t="shared" si="235"/>
        <v>0</v>
      </c>
      <c r="AG311" s="89">
        <f t="shared" si="236"/>
        <v>0</v>
      </c>
      <c r="AH311" s="65">
        <v>0</v>
      </c>
      <c r="AI311" s="65">
        <v>0</v>
      </c>
      <c r="AJ311" s="65">
        <v>0</v>
      </c>
      <c r="AK311" s="65">
        <v>0</v>
      </c>
      <c r="AL311" s="65">
        <v>0</v>
      </c>
      <c r="AM311" s="65">
        <v>0</v>
      </c>
      <c r="AN311" s="89">
        <v>0</v>
      </c>
      <c r="AO311" s="89">
        <v>0</v>
      </c>
      <c r="AP311" s="89">
        <v>0</v>
      </c>
      <c r="AQ311" s="89">
        <v>0</v>
      </c>
      <c r="AR311" s="89">
        <v>0</v>
      </c>
      <c r="AS311" s="89">
        <v>0</v>
      </c>
      <c r="AT311" s="89">
        <v>0</v>
      </c>
      <c r="AU311" s="89">
        <v>0</v>
      </c>
      <c r="AV311" s="89">
        <v>0</v>
      </c>
      <c r="AW311" s="89">
        <v>0</v>
      </c>
      <c r="AX311" s="89">
        <v>0</v>
      </c>
      <c r="AY311" s="89">
        <v>0</v>
      </c>
      <c r="AZ311" s="65">
        <f t="shared" si="237"/>
        <v>0</v>
      </c>
      <c r="BA311" s="65">
        <f t="shared" si="238"/>
        <v>0</v>
      </c>
      <c r="BB311" s="65">
        <f t="shared" si="239"/>
        <v>0</v>
      </c>
      <c r="BC311" s="65">
        <f t="shared" si="240"/>
        <v>0</v>
      </c>
      <c r="BD311" s="65">
        <f t="shared" si="241"/>
        <v>0</v>
      </c>
      <c r="BE311" s="65">
        <f t="shared" si="242"/>
        <v>0</v>
      </c>
      <c r="BF311" s="65">
        <f t="shared" si="243"/>
        <v>0</v>
      </c>
      <c r="BG311" s="65">
        <f t="shared" si="244"/>
        <v>0</v>
      </c>
      <c r="BH311" s="65">
        <f t="shared" si="245"/>
        <v>0</v>
      </c>
      <c r="BI311" s="65">
        <f t="shared" si="246"/>
        <v>0</v>
      </c>
      <c r="BJ311" s="65">
        <f t="shared" si="247"/>
        <v>0</v>
      </c>
      <c r="BK311" s="65">
        <f t="shared" si="248"/>
        <v>0</v>
      </c>
    </row>
    <row r="312" spans="2:63" ht="15" hidden="1" customHeight="1" outlineLevel="1">
      <c r="B312" s="56" t="s">
        <v>68</v>
      </c>
      <c r="C312" s="56" t="s">
        <v>55</v>
      </c>
      <c r="D312" s="88">
        <f t="shared" si="208"/>
        <v>0</v>
      </c>
      <c r="E312" s="88">
        <f t="shared" si="209"/>
        <v>0</v>
      </c>
      <c r="F312" s="65">
        <f t="shared" si="210"/>
        <v>0</v>
      </c>
      <c r="G312" s="65">
        <f t="shared" si="211"/>
        <v>0</v>
      </c>
      <c r="H312" s="65">
        <f t="shared" si="212"/>
        <v>0</v>
      </c>
      <c r="J312" s="88">
        <f t="shared" si="213"/>
        <v>0.91307102778550309</v>
      </c>
      <c r="K312" s="88">
        <f t="shared" si="214"/>
        <v>4.1947670779108451E-2</v>
      </c>
      <c r="L312" s="88">
        <f t="shared" si="215"/>
        <v>4.4981301435388407E-2</v>
      </c>
      <c r="M312" s="88">
        <f t="shared" si="216"/>
        <v>0</v>
      </c>
      <c r="N312" s="88">
        <f t="shared" si="217"/>
        <v>0</v>
      </c>
      <c r="O312" s="88">
        <f t="shared" si="218"/>
        <v>0</v>
      </c>
      <c r="P312" s="65">
        <f t="shared" si="219"/>
        <v>0</v>
      </c>
      <c r="Q312" s="65">
        <f t="shared" si="220"/>
        <v>0</v>
      </c>
      <c r="R312" s="65">
        <f t="shared" si="221"/>
        <v>0</v>
      </c>
      <c r="S312" s="65">
        <f t="shared" si="222"/>
        <v>0</v>
      </c>
      <c r="T312" s="65">
        <f t="shared" si="223"/>
        <v>0</v>
      </c>
      <c r="U312" s="65">
        <f t="shared" si="224"/>
        <v>0</v>
      </c>
      <c r="V312" s="89">
        <f t="shared" si="225"/>
        <v>0</v>
      </c>
      <c r="W312" s="89">
        <f t="shared" si="226"/>
        <v>0</v>
      </c>
      <c r="X312" s="89">
        <f t="shared" si="227"/>
        <v>0</v>
      </c>
      <c r="Y312" s="89">
        <f t="shared" si="228"/>
        <v>0</v>
      </c>
      <c r="Z312" s="89">
        <f t="shared" si="229"/>
        <v>0</v>
      </c>
      <c r="AA312" s="89">
        <f t="shared" si="230"/>
        <v>0</v>
      </c>
      <c r="AB312" s="89">
        <f t="shared" si="231"/>
        <v>0</v>
      </c>
      <c r="AC312" s="89">
        <f t="shared" si="232"/>
        <v>0</v>
      </c>
      <c r="AD312" s="89">
        <f t="shared" si="233"/>
        <v>0</v>
      </c>
      <c r="AE312" s="89">
        <f t="shared" si="234"/>
        <v>0</v>
      </c>
      <c r="AF312" s="89">
        <f t="shared" si="235"/>
        <v>0</v>
      </c>
      <c r="AG312" s="89">
        <f t="shared" si="236"/>
        <v>0</v>
      </c>
      <c r="AH312" s="65">
        <v>4776900</v>
      </c>
      <c r="AI312" s="65">
        <v>219457</v>
      </c>
      <c r="AJ312" s="65">
        <v>235328</v>
      </c>
      <c r="AK312" s="65">
        <v>0</v>
      </c>
      <c r="AL312" s="65">
        <v>0</v>
      </c>
      <c r="AM312" s="65">
        <v>0</v>
      </c>
      <c r="AN312" s="89">
        <v>4183833706</v>
      </c>
      <c r="AO312" s="89">
        <v>232382477</v>
      </c>
      <c r="AP312" s="89">
        <v>231644526</v>
      </c>
      <c r="AQ312" s="89">
        <v>0</v>
      </c>
      <c r="AR312" s="89">
        <v>0</v>
      </c>
      <c r="AS312" s="89">
        <v>0</v>
      </c>
      <c r="AT312" s="89">
        <v>2365768757</v>
      </c>
      <c r="AU312" s="89">
        <v>126624107</v>
      </c>
      <c r="AV312" s="89">
        <v>132856288</v>
      </c>
      <c r="AW312" s="89">
        <v>0</v>
      </c>
      <c r="AX312" s="89">
        <v>0</v>
      </c>
      <c r="AY312" s="89">
        <v>0</v>
      </c>
      <c r="AZ312" s="65">
        <f t="shared" si="237"/>
        <v>875.8470359438129</v>
      </c>
      <c r="BA312" s="65">
        <f t="shared" si="238"/>
        <v>1058.8975380142806</v>
      </c>
      <c r="BB312" s="65">
        <f t="shared" si="239"/>
        <v>984.34748946151751</v>
      </c>
      <c r="BC312" s="65">
        <f t="shared" si="240"/>
        <v>0</v>
      </c>
      <c r="BD312" s="65">
        <f t="shared" si="241"/>
        <v>0</v>
      </c>
      <c r="BE312" s="65">
        <f t="shared" si="242"/>
        <v>0</v>
      </c>
      <c r="BF312" s="65">
        <f t="shared" si="243"/>
        <v>495.25189076597792</v>
      </c>
      <c r="BG312" s="65">
        <f t="shared" si="244"/>
        <v>576.98823459721041</v>
      </c>
      <c r="BH312" s="65">
        <f t="shared" si="245"/>
        <v>564.55792765841716</v>
      </c>
      <c r="BI312" s="65">
        <f t="shared" si="246"/>
        <v>0</v>
      </c>
      <c r="BJ312" s="65">
        <f t="shared" si="247"/>
        <v>0</v>
      </c>
      <c r="BK312" s="65">
        <f t="shared" si="248"/>
        <v>0</v>
      </c>
    </row>
    <row r="313" spans="2:63" ht="15" hidden="1" customHeight="1" outlineLevel="1">
      <c r="B313" s="56" t="s">
        <v>68</v>
      </c>
      <c r="C313" s="56" t="s">
        <v>39</v>
      </c>
      <c r="D313" s="88">
        <f t="shared" si="208"/>
        <v>0</v>
      </c>
      <c r="E313" s="88">
        <f t="shared" si="209"/>
        <v>0</v>
      </c>
      <c r="F313" s="65">
        <f t="shared" si="210"/>
        <v>0</v>
      </c>
      <c r="G313" s="65">
        <f t="shared" si="211"/>
        <v>0</v>
      </c>
      <c r="H313" s="65">
        <f t="shared" si="212"/>
        <v>0</v>
      </c>
      <c r="J313" s="88">
        <f t="shared" si="213"/>
        <v>0.30233918275901323</v>
      </c>
      <c r="K313" s="88">
        <f t="shared" si="214"/>
        <v>0.12386860133278009</v>
      </c>
      <c r="L313" s="88">
        <f t="shared" si="215"/>
        <v>0.13222723531624195</v>
      </c>
      <c r="M313" s="88">
        <f t="shared" si="216"/>
        <v>0.1679988102863024</v>
      </c>
      <c r="N313" s="88">
        <f t="shared" si="217"/>
        <v>0.21758625555448893</v>
      </c>
      <c r="O313" s="88">
        <f t="shared" si="218"/>
        <v>5.5979914751173407E-2</v>
      </c>
      <c r="P313" s="65">
        <f t="shared" si="219"/>
        <v>0</v>
      </c>
      <c r="Q313" s="65">
        <f t="shared" si="220"/>
        <v>0</v>
      </c>
      <c r="R313" s="65">
        <f t="shared" si="221"/>
        <v>0</v>
      </c>
      <c r="S313" s="65">
        <f t="shared" si="222"/>
        <v>0</v>
      </c>
      <c r="T313" s="65">
        <f t="shared" si="223"/>
        <v>0</v>
      </c>
      <c r="U313" s="65">
        <f t="shared" si="224"/>
        <v>0</v>
      </c>
      <c r="V313" s="89">
        <f t="shared" si="225"/>
        <v>0</v>
      </c>
      <c r="W313" s="89">
        <f t="shared" si="226"/>
        <v>0</v>
      </c>
      <c r="X313" s="89">
        <f t="shared" si="227"/>
        <v>0</v>
      </c>
      <c r="Y313" s="89">
        <f t="shared" si="228"/>
        <v>0</v>
      </c>
      <c r="Z313" s="89">
        <f t="shared" si="229"/>
        <v>0</v>
      </c>
      <c r="AA313" s="89">
        <f t="shared" si="230"/>
        <v>0</v>
      </c>
      <c r="AB313" s="89">
        <f t="shared" si="231"/>
        <v>0</v>
      </c>
      <c r="AC313" s="89">
        <f t="shared" si="232"/>
        <v>0</v>
      </c>
      <c r="AD313" s="89">
        <f t="shared" si="233"/>
        <v>0</v>
      </c>
      <c r="AE313" s="89">
        <f t="shared" si="234"/>
        <v>0</v>
      </c>
      <c r="AF313" s="89">
        <f t="shared" si="235"/>
        <v>0</v>
      </c>
      <c r="AG313" s="89">
        <f t="shared" si="236"/>
        <v>0</v>
      </c>
      <c r="AH313" s="65">
        <v>0</v>
      </c>
      <c r="AI313" s="65">
        <v>0</v>
      </c>
      <c r="AJ313" s="65">
        <v>0</v>
      </c>
      <c r="AK313" s="65">
        <v>0</v>
      </c>
      <c r="AL313" s="65">
        <v>0</v>
      </c>
      <c r="AM313" s="65">
        <v>0</v>
      </c>
      <c r="AN313" s="89">
        <v>0</v>
      </c>
      <c r="AO313" s="89">
        <v>0</v>
      </c>
      <c r="AP313" s="89">
        <v>0</v>
      </c>
      <c r="AQ313" s="89">
        <v>0</v>
      </c>
      <c r="AR313" s="89">
        <v>0</v>
      </c>
      <c r="AS313" s="89">
        <v>0</v>
      </c>
      <c r="AT313" s="89">
        <v>0</v>
      </c>
      <c r="AU313" s="89">
        <v>0</v>
      </c>
      <c r="AV313" s="89">
        <v>0</v>
      </c>
      <c r="AW313" s="89">
        <v>0</v>
      </c>
      <c r="AX313" s="89">
        <v>0</v>
      </c>
      <c r="AY313" s="89">
        <v>0</v>
      </c>
      <c r="AZ313" s="65">
        <f t="shared" si="237"/>
        <v>0</v>
      </c>
      <c r="BA313" s="65">
        <f t="shared" si="238"/>
        <v>0</v>
      </c>
      <c r="BB313" s="65">
        <f t="shared" si="239"/>
        <v>0</v>
      </c>
      <c r="BC313" s="65">
        <f t="shared" si="240"/>
        <v>0</v>
      </c>
      <c r="BD313" s="65">
        <f t="shared" si="241"/>
        <v>0</v>
      </c>
      <c r="BE313" s="65">
        <f t="shared" si="242"/>
        <v>0</v>
      </c>
      <c r="BF313" s="65">
        <f t="shared" si="243"/>
        <v>0</v>
      </c>
      <c r="BG313" s="65">
        <f t="shared" si="244"/>
        <v>0</v>
      </c>
      <c r="BH313" s="65">
        <f t="shared" si="245"/>
        <v>0</v>
      </c>
      <c r="BI313" s="65">
        <f t="shared" si="246"/>
        <v>0</v>
      </c>
      <c r="BJ313" s="65">
        <f t="shared" si="247"/>
        <v>0</v>
      </c>
      <c r="BK313" s="65">
        <f t="shared" si="248"/>
        <v>0</v>
      </c>
    </row>
    <row r="314" spans="2:63" ht="15" hidden="1" customHeight="1" outlineLevel="1">
      <c r="B314" s="56" t="s">
        <v>68</v>
      </c>
      <c r="C314" s="56" t="s">
        <v>38</v>
      </c>
      <c r="D314" s="88">
        <f t="shared" si="208"/>
        <v>0</v>
      </c>
      <c r="E314" s="88">
        <f t="shared" si="209"/>
        <v>0</v>
      </c>
      <c r="F314" s="65">
        <f t="shared" si="210"/>
        <v>0</v>
      </c>
      <c r="G314" s="65">
        <f t="shared" si="211"/>
        <v>0</v>
      </c>
      <c r="H314" s="65">
        <f t="shared" si="212"/>
        <v>0</v>
      </c>
      <c r="J314" s="88">
        <f t="shared" si="213"/>
        <v>0.30233918275901323</v>
      </c>
      <c r="K314" s="88">
        <f t="shared" si="214"/>
        <v>0.12386860133278009</v>
      </c>
      <c r="L314" s="88">
        <f t="shared" si="215"/>
        <v>0.13222723531624195</v>
      </c>
      <c r="M314" s="88">
        <f t="shared" si="216"/>
        <v>0.1679988102863024</v>
      </c>
      <c r="N314" s="88">
        <f t="shared" si="217"/>
        <v>0.21758625555448893</v>
      </c>
      <c r="O314" s="88">
        <f t="shared" si="218"/>
        <v>5.5979914751173407E-2</v>
      </c>
      <c r="P314" s="65">
        <f t="shared" si="219"/>
        <v>0</v>
      </c>
      <c r="Q314" s="65">
        <f t="shared" si="220"/>
        <v>0</v>
      </c>
      <c r="R314" s="65">
        <f t="shared" si="221"/>
        <v>0</v>
      </c>
      <c r="S314" s="65">
        <f t="shared" si="222"/>
        <v>0</v>
      </c>
      <c r="T314" s="65">
        <f t="shared" si="223"/>
        <v>0</v>
      </c>
      <c r="U314" s="65">
        <f t="shared" si="224"/>
        <v>0</v>
      </c>
      <c r="V314" s="89">
        <f t="shared" si="225"/>
        <v>0</v>
      </c>
      <c r="W314" s="89">
        <f t="shared" si="226"/>
        <v>0</v>
      </c>
      <c r="X314" s="89">
        <f t="shared" si="227"/>
        <v>0</v>
      </c>
      <c r="Y314" s="89">
        <f t="shared" si="228"/>
        <v>0</v>
      </c>
      <c r="Z314" s="89">
        <f t="shared" si="229"/>
        <v>0</v>
      </c>
      <c r="AA314" s="89">
        <f t="shared" si="230"/>
        <v>0</v>
      </c>
      <c r="AB314" s="89">
        <f t="shared" si="231"/>
        <v>0</v>
      </c>
      <c r="AC314" s="89">
        <f t="shared" si="232"/>
        <v>0</v>
      </c>
      <c r="AD314" s="89">
        <f t="shared" si="233"/>
        <v>0</v>
      </c>
      <c r="AE314" s="89">
        <f t="shared" si="234"/>
        <v>0</v>
      </c>
      <c r="AF314" s="89">
        <f t="shared" si="235"/>
        <v>0</v>
      </c>
      <c r="AG314" s="89">
        <f t="shared" si="236"/>
        <v>0</v>
      </c>
      <c r="AH314" s="65">
        <v>0</v>
      </c>
      <c r="AI314" s="65">
        <v>0</v>
      </c>
      <c r="AJ314" s="65">
        <v>0</v>
      </c>
      <c r="AK314" s="65">
        <v>0</v>
      </c>
      <c r="AL314" s="65">
        <v>0</v>
      </c>
      <c r="AM314" s="65">
        <v>0</v>
      </c>
      <c r="AN314" s="89">
        <v>0</v>
      </c>
      <c r="AO314" s="89">
        <v>0</v>
      </c>
      <c r="AP314" s="89">
        <v>0</v>
      </c>
      <c r="AQ314" s="89">
        <v>0</v>
      </c>
      <c r="AR314" s="89">
        <v>0</v>
      </c>
      <c r="AS314" s="89">
        <v>0</v>
      </c>
      <c r="AT314" s="89">
        <v>0</v>
      </c>
      <c r="AU314" s="89">
        <v>0</v>
      </c>
      <c r="AV314" s="89">
        <v>0</v>
      </c>
      <c r="AW314" s="89">
        <v>0</v>
      </c>
      <c r="AX314" s="89">
        <v>0</v>
      </c>
      <c r="AY314" s="89">
        <v>0</v>
      </c>
      <c r="AZ314" s="65">
        <f t="shared" si="237"/>
        <v>0</v>
      </c>
      <c r="BA314" s="65">
        <f t="shared" si="238"/>
        <v>0</v>
      </c>
      <c r="BB314" s="65">
        <f t="shared" si="239"/>
        <v>0</v>
      </c>
      <c r="BC314" s="65">
        <f t="shared" si="240"/>
        <v>0</v>
      </c>
      <c r="BD314" s="65">
        <f t="shared" si="241"/>
        <v>0</v>
      </c>
      <c r="BE314" s="65">
        <f t="shared" si="242"/>
        <v>0</v>
      </c>
      <c r="BF314" s="65">
        <f t="shared" si="243"/>
        <v>0</v>
      </c>
      <c r="BG314" s="65">
        <f t="shared" si="244"/>
        <v>0</v>
      </c>
      <c r="BH314" s="65">
        <f t="shared" si="245"/>
        <v>0</v>
      </c>
      <c r="BI314" s="65">
        <f t="shared" si="246"/>
        <v>0</v>
      </c>
      <c r="BJ314" s="65">
        <f t="shared" si="247"/>
        <v>0</v>
      </c>
      <c r="BK314" s="65">
        <f t="shared" si="248"/>
        <v>0</v>
      </c>
    </row>
    <row r="315" spans="2:63" ht="15" hidden="1" customHeight="1" outlineLevel="1">
      <c r="B315" s="56" t="s">
        <v>68</v>
      </c>
      <c r="C315" s="56" t="s">
        <v>37</v>
      </c>
      <c r="D315" s="88">
        <f t="shared" si="208"/>
        <v>0</v>
      </c>
      <c r="E315" s="88">
        <f t="shared" si="209"/>
        <v>0</v>
      </c>
      <c r="F315" s="65">
        <f t="shared" si="210"/>
        <v>0</v>
      </c>
      <c r="G315" s="65">
        <f t="shared" si="211"/>
        <v>0</v>
      </c>
      <c r="H315" s="65">
        <f t="shared" si="212"/>
        <v>0</v>
      </c>
      <c r="J315" s="88">
        <f t="shared" si="213"/>
        <v>0.30233918275901323</v>
      </c>
      <c r="K315" s="88">
        <f t="shared" si="214"/>
        <v>0.12386860133278009</v>
      </c>
      <c r="L315" s="88">
        <f t="shared" si="215"/>
        <v>0.13222723531624195</v>
      </c>
      <c r="M315" s="88">
        <f t="shared" si="216"/>
        <v>0.1679988102863024</v>
      </c>
      <c r="N315" s="88">
        <f t="shared" si="217"/>
        <v>0.21758625555448893</v>
      </c>
      <c r="O315" s="88">
        <f t="shared" si="218"/>
        <v>5.5979914751173407E-2</v>
      </c>
      <c r="P315" s="65">
        <f t="shared" si="219"/>
        <v>0</v>
      </c>
      <c r="Q315" s="65">
        <f t="shared" si="220"/>
        <v>0</v>
      </c>
      <c r="R315" s="65">
        <f t="shared" si="221"/>
        <v>0</v>
      </c>
      <c r="S315" s="65">
        <f t="shared" si="222"/>
        <v>0</v>
      </c>
      <c r="T315" s="65">
        <f t="shared" si="223"/>
        <v>0</v>
      </c>
      <c r="U315" s="65">
        <f t="shared" si="224"/>
        <v>0</v>
      </c>
      <c r="V315" s="89">
        <f t="shared" si="225"/>
        <v>0</v>
      </c>
      <c r="W315" s="89">
        <f t="shared" si="226"/>
        <v>0</v>
      </c>
      <c r="X315" s="89">
        <f t="shared" si="227"/>
        <v>0</v>
      </c>
      <c r="Y315" s="89">
        <f t="shared" si="228"/>
        <v>0</v>
      </c>
      <c r="Z315" s="89">
        <f t="shared" si="229"/>
        <v>0</v>
      </c>
      <c r="AA315" s="89">
        <f t="shared" si="230"/>
        <v>0</v>
      </c>
      <c r="AB315" s="89">
        <f t="shared" si="231"/>
        <v>0</v>
      </c>
      <c r="AC315" s="89">
        <f t="shared" si="232"/>
        <v>0</v>
      </c>
      <c r="AD315" s="89">
        <f t="shared" si="233"/>
        <v>0</v>
      </c>
      <c r="AE315" s="89">
        <f t="shared" si="234"/>
        <v>0</v>
      </c>
      <c r="AF315" s="89">
        <f t="shared" si="235"/>
        <v>0</v>
      </c>
      <c r="AG315" s="89">
        <f t="shared" si="236"/>
        <v>0</v>
      </c>
      <c r="AH315" s="65">
        <v>0</v>
      </c>
      <c r="AI315" s="65">
        <v>0</v>
      </c>
      <c r="AJ315" s="65">
        <v>0</v>
      </c>
      <c r="AK315" s="65">
        <v>0</v>
      </c>
      <c r="AL315" s="65">
        <v>0</v>
      </c>
      <c r="AM315" s="65">
        <v>0</v>
      </c>
      <c r="AN315" s="89">
        <v>0</v>
      </c>
      <c r="AO315" s="89">
        <v>0</v>
      </c>
      <c r="AP315" s="89">
        <v>0</v>
      </c>
      <c r="AQ315" s="89">
        <v>0</v>
      </c>
      <c r="AR315" s="89">
        <v>0</v>
      </c>
      <c r="AS315" s="89">
        <v>0</v>
      </c>
      <c r="AT315" s="89">
        <v>0</v>
      </c>
      <c r="AU315" s="89">
        <v>0</v>
      </c>
      <c r="AV315" s="89">
        <v>0</v>
      </c>
      <c r="AW315" s="89">
        <v>0</v>
      </c>
      <c r="AX315" s="89">
        <v>0</v>
      </c>
      <c r="AY315" s="89">
        <v>0</v>
      </c>
      <c r="AZ315" s="65">
        <f t="shared" si="237"/>
        <v>0</v>
      </c>
      <c r="BA315" s="65">
        <f t="shared" si="238"/>
        <v>0</v>
      </c>
      <c r="BB315" s="65">
        <f t="shared" si="239"/>
        <v>0</v>
      </c>
      <c r="BC315" s="65">
        <f t="shared" si="240"/>
        <v>0</v>
      </c>
      <c r="BD315" s="65">
        <f t="shared" si="241"/>
        <v>0</v>
      </c>
      <c r="BE315" s="65">
        <f t="shared" si="242"/>
        <v>0</v>
      </c>
      <c r="BF315" s="65">
        <f t="shared" si="243"/>
        <v>0</v>
      </c>
      <c r="BG315" s="65">
        <f t="shared" si="244"/>
        <v>0</v>
      </c>
      <c r="BH315" s="65">
        <f t="shared" si="245"/>
        <v>0</v>
      </c>
      <c r="BI315" s="65">
        <f t="shared" si="246"/>
        <v>0</v>
      </c>
      <c r="BJ315" s="65">
        <f t="shared" si="247"/>
        <v>0</v>
      </c>
      <c r="BK315" s="65">
        <f t="shared" si="248"/>
        <v>0</v>
      </c>
    </row>
    <row r="316" spans="2:63" ht="15" hidden="1" customHeight="1" outlineLevel="1">
      <c r="B316" s="56" t="s">
        <v>68</v>
      </c>
      <c r="C316" s="56" t="s">
        <v>36</v>
      </c>
      <c r="D316" s="88">
        <f t="shared" si="208"/>
        <v>0</v>
      </c>
      <c r="E316" s="88">
        <f t="shared" si="209"/>
        <v>0</v>
      </c>
      <c r="F316" s="65">
        <f t="shared" si="210"/>
        <v>0</v>
      </c>
      <c r="G316" s="65">
        <f t="shared" si="211"/>
        <v>0</v>
      </c>
      <c r="H316" s="65">
        <f t="shared" si="212"/>
        <v>0</v>
      </c>
      <c r="J316" s="88">
        <f t="shared" si="213"/>
        <v>0.30233918275901323</v>
      </c>
      <c r="K316" s="88">
        <f t="shared" si="214"/>
        <v>0.12386860133278009</v>
      </c>
      <c r="L316" s="88">
        <f t="shared" si="215"/>
        <v>0.13222723531624195</v>
      </c>
      <c r="M316" s="88">
        <f t="shared" si="216"/>
        <v>0.1679988102863024</v>
      </c>
      <c r="N316" s="88">
        <f t="shared" si="217"/>
        <v>0.21758625555448893</v>
      </c>
      <c r="O316" s="88">
        <f t="shared" si="218"/>
        <v>5.5979914751173407E-2</v>
      </c>
      <c r="P316" s="65">
        <f t="shared" si="219"/>
        <v>0</v>
      </c>
      <c r="Q316" s="65">
        <f t="shared" si="220"/>
        <v>0</v>
      </c>
      <c r="R316" s="65">
        <f t="shared" si="221"/>
        <v>0</v>
      </c>
      <c r="S316" s="65">
        <f t="shared" si="222"/>
        <v>0</v>
      </c>
      <c r="T316" s="65">
        <f t="shared" si="223"/>
        <v>0</v>
      </c>
      <c r="U316" s="65">
        <f t="shared" si="224"/>
        <v>0</v>
      </c>
      <c r="V316" s="89">
        <f t="shared" si="225"/>
        <v>0</v>
      </c>
      <c r="W316" s="89">
        <f t="shared" si="226"/>
        <v>0</v>
      </c>
      <c r="X316" s="89">
        <f t="shared" si="227"/>
        <v>0</v>
      </c>
      <c r="Y316" s="89">
        <f t="shared" si="228"/>
        <v>0</v>
      </c>
      <c r="Z316" s="89">
        <f t="shared" si="229"/>
        <v>0</v>
      </c>
      <c r="AA316" s="89">
        <f t="shared" si="230"/>
        <v>0</v>
      </c>
      <c r="AB316" s="89">
        <f t="shared" si="231"/>
        <v>0</v>
      </c>
      <c r="AC316" s="89">
        <f t="shared" si="232"/>
        <v>0</v>
      </c>
      <c r="AD316" s="89">
        <f t="shared" si="233"/>
        <v>0</v>
      </c>
      <c r="AE316" s="89">
        <f t="shared" si="234"/>
        <v>0</v>
      </c>
      <c r="AF316" s="89">
        <f t="shared" si="235"/>
        <v>0</v>
      </c>
      <c r="AG316" s="89">
        <f t="shared" si="236"/>
        <v>0</v>
      </c>
      <c r="AH316" s="65">
        <v>0</v>
      </c>
      <c r="AI316" s="65">
        <v>0</v>
      </c>
      <c r="AJ316" s="65">
        <v>0</v>
      </c>
      <c r="AK316" s="65">
        <v>0</v>
      </c>
      <c r="AL316" s="65">
        <v>0</v>
      </c>
      <c r="AM316" s="65">
        <v>0</v>
      </c>
      <c r="AN316" s="89">
        <v>0</v>
      </c>
      <c r="AO316" s="89">
        <v>0</v>
      </c>
      <c r="AP316" s="89">
        <v>0</v>
      </c>
      <c r="AQ316" s="89">
        <v>0</v>
      </c>
      <c r="AR316" s="89">
        <v>0</v>
      </c>
      <c r="AS316" s="89">
        <v>0</v>
      </c>
      <c r="AT316" s="89">
        <v>0</v>
      </c>
      <c r="AU316" s="89">
        <v>0</v>
      </c>
      <c r="AV316" s="89">
        <v>0</v>
      </c>
      <c r="AW316" s="89">
        <v>0</v>
      </c>
      <c r="AX316" s="89">
        <v>0</v>
      </c>
      <c r="AY316" s="89">
        <v>0</v>
      </c>
      <c r="AZ316" s="65">
        <f t="shared" si="237"/>
        <v>0</v>
      </c>
      <c r="BA316" s="65">
        <f t="shared" si="238"/>
        <v>0</v>
      </c>
      <c r="BB316" s="65">
        <f t="shared" si="239"/>
        <v>0</v>
      </c>
      <c r="BC316" s="65">
        <f t="shared" si="240"/>
        <v>0</v>
      </c>
      <c r="BD316" s="65">
        <f t="shared" si="241"/>
        <v>0</v>
      </c>
      <c r="BE316" s="65">
        <f t="shared" si="242"/>
        <v>0</v>
      </c>
      <c r="BF316" s="65">
        <f t="shared" si="243"/>
        <v>0</v>
      </c>
      <c r="BG316" s="65">
        <f t="shared" si="244"/>
        <v>0</v>
      </c>
      <c r="BH316" s="65">
        <f t="shared" si="245"/>
        <v>0</v>
      </c>
      <c r="BI316" s="65">
        <f t="shared" si="246"/>
        <v>0</v>
      </c>
      <c r="BJ316" s="65">
        <f t="shared" si="247"/>
        <v>0</v>
      </c>
      <c r="BK316" s="65">
        <f t="shared" si="248"/>
        <v>0</v>
      </c>
    </row>
    <row r="317" spans="2:63" ht="15" hidden="1" customHeight="1" outlineLevel="1">
      <c r="B317" s="56" t="s">
        <v>68</v>
      </c>
      <c r="C317" s="56" t="s">
        <v>35</v>
      </c>
      <c r="D317" s="88">
        <f t="shared" si="208"/>
        <v>0</v>
      </c>
      <c r="E317" s="88">
        <f t="shared" si="209"/>
        <v>0</v>
      </c>
      <c r="F317" s="65">
        <f t="shared" si="210"/>
        <v>0</v>
      </c>
      <c r="G317" s="65">
        <f t="shared" si="211"/>
        <v>0</v>
      </c>
      <c r="H317" s="65">
        <f t="shared" si="212"/>
        <v>0</v>
      </c>
      <c r="J317" s="88">
        <f t="shared" si="213"/>
        <v>0.30233918275901323</v>
      </c>
      <c r="K317" s="88">
        <f t="shared" si="214"/>
        <v>0.12386860133278009</v>
      </c>
      <c r="L317" s="88">
        <f t="shared" si="215"/>
        <v>0.13222723531624195</v>
      </c>
      <c r="M317" s="88">
        <f t="shared" si="216"/>
        <v>0.1679988102863024</v>
      </c>
      <c r="N317" s="88">
        <f t="shared" si="217"/>
        <v>0.21758625555448893</v>
      </c>
      <c r="O317" s="88">
        <f t="shared" si="218"/>
        <v>5.5979914751173407E-2</v>
      </c>
      <c r="P317" s="65">
        <f t="shared" si="219"/>
        <v>0</v>
      </c>
      <c r="Q317" s="65">
        <f t="shared" si="220"/>
        <v>0</v>
      </c>
      <c r="R317" s="65">
        <f t="shared" si="221"/>
        <v>0</v>
      </c>
      <c r="S317" s="65">
        <f t="shared" si="222"/>
        <v>0</v>
      </c>
      <c r="T317" s="65">
        <f t="shared" si="223"/>
        <v>0</v>
      </c>
      <c r="U317" s="65">
        <f t="shared" si="224"/>
        <v>0</v>
      </c>
      <c r="V317" s="89">
        <f t="shared" si="225"/>
        <v>0</v>
      </c>
      <c r="W317" s="89">
        <f t="shared" si="226"/>
        <v>0</v>
      </c>
      <c r="X317" s="89">
        <f t="shared" si="227"/>
        <v>0</v>
      </c>
      <c r="Y317" s="89">
        <f t="shared" si="228"/>
        <v>0</v>
      </c>
      <c r="Z317" s="89">
        <f t="shared" si="229"/>
        <v>0</v>
      </c>
      <c r="AA317" s="89">
        <f t="shared" si="230"/>
        <v>0</v>
      </c>
      <c r="AB317" s="89">
        <f t="shared" si="231"/>
        <v>0</v>
      </c>
      <c r="AC317" s="89">
        <f t="shared" si="232"/>
        <v>0</v>
      </c>
      <c r="AD317" s="89">
        <f t="shared" si="233"/>
        <v>0</v>
      </c>
      <c r="AE317" s="89">
        <f t="shared" si="234"/>
        <v>0</v>
      </c>
      <c r="AF317" s="89">
        <f t="shared" si="235"/>
        <v>0</v>
      </c>
      <c r="AG317" s="89">
        <f t="shared" si="236"/>
        <v>0</v>
      </c>
      <c r="AH317" s="65">
        <v>0</v>
      </c>
      <c r="AI317" s="65">
        <v>0</v>
      </c>
      <c r="AJ317" s="65">
        <v>0</v>
      </c>
      <c r="AK317" s="65">
        <v>0</v>
      </c>
      <c r="AL317" s="65">
        <v>0</v>
      </c>
      <c r="AM317" s="65">
        <v>0</v>
      </c>
      <c r="AN317" s="89">
        <v>0</v>
      </c>
      <c r="AO317" s="89">
        <v>0</v>
      </c>
      <c r="AP317" s="89">
        <v>0</v>
      </c>
      <c r="AQ317" s="89">
        <v>0</v>
      </c>
      <c r="AR317" s="89">
        <v>0</v>
      </c>
      <c r="AS317" s="89">
        <v>0</v>
      </c>
      <c r="AT317" s="89">
        <v>0</v>
      </c>
      <c r="AU317" s="89">
        <v>0</v>
      </c>
      <c r="AV317" s="89">
        <v>0</v>
      </c>
      <c r="AW317" s="89">
        <v>0</v>
      </c>
      <c r="AX317" s="89">
        <v>0</v>
      </c>
      <c r="AY317" s="89">
        <v>0</v>
      </c>
      <c r="AZ317" s="65">
        <f t="shared" si="237"/>
        <v>0</v>
      </c>
      <c r="BA317" s="65">
        <f t="shared" si="238"/>
        <v>0</v>
      </c>
      <c r="BB317" s="65">
        <f t="shared" si="239"/>
        <v>0</v>
      </c>
      <c r="BC317" s="65">
        <f t="shared" si="240"/>
        <v>0</v>
      </c>
      <c r="BD317" s="65">
        <f t="shared" si="241"/>
        <v>0</v>
      </c>
      <c r="BE317" s="65">
        <f t="shared" si="242"/>
        <v>0</v>
      </c>
      <c r="BF317" s="65">
        <f t="shared" si="243"/>
        <v>0</v>
      </c>
      <c r="BG317" s="65">
        <f t="shared" si="244"/>
        <v>0</v>
      </c>
      <c r="BH317" s="65">
        <f t="shared" si="245"/>
        <v>0</v>
      </c>
      <c r="BI317" s="65">
        <f t="shared" si="246"/>
        <v>0</v>
      </c>
      <c r="BJ317" s="65">
        <f t="shared" si="247"/>
        <v>0</v>
      </c>
      <c r="BK317" s="65">
        <f t="shared" si="248"/>
        <v>0</v>
      </c>
    </row>
    <row r="318" spans="2:63" ht="15" hidden="1" customHeight="1" outlineLevel="1">
      <c r="B318" s="56" t="s">
        <v>68</v>
      </c>
      <c r="C318" s="56" t="s">
        <v>34</v>
      </c>
      <c r="D318" s="88">
        <f t="shared" si="208"/>
        <v>0</v>
      </c>
      <c r="E318" s="88">
        <f t="shared" si="209"/>
        <v>0</v>
      </c>
      <c r="F318" s="65">
        <f t="shared" si="210"/>
        <v>0</v>
      </c>
      <c r="G318" s="65">
        <f t="shared" si="211"/>
        <v>0</v>
      </c>
      <c r="H318" s="65">
        <f t="shared" si="212"/>
        <v>0</v>
      </c>
      <c r="J318" s="88">
        <f t="shared" si="213"/>
        <v>0.30233918275901323</v>
      </c>
      <c r="K318" s="88">
        <f t="shared" si="214"/>
        <v>0.12386860133278009</v>
      </c>
      <c r="L318" s="88">
        <f t="shared" si="215"/>
        <v>0.13222723531624195</v>
      </c>
      <c r="M318" s="88">
        <f t="shared" si="216"/>
        <v>0.1679988102863024</v>
      </c>
      <c r="N318" s="88">
        <f t="shared" si="217"/>
        <v>0.21758625555448893</v>
      </c>
      <c r="O318" s="88">
        <f t="shared" si="218"/>
        <v>5.5979914751173407E-2</v>
      </c>
      <c r="P318" s="65">
        <f t="shared" si="219"/>
        <v>0</v>
      </c>
      <c r="Q318" s="65">
        <f t="shared" si="220"/>
        <v>0</v>
      </c>
      <c r="R318" s="65">
        <f t="shared" si="221"/>
        <v>0</v>
      </c>
      <c r="S318" s="65">
        <f t="shared" si="222"/>
        <v>0</v>
      </c>
      <c r="T318" s="65">
        <f t="shared" si="223"/>
        <v>0</v>
      </c>
      <c r="U318" s="65">
        <f t="shared" si="224"/>
        <v>0</v>
      </c>
      <c r="V318" s="89">
        <f t="shared" si="225"/>
        <v>0</v>
      </c>
      <c r="W318" s="89">
        <f t="shared" si="226"/>
        <v>0</v>
      </c>
      <c r="X318" s="89">
        <f t="shared" si="227"/>
        <v>0</v>
      </c>
      <c r="Y318" s="89">
        <f t="shared" si="228"/>
        <v>0</v>
      </c>
      <c r="Z318" s="89">
        <f t="shared" si="229"/>
        <v>0</v>
      </c>
      <c r="AA318" s="89">
        <f t="shared" si="230"/>
        <v>0</v>
      </c>
      <c r="AB318" s="89">
        <f t="shared" si="231"/>
        <v>0</v>
      </c>
      <c r="AC318" s="89">
        <f t="shared" si="232"/>
        <v>0</v>
      </c>
      <c r="AD318" s="89">
        <f t="shared" si="233"/>
        <v>0</v>
      </c>
      <c r="AE318" s="89">
        <f t="shared" si="234"/>
        <v>0</v>
      </c>
      <c r="AF318" s="89">
        <f t="shared" si="235"/>
        <v>0</v>
      </c>
      <c r="AG318" s="89">
        <f t="shared" si="236"/>
        <v>0</v>
      </c>
      <c r="AH318" s="65">
        <v>0</v>
      </c>
      <c r="AI318" s="65">
        <v>0</v>
      </c>
      <c r="AJ318" s="65">
        <v>0</v>
      </c>
      <c r="AK318" s="65">
        <v>0</v>
      </c>
      <c r="AL318" s="65">
        <v>0</v>
      </c>
      <c r="AM318" s="65">
        <v>0</v>
      </c>
      <c r="AN318" s="89">
        <v>0</v>
      </c>
      <c r="AO318" s="89">
        <v>0</v>
      </c>
      <c r="AP318" s="89">
        <v>0</v>
      </c>
      <c r="AQ318" s="89">
        <v>0</v>
      </c>
      <c r="AR318" s="89">
        <v>0</v>
      </c>
      <c r="AS318" s="89">
        <v>0</v>
      </c>
      <c r="AT318" s="89">
        <v>0</v>
      </c>
      <c r="AU318" s="89">
        <v>0</v>
      </c>
      <c r="AV318" s="89">
        <v>0</v>
      </c>
      <c r="AW318" s="89">
        <v>0</v>
      </c>
      <c r="AX318" s="89">
        <v>0</v>
      </c>
      <c r="AY318" s="89">
        <v>0</v>
      </c>
      <c r="AZ318" s="65">
        <f t="shared" si="237"/>
        <v>0</v>
      </c>
      <c r="BA318" s="65">
        <f t="shared" si="238"/>
        <v>0</v>
      </c>
      <c r="BB318" s="65">
        <f t="shared" si="239"/>
        <v>0</v>
      </c>
      <c r="BC318" s="65">
        <f t="shared" si="240"/>
        <v>0</v>
      </c>
      <c r="BD318" s="65">
        <f t="shared" si="241"/>
        <v>0</v>
      </c>
      <c r="BE318" s="65">
        <f t="shared" si="242"/>
        <v>0</v>
      </c>
      <c r="BF318" s="65">
        <f t="shared" si="243"/>
        <v>0</v>
      </c>
      <c r="BG318" s="65">
        <f t="shared" si="244"/>
        <v>0</v>
      </c>
      <c r="BH318" s="65">
        <f t="shared" si="245"/>
        <v>0</v>
      </c>
      <c r="BI318" s="65">
        <f t="shared" si="246"/>
        <v>0</v>
      </c>
      <c r="BJ318" s="65">
        <f t="shared" si="247"/>
        <v>0</v>
      </c>
      <c r="BK318" s="65">
        <f t="shared" si="248"/>
        <v>0</v>
      </c>
    </row>
    <row r="319" spans="2:63" ht="15" hidden="1" customHeight="1" outlineLevel="1">
      <c r="B319" s="56" t="s">
        <v>68</v>
      </c>
      <c r="C319" s="56" t="s">
        <v>33</v>
      </c>
      <c r="D319" s="88">
        <f t="shared" si="208"/>
        <v>0</v>
      </c>
      <c r="E319" s="88">
        <f t="shared" si="209"/>
        <v>0</v>
      </c>
      <c r="F319" s="65">
        <f t="shared" si="210"/>
        <v>0</v>
      </c>
      <c r="G319" s="65">
        <f t="shared" si="211"/>
        <v>0</v>
      </c>
      <c r="H319" s="65">
        <f t="shared" si="212"/>
        <v>0</v>
      </c>
      <c r="J319" s="88">
        <f t="shared" si="213"/>
        <v>4.7939756569690153E-5</v>
      </c>
      <c r="K319" s="88">
        <f t="shared" si="214"/>
        <v>1.2308856416542066E-4</v>
      </c>
      <c r="L319" s="88">
        <f t="shared" si="215"/>
        <v>5.1956330768772301E-3</v>
      </c>
      <c r="M319" s="88">
        <f t="shared" si="216"/>
        <v>0.99463333860238767</v>
      </c>
      <c r="N319" s="88">
        <f t="shared" si="217"/>
        <v>0</v>
      </c>
      <c r="O319" s="88">
        <f t="shared" si="218"/>
        <v>0</v>
      </c>
      <c r="P319" s="65">
        <f t="shared" si="219"/>
        <v>0</v>
      </c>
      <c r="Q319" s="65">
        <f t="shared" si="220"/>
        <v>0</v>
      </c>
      <c r="R319" s="65">
        <f t="shared" si="221"/>
        <v>0</v>
      </c>
      <c r="S319" s="65">
        <f t="shared" si="222"/>
        <v>0</v>
      </c>
      <c r="T319" s="65">
        <f t="shared" si="223"/>
        <v>0</v>
      </c>
      <c r="U319" s="65">
        <f t="shared" si="224"/>
        <v>0</v>
      </c>
      <c r="V319" s="89">
        <f t="shared" si="225"/>
        <v>0</v>
      </c>
      <c r="W319" s="89">
        <f t="shared" si="226"/>
        <v>0</v>
      </c>
      <c r="X319" s="89">
        <f t="shared" si="227"/>
        <v>0</v>
      </c>
      <c r="Y319" s="89">
        <f t="shared" si="228"/>
        <v>0</v>
      </c>
      <c r="Z319" s="89">
        <f t="shared" si="229"/>
        <v>0</v>
      </c>
      <c r="AA319" s="89">
        <f t="shared" si="230"/>
        <v>0</v>
      </c>
      <c r="AB319" s="89">
        <f t="shared" si="231"/>
        <v>0</v>
      </c>
      <c r="AC319" s="89">
        <f t="shared" si="232"/>
        <v>0</v>
      </c>
      <c r="AD319" s="89">
        <f t="shared" si="233"/>
        <v>0</v>
      </c>
      <c r="AE319" s="89">
        <f t="shared" si="234"/>
        <v>0</v>
      </c>
      <c r="AF319" s="89">
        <f t="shared" si="235"/>
        <v>0</v>
      </c>
      <c r="AG319" s="89">
        <f t="shared" si="236"/>
        <v>0</v>
      </c>
      <c r="AH319" s="65">
        <v>37</v>
      </c>
      <c r="AI319" s="65">
        <v>95</v>
      </c>
      <c r="AJ319" s="65">
        <v>4010</v>
      </c>
      <c r="AK319" s="65">
        <v>767660</v>
      </c>
      <c r="AL319" s="65">
        <v>0</v>
      </c>
      <c r="AM319" s="65">
        <v>0</v>
      </c>
      <c r="AN319" s="89">
        <v>22235</v>
      </c>
      <c r="AO319" s="89">
        <v>73226</v>
      </c>
      <c r="AP319" s="89">
        <v>3243110</v>
      </c>
      <c r="AQ319" s="89">
        <v>420061553</v>
      </c>
      <c r="AR319" s="89">
        <v>0</v>
      </c>
      <c r="AS319" s="89">
        <v>0</v>
      </c>
      <c r="AT319" s="89">
        <v>12453</v>
      </c>
      <c r="AU319" s="89">
        <v>33801</v>
      </c>
      <c r="AV319" s="89">
        <v>1368051</v>
      </c>
      <c r="AW319" s="89">
        <v>261874137</v>
      </c>
      <c r="AX319" s="89">
        <v>0</v>
      </c>
      <c r="AY319" s="89">
        <v>0</v>
      </c>
      <c r="AZ319" s="65">
        <f t="shared" si="237"/>
        <v>600.94594594594594</v>
      </c>
      <c r="BA319" s="65">
        <f t="shared" si="238"/>
        <v>770.8</v>
      </c>
      <c r="BB319" s="65">
        <f t="shared" si="239"/>
        <v>808.75561097256855</v>
      </c>
      <c r="BC319" s="65">
        <f t="shared" si="240"/>
        <v>547.1973959825965</v>
      </c>
      <c r="BD319" s="65">
        <f t="shared" si="241"/>
        <v>0</v>
      </c>
      <c r="BE319" s="65">
        <f t="shared" si="242"/>
        <v>0</v>
      </c>
      <c r="BF319" s="65">
        <f t="shared" si="243"/>
        <v>336.56756756756755</v>
      </c>
      <c r="BG319" s="65">
        <f t="shared" si="244"/>
        <v>355.8</v>
      </c>
      <c r="BH319" s="65">
        <f t="shared" si="245"/>
        <v>341.15985037406483</v>
      </c>
      <c r="BI319" s="65">
        <f t="shared" si="246"/>
        <v>341.13297162806452</v>
      </c>
      <c r="BJ319" s="65">
        <f t="shared" si="247"/>
        <v>0</v>
      </c>
      <c r="BK319" s="65">
        <f t="shared" si="248"/>
        <v>0</v>
      </c>
    </row>
    <row r="320" spans="2:63" ht="15" hidden="1" customHeight="1" outlineLevel="1">
      <c r="B320" s="56" t="s">
        <v>68</v>
      </c>
      <c r="C320" s="56" t="s">
        <v>32</v>
      </c>
      <c r="D320" s="88">
        <f t="shared" si="208"/>
        <v>0</v>
      </c>
      <c r="E320" s="88">
        <f t="shared" si="209"/>
        <v>0</v>
      </c>
      <c r="F320" s="65">
        <f t="shared" si="210"/>
        <v>0</v>
      </c>
      <c r="G320" s="65">
        <f t="shared" si="211"/>
        <v>0</v>
      </c>
      <c r="H320" s="65">
        <f t="shared" si="212"/>
        <v>0</v>
      </c>
      <c r="J320" s="88">
        <f t="shared" si="213"/>
        <v>0</v>
      </c>
      <c r="K320" s="88">
        <f t="shared" si="214"/>
        <v>0</v>
      </c>
      <c r="L320" s="88">
        <f t="shared" si="215"/>
        <v>0.67168505704133163</v>
      </c>
      <c r="M320" s="88">
        <f t="shared" si="216"/>
        <v>0.32831494295866842</v>
      </c>
      <c r="N320" s="88">
        <f t="shared" si="217"/>
        <v>0</v>
      </c>
      <c r="O320" s="88">
        <f t="shared" si="218"/>
        <v>0</v>
      </c>
      <c r="P320" s="65">
        <f t="shared" si="219"/>
        <v>0</v>
      </c>
      <c r="Q320" s="65">
        <f t="shared" si="220"/>
        <v>0</v>
      </c>
      <c r="R320" s="65">
        <f t="shared" si="221"/>
        <v>0</v>
      </c>
      <c r="S320" s="65">
        <f t="shared" si="222"/>
        <v>0</v>
      </c>
      <c r="T320" s="65">
        <f t="shared" si="223"/>
        <v>0</v>
      </c>
      <c r="U320" s="65">
        <f t="shared" si="224"/>
        <v>0</v>
      </c>
      <c r="V320" s="89">
        <f t="shared" si="225"/>
        <v>0</v>
      </c>
      <c r="W320" s="89">
        <f t="shared" si="226"/>
        <v>0</v>
      </c>
      <c r="X320" s="89">
        <f t="shared" si="227"/>
        <v>0</v>
      </c>
      <c r="Y320" s="89">
        <f t="shared" si="228"/>
        <v>0</v>
      </c>
      <c r="Z320" s="89">
        <f t="shared" si="229"/>
        <v>0</v>
      </c>
      <c r="AA320" s="89">
        <f t="shared" si="230"/>
        <v>0</v>
      </c>
      <c r="AB320" s="89">
        <f t="shared" si="231"/>
        <v>0</v>
      </c>
      <c r="AC320" s="89">
        <f t="shared" si="232"/>
        <v>0</v>
      </c>
      <c r="AD320" s="89">
        <f t="shared" si="233"/>
        <v>0</v>
      </c>
      <c r="AE320" s="89">
        <f t="shared" si="234"/>
        <v>0</v>
      </c>
      <c r="AF320" s="89">
        <f t="shared" si="235"/>
        <v>0</v>
      </c>
      <c r="AG320" s="89">
        <f t="shared" si="236"/>
        <v>0</v>
      </c>
      <c r="AH320" s="65">
        <v>0</v>
      </c>
      <c r="AI320" s="65">
        <v>0</v>
      </c>
      <c r="AJ320" s="65">
        <v>7183</v>
      </c>
      <c r="AK320" s="65">
        <v>3511</v>
      </c>
      <c r="AL320" s="65">
        <v>0</v>
      </c>
      <c r="AM320" s="65"/>
      <c r="AN320" s="89">
        <v>0</v>
      </c>
      <c r="AO320" s="89">
        <v>0</v>
      </c>
      <c r="AP320" s="89">
        <v>1861114</v>
      </c>
      <c r="AQ320" s="89">
        <v>2425749</v>
      </c>
      <c r="AR320" s="89">
        <v>0</v>
      </c>
      <c r="AS320" s="89">
        <v>-2600</v>
      </c>
      <c r="AT320" s="89">
        <v>0</v>
      </c>
      <c r="AU320" s="89">
        <v>0</v>
      </c>
      <c r="AV320" s="89">
        <v>1758834</v>
      </c>
      <c r="AW320" s="89">
        <v>836895</v>
      </c>
      <c r="AX320" s="89">
        <v>0</v>
      </c>
      <c r="AY320" s="89">
        <v>-905</v>
      </c>
      <c r="AZ320" s="65">
        <f t="shared" si="237"/>
        <v>0</v>
      </c>
      <c r="BA320" s="65">
        <f t="shared" si="238"/>
        <v>0</v>
      </c>
      <c r="BB320" s="65">
        <f t="shared" si="239"/>
        <v>259.09981901712376</v>
      </c>
      <c r="BC320" s="65">
        <f t="shared" si="240"/>
        <v>690.89974366277409</v>
      </c>
      <c r="BD320" s="65">
        <f t="shared" si="241"/>
        <v>0</v>
      </c>
      <c r="BE320" s="65">
        <f t="shared" si="242"/>
        <v>0</v>
      </c>
      <c r="BF320" s="65">
        <f t="shared" si="243"/>
        <v>0</v>
      </c>
      <c r="BG320" s="65">
        <f t="shared" si="244"/>
        <v>0</v>
      </c>
      <c r="BH320" s="65">
        <f t="shared" si="245"/>
        <v>244.86064318529861</v>
      </c>
      <c r="BI320" s="65">
        <f t="shared" si="246"/>
        <v>238.36371404158359</v>
      </c>
      <c r="BJ320" s="65">
        <f t="shared" si="247"/>
        <v>0</v>
      </c>
      <c r="BK320" s="65">
        <f t="shared" si="248"/>
        <v>0</v>
      </c>
    </row>
    <row r="321" spans="2:63" ht="15" hidden="1" customHeight="1" outlineLevel="1">
      <c r="B321" s="56" t="s">
        <v>68</v>
      </c>
      <c r="C321" s="56" t="s">
        <v>31</v>
      </c>
      <c r="D321" s="88">
        <f t="shared" si="208"/>
        <v>0</v>
      </c>
      <c r="E321" s="88">
        <f t="shared" si="209"/>
        <v>0</v>
      </c>
      <c r="F321" s="65">
        <f t="shared" si="210"/>
        <v>0</v>
      </c>
      <c r="G321" s="65">
        <f t="shared" si="211"/>
        <v>0</v>
      </c>
      <c r="H321" s="65">
        <f t="shared" si="212"/>
        <v>0</v>
      </c>
      <c r="J321" s="88">
        <f t="shared" si="213"/>
        <v>0.30233918275901323</v>
      </c>
      <c r="K321" s="88">
        <f t="shared" si="214"/>
        <v>0.12386860133278009</v>
      </c>
      <c r="L321" s="88">
        <f t="shared" si="215"/>
        <v>0.13222723531624195</v>
      </c>
      <c r="M321" s="88">
        <f t="shared" si="216"/>
        <v>0.1679988102863024</v>
      </c>
      <c r="N321" s="88">
        <f t="shared" si="217"/>
        <v>0.21758625555448893</v>
      </c>
      <c r="O321" s="88">
        <f t="shared" si="218"/>
        <v>5.5979914751173407E-2</v>
      </c>
      <c r="P321" s="65">
        <f t="shared" si="219"/>
        <v>0</v>
      </c>
      <c r="Q321" s="65">
        <f t="shared" si="220"/>
        <v>0</v>
      </c>
      <c r="R321" s="65">
        <f t="shared" si="221"/>
        <v>0</v>
      </c>
      <c r="S321" s="65">
        <f t="shared" si="222"/>
        <v>0</v>
      </c>
      <c r="T321" s="65">
        <f t="shared" si="223"/>
        <v>0</v>
      </c>
      <c r="U321" s="65">
        <f t="shared" si="224"/>
        <v>0</v>
      </c>
      <c r="V321" s="89">
        <f t="shared" si="225"/>
        <v>0</v>
      </c>
      <c r="W321" s="89">
        <f t="shared" si="226"/>
        <v>0</v>
      </c>
      <c r="X321" s="89">
        <f t="shared" si="227"/>
        <v>0</v>
      </c>
      <c r="Y321" s="89">
        <f t="shared" si="228"/>
        <v>0</v>
      </c>
      <c r="Z321" s="89">
        <f t="shared" si="229"/>
        <v>0</v>
      </c>
      <c r="AA321" s="89">
        <f t="shared" si="230"/>
        <v>0</v>
      </c>
      <c r="AB321" s="89">
        <f t="shared" si="231"/>
        <v>0</v>
      </c>
      <c r="AC321" s="89">
        <f t="shared" si="232"/>
        <v>0</v>
      </c>
      <c r="AD321" s="89">
        <f t="shared" si="233"/>
        <v>0</v>
      </c>
      <c r="AE321" s="89">
        <f t="shared" si="234"/>
        <v>0</v>
      </c>
      <c r="AF321" s="89">
        <f t="shared" si="235"/>
        <v>0</v>
      </c>
      <c r="AG321" s="89">
        <f t="shared" si="236"/>
        <v>0</v>
      </c>
      <c r="AH321" s="65">
        <v>0</v>
      </c>
      <c r="AI321" s="65">
        <v>0</v>
      </c>
      <c r="AJ321" s="65">
        <v>0</v>
      </c>
      <c r="AK321" s="65">
        <v>0</v>
      </c>
      <c r="AL321" s="65">
        <v>0</v>
      </c>
      <c r="AM321" s="65">
        <v>0</v>
      </c>
      <c r="AN321" s="89">
        <v>0</v>
      </c>
      <c r="AO321" s="89">
        <v>0</v>
      </c>
      <c r="AP321" s="89">
        <v>0</v>
      </c>
      <c r="AQ321" s="89">
        <v>0</v>
      </c>
      <c r="AR321" s="89">
        <v>0</v>
      </c>
      <c r="AS321" s="89">
        <v>0</v>
      </c>
      <c r="AT321" s="89">
        <v>0</v>
      </c>
      <c r="AU321" s="89">
        <v>0</v>
      </c>
      <c r="AV321" s="89">
        <v>0</v>
      </c>
      <c r="AW321" s="89">
        <v>0</v>
      </c>
      <c r="AX321" s="89">
        <v>0</v>
      </c>
      <c r="AY321" s="89">
        <v>0</v>
      </c>
      <c r="AZ321" s="65">
        <f t="shared" si="237"/>
        <v>0</v>
      </c>
      <c r="BA321" s="65">
        <f t="shared" si="238"/>
        <v>0</v>
      </c>
      <c r="BB321" s="65">
        <f t="shared" si="239"/>
        <v>0</v>
      </c>
      <c r="BC321" s="65">
        <f t="shared" si="240"/>
        <v>0</v>
      </c>
      <c r="BD321" s="65">
        <f t="shared" si="241"/>
        <v>0</v>
      </c>
      <c r="BE321" s="65">
        <f t="shared" si="242"/>
        <v>0</v>
      </c>
      <c r="BF321" s="65">
        <f t="shared" si="243"/>
        <v>0</v>
      </c>
      <c r="BG321" s="65">
        <f t="shared" si="244"/>
        <v>0</v>
      </c>
      <c r="BH321" s="65">
        <f t="shared" si="245"/>
        <v>0</v>
      </c>
      <c r="BI321" s="65">
        <f t="shared" si="246"/>
        <v>0</v>
      </c>
      <c r="BJ321" s="65">
        <f t="shared" si="247"/>
        <v>0</v>
      </c>
      <c r="BK321" s="65">
        <f t="shared" si="248"/>
        <v>0</v>
      </c>
    </row>
    <row r="322" spans="2:63" ht="15" hidden="1" customHeight="1" outlineLevel="1">
      <c r="B322" s="56" t="s">
        <v>68</v>
      </c>
      <c r="C322" s="56" t="s">
        <v>65</v>
      </c>
      <c r="D322" s="88">
        <f t="shared" si="208"/>
        <v>0</v>
      </c>
      <c r="E322" s="88">
        <f t="shared" si="209"/>
        <v>0</v>
      </c>
      <c r="F322" s="65">
        <f t="shared" si="210"/>
        <v>0</v>
      </c>
      <c r="G322" s="65">
        <f t="shared" si="211"/>
        <v>0</v>
      </c>
      <c r="H322" s="65">
        <f t="shared" si="212"/>
        <v>0</v>
      </c>
      <c r="J322" s="88">
        <f t="shared" si="213"/>
        <v>0.30233918275901323</v>
      </c>
      <c r="K322" s="88">
        <f t="shared" si="214"/>
        <v>0.12386860133278009</v>
      </c>
      <c r="L322" s="88">
        <f t="shared" si="215"/>
        <v>0.13222723531624195</v>
      </c>
      <c r="M322" s="88">
        <f t="shared" si="216"/>
        <v>0.1679988102863024</v>
      </c>
      <c r="N322" s="88">
        <f t="shared" si="217"/>
        <v>0.21758625555448893</v>
      </c>
      <c r="O322" s="88">
        <f t="shared" si="218"/>
        <v>5.5979914751173407E-2</v>
      </c>
      <c r="P322" s="65">
        <f t="shared" si="219"/>
        <v>0</v>
      </c>
      <c r="Q322" s="65">
        <f t="shared" si="220"/>
        <v>0</v>
      </c>
      <c r="R322" s="65">
        <f t="shared" si="221"/>
        <v>0</v>
      </c>
      <c r="S322" s="65">
        <f t="shared" si="222"/>
        <v>0</v>
      </c>
      <c r="T322" s="65">
        <f t="shared" si="223"/>
        <v>0</v>
      </c>
      <c r="U322" s="65">
        <f t="shared" si="224"/>
        <v>0</v>
      </c>
      <c r="V322" s="89">
        <f t="shared" si="225"/>
        <v>0</v>
      </c>
      <c r="W322" s="89">
        <f t="shared" si="226"/>
        <v>0</v>
      </c>
      <c r="X322" s="89">
        <f t="shared" si="227"/>
        <v>0</v>
      </c>
      <c r="Y322" s="89">
        <f t="shared" si="228"/>
        <v>0</v>
      </c>
      <c r="Z322" s="89">
        <f t="shared" si="229"/>
        <v>0</v>
      </c>
      <c r="AA322" s="89">
        <f t="shared" si="230"/>
        <v>0</v>
      </c>
      <c r="AB322" s="89">
        <f t="shared" si="231"/>
        <v>0</v>
      </c>
      <c r="AC322" s="89">
        <f t="shared" si="232"/>
        <v>0</v>
      </c>
      <c r="AD322" s="89">
        <f t="shared" si="233"/>
        <v>0</v>
      </c>
      <c r="AE322" s="89">
        <f t="shared" si="234"/>
        <v>0</v>
      </c>
      <c r="AF322" s="89">
        <f t="shared" si="235"/>
        <v>0</v>
      </c>
      <c r="AG322" s="89">
        <f t="shared" si="236"/>
        <v>0</v>
      </c>
      <c r="AH322" s="65">
        <v>0</v>
      </c>
      <c r="AI322" s="65">
        <v>0</v>
      </c>
      <c r="AJ322" s="65">
        <v>0</v>
      </c>
      <c r="AK322" s="65">
        <v>0</v>
      </c>
      <c r="AL322" s="65">
        <v>0</v>
      </c>
      <c r="AM322" s="65">
        <v>0</v>
      </c>
      <c r="AN322" s="89">
        <v>0</v>
      </c>
      <c r="AO322" s="89">
        <v>0</v>
      </c>
      <c r="AP322" s="89">
        <v>0</v>
      </c>
      <c r="AQ322" s="89">
        <v>0</v>
      </c>
      <c r="AR322" s="89">
        <v>0</v>
      </c>
      <c r="AS322" s="89">
        <v>0</v>
      </c>
      <c r="AT322" s="89">
        <v>0</v>
      </c>
      <c r="AU322" s="89">
        <v>0</v>
      </c>
      <c r="AV322" s="89">
        <v>0</v>
      </c>
      <c r="AW322" s="89">
        <v>0</v>
      </c>
      <c r="AX322" s="89">
        <v>0</v>
      </c>
      <c r="AY322" s="89">
        <v>0</v>
      </c>
      <c r="AZ322" s="65">
        <f t="shared" si="237"/>
        <v>0</v>
      </c>
      <c r="BA322" s="65">
        <f t="shared" si="238"/>
        <v>0</v>
      </c>
      <c r="BB322" s="65">
        <f t="shared" si="239"/>
        <v>0</v>
      </c>
      <c r="BC322" s="65">
        <f t="shared" si="240"/>
        <v>0</v>
      </c>
      <c r="BD322" s="65">
        <f t="shared" si="241"/>
        <v>0</v>
      </c>
      <c r="BE322" s="65">
        <f t="shared" si="242"/>
        <v>0</v>
      </c>
      <c r="BF322" s="65">
        <f t="shared" si="243"/>
        <v>0</v>
      </c>
      <c r="BG322" s="65">
        <f t="shared" si="244"/>
        <v>0</v>
      </c>
      <c r="BH322" s="65">
        <f t="shared" si="245"/>
        <v>0</v>
      </c>
      <c r="BI322" s="65">
        <f t="shared" si="246"/>
        <v>0</v>
      </c>
      <c r="BJ322" s="65">
        <f t="shared" si="247"/>
        <v>0</v>
      </c>
      <c r="BK322" s="65">
        <f t="shared" si="248"/>
        <v>0</v>
      </c>
    </row>
    <row r="323" spans="2:63" ht="15" hidden="1" customHeight="1" outlineLevel="1">
      <c r="B323" s="56" t="s">
        <v>67</v>
      </c>
      <c r="C323" s="56" t="s">
        <v>64</v>
      </c>
      <c r="D323" s="88">
        <f t="shared" si="208"/>
        <v>0</v>
      </c>
      <c r="E323" s="88">
        <f t="shared" si="209"/>
        <v>0</v>
      </c>
      <c r="F323" s="65">
        <f t="shared" si="210"/>
        <v>0</v>
      </c>
      <c r="G323" s="65">
        <f t="shared" si="211"/>
        <v>0</v>
      </c>
      <c r="H323" s="65">
        <f t="shared" si="212"/>
        <v>0</v>
      </c>
      <c r="J323" s="88">
        <f t="shared" si="213"/>
        <v>5.034057912019322E-2</v>
      </c>
      <c r="K323" s="88">
        <f t="shared" si="214"/>
        <v>8.6026757849602432E-3</v>
      </c>
      <c r="L323" s="88">
        <f t="shared" si="215"/>
        <v>0.29656164346386604</v>
      </c>
      <c r="M323" s="88">
        <f t="shared" si="216"/>
        <v>0</v>
      </c>
      <c r="N323" s="88">
        <f t="shared" si="217"/>
        <v>0.64449510163098045</v>
      </c>
      <c r="O323" s="88">
        <f t="shared" si="218"/>
        <v>0</v>
      </c>
      <c r="P323" s="65">
        <f t="shared" si="219"/>
        <v>0</v>
      </c>
      <c r="Q323" s="65">
        <f t="shared" si="220"/>
        <v>0</v>
      </c>
      <c r="R323" s="65">
        <f t="shared" si="221"/>
        <v>0</v>
      </c>
      <c r="S323" s="65">
        <f t="shared" si="222"/>
        <v>0</v>
      </c>
      <c r="T323" s="65">
        <f t="shared" si="223"/>
        <v>0</v>
      </c>
      <c r="U323" s="65">
        <f t="shared" si="224"/>
        <v>0</v>
      </c>
      <c r="V323" s="89">
        <f t="shared" si="225"/>
        <v>0</v>
      </c>
      <c r="W323" s="89">
        <f t="shared" si="226"/>
        <v>0</v>
      </c>
      <c r="X323" s="89">
        <f t="shared" si="227"/>
        <v>0</v>
      </c>
      <c r="Y323" s="89">
        <f t="shared" si="228"/>
        <v>0</v>
      </c>
      <c r="Z323" s="89">
        <f t="shared" si="229"/>
        <v>0</v>
      </c>
      <c r="AA323" s="89">
        <f t="shared" si="230"/>
        <v>0</v>
      </c>
      <c r="AB323" s="89">
        <f t="shared" si="231"/>
        <v>0</v>
      </c>
      <c r="AC323" s="89">
        <f t="shared" si="232"/>
        <v>0</v>
      </c>
      <c r="AD323" s="89">
        <f t="shared" si="233"/>
        <v>0</v>
      </c>
      <c r="AE323" s="89">
        <f t="shared" si="234"/>
        <v>0</v>
      </c>
      <c r="AF323" s="89">
        <f t="shared" si="235"/>
        <v>0</v>
      </c>
      <c r="AG323" s="89">
        <f t="shared" si="236"/>
        <v>0</v>
      </c>
      <c r="AH323" s="65">
        <v>1855</v>
      </c>
      <c r="AI323" s="65">
        <v>317</v>
      </c>
      <c r="AJ323" s="65">
        <v>10928</v>
      </c>
      <c r="AK323" s="65">
        <v>0</v>
      </c>
      <c r="AL323" s="65">
        <v>23749</v>
      </c>
      <c r="AM323" s="65">
        <v>0</v>
      </c>
      <c r="AN323" s="89">
        <v>3379103</v>
      </c>
      <c r="AO323" s="89">
        <v>694164</v>
      </c>
      <c r="AP323" s="89">
        <v>19247476</v>
      </c>
      <c r="AQ323" s="89">
        <v>0</v>
      </c>
      <c r="AR323" s="89">
        <v>59934885</v>
      </c>
      <c r="AS323" s="89">
        <v>0</v>
      </c>
      <c r="AT323" s="89">
        <v>2857652</v>
      </c>
      <c r="AU323" s="89">
        <v>453974</v>
      </c>
      <c r="AV323" s="89">
        <v>16556160</v>
      </c>
      <c r="AW323" s="89">
        <v>0</v>
      </c>
      <c r="AX323" s="89">
        <v>36573460</v>
      </c>
      <c r="AY323" s="89">
        <v>0</v>
      </c>
      <c r="AZ323" s="65">
        <f t="shared" si="237"/>
        <v>1821.6188679245283</v>
      </c>
      <c r="BA323" s="65">
        <f t="shared" si="238"/>
        <v>2189.7917981072555</v>
      </c>
      <c r="BB323" s="65">
        <f t="shared" si="239"/>
        <v>1761.2990483162519</v>
      </c>
      <c r="BC323" s="65">
        <f t="shared" si="240"/>
        <v>0</v>
      </c>
      <c r="BD323" s="65">
        <f t="shared" si="241"/>
        <v>2523.6803654890732</v>
      </c>
      <c r="BE323" s="65">
        <f t="shared" si="242"/>
        <v>0</v>
      </c>
      <c r="BF323" s="65">
        <f t="shared" si="243"/>
        <v>1540.5132075471697</v>
      </c>
      <c r="BG323" s="65">
        <f t="shared" si="244"/>
        <v>1432.0946372239748</v>
      </c>
      <c r="BH323" s="65">
        <f t="shared" si="245"/>
        <v>1515.0219619326501</v>
      </c>
      <c r="BI323" s="65">
        <f t="shared" si="246"/>
        <v>0</v>
      </c>
      <c r="BJ323" s="65">
        <f t="shared" si="247"/>
        <v>1540</v>
      </c>
      <c r="BK323" s="65">
        <f t="shared" si="248"/>
        <v>0</v>
      </c>
    </row>
    <row r="324" spans="2:63" ht="15" hidden="1" customHeight="1" outlineLevel="1">
      <c r="B324" s="56" t="s">
        <v>67</v>
      </c>
      <c r="C324" s="56" t="s">
        <v>63</v>
      </c>
      <c r="D324" s="88">
        <f t="shared" si="208"/>
        <v>0</v>
      </c>
      <c r="E324" s="88">
        <f t="shared" si="209"/>
        <v>0</v>
      </c>
      <c r="F324" s="65">
        <f t="shared" si="210"/>
        <v>0</v>
      </c>
      <c r="G324" s="65">
        <f t="shared" si="211"/>
        <v>0</v>
      </c>
      <c r="H324" s="65">
        <f t="shared" si="212"/>
        <v>0</v>
      </c>
      <c r="J324" s="88">
        <f t="shared" si="213"/>
        <v>0.30233918275901323</v>
      </c>
      <c r="K324" s="88">
        <f t="shared" si="214"/>
        <v>0.12386860133278009</v>
      </c>
      <c r="L324" s="88">
        <f t="shared" si="215"/>
        <v>0.13222723531624195</v>
      </c>
      <c r="M324" s="88">
        <f t="shared" si="216"/>
        <v>0.1679988102863024</v>
      </c>
      <c r="N324" s="88">
        <f t="shared" si="217"/>
        <v>0.21758625555448893</v>
      </c>
      <c r="O324" s="88">
        <f t="shared" si="218"/>
        <v>5.5979914751173407E-2</v>
      </c>
      <c r="P324" s="65">
        <f t="shared" si="219"/>
        <v>0</v>
      </c>
      <c r="Q324" s="65">
        <f t="shared" si="220"/>
        <v>0</v>
      </c>
      <c r="R324" s="65">
        <f t="shared" si="221"/>
        <v>0</v>
      </c>
      <c r="S324" s="65">
        <f t="shared" si="222"/>
        <v>0</v>
      </c>
      <c r="T324" s="65">
        <f t="shared" si="223"/>
        <v>0</v>
      </c>
      <c r="U324" s="65">
        <f t="shared" si="224"/>
        <v>0</v>
      </c>
      <c r="V324" s="89">
        <f t="shared" si="225"/>
        <v>0</v>
      </c>
      <c r="W324" s="89">
        <f t="shared" si="226"/>
        <v>0</v>
      </c>
      <c r="X324" s="89">
        <f t="shared" si="227"/>
        <v>0</v>
      </c>
      <c r="Y324" s="89">
        <f t="shared" si="228"/>
        <v>0</v>
      </c>
      <c r="Z324" s="89">
        <f t="shared" si="229"/>
        <v>0</v>
      </c>
      <c r="AA324" s="89">
        <f t="shared" si="230"/>
        <v>0</v>
      </c>
      <c r="AB324" s="89">
        <f t="shared" si="231"/>
        <v>0</v>
      </c>
      <c r="AC324" s="89">
        <f t="shared" si="232"/>
        <v>0</v>
      </c>
      <c r="AD324" s="89">
        <f t="shared" si="233"/>
        <v>0</v>
      </c>
      <c r="AE324" s="89">
        <f t="shared" si="234"/>
        <v>0</v>
      </c>
      <c r="AF324" s="89">
        <f t="shared" si="235"/>
        <v>0</v>
      </c>
      <c r="AG324" s="89">
        <f t="shared" si="236"/>
        <v>0</v>
      </c>
      <c r="AH324" s="65">
        <v>0</v>
      </c>
      <c r="AI324" s="65">
        <v>0</v>
      </c>
      <c r="AJ324" s="65">
        <v>0</v>
      </c>
      <c r="AK324" s="65">
        <v>0</v>
      </c>
      <c r="AL324" s="65">
        <v>0</v>
      </c>
      <c r="AM324" s="65">
        <v>0</v>
      </c>
      <c r="AN324" s="89">
        <v>0</v>
      </c>
      <c r="AO324" s="89">
        <v>0</v>
      </c>
      <c r="AP324" s="89">
        <v>0</v>
      </c>
      <c r="AQ324" s="89">
        <v>0</v>
      </c>
      <c r="AR324" s="89">
        <v>0</v>
      </c>
      <c r="AS324" s="89">
        <v>0</v>
      </c>
      <c r="AT324" s="89">
        <v>0</v>
      </c>
      <c r="AU324" s="89">
        <v>0</v>
      </c>
      <c r="AV324" s="89">
        <v>0</v>
      </c>
      <c r="AW324" s="89">
        <v>0</v>
      </c>
      <c r="AX324" s="89">
        <v>0</v>
      </c>
      <c r="AY324" s="89">
        <v>0</v>
      </c>
      <c r="AZ324" s="65">
        <f t="shared" si="237"/>
        <v>0</v>
      </c>
      <c r="BA324" s="65">
        <f t="shared" si="238"/>
        <v>0</v>
      </c>
      <c r="BB324" s="65">
        <f t="shared" si="239"/>
        <v>0</v>
      </c>
      <c r="BC324" s="65">
        <f t="shared" si="240"/>
        <v>0</v>
      </c>
      <c r="BD324" s="65">
        <f t="shared" si="241"/>
        <v>0</v>
      </c>
      <c r="BE324" s="65">
        <f t="shared" si="242"/>
        <v>0</v>
      </c>
      <c r="BF324" s="65">
        <f t="shared" si="243"/>
        <v>0</v>
      </c>
      <c r="BG324" s="65">
        <f t="shared" si="244"/>
        <v>0</v>
      </c>
      <c r="BH324" s="65">
        <f t="shared" si="245"/>
        <v>0</v>
      </c>
      <c r="BI324" s="65">
        <f t="shared" si="246"/>
        <v>0</v>
      </c>
      <c r="BJ324" s="65">
        <f t="shared" si="247"/>
        <v>0</v>
      </c>
      <c r="BK324" s="65">
        <f t="shared" si="248"/>
        <v>0</v>
      </c>
    </row>
    <row r="325" spans="2:63" ht="15" hidden="1" customHeight="1" outlineLevel="1">
      <c r="B325" s="56" t="s">
        <v>67</v>
      </c>
      <c r="C325" s="56" t="s">
        <v>62</v>
      </c>
      <c r="D325" s="88">
        <f t="shared" si="208"/>
        <v>0</v>
      </c>
      <c r="E325" s="88">
        <f t="shared" si="209"/>
        <v>0</v>
      </c>
      <c r="F325" s="65">
        <f t="shared" si="210"/>
        <v>0</v>
      </c>
      <c r="G325" s="65">
        <f t="shared" si="211"/>
        <v>0</v>
      </c>
      <c r="H325" s="65">
        <f t="shared" si="212"/>
        <v>0</v>
      </c>
      <c r="J325" s="88">
        <f t="shared" si="213"/>
        <v>2.581340032083717E-2</v>
      </c>
      <c r="K325" s="88">
        <f t="shared" si="214"/>
        <v>2.707266994445547E-3</v>
      </c>
      <c r="L325" s="88">
        <f t="shared" si="215"/>
        <v>0.48555419252182569</v>
      </c>
      <c r="M325" s="88">
        <f t="shared" si="216"/>
        <v>0</v>
      </c>
      <c r="N325" s="88">
        <f t="shared" si="217"/>
        <v>0.48592514016289157</v>
      </c>
      <c r="O325" s="88">
        <f t="shared" si="218"/>
        <v>0</v>
      </c>
      <c r="P325" s="65">
        <f t="shared" si="219"/>
        <v>0</v>
      </c>
      <c r="Q325" s="65">
        <f t="shared" si="220"/>
        <v>0</v>
      </c>
      <c r="R325" s="65">
        <f t="shared" si="221"/>
        <v>0</v>
      </c>
      <c r="S325" s="65">
        <f t="shared" si="222"/>
        <v>0</v>
      </c>
      <c r="T325" s="65">
        <f t="shared" si="223"/>
        <v>0</v>
      </c>
      <c r="U325" s="65">
        <f t="shared" si="224"/>
        <v>0</v>
      </c>
      <c r="V325" s="89">
        <f t="shared" si="225"/>
        <v>0</v>
      </c>
      <c r="W325" s="89">
        <f t="shared" si="226"/>
        <v>0</v>
      </c>
      <c r="X325" s="89">
        <f t="shared" si="227"/>
        <v>0</v>
      </c>
      <c r="Y325" s="89">
        <f t="shared" si="228"/>
        <v>0</v>
      </c>
      <c r="Z325" s="89">
        <f t="shared" si="229"/>
        <v>0</v>
      </c>
      <c r="AA325" s="89">
        <f t="shared" si="230"/>
        <v>0</v>
      </c>
      <c r="AB325" s="89">
        <f t="shared" si="231"/>
        <v>0</v>
      </c>
      <c r="AC325" s="89">
        <f t="shared" si="232"/>
        <v>0</v>
      </c>
      <c r="AD325" s="89">
        <f t="shared" si="233"/>
        <v>0</v>
      </c>
      <c r="AE325" s="89">
        <f t="shared" si="234"/>
        <v>0</v>
      </c>
      <c r="AF325" s="89">
        <f t="shared" si="235"/>
        <v>0</v>
      </c>
      <c r="AG325" s="89">
        <f t="shared" si="236"/>
        <v>0</v>
      </c>
      <c r="AH325" s="65">
        <v>7933</v>
      </c>
      <c r="AI325" s="65">
        <v>832</v>
      </c>
      <c r="AJ325" s="65">
        <v>149221</v>
      </c>
      <c r="AK325" s="65">
        <v>0</v>
      </c>
      <c r="AL325" s="65">
        <v>149335</v>
      </c>
      <c r="AM325" s="65">
        <v>0</v>
      </c>
      <c r="AN325" s="89">
        <v>12614994</v>
      </c>
      <c r="AO325" s="89">
        <v>1543334</v>
      </c>
      <c r="AP325" s="89">
        <v>271547085</v>
      </c>
      <c r="AQ325" s="89">
        <v>0</v>
      </c>
      <c r="AR325" s="89">
        <v>298554846</v>
      </c>
      <c r="AS325" s="89">
        <v>0</v>
      </c>
      <c r="AT325" s="89">
        <v>8339980</v>
      </c>
      <c r="AU325" s="89">
        <v>747690</v>
      </c>
      <c r="AV325" s="89">
        <v>156688285</v>
      </c>
      <c r="AW325" s="89">
        <v>0</v>
      </c>
      <c r="AX325" s="89">
        <v>157847315</v>
      </c>
      <c r="AY325" s="89">
        <v>0</v>
      </c>
      <c r="AZ325" s="65">
        <f t="shared" si="237"/>
        <v>1590.1921089121392</v>
      </c>
      <c r="BA325" s="65">
        <f t="shared" si="238"/>
        <v>1854.96875</v>
      </c>
      <c r="BB325" s="65">
        <f t="shared" si="239"/>
        <v>1819.7645438644695</v>
      </c>
      <c r="BC325" s="65">
        <f t="shared" si="240"/>
        <v>0</v>
      </c>
      <c r="BD325" s="65">
        <f t="shared" si="241"/>
        <v>1999.2288880704457</v>
      </c>
      <c r="BE325" s="65">
        <f t="shared" si="242"/>
        <v>0</v>
      </c>
      <c r="BF325" s="65">
        <f t="shared" si="243"/>
        <v>1051.3021555527544</v>
      </c>
      <c r="BG325" s="65">
        <f t="shared" si="244"/>
        <v>898.66586538461536</v>
      </c>
      <c r="BH325" s="65">
        <f t="shared" si="245"/>
        <v>1050.0417836631573</v>
      </c>
      <c r="BI325" s="65">
        <f t="shared" si="246"/>
        <v>0</v>
      </c>
      <c r="BJ325" s="65">
        <f t="shared" si="247"/>
        <v>1057.0014731978438</v>
      </c>
      <c r="BK325" s="65">
        <f t="shared" si="248"/>
        <v>0</v>
      </c>
    </row>
    <row r="326" spans="2:63" ht="15" hidden="1" customHeight="1" outlineLevel="1">
      <c r="B326" s="56" t="s">
        <v>67</v>
      </c>
      <c r="C326" s="56" t="s">
        <v>61</v>
      </c>
      <c r="D326" s="88">
        <f t="shared" si="208"/>
        <v>0</v>
      </c>
      <c r="E326" s="88">
        <f t="shared" si="209"/>
        <v>0</v>
      </c>
      <c r="F326" s="65">
        <f t="shared" si="210"/>
        <v>0</v>
      </c>
      <c r="G326" s="65">
        <f t="shared" si="211"/>
        <v>0</v>
      </c>
      <c r="H326" s="65">
        <f t="shared" si="212"/>
        <v>0</v>
      </c>
      <c r="J326" s="88">
        <f t="shared" si="213"/>
        <v>0.30233918275901323</v>
      </c>
      <c r="K326" s="88">
        <f t="shared" si="214"/>
        <v>0.12386860133278009</v>
      </c>
      <c r="L326" s="88">
        <f t="shared" si="215"/>
        <v>0.13222723531624195</v>
      </c>
      <c r="M326" s="88">
        <f t="shared" si="216"/>
        <v>0.1679988102863024</v>
      </c>
      <c r="N326" s="88">
        <f t="shared" si="217"/>
        <v>0.21758625555448893</v>
      </c>
      <c r="O326" s="88">
        <f t="shared" si="218"/>
        <v>5.5979914751173407E-2</v>
      </c>
      <c r="P326" s="65">
        <f t="shared" si="219"/>
        <v>0</v>
      </c>
      <c r="Q326" s="65">
        <f t="shared" si="220"/>
        <v>0</v>
      </c>
      <c r="R326" s="65">
        <f t="shared" si="221"/>
        <v>0</v>
      </c>
      <c r="S326" s="65">
        <f t="shared" si="222"/>
        <v>0</v>
      </c>
      <c r="T326" s="65">
        <f t="shared" si="223"/>
        <v>0</v>
      </c>
      <c r="U326" s="65">
        <f t="shared" si="224"/>
        <v>0</v>
      </c>
      <c r="V326" s="89">
        <f t="shared" si="225"/>
        <v>0</v>
      </c>
      <c r="W326" s="89">
        <f t="shared" si="226"/>
        <v>0</v>
      </c>
      <c r="X326" s="89">
        <f t="shared" si="227"/>
        <v>0</v>
      </c>
      <c r="Y326" s="89">
        <f t="shared" si="228"/>
        <v>0</v>
      </c>
      <c r="Z326" s="89">
        <f t="shared" si="229"/>
        <v>0</v>
      </c>
      <c r="AA326" s="89">
        <f t="shared" si="230"/>
        <v>0</v>
      </c>
      <c r="AB326" s="89">
        <f t="shared" si="231"/>
        <v>0</v>
      </c>
      <c r="AC326" s="89">
        <f t="shared" si="232"/>
        <v>0</v>
      </c>
      <c r="AD326" s="89">
        <f t="shared" si="233"/>
        <v>0</v>
      </c>
      <c r="AE326" s="89">
        <f t="shared" si="234"/>
        <v>0</v>
      </c>
      <c r="AF326" s="89">
        <f t="shared" si="235"/>
        <v>0</v>
      </c>
      <c r="AG326" s="89">
        <f t="shared" si="236"/>
        <v>0</v>
      </c>
      <c r="AH326" s="65">
        <v>0</v>
      </c>
      <c r="AI326" s="65">
        <v>0</v>
      </c>
      <c r="AJ326" s="65">
        <v>0</v>
      </c>
      <c r="AK326" s="65">
        <v>0</v>
      </c>
      <c r="AL326" s="65">
        <v>0</v>
      </c>
      <c r="AM326" s="65">
        <v>0</v>
      </c>
      <c r="AN326" s="89">
        <v>0</v>
      </c>
      <c r="AO326" s="89">
        <v>0</v>
      </c>
      <c r="AP326" s="89">
        <v>0</v>
      </c>
      <c r="AQ326" s="89">
        <v>0</v>
      </c>
      <c r="AR326" s="89">
        <v>0</v>
      </c>
      <c r="AS326" s="89">
        <v>0</v>
      </c>
      <c r="AT326" s="89">
        <v>0</v>
      </c>
      <c r="AU326" s="89">
        <v>0</v>
      </c>
      <c r="AV326" s="89">
        <v>0</v>
      </c>
      <c r="AW326" s="89">
        <v>0</v>
      </c>
      <c r="AX326" s="89">
        <v>0</v>
      </c>
      <c r="AY326" s="89">
        <v>0</v>
      </c>
      <c r="AZ326" s="65">
        <f t="shared" si="237"/>
        <v>0</v>
      </c>
      <c r="BA326" s="65">
        <f t="shared" si="238"/>
        <v>0</v>
      </c>
      <c r="BB326" s="65">
        <f t="shared" si="239"/>
        <v>0</v>
      </c>
      <c r="BC326" s="65">
        <f t="shared" si="240"/>
        <v>0</v>
      </c>
      <c r="BD326" s="65">
        <f t="shared" si="241"/>
        <v>0</v>
      </c>
      <c r="BE326" s="65">
        <f t="shared" si="242"/>
        <v>0</v>
      </c>
      <c r="BF326" s="65">
        <f t="shared" si="243"/>
        <v>0</v>
      </c>
      <c r="BG326" s="65">
        <f t="shared" si="244"/>
        <v>0</v>
      </c>
      <c r="BH326" s="65">
        <f t="shared" si="245"/>
        <v>0</v>
      </c>
      <c r="BI326" s="65">
        <f t="shared" si="246"/>
        <v>0</v>
      </c>
      <c r="BJ326" s="65">
        <f t="shared" si="247"/>
        <v>0</v>
      </c>
      <c r="BK326" s="65">
        <f t="shared" si="248"/>
        <v>0</v>
      </c>
    </row>
    <row r="327" spans="2:63" ht="15" hidden="1" customHeight="1" outlineLevel="1">
      <c r="B327" s="56" t="s">
        <v>67</v>
      </c>
      <c r="C327" s="56" t="s">
        <v>40</v>
      </c>
      <c r="D327" s="88">
        <f t="shared" si="208"/>
        <v>0</v>
      </c>
      <c r="E327" s="88">
        <f t="shared" si="209"/>
        <v>0</v>
      </c>
      <c r="F327" s="65">
        <f t="shared" si="210"/>
        <v>0</v>
      </c>
      <c r="G327" s="65">
        <f t="shared" si="211"/>
        <v>0</v>
      </c>
      <c r="H327" s="65">
        <f t="shared" si="212"/>
        <v>0</v>
      </c>
      <c r="J327" s="88">
        <f t="shared" si="213"/>
        <v>0.30233918275901323</v>
      </c>
      <c r="K327" s="88">
        <f t="shared" si="214"/>
        <v>0.12386860133278009</v>
      </c>
      <c r="L327" s="88">
        <f t="shared" si="215"/>
        <v>0.13222723531624195</v>
      </c>
      <c r="M327" s="88">
        <f t="shared" si="216"/>
        <v>0.1679988102863024</v>
      </c>
      <c r="N327" s="88">
        <f t="shared" si="217"/>
        <v>0.21758625555448893</v>
      </c>
      <c r="O327" s="88">
        <f t="shared" si="218"/>
        <v>5.5979914751173407E-2</v>
      </c>
      <c r="P327" s="65">
        <f t="shared" si="219"/>
        <v>0</v>
      </c>
      <c r="Q327" s="65">
        <f t="shared" si="220"/>
        <v>0</v>
      </c>
      <c r="R327" s="65">
        <f t="shared" si="221"/>
        <v>0</v>
      </c>
      <c r="S327" s="65">
        <f t="shared" si="222"/>
        <v>0</v>
      </c>
      <c r="T327" s="65">
        <f t="shared" si="223"/>
        <v>0</v>
      </c>
      <c r="U327" s="65">
        <f t="shared" si="224"/>
        <v>0</v>
      </c>
      <c r="V327" s="89">
        <f t="shared" si="225"/>
        <v>0</v>
      </c>
      <c r="W327" s="89">
        <f t="shared" si="226"/>
        <v>0</v>
      </c>
      <c r="X327" s="89">
        <f t="shared" si="227"/>
        <v>0</v>
      </c>
      <c r="Y327" s="89">
        <f t="shared" si="228"/>
        <v>0</v>
      </c>
      <c r="Z327" s="89">
        <f t="shared" si="229"/>
        <v>0</v>
      </c>
      <c r="AA327" s="89">
        <f t="shared" si="230"/>
        <v>0</v>
      </c>
      <c r="AB327" s="89">
        <f t="shared" si="231"/>
        <v>0</v>
      </c>
      <c r="AC327" s="89">
        <f t="shared" si="232"/>
        <v>0</v>
      </c>
      <c r="AD327" s="89">
        <f t="shared" si="233"/>
        <v>0</v>
      </c>
      <c r="AE327" s="89">
        <f t="shared" si="234"/>
        <v>0</v>
      </c>
      <c r="AF327" s="89">
        <f t="shared" si="235"/>
        <v>0</v>
      </c>
      <c r="AG327" s="89">
        <f t="shared" si="236"/>
        <v>0</v>
      </c>
      <c r="AH327" s="65">
        <v>0</v>
      </c>
      <c r="AI327" s="65">
        <v>0</v>
      </c>
      <c r="AJ327" s="65">
        <v>0</v>
      </c>
      <c r="AK327" s="65">
        <v>0</v>
      </c>
      <c r="AL327" s="65">
        <v>0</v>
      </c>
      <c r="AM327" s="65">
        <v>0</v>
      </c>
      <c r="AN327" s="89">
        <v>0</v>
      </c>
      <c r="AO327" s="89">
        <v>0</v>
      </c>
      <c r="AP327" s="89">
        <v>0</v>
      </c>
      <c r="AQ327" s="89">
        <v>0</v>
      </c>
      <c r="AR327" s="89">
        <v>0</v>
      </c>
      <c r="AS327" s="89">
        <v>0</v>
      </c>
      <c r="AT327" s="89">
        <v>0</v>
      </c>
      <c r="AU327" s="89">
        <v>0</v>
      </c>
      <c r="AV327" s="89">
        <v>0</v>
      </c>
      <c r="AW327" s="89">
        <v>0</v>
      </c>
      <c r="AX327" s="89">
        <v>0</v>
      </c>
      <c r="AY327" s="89">
        <v>0</v>
      </c>
      <c r="AZ327" s="65">
        <f t="shared" si="237"/>
        <v>0</v>
      </c>
      <c r="BA327" s="65">
        <f t="shared" si="238"/>
        <v>0</v>
      </c>
      <c r="BB327" s="65">
        <f t="shared" si="239"/>
        <v>0</v>
      </c>
      <c r="BC327" s="65">
        <f t="shared" si="240"/>
        <v>0</v>
      </c>
      <c r="BD327" s="65">
        <f t="shared" si="241"/>
        <v>0</v>
      </c>
      <c r="BE327" s="65">
        <f t="shared" si="242"/>
        <v>0</v>
      </c>
      <c r="BF327" s="65">
        <f t="shared" si="243"/>
        <v>0</v>
      </c>
      <c r="BG327" s="65">
        <f t="shared" si="244"/>
        <v>0</v>
      </c>
      <c r="BH327" s="65">
        <f t="shared" si="245"/>
        <v>0</v>
      </c>
      <c r="BI327" s="65">
        <f t="shared" si="246"/>
        <v>0</v>
      </c>
      <c r="BJ327" s="65">
        <f t="shared" si="247"/>
        <v>0</v>
      </c>
      <c r="BK327" s="65">
        <f t="shared" si="248"/>
        <v>0</v>
      </c>
    </row>
    <row r="328" spans="2:63" ht="15" hidden="1" customHeight="1" outlineLevel="1">
      <c r="B328" s="56" t="s">
        <v>67</v>
      </c>
      <c r="C328" s="56" t="s">
        <v>60</v>
      </c>
      <c r="D328" s="88">
        <f t="shared" si="208"/>
        <v>0</v>
      </c>
      <c r="E328" s="88">
        <f t="shared" si="209"/>
        <v>0</v>
      </c>
      <c r="F328" s="65">
        <f t="shared" si="210"/>
        <v>0</v>
      </c>
      <c r="G328" s="65">
        <f t="shared" si="211"/>
        <v>0</v>
      </c>
      <c r="H328" s="65">
        <f t="shared" si="212"/>
        <v>0</v>
      </c>
      <c r="J328" s="88">
        <f t="shared" si="213"/>
        <v>2.7714321188568116E-2</v>
      </c>
      <c r="K328" s="88">
        <f t="shared" si="214"/>
        <v>9.8001130761782809E-2</v>
      </c>
      <c r="L328" s="88">
        <f t="shared" si="215"/>
        <v>0.24203497688119702</v>
      </c>
      <c r="M328" s="88">
        <f t="shared" si="216"/>
        <v>0</v>
      </c>
      <c r="N328" s="88">
        <f t="shared" si="217"/>
        <v>0.63224957116845204</v>
      </c>
      <c r="O328" s="88">
        <f t="shared" si="218"/>
        <v>0</v>
      </c>
      <c r="P328" s="65">
        <f t="shared" si="219"/>
        <v>0</v>
      </c>
      <c r="Q328" s="65">
        <f t="shared" si="220"/>
        <v>0</v>
      </c>
      <c r="R328" s="65">
        <f t="shared" si="221"/>
        <v>0</v>
      </c>
      <c r="S328" s="65">
        <f t="shared" si="222"/>
        <v>0</v>
      </c>
      <c r="T328" s="65">
        <f t="shared" si="223"/>
        <v>0</v>
      </c>
      <c r="U328" s="65">
        <f t="shared" si="224"/>
        <v>0</v>
      </c>
      <c r="V328" s="89">
        <f t="shared" si="225"/>
        <v>0</v>
      </c>
      <c r="W328" s="89">
        <f t="shared" si="226"/>
        <v>0</v>
      </c>
      <c r="X328" s="89">
        <f t="shared" si="227"/>
        <v>0</v>
      </c>
      <c r="Y328" s="89">
        <f t="shared" si="228"/>
        <v>0</v>
      </c>
      <c r="Z328" s="89">
        <f t="shared" si="229"/>
        <v>0</v>
      </c>
      <c r="AA328" s="89">
        <f t="shared" si="230"/>
        <v>0</v>
      </c>
      <c r="AB328" s="89">
        <f t="shared" si="231"/>
        <v>0</v>
      </c>
      <c r="AC328" s="89">
        <f t="shared" si="232"/>
        <v>0</v>
      </c>
      <c r="AD328" s="89">
        <f t="shared" si="233"/>
        <v>0</v>
      </c>
      <c r="AE328" s="89">
        <f t="shared" si="234"/>
        <v>0</v>
      </c>
      <c r="AF328" s="89">
        <f t="shared" si="235"/>
        <v>0</v>
      </c>
      <c r="AG328" s="89">
        <f t="shared" si="236"/>
        <v>0</v>
      </c>
      <c r="AH328" s="65">
        <v>104018</v>
      </c>
      <c r="AI328" s="65">
        <v>367820</v>
      </c>
      <c r="AJ328" s="65">
        <v>908411</v>
      </c>
      <c r="AK328" s="65">
        <v>0</v>
      </c>
      <c r="AL328" s="65">
        <v>2372973</v>
      </c>
      <c r="AM328" s="65">
        <v>0</v>
      </c>
      <c r="AN328" s="89">
        <v>201207746</v>
      </c>
      <c r="AO328" s="89">
        <v>670539844</v>
      </c>
      <c r="AP328" s="89">
        <v>1532653336</v>
      </c>
      <c r="AQ328" s="89">
        <v>0</v>
      </c>
      <c r="AR328" s="89">
        <v>4860399776</v>
      </c>
      <c r="AS328" s="89">
        <v>0</v>
      </c>
      <c r="AT328" s="89">
        <v>117832702</v>
      </c>
      <c r="AU328" s="89">
        <v>376481556</v>
      </c>
      <c r="AV328" s="89">
        <v>904562951</v>
      </c>
      <c r="AW328" s="89">
        <v>0</v>
      </c>
      <c r="AX328" s="89">
        <v>2412297403</v>
      </c>
      <c r="AY328" s="89">
        <v>0</v>
      </c>
      <c r="AZ328" s="65">
        <f t="shared" si="237"/>
        <v>1934.3550731604146</v>
      </c>
      <c r="BA328" s="65">
        <f t="shared" si="238"/>
        <v>1823.0108313849166</v>
      </c>
      <c r="BB328" s="65">
        <f t="shared" si="239"/>
        <v>1687.1805119048536</v>
      </c>
      <c r="BC328" s="65">
        <f t="shared" si="240"/>
        <v>0</v>
      </c>
      <c r="BD328" s="65">
        <f t="shared" si="241"/>
        <v>2048.2322285167174</v>
      </c>
      <c r="BE328" s="65">
        <f t="shared" si="242"/>
        <v>0</v>
      </c>
      <c r="BF328" s="65">
        <f t="shared" si="243"/>
        <v>1132.8106866119326</v>
      </c>
      <c r="BG328" s="65">
        <f t="shared" si="244"/>
        <v>1023.5483551737262</v>
      </c>
      <c r="BH328" s="65">
        <f t="shared" si="245"/>
        <v>995.76397797913057</v>
      </c>
      <c r="BI328" s="65">
        <f t="shared" si="246"/>
        <v>0</v>
      </c>
      <c r="BJ328" s="65">
        <f t="shared" si="247"/>
        <v>1016.5717869524854</v>
      </c>
      <c r="BK328" s="65">
        <f t="shared" si="248"/>
        <v>0</v>
      </c>
    </row>
    <row r="329" spans="2:63" ht="15" hidden="1" customHeight="1" outlineLevel="1">
      <c r="B329" s="56" t="s">
        <v>67</v>
      </c>
      <c r="C329" s="56" t="s">
        <v>59</v>
      </c>
      <c r="D329" s="88">
        <f t="shared" si="208"/>
        <v>0</v>
      </c>
      <c r="E329" s="88">
        <f t="shared" si="209"/>
        <v>0</v>
      </c>
      <c r="F329" s="65">
        <f t="shared" si="210"/>
        <v>0</v>
      </c>
      <c r="G329" s="65">
        <f t="shared" si="211"/>
        <v>0</v>
      </c>
      <c r="H329" s="65">
        <f t="shared" si="212"/>
        <v>0</v>
      </c>
      <c r="J329" s="88">
        <f t="shared" si="213"/>
        <v>0.16498909380276952</v>
      </c>
      <c r="K329" s="88">
        <f t="shared" si="214"/>
        <v>0.24333056237768519</v>
      </c>
      <c r="L329" s="88">
        <f t="shared" si="215"/>
        <v>0.16884382730814948</v>
      </c>
      <c r="M329" s="88">
        <f t="shared" si="216"/>
        <v>0</v>
      </c>
      <c r="N329" s="88">
        <f t="shared" si="217"/>
        <v>0.42283651651139581</v>
      </c>
      <c r="O329" s="88">
        <f t="shared" si="218"/>
        <v>0</v>
      </c>
      <c r="P329" s="65">
        <f t="shared" si="219"/>
        <v>0</v>
      </c>
      <c r="Q329" s="65">
        <f t="shared" si="220"/>
        <v>0</v>
      </c>
      <c r="R329" s="65">
        <f t="shared" si="221"/>
        <v>0</v>
      </c>
      <c r="S329" s="65">
        <f t="shared" si="222"/>
        <v>0</v>
      </c>
      <c r="T329" s="65">
        <f t="shared" si="223"/>
        <v>0</v>
      </c>
      <c r="U329" s="65">
        <f t="shared" si="224"/>
        <v>0</v>
      </c>
      <c r="V329" s="89">
        <f t="shared" si="225"/>
        <v>0</v>
      </c>
      <c r="W329" s="89">
        <f t="shared" si="226"/>
        <v>0</v>
      </c>
      <c r="X329" s="89">
        <f t="shared" si="227"/>
        <v>0</v>
      </c>
      <c r="Y329" s="89">
        <f t="shared" si="228"/>
        <v>0</v>
      </c>
      <c r="Z329" s="89">
        <f t="shared" si="229"/>
        <v>0</v>
      </c>
      <c r="AA329" s="89">
        <f t="shared" si="230"/>
        <v>0</v>
      </c>
      <c r="AB329" s="89">
        <f t="shared" si="231"/>
        <v>0</v>
      </c>
      <c r="AC329" s="89">
        <f t="shared" si="232"/>
        <v>0</v>
      </c>
      <c r="AD329" s="89">
        <f t="shared" si="233"/>
        <v>0</v>
      </c>
      <c r="AE329" s="89">
        <f t="shared" si="234"/>
        <v>0</v>
      </c>
      <c r="AF329" s="89">
        <f t="shared" si="235"/>
        <v>0</v>
      </c>
      <c r="AG329" s="89">
        <f t="shared" si="236"/>
        <v>0</v>
      </c>
      <c r="AH329" s="65">
        <v>1253961</v>
      </c>
      <c r="AI329" s="65">
        <v>1849377</v>
      </c>
      <c r="AJ329" s="65">
        <v>1283258</v>
      </c>
      <c r="AK329" s="65">
        <v>0</v>
      </c>
      <c r="AL329" s="65">
        <v>3213670</v>
      </c>
      <c r="AM329" s="65">
        <v>0</v>
      </c>
      <c r="AN329" s="89">
        <v>2408988828</v>
      </c>
      <c r="AO329" s="89">
        <v>3201660744</v>
      </c>
      <c r="AP329" s="89">
        <v>2609237433</v>
      </c>
      <c r="AQ329" s="89">
        <v>0</v>
      </c>
      <c r="AR329" s="89">
        <v>8258052635</v>
      </c>
      <c r="AS329" s="89">
        <v>0</v>
      </c>
      <c r="AT329" s="89">
        <v>1350252973</v>
      </c>
      <c r="AU329" s="89">
        <v>1810574361</v>
      </c>
      <c r="AV329" s="89">
        <v>1618535902</v>
      </c>
      <c r="AW329" s="89">
        <v>0</v>
      </c>
      <c r="AX329" s="89">
        <v>4258110597</v>
      </c>
      <c r="AY329" s="89">
        <v>0</v>
      </c>
      <c r="AZ329" s="65">
        <f t="shared" si="237"/>
        <v>1921.103469725135</v>
      </c>
      <c r="BA329" s="65">
        <f t="shared" si="238"/>
        <v>1731.2104259975115</v>
      </c>
      <c r="BB329" s="65">
        <f t="shared" si="239"/>
        <v>2033.2913825590801</v>
      </c>
      <c r="BC329" s="65">
        <f t="shared" si="240"/>
        <v>0</v>
      </c>
      <c r="BD329" s="65">
        <f t="shared" si="241"/>
        <v>2569.6641643354792</v>
      </c>
      <c r="BE329" s="65">
        <f t="shared" si="242"/>
        <v>0</v>
      </c>
      <c r="BF329" s="65">
        <f t="shared" si="243"/>
        <v>1076.7902454701541</v>
      </c>
      <c r="BG329" s="65">
        <f t="shared" si="244"/>
        <v>979.0185348903982</v>
      </c>
      <c r="BH329" s="65">
        <f t="shared" si="245"/>
        <v>1261.2708449898616</v>
      </c>
      <c r="BI329" s="65">
        <f t="shared" si="246"/>
        <v>0</v>
      </c>
      <c r="BJ329" s="65">
        <f t="shared" si="247"/>
        <v>1324.999330049445</v>
      </c>
      <c r="BK329" s="65">
        <f t="shared" si="248"/>
        <v>0</v>
      </c>
    </row>
    <row r="330" spans="2:63" ht="15" hidden="1" customHeight="1" outlineLevel="1">
      <c r="B330" s="56" t="s">
        <v>67</v>
      </c>
      <c r="C330" s="56" t="s">
        <v>58</v>
      </c>
      <c r="D330" s="88">
        <f t="shared" si="208"/>
        <v>0</v>
      </c>
      <c r="E330" s="88">
        <f t="shared" si="209"/>
        <v>0</v>
      </c>
      <c r="F330" s="65">
        <f t="shared" si="210"/>
        <v>0</v>
      </c>
      <c r="G330" s="65">
        <f t="shared" si="211"/>
        <v>0</v>
      </c>
      <c r="H330" s="65">
        <f t="shared" si="212"/>
        <v>0</v>
      </c>
      <c r="J330" s="88">
        <f t="shared" si="213"/>
        <v>4.3241306962106284E-2</v>
      </c>
      <c r="K330" s="88">
        <f t="shared" si="214"/>
        <v>1.8166466238518026E-3</v>
      </c>
      <c r="L330" s="88">
        <f t="shared" si="215"/>
        <v>0.94741959419696542</v>
      </c>
      <c r="M330" s="88">
        <f t="shared" si="216"/>
        <v>0</v>
      </c>
      <c r="N330" s="88">
        <f t="shared" si="217"/>
        <v>7.5224522170764781E-3</v>
      </c>
      <c r="O330" s="88">
        <f t="shared" si="218"/>
        <v>0</v>
      </c>
      <c r="P330" s="65">
        <f t="shared" si="219"/>
        <v>0</v>
      </c>
      <c r="Q330" s="65">
        <f t="shared" si="220"/>
        <v>0</v>
      </c>
      <c r="R330" s="65">
        <f t="shared" si="221"/>
        <v>0</v>
      </c>
      <c r="S330" s="65">
        <f t="shared" si="222"/>
        <v>0</v>
      </c>
      <c r="T330" s="65">
        <f t="shared" si="223"/>
        <v>0</v>
      </c>
      <c r="U330" s="65">
        <f t="shared" si="224"/>
        <v>0</v>
      </c>
      <c r="V330" s="89">
        <f t="shared" si="225"/>
        <v>0</v>
      </c>
      <c r="W330" s="89">
        <f t="shared" si="226"/>
        <v>0</v>
      </c>
      <c r="X330" s="89">
        <f t="shared" si="227"/>
        <v>0</v>
      </c>
      <c r="Y330" s="89">
        <f t="shared" si="228"/>
        <v>0</v>
      </c>
      <c r="Z330" s="89">
        <f t="shared" si="229"/>
        <v>0</v>
      </c>
      <c r="AA330" s="89">
        <f t="shared" si="230"/>
        <v>0</v>
      </c>
      <c r="AB330" s="89">
        <f t="shared" si="231"/>
        <v>0</v>
      </c>
      <c r="AC330" s="89">
        <f t="shared" si="232"/>
        <v>0</v>
      </c>
      <c r="AD330" s="89">
        <f t="shared" si="233"/>
        <v>0</v>
      </c>
      <c r="AE330" s="89">
        <f t="shared" si="234"/>
        <v>0</v>
      </c>
      <c r="AF330" s="89">
        <f t="shared" si="235"/>
        <v>0</v>
      </c>
      <c r="AG330" s="89">
        <f t="shared" si="236"/>
        <v>0</v>
      </c>
      <c r="AH330" s="65">
        <v>1690</v>
      </c>
      <c r="AI330" s="65">
        <v>71</v>
      </c>
      <c r="AJ330" s="65">
        <v>37028</v>
      </c>
      <c r="AK330" s="65">
        <v>0</v>
      </c>
      <c r="AL330" s="65">
        <v>294</v>
      </c>
      <c r="AM330" s="65">
        <v>0</v>
      </c>
      <c r="AN330" s="89">
        <v>2877681</v>
      </c>
      <c r="AO330" s="89">
        <v>118140</v>
      </c>
      <c r="AP330" s="89">
        <v>54643412</v>
      </c>
      <c r="AQ330" s="89">
        <v>0</v>
      </c>
      <c r="AR330" s="89">
        <v>547452</v>
      </c>
      <c r="AS330" s="89">
        <v>0</v>
      </c>
      <c r="AT330" s="89">
        <v>1204970</v>
      </c>
      <c r="AU330" s="89">
        <v>50055</v>
      </c>
      <c r="AV330" s="89">
        <v>26786447</v>
      </c>
      <c r="AW330" s="89">
        <v>0</v>
      </c>
      <c r="AX330" s="89">
        <v>273482</v>
      </c>
      <c r="AY330" s="89">
        <v>0</v>
      </c>
      <c r="AZ330" s="65">
        <f t="shared" si="237"/>
        <v>1702.769822485207</v>
      </c>
      <c r="BA330" s="65">
        <f t="shared" si="238"/>
        <v>1663.943661971831</v>
      </c>
      <c r="BB330" s="65">
        <f t="shared" si="239"/>
        <v>1475.7322026574484</v>
      </c>
      <c r="BC330" s="65">
        <f t="shared" si="240"/>
        <v>0</v>
      </c>
      <c r="BD330" s="65">
        <f t="shared" si="241"/>
        <v>1862.0816326530612</v>
      </c>
      <c r="BE330" s="65">
        <f t="shared" si="242"/>
        <v>0</v>
      </c>
      <c r="BF330" s="65">
        <f t="shared" si="243"/>
        <v>713</v>
      </c>
      <c r="BG330" s="65">
        <f t="shared" si="244"/>
        <v>705</v>
      </c>
      <c r="BH330" s="65">
        <f t="shared" si="245"/>
        <v>723.41058118180831</v>
      </c>
      <c r="BI330" s="65">
        <f t="shared" si="246"/>
        <v>0</v>
      </c>
      <c r="BJ330" s="65">
        <f t="shared" si="247"/>
        <v>930.21088435374145</v>
      </c>
      <c r="BK330" s="65">
        <f t="shared" si="248"/>
        <v>0</v>
      </c>
    </row>
    <row r="331" spans="2:63" ht="15" hidden="1" customHeight="1" outlineLevel="1">
      <c r="B331" s="56" t="s">
        <v>67</v>
      </c>
      <c r="C331" s="56" t="s">
        <v>57</v>
      </c>
      <c r="D331" s="88">
        <f t="shared" si="208"/>
        <v>0</v>
      </c>
      <c r="E331" s="88">
        <f t="shared" si="209"/>
        <v>0</v>
      </c>
      <c r="F331" s="65">
        <f t="shared" si="210"/>
        <v>0</v>
      </c>
      <c r="G331" s="65">
        <f t="shared" si="211"/>
        <v>0</v>
      </c>
      <c r="H331" s="65">
        <f t="shared" si="212"/>
        <v>0</v>
      </c>
      <c r="J331" s="88">
        <f t="shared" si="213"/>
        <v>0.30233918275901323</v>
      </c>
      <c r="K331" s="88">
        <f t="shared" si="214"/>
        <v>0.12386860133278009</v>
      </c>
      <c r="L331" s="88">
        <f t="shared" si="215"/>
        <v>0.13222723531624195</v>
      </c>
      <c r="M331" s="88">
        <f t="shared" si="216"/>
        <v>0.1679988102863024</v>
      </c>
      <c r="N331" s="88">
        <f t="shared" si="217"/>
        <v>0.21758625555448893</v>
      </c>
      <c r="O331" s="88">
        <f t="shared" si="218"/>
        <v>5.5979914751173407E-2</v>
      </c>
      <c r="P331" s="65">
        <f t="shared" si="219"/>
        <v>0</v>
      </c>
      <c r="Q331" s="65">
        <f t="shared" si="220"/>
        <v>0</v>
      </c>
      <c r="R331" s="65">
        <f t="shared" si="221"/>
        <v>0</v>
      </c>
      <c r="S331" s="65">
        <f t="shared" si="222"/>
        <v>0</v>
      </c>
      <c r="T331" s="65">
        <f t="shared" si="223"/>
        <v>0</v>
      </c>
      <c r="U331" s="65">
        <f t="shared" si="224"/>
        <v>0</v>
      </c>
      <c r="V331" s="89">
        <f t="shared" si="225"/>
        <v>0</v>
      </c>
      <c r="W331" s="89">
        <f t="shared" si="226"/>
        <v>0</v>
      </c>
      <c r="X331" s="89">
        <f t="shared" si="227"/>
        <v>0</v>
      </c>
      <c r="Y331" s="89">
        <f t="shared" si="228"/>
        <v>0</v>
      </c>
      <c r="Z331" s="89">
        <f t="shared" si="229"/>
        <v>0</v>
      </c>
      <c r="AA331" s="89">
        <f t="shared" si="230"/>
        <v>0</v>
      </c>
      <c r="AB331" s="89">
        <f t="shared" si="231"/>
        <v>0</v>
      </c>
      <c r="AC331" s="89">
        <f t="shared" si="232"/>
        <v>0</v>
      </c>
      <c r="AD331" s="89">
        <f t="shared" si="233"/>
        <v>0</v>
      </c>
      <c r="AE331" s="89">
        <f t="shared" si="234"/>
        <v>0</v>
      </c>
      <c r="AF331" s="89">
        <f t="shared" si="235"/>
        <v>0</v>
      </c>
      <c r="AG331" s="89">
        <f t="shared" si="236"/>
        <v>0</v>
      </c>
      <c r="AH331" s="65">
        <v>0</v>
      </c>
      <c r="AI331" s="65">
        <v>0</v>
      </c>
      <c r="AJ331" s="65">
        <v>0</v>
      </c>
      <c r="AK331" s="65">
        <v>0</v>
      </c>
      <c r="AL331" s="65">
        <v>0</v>
      </c>
      <c r="AM331" s="65">
        <v>0</v>
      </c>
      <c r="AN331" s="89">
        <v>0</v>
      </c>
      <c r="AO331" s="89">
        <v>0</v>
      </c>
      <c r="AP331" s="89">
        <v>0</v>
      </c>
      <c r="AQ331" s="89">
        <v>0</v>
      </c>
      <c r="AR331" s="89">
        <v>0</v>
      </c>
      <c r="AS331" s="89">
        <v>0</v>
      </c>
      <c r="AT331" s="89">
        <v>0</v>
      </c>
      <c r="AU331" s="89">
        <v>0</v>
      </c>
      <c r="AV331" s="89">
        <v>0</v>
      </c>
      <c r="AW331" s="89">
        <v>0</v>
      </c>
      <c r="AX331" s="89">
        <v>0</v>
      </c>
      <c r="AY331" s="89">
        <v>0</v>
      </c>
      <c r="AZ331" s="65">
        <f t="shared" si="237"/>
        <v>0</v>
      </c>
      <c r="BA331" s="65">
        <f t="shared" si="238"/>
        <v>0</v>
      </c>
      <c r="BB331" s="65">
        <f t="shared" si="239"/>
        <v>0</v>
      </c>
      <c r="BC331" s="65">
        <f t="shared" si="240"/>
        <v>0</v>
      </c>
      <c r="BD331" s="65">
        <f t="shared" si="241"/>
        <v>0</v>
      </c>
      <c r="BE331" s="65">
        <f t="shared" si="242"/>
        <v>0</v>
      </c>
      <c r="BF331" s="65">
        <f t="shared" si="243"/>
        <v>0</v>
      </c>
      <c r="BG331" s="65">
        <f t="shared" si="244"/>
        <v>0</v>
      </c>
      <c r="BH331" s="65">
        <f t="shared" si="245"/>
        <v>0</v>
      </c>
      <c r="BI331" s="65">
        <f t="shared" si="246"/>
        <v>0</v>
      </c>
      <c r="BJ331" s="65">
        <f t="shared" si="247"/>
        <v>0</v>
      </c>
      <c r="BK331" s="65">
        <f t="shared" si="248"/>
        <v>0</v>
      </c>
    </row>
    <row r="332" spans="2:63" ht="15" hidden="1" customHeight="1" outlineLevel="1">
      <c r="B332" s="56" t="s">
        <v>67</v>
      </c>
      <c r="C332" s="56" t="s">
        <v>56</v>
      </c>
      <c r="D332" s="88">
        <f t="shared" si="208"/>
        <v>0</v>
      </c>
      <c r="E332" s="88">
        <f t="shared" si="209"/>
        <v>0</v>
      </c>
      <c r="F332" s="65">
        <f t="shared" si="210"/>
        <v>0</v>
      </c>
      <c r="G332" s="65">
        <f t="shared" si="211"/>
        <v>0</v>
      </c>
      <c r="H332" s="65">
        <f t="shared" si="212"/>
        <v>0</v>
      </c>
      <c r="J332" s="88">
        <f t="shared" si="213"/>
        <v>0.30233918275901323</v>
      </c>
      <c r="K332" s="88">
        <f t="shared" si="214"/>
        <v>0.12386860133278009</v>
      </c>
      <c r="L332" s="88">
        <f t="shared" si="215"/>
        <v>0.13222723531624195</v>
      </c>
      <c r="M332" s="88">
        <f t="shared" si="216"/>
        <v>0.1679988102863024</v>
      </c>
      <c r="N332" s="88">
        <f t="shared" si="217"/>
        <v>0.21758625555448893</v>
      </c>
      <c r="O332" s="88">
        <f t="shared" si="218"/>
        <v>5.5979914751173407E-2</v>
      </c>
      <c r="P332" s="65">
        <f t="shared" si="219"/>
        <v>0</v>
      </c>
      <c r="Q332" s="65">
        <f t="shared" si="220"/>
        <v>0</v>
      </c>
      <c r="R332" s="65">
        <f t="shared" si="221"/>
        <v>0</v>
      </c>
      <c r="S332" s="65">
        <f t="shared" si="222"/>
        <v>0</v>
      </c>
      <c r="T332" s="65">
        <f t="shared" si="223"/>
        <v>0</v>
      </c>
      <c r="U332" s="65">
        <f t="shared" si="224"/>
        <v>0</v>
      </c>
      <c r="V332" s="89">
        <f t="shared" si="225"/>
        <v>0</v>
      </c>
      <c r="W332" s="89">
        <f t="shared" si="226"/>
        <v>0</v>
      </c>
      <c r="X332" s="89">
        <f t="shared" si="227"/>
        <v>0</v>
      </c>
      <c r="Y332" s="89">
        <f t="shared" si="228"/>
        <v>0</v>
      </c>
      <c r="Z332" s="89">
        <f t="shared" si="229"/>
        <v>0</v>
      </c>
      <c r="AA332" s="89">
        <f t="shared" si="230"/>
        <v>0</v>
      </c>
      <c r="AB332" s="89">
        <f t="shared" si="231"/>
        <v>0</v>
      </c>
      <c r="AC332" s="89">
        <f t="shared" si="232"/>
        <v>0</v>
      </c>
      <c r="AD332" s="89">
        <f t="shared" si="233"/>
        <v>0</v>
      </c>
      <c r="AE332" s="89">
        <f t="shared" si="234"/>
        <v>0</v>
      </c>
      <c r="AF332" s="89">
        <f t="shared" si="235"/>
        <v>0</v>
      </c>
      <c r="AG332" s="89">
        <f t="shared" si="236"/>
        <v>0</v>
      </c>
      <c r="AH332" s="65">
        <v>0</v>
      </c>
      <c r="AI332" s="65">
        <v>0</v>
      </c>
      <c r="AJ332" s="65">
        <v>0</v>
      </c>
      <c r="AK332" s="65">
        <v>0</v>
      </c>
      <c r="AL332" s="65">
        <v>0</v>
      </c>
      <c r="AM332" s="65">
        <v>0</v>
      </c>
      <c r="AN332" s="89">
        <v>0</v>
      </c>
      <c r="AO332" s="89">
        <v>0</v>
      </c>
      <c r="AP332" s="89">
        <v>0</v>
      </c>
      <c r="AQ332" s="89">
        <v>0</v>
      </c>
      <c r="AR332" s="89">
        <v>0</v>
      </c>
      <c r="AS332" s="89">
        <v>0</v>
      </c>
      <c r="AT332" s="89">
        <v>0</v>
      </c>
      <c r="AU332" s="89">
        <v>0</v>
      </c>
      <c r="AV332" s="89">
        <v>0</v>
      </c>
      <c r="AW332" s="89">
        <v>0</v>
      </c>
      <c r="AX332" s="89">
        <v>0</v>
      </c>
      <c r="AY332" s="89">
        <v>0</v>
      </c>
      <c r="AZ332" s="65">
        <f t="shared" si="237"/>
        <v>0</v>
      </c>
      <c r="BA332" s="65">
        <f t="shared" si="238"/>
        <v>0</v>
      </c>
      <c r="BB332" s="65">
        <f t="shared" si="239"/>
        <v>0</v>
      </c>
      <c r="BC332" s="65">
        <f t="shared" si="240"/>
        <v>0</v>
      </c>
      <c r="BD332" s="65">
        <f t="shared" si="241"/>
        <v>0</v>
      </c>
      <c r="BE332" s="65">
        <f t="shared" si="242"/>
        <v>0</v>
      </c>
      <c r="BF332" s="65">
        <f t="shared" si="243"/>
        <v>0</v>
      </c>
      <c r="BG332" s="65">
        <f t="shared" si="244"/>
        <v>0</v>
      </c>
      <c r="BH332" s="65">
        <f t="shared" si="245"/>
        <v>0</v>
      </c>
      <c r="BI332" s="65">
        <f t="shared" si="246"/>
        <v>0</v>
      </c>
      <c r="BJ332" s="65">
        <f t="shared" si="247"/>
        <v>0</v>
      </c>
      <c r="BK332" s="65">
        <f t="shared" si="248"/>
        <v>0</v>
      </c>
    </row>
    <row r="333" spans="2:63" ht="15" hidden="1" customHeight="1" outlineLevel="1">
      <c r="B333" s="56" t="s">
        <v>67</v>
      </c>
      <c r="C333" s="56" t="s">
        <v>55</v>
      </c>
      <c r="D333" s="88">
        <f t="shared" si="208"/>
        <v>0</v>
      </c>
      <c r="E333" s="88">
        <f t="shared" si="209"/>
        <v>0</v>
      </c>
      <c r="F333" s="65">
        <f t="shared" si="210"/>
        <v>0</v>
      </c>
      <c r="G333" s="65">
        <f t="shared" si="211"/>
        <v>0</v>
      </c>
      <c r="H333" s="65">
        <f t="shared" si="212"/>
        <v>0</v>
      </c>
      <c r="J333" s="88">
        <f t="shared" si="213"/>
        <v>0.93319213530867851</v>
      </c>
      <c r="K333" s="88">
        <f t="shared" si="214"/>
        <v>4.3468416939422062E-4</v>
      </c>
      <c r="L333" s="88">
        <f t="shared" si="215"/>
        <v>6.6372734539537306E-2</v>
      </c>
      <c r="M333" s="88">
        <f t="shared" si="216"/>
        <v>0</v>
      </c>
      <c r="N333" s="88">
        <f t="shared" si="217"/>
        <v>4.4598238993935087E-7</v>
      </c>
      <c r="O333" s="88">
        <f t="shared" si="218"/>
        <v>0</v>
      </c>
      <c r="P333" s="65">
        <f t="shared" si="219"/>
        <v>0</v>
      </c>
      <c r="Q333" s="65">
        <f t="shared" si="220"/>
        <v>0</v>
      </c>
      <c r="R333" s="65">
        <f t="shared" si="221"/>
        <v>0</v>
      </c>
      <c r="S333" s="65">
        <f t="shared" si="222"/>
        <v>0</v>
      </c>
      <c r="T333" s="65">
        <f t="shared" si="223"/>
        <v>0</v>
      </c>
      <c r="U333" s="65">
        <f t="shared" si="224"/>
        <v>0</v>
      </c>
      <c r="V333" s="89">
        <f t="shared" si="225"/>
        <v>0</v>
      </c>
      <c r="W333" s="89">
        <f t="shared" si="226"/>
        <v>0</v>
      </c>
      <c r="X333" s="89">
        <f t="shared" si="227"/>
        <v>0</v>
      </c>
      <c r="Y333" s="89">
        <f t="shared" si="228"/>
        <v>0</v>
      </c>
      <c r="Z333" s="89">
        <f t="shared" si="229"/>
        <v>0</v>
      </c>
      <c r="AA333" s="89">
        <f t="shared" si="230"/>
        <v>0</v>
      </c>
      <c r="AB333" s="89">
        <f t="shared" si="231"/>
        <v>0</v>
      </c>
      <c r="AC333" s="89">
        <f t="shared" si="232"/>
        <v>0</v>
      </c>
      <c r="AD333" s="89">
        <f t="shared" si="233"/>
        <v>0</v>
      </c>
      <c r="AE333" s="89">
        <f t="shared" si="234"/>
        <v>0</v>
      </c>
      <c r="AF333" s="89">
        <f t="shared" si="235"/>
        <v>0</v>
      </c>
      <c r="AG333" s="89">
        <f t="shared" si="236"/>
        <v>0</v>
      </c>
      <c r="AH333" s="65">
        <v>6277325</v>
      </c>
      <c r="AI333" s="65">
        <v>2924</v>
      </c>
      <c r="AJ333" s="65">
        <v>446471</v>
      </c>
      <c r="AK333" s="65">
        <v>0</v>
      </c>
      <c r="AL333" s="65">
        <v>3</v>
      </c>
      <c r="AM333" s="65">
        <v>0</v>
      </c>
      <c r="AN333" s="89">
        <v>4894241395</v>
      </c>
      <c r="AO333" s="89">
        <v>2873786</v>
      </c>
      <c r="AP333" s="89">
        <v>397451607</v>
      </c>
      <c r="AQ333" s="89">
        <v>0</v>
      </c>
      <c r="AR333" s="89">
        <v>4048</v>
      </c>
      <c r="AS333" s="89">
        <v>0</v>
      </c>
      <c r="AT333" s="89">
        <v>3107481290</v>
      </c>
      <c r="AU333" s="89">
        <v>1686859</v>
      </c>
      <c r="AV333" s="89">
        <v>270910636</v>
      </c>
      <c r="AW333" s="89">
        <v>0</v>
      </c>
      <c r="AX333" s="89">
        <v>2162</v>
      </c>
      <c r="AY333" s="89">
        <v>0</v>
      </c>
      <c r="AZ333" s="65">
        <f t="shared" si="237"/>
        <v>779.66990636935316</v>
      </c>
      <c r="BA333" s="65">
        <f t="shared" si="238"/>
        <v>982.82694938440488</v>
      </c>
      <c r="BB333" s="65">
        <f t="shared" si="239"/>
        <v>890.2069944072515</v>
      </c>
      <c r="BC333" s="65">
        <f t="shared" si="240"/>
        <v>0</v>
      </c>
      <c r="BD333" s="65">
        <f t="shared" si="241"/>
        <v>1349.3333333333333</v>
      </c>
      <c r="BE333" s="65">
        <f t="shared" si="242"/>
        <v>0</v>
      </c>
      <c r="BF333" s="65">
        <f t="shared" si="243"/>
        <v>495.03272333358558</v>
      </c>
      <c r="BG333" s="65">
        <f t="shared" si="244"/>
        <v>576.90116279069764</v>
      </c>
      <c r="BH333" s="65">
        <f t="shared" si="245"/>
        <v>606.78215606388767</v>
      </c>
      <c r="BI333" s="65">
        <f t="shared" si="246"/>
        <v>0</v>
      </c>
      <c r="BJ333" s="65">
        <f t="shared" si="247"/>
        <v>720.66666666666663</v>
      </c>
      <c r="BK333" s="65">
        <f t="shared" si="248"/>
        <v>0</v>
      </c>
    </row>
    <row r="334" spans="2:63" ht="15" hidden="1" customHeight="1" outlineLevel="1">
      <c r="B334" s="56" t="s">
        <v>67</v>
      </c>
      <c r="C334" s="56" t="s">
        <v>39</v>
      </c>
      <c r="D334" s="88">
        <f t="shared" si="208"/>
        <v>0</v>
      </c>
      <c r="E334" s="88">
        <f t="shared" si="209"/>
        <v>0</v>
      </c>
      <c r="F334" s="65">
        <f t="shared" si="210"/>
        <v>0</v>
      </c>
      <c r="G334" s="65">
        <f t="shared" si="211"/>
        <v>0</v>
      </c>
      <c r="H334" s="65">
        <f t="shared" si="212"/>
        <v>0</v>
      </c>
      <c r="J334" s="88">
        <f t="shared" si="213"/>
        <v>0.30233918275901323</v>
      </c>
      <c r="K334" s="88">
        <f t="shared" si="214"/>
        <v>0.12386860133278009</v>
      </c>
      <c r="L334" s="88">
        <f t="shared" si="215"/>
        <v>0.13222723531624195</v>
      </c>
      <c r="M334" s="88">
        <f t="shared" si="216"/>
        <v>0.1679988102863024</v>
      </c>
      <c r="N334" s="88">
        <f t="shared" si="217"/>
        <v>0.21758625555448893</v>
      </c>
      <c r="O334" s="88">
        <f t="shared" si="218"/>
        <v>5.5979914751173407E-2</v>
      </c>
      <c r="P334" s="65">
        <f t="shared" si="219"/>
        <v>0</v>
      </c>
      <c r="Q334" s="65">
        <f t="shared" si="220"/>
        <v>0</v>
      </c>
      <c r="R334" s="65">
        <f t="shared" si="221"/>
        <v>0</v>
      </c>
      <c r="S334" s="65">
        <f t="shared" si="222"/>
        <v>0</v>
      </c>
      <c r="T334" s="65">
        <f t="shared" si="223"/>
        <v>0</v>
      </c>
      <c r="U334" s="65">
        <f t="shared" si="224"/>
        <v>0</v>
      </c>
      <c r="V334" s="89">
        <f t="shared" si="225"/>
        <v>0</v>
      </c>
      <c r="W334" s="89">
        <f t="shared" si="226"/>
        <v>0</v>
      </c>
      <c r="X334" s="89">
        <f t="shared" si="227"/>
        <v>0</v>
      </c>
      <c r="Y334" s="89">
        <f t="shared" si="228"/>
        <v>0</v>
      </c>
      <c r="Z334" s="89">
        <f t="shared" si="229"/>
        <v>0</v>
      </c>
      <c r="AA334" s="89">
        <f t="shared" si="230"/>
        <v>0</v>
      </c>
      <c r="AB334" s="89">
        <f t="shared" si="231"/>
        <v>0</v>
      </c>
      <c r="AC334" s="89">
        <f t="shared" si="232"/>
        <v>0</v>
      </c>
      <c r="AD334" s="89">
        <f t="shared" si="233"/>
        <v>0</v>
      </c>
      <c r="AE334" s="89">
        <f t="shared" si="234"/>
        <v>0</v>
      </c>
      <c r="AF334" s="89">
        <f t="shared" si="235"/>
        <v>0</v>
      </c>
      <c r="AG334" s="89">
        <f t="shared" si="236"/>
        <v>0</v>
      </c>
      <c r="AH334" s="65">
        <v>0</v>
      </c>
      <c r="AI334" s="65">
        <v>0</v>
      </c>
      <c r="AJ334" s="65">
        <v>0</v>
      </c>
      <c r="AK334" s="65">
        <v>0</v>
      </c>
      <c r="AL334" s="65">
        <v>0</v>
      </c>
      <c r="AM334" s="65">
        <v>0</v>
      </c>
      <c r="AN334" s="89">
        <v>0</v>
      </c>
      <c r="AO334" s="89">
        <v>0</v>
      </c>
      <c r="AP334" s="89">
        <v>0</v>
      </c>
      <c r="AQ334" s="89">
        <v>0</v>
      </c>
      <c r="AR334" s="89">
        <v>0</v>
      </c>
      <c r="AS334" s="89">
        <v>0</v>
      </c>
      <c r="AT334" s="89">
        <v>0</v>
      </c>
      <c r="AU334" s="89">
        <v>0</v>
      </c>
      <c r="AV334" s="89">
        <v>0</v>
      </c>
      <c r="AW334" s="89">
        <v>0</v>
      </c>
      <c r="AX334" s="89">
        <v>0</v>
      </c>
      <c r="AY334" s="89">
        <v>0</v>
      </c>
      <c r="AZ334" s="65">
        <f t="shared" si="237"/>
        <v>0</v>
      </c>
      <c r="BA334" s="65">
        <f t="shared" si="238"/>
        <v>0</v>
      </c>
      <c r="BB334" s="65">
        <f t="shared" si="239"/>
        <v>0</v>
      </c>
      <c r="BC334" s="65">
        <f t="shared" si="240"/>
        <v>0</v>
      </c>
      <c r="BD334" s="65">
        <f t="shared" si="241"/>
        <v>0</v>
      </c>
      <c r="BE334" s="65">
        <f t="shared" si="242"/>
        <v>0</v>
      </c>
      <c r="BF334" s="65">
        <f t="shared" si="243"/>
        <v>0</v>
      </c>
      <c r="BG334" s="65">
        <f t="shared" si="244"/>
        <v>0</v>
      </c>
      <c r="BH334" s="65">
        <f t="shared" si="245"/>
        <v>0</v>
      </c>
      <c r="BI334" s="65">
        <f t="shared" si="246"/>
        <v>0</v>
      </c>
      <c r="BJ334" s="65">
        <f t="shared" si="247"/>
        <v>0</v>
      </c>
      <c r="BK334" s="65">
        <f t="shared" si="248"/>
        <v>0</v>
      </c>
    </row>
    <row r="335" spans="2:63" ht="15" hidden="1" customHeight="1" outlineLevel="1">
      <c r="B335" s="56" t="s">
        <v>67</v>
      </c>
      <c r="C335" s="56" t="s">
        <v>38</v>
      </c>
      <c r="D335" s="88">
        <f t="shared" si="208"/>
        <v>0</v>
      </c>
      <c r="E335" s="88">
        <f t="shared" si="209"/>
        <v>0</v>
      </c>
      <c r="F335" s="65">
        <f t="shared" si="210"/>
        <v>0</v>
      </c>
      <c r="G335" s="65">
        <f t="shared" si="211"/>
        <v>0</v>
      </c>
      <c r="H335" s="65">
        <f t="shared" si="212"/>
        <v>0</v>
      </c>
      <c r="J335" s="88">
        <f t="shared" si="213"/>
        <v>0.30233918275901323</v>
      </c>
      <c r="K335" s="88">
        <f t="shared" si="214"/>
        <v>0.12386860133278009</v>
      </c>
      <c r="L335" s="88">
        <f t="shared" si="215"/>
        <v>0.13222723531624195</v>
      </c>
      <c r="M335" s="88">
        <f t="shared" si="216"/>
        <v>0.1679988102863024</v>
      </c>
      <c r="N335" s="88">
        <f t="shared" si="217"/>
        <v>0.21758625555448893</v>
      </c>
      <c r="O335" s="88">
        <f t="shared" si="218"/>
        <v>5.5979914751173407E-2</v>
      </c>
      <c r="P335" s="65">
        <f t="shared" si="219"/>
        <v>0</v>
      </c>
      <c r="Q335" s="65">
        <f t="shared" si="220"/>
        <v>0</v>
      </c>
      <c r="R335" s="65">
        <f t="shared" si="221"/>
        <v>0</v>
      </c>
      <c r="S335" s="65">
        <f t="shared" si="222"/>
        <v>0</v>
      </c>
      <c r="T335" s="65">
        <f t="shared" si="223"/>
        <v>0</v>
      </c>
      <c r="U335" s="65">
        <f t="shared" si="224"/>
        <v>0</v>
      </c>
      <c r="V335" s="89">
        <f t="shared" si="225"/>
        <v>0</v>
      </c>
      <c r="W335" s="89">
        <f t="shared" si="226"/>
        <v>0</v>
      </c>
      <c r="X335" s="89">
        <f t="shared" si="227"/>
        <v>0</v>
      </c>
      <c r="Y335" s="89">
        <f t="shared" si="228"/>
        <v>0</v>
      </c>
      <c r="Z335" s="89">
        <f t="shared" si="229"/>
        <v>0</v>
      </c>
      <c r="AA335" s="89">
        <f t="shared" si="230"/>
        <v>0</v>
      </c>
      <c r="AB335" s="89">
        <f t="shared" si="231"/>
        <v>0</v>
      </c>
      <c r="AC335" s="89">
        <f t="shared" si="232"/>
        <v>0</v>
      </c>
      <c r="AD335" s="89">
        <f t="shared" si="233"/>
        <v>0</v>
      </c>
      <c r="AE335" s="89">
        <f t="shared" si="234"/>
        <v>0</v>
      </c>
      <c r="AF335" s="89">
        <f t="shared" si="235"/>
        <v>0</v>
      </c>
      <c r="AG335" s="89">
        <f t="shared" si="236"/>
        <v>0</v>
      </c>
      <c r="AH335" s="65">
        <v>0</v>
      </c>
      <c r="AI335" s="65">
        <v>0</v>
      </c>
      <c r="AJ335" s="65">
        <v>0</v>
      </c>
      <c r="AK335" s="65">
        <v>0</v>
      </c>
      <c r="AL335" s="65">
        <v>0</v>
      </c>
      <c r="AM335" s="65">
        <v>0</v>
      </c>
      <c r="AN335" s="89">
        <v>0</v>
      </c>
      <c r="AO335" s="89">
        <v>0</v>
      </c>
      <c r="AP335" s="89">
        <v>0</v>
      </c>
      <c r="AQ335" s="89">
        <v>0</v>
      </c>
      <c r="AR335" s="89">
        <v>0</v>
      </c>
      <c r="AS335" s="89">
        <v>0</v>
      </c>
      <c r="AT335" s="89">
        <v>0</v>
      </c>
      <c r="AU335" s="89">
        <v>0</v>
      </c>
      <c r="AV335" s="89">
        <v>0</v>
      </c>
      <c r="AW335" s="89">
        <v>0</v>
      </c>
      <c r="AX335" s="89">
        <v>0</v>
      </c>
      <c r="AY335" s="89">
        <v>0</v>
      </c>
      <c r="AZ335" s="65">
        <f t="shared" si="237"/>
        <v>0</v>
      </c>
      <c r="BA335" s="65">
        <f t="shared" si="238"/>
        <v>0</v>
      </c>
      <c r="BB335" s="65">
        <f t="shared" si="239"/>
        <v>0</v>
      </c>
      <c r="BC335" s="65">
        <f t="shared" si="240"/>
        <v>0</v>
      </c>
      <c r="BD335" s="65">
        <f t="shared" si="241"/>
        <v>0</v>
      </c>
      <c r="BE335" s="65">
        <f t="shared" si="242"/>
        <v>0</v>
      </c>
      <c r="BF335" s="65">
        <f t="shared" si="243"/>
        <v>0</v>
      </c>
      <c r="BG335" s="65">
        <f t="shared" si="244"/>
        <v>0</v>
      </c>
      <c r="BH335" s="65">
        <f t="shared" si="245"/>
        <v>0</v>
      </c>
      <c r="BI335" s="65">
        <f t="shared" si="246"/>
        <v>0</v>
      </c>
      <c r="BJ335" s="65">
        <f t="shared" si="247"/>
        <v>0</v>
      </c>
      <c r="BK335" s="65">
        <f t="shared" si="248"/>
        <v>0</v>
      </c>
    </row>
    <row r="336" spans="2:63" ht="15" hidden="1" customHeight="1" outlineLevel="1">
      <c r="B336" s="56" t="s">
        <v>67</v>
      </c>
      <c r="C336" s="56" t="s">
        <v>37</v>
      </c>
      <c r="D336" s="88">
        <f t="shared" si="208"/>
        <v>0</v>
      </c>
      <c r="E336" s="88">
        <f t="shared" si="209"/>
        <v>0</v>
      </c>
      <c r="F336" s="65">
        <f t="shared" si="210"/>
        <v>0</v>
      </c>
      <c r="G336" s="65">
        <f t="shared" si="211"/>
        <v>0</v>
      </c>
      <c r="H336" s="65">
        <f t="shared" si="212"/>
        <v>0</v>
      </c>
      <c r="J336" s="88">
        <f t="shared" si="213"/>
        <v>0</v>
      </c>
      <c r="K336" s="88">
        <f t="shared" si="214"/>
        <v>0</v>
      </c>
      <c r="L336" s="88">
        <f t="shared" si="215"/>
        <v>1</v>
      </c>
      <c r="M336" s="88">
        <f t="shared" si="216"/>
        <v>0</v>
      </c>
      <c r="N336" s="88">
        <f t="shared" si="217"/>
        <v>0</v>
      </c>
      <c r="O336" s="88">
        <f t="shared" si="218"/>
        <v>0</v>
      </c>
      <c r="P336" s="65">
        <f t="shared" si="219"/>
        <v>0</v>
      </c>
      <c r="Q336" s="65">
        <f t="shared" si="220"/>
        <v>0</v>
      </c>
      <c r="R336" s="65">
        <f t="shared" si="221"/>
        <v>0</v>
      </c>
      <c r="S336" s="65">
        <f t="shared" si="222"/>
        <v>0</v>
      </c>
      <c r="T336" s="65">
        <f t="shared" si="223"/>
        <v>0</v>
      </c>
      <c r="U336" s="65">
        <f t="shared" si="224"/>
        <v>0</v>
      </c>
      <c r="V336" s="89">
        <f t="shared" si="225"/>
        <v>0</v>
      </c>
      <c r="W336" s="89">
        <f t="shared" si="226"/>
        <v>0</v>
      </c>
      <c r="X336" s="89">
        <f t="shared" si="227"/>
        <v>0</v>
      </c>
      <c r="Y336" s="89">
        <f t="shared" si="228"/>
        <v>0</v>
      </c>
      <c r="Z336" s="89">
        <f t="shared" si="229"/>
        <v>0</v>
      </c>
      <c r="AA336" s="89">
        <f t="shared" si="230"/>
        <v>0</v>
      </c>
      <c r="AB336" s="89">
        <f t="shared" si="231"/>
        <v>0</v>
      </c>
      <c r="AC336" s="89">
        <f t="shared" si="232"/>
        <v>0</v>
      </c>
      <c r="AD336" s="89">
        <f t="shared" si="233"/>
        <v>0</v>
      </c>
      <c r="AE336" s="89">
        <f t="shared" si="234"/>
        <v>0</v>
      </c>
      <c r="AF336" s="89">
        <f t="shared" si="235"/>
        <v>0</v>
      </c>
      <c r="AG336" s="89">
        <f t="shared" si="236"/>
        <v>0</v>
      </c>
      <c r="AH336" s="65">
        <v>0</v>
      </c>
      <c r="AI336" s="65">
        <v>0</v>
      </c>
      <c r="AJ336" s="65">
        <v>73420</v>
      </c>
      <c r="AK336" s="65">
        <v>0</v>
      </c>
      <c r="AL336" s="65">
        <v>0</v>
      </c>
      <c r="AM336" s="65">
        <v>0</v>
      </c>
      <c r="AN336" s="89">
        <v>0</v>
      </c>
      <c r="AO336" s="89">
        <v>0</v>
      </c>
      <c r="AP336" s="89">
        <v>52864063</v>
      </c>
      <c r="AQ336" s="89">
        <v>0</v>
      </c>
      <c r="AR336" s="89">
        <v>0</v>
      </c>
      <c r="AS336" s="89">
        <v>0</v>
      </c>
      <c r="AT336" s="89">
        <v>0</v>
      </c>
      <c r="AU336" s="89">
        <v>0</v>
      </c>
      <c r="AV336" s="89">
        <v>41312046</v>
      </c>
      <c r="AW336" s="89">
        <v>0</v>
      </c>
      <c r="AX336" s="89">
        <v>0</v>
      </c>
      <c r="AY336" s="89">
        <v>0</v>
      </c>
      <c r="AZ336" s="65">
        <f t="shared" si="237"/>
        <v>0</v>
      </c>
      <c r="BA336" s="65">
        <f t="shared" si="238"/>
        <v>0</v>
      </c>
      <c r="BB336" s="65">
        <f t="shared" si="239"/>
        <v>720.02265050394988</v>
      </c>
      <c r="BC336" s="65">
        <f t="shared" si="240"/>
        <v>0</v>
      </c>
      <c r="BD336" s="65">
        <f t="shared" si="241"/>
        <v>0</v>
      </c>
      <c r="BE336" s="65">
        <f t="shared" si="242"/>
        <v>0</v>
      </c>
      <c r="BF336" s="65">
        <f t="shared" si="243"/>
        <v>0</v>
      </c>
      <c r="BG336" s="65">
        <f t="shared" si="244"/>
        <v>0</v>
      </c>
      <c r="BH336" s="65">
        <f t="shared" si="245"/>
        <v>562.68109506946337</v>
      </c>
      <c r="BI336" s="65">
        <f t="shared" si="246"/>
        <v>0</v>
      </c>
      <c r="BJ336" s="65">
        <f t="shared" si="247"/>
        <v>0</v>
      </c>
      <c r="BK336" s="65">
        <f t="shared" si="248"/>
        <v>0</v>
      </c>
    </row>
    <row r="337" spans="2:63" ht="15" hidden="1" customHeight="1" outlineLevel="1">
      <c r="B337" s="56" t="s">
        <v>67</v>
      </c>
      <c r="C337" s="56" t="s">
        <v>36</v>
      </c>
      <c r="D337" s="88">
        <f t="shared" si="208"/>
        <v>0</v>
      </c>
      <c r="E337" s="88">
        <f t="shared" si="209"/>
        <v>0</v>
      </c>
      <c r="F337" s="65">
        <f t="shared" si="210"/>
        <v>0</v>
      </c>
      <c r="G337" s="65">
        <f t="shared" si="211"/>
        <v>0</v>
      </c>
      <c r="H337" s="65">
        <f t="shared" si="212"/>
        <v>0</v>
      </c>
      <c r="J337" s="88">
        <f t="shared" si="213"/>
        <v>0.30233918275901323</v>
      </c>
      <c r="K337" s="88">
        <f t="shared" si="214"/>
        <v>0.12386860133278009</v>
      </c>
      <c r="L337" s="88">
        <f t="shared" si="215"/>
        <v>0.13222723531624195</v>
      </c>
      <c r="M337" s="88">
        <f t="shared" si="216"/>
        <v>0.1679988102863024</v>
      </c>
      <c r="N337" s="88">
        <f t="shared" si="217"/>
        <v>0.21758625555448893</v>
      </c>
      <c r="O337" s="88">
        <f t="shared" si="218"/>
        <v>5.5979914751173407E-2</v>
      </c>
      <c r="P337" s="65">
        <f t="shared" si="219"/>
        <v>0</v>
      </c>
      <c r="Q337" s="65">
        <f t="shared" si="220"/>
        <v>0</v>
      </c>
      <c r="R337" s="65">
        <f t="shared" si="221"/>
        <v>0</v>
      </c>
      <c r="S337" s="65">
        <f t="shared" si="222"/>
        <v>0</v>
      </c>
      <c r="T337" s="65">
        <f t="shared" si="223"/>
        <v>0</v>
      </c>
      <c r="U337" s="65">
        <f t="shared" si="224"/>
        <v>0</v>
      </c>
      <c r="V337" s="89">
        <f t="shared" si="225"/>
        <v>0</v>
      </c>
      <c r="W337" s="89">
        <f t="shared" si="226"/>
        <v>0</v>
      </c>
      <c r="X337" s="89">
        <f t="shared" si="227"/>
        <v>0</v>
      </c>
      <c r="Y337" s="89">
        <f t="shared" si="228"/>
        <v>0</v>
      </c>
      <c r="Z337" s="89">
        <f t="shared" si="229"/>
        <v>0</v>
      </c>
      <c r="AA337" s="89">
        <f t="shared" si="230"/>
        <v>0</v>
      </c>
      <c r="AB337" s="89">
        <f t="shared" si="231"/>
        <v>0</v>
      </c>
      <c r="AC337" s="89">
        <f t="shared" si="232"/>
        <v>0</v>
      </c>
      <c r="AD337" s="89">
        <f t="shared" si="233"/>
        <v>0</v>
      </c>
      <c r="AE337" s="89">
        <f t="shared" si="234"/>
        <v>0</v>
      </c>
      <c r="AF337" s="89">
        <f t="shared" si="235"/>
        <v>0</v>
      </c>
      <c r="AG337" s="89">
        <f t="shared" si="236"/>
        <v>0</v>
      </c>
      <c r="AH337" s="65">
        <v>0</v>
      </c>
      <c r="AI337" s="65">
        <v>0</v>
      </c>
      <c r="AJ337" s="65">
        <v>0</v>
      </c>
      <c r="AK337" s="65">
        <v>0</v>
      </c>
      <c r="AL337" s="65">
        <v>0</v>
      </c>
      <c r="AM337" s="65">
        <v>0</v>
      </c>
      <c r="AN337" s="89">
        <v>0</v>
      </c>
      <c r="AO337" s="89">
        <v>0</v>
      </c>
      <c r="AP337" s="89">
        <v>0</v>
      </c>
      <c r="AQ337" s="89">
        <v>0</v>
      </c>
      <c r="AR337" s="89">
        <v>0</v>
      </c>
      <c r="AS337" s="89">
        <v>0</v>
      </c>
      <c r="AT337" s="89">
        <v>0</v>
      </c>
      <c r="AU337" s="89">
        <v>0</v>
      </c>
      <c r="AV337" s="89">
        <v>0</v>
      </c>
      <c r="AW337" s="89">
        <v>0</v>
      </c>
      <c r="AX337" s="89">
        <v>0</v>
      </c>
      <c r="AY337" s="89">
        <v>0</v>
      </c>
      <c r="AZ337" s="65">
        <f t="shared" si="237"/>
        <v>0</v>
      </c>
      <c r="BA337" s="65">
        <f t="shared" si="238"/>
        <v>0</v>
      </c>
      <c r="BB337" s="65">
        <f t="shared" si="239"/>
        <v>0</v>
      </c>
      <c r="BC337" s="65">
        <f t="shared" si="240"/>
        <v>0</v>
      </c>
      <c r="BD337" s="65">
        <f t="shared" si="241"/>
        <v>0</v>
      </c>
      <c r="BE337" s="65">
        <f t="shared" si="242"/>
        <v>0</v>
      </c>
      <c r="BF337" s="65">
        <f t="shared" si="243"/>
        <v>0</v>
      </c>
      <c r="BG337" s="65">
        <f t="shared" si="244"/>
        <v>0</v>
      </c>
      <c r="BH337" s="65">
        <f t="shared" si="245"/>
        <v>0</v>
      </c>
      <c r="BI337" s="65">
        <f t="shared" si="246"/>
        <v>0</v>
      </c>
      <c r="BJ337" s="65">
        <f t="shared" si="247"/>
        <v>0</v>
      </c>
      <c r="BK337" s="65">
        <f t="shared" si="248"/>
        <v>0</v>
      </c>
    </row>
    <row r="338" spans="2:63" ht="15" hidden="1" customHeight="1" outlineLevel="1">
      <c r="B338" s="56" t="s">
        <v>67</v>
      </c>
      <c r="C338" s="56" t="s">
        <v>35</v>
      </c>
      <c r="D338" s="88">
        <f t="shared" si="208"/>
        <v>0</v>
      </c>
      <c r="E338" s="88">
        <f t="shared" si="209"/>
        <v>0</v>
      </c>
      <c r="F338" s="65">
        <f t="shared" si="210"/>
        <v>0</v>
      </c>
      <c r="G338" s="65">
        <f t="shared" si="211"/>
        <v>0</v>
      </c>
      <c r="H338" s="65">
        <f t="shared" si="212"/>
        <v>0</v>
      </c>
      <c r="J338" s="88">
        <f t="shared" si="213"/>
        <v>0.30233918275901323</v>
      </c>
      <c r="K338" s="88">
        <f t="shared" si="214"/>
        <v>0.12386860133278009</v>
      </c>
      <c r="L338" s="88">
        <f t="shared" si="215"/>
        <v>0.13222723531624195</v>
      </c>
      <c r="M338" s="88">
        <f t="shared" si="216"/>
        <v>0.1679988102863024</v>
      </c>
      <c r="N338" s="88">
        <f t="shared" si="217"/>
        <v>0.21758625555448893</v>
      </c>
      <c r="O338" s="88">
        <f t="shared" si="218"/>
        <v>5.5979914751173407E-2</v>
      </c>
      <c r="P338" s="65">
        <f t="shared" si="219"/>
        <v>0</v>
      </c>
      <c r="Q338" s="65">
        <f t="shared" si="220"/>
        <v>0</v>
      </c>
      <c r="R338" s="65">
        <f t="shared" si="221"/>
        <v>0</v>
      </c>
      <c r="S338" s="65">
        <f t="shared" si="222"/>
        <v>0</v>
      </c>
      <c r="T338" s="65">
        <f t="shared" si="223"/>
        <v>0</v>
      </c>
      <c r="U338" s="65">
        <f t="shared" si="224"/>
        <v>0</v>
      </c>
      <c r="V338" s="89">
        <f t="shared" si="225"/>
        <v>0</v>
      </c>
      <c r="W338" s="89">
        <f t="shared" si="226"/>
        <v>0</v>
      </c>
      <c r="X338" s="89">
        <f t="shared" si="227"/>
        <v>0</v>
      </c>
      <c r="Y338" s="89">
        <f t="shared" si="228"/>
        <v>0</v>
      </c>
      <c r="Z338" s="89">
        <f t="shared" si="229"/>
        <v>0</v>
      </c>
      <c r="AA338" s="89">
        <f t="shared" si="230"/>
        <v>0</v>
      </c>
      <c r="AB338" s="89">
        <f t="shared" si="231"/>
        <v>0</v>
      </c>
      <c r="AC338" s="89">
        <f t="shared" si="232"/>
        <v>0</v>
      </c>
      <c r="AD338" s="89">
        <f t="shared" si="233"/>
        <v>0</v>
      </c>
      <c r="AE338" s="89">
        <f t="shared" si="234"/>
        <v>0</v>
      </c>
      <c r="AF338" s="89">
        <f t="shared" si="235"/>
        <v>0</v>
      </c>
      <c r="AG338" s="89">
        <f t="shared" si="236"/>
        <v>0</v>
      </c>
      <c r="AH338" s="65">
        <v>0</v>
      </c>
      <c r="AI338" s="65">
        <v>0</v>
      </c>
      <c r="AJ338" s="65">
        <v>0</v>
      </c>
      <c r="AK338" s="65">
        <v>0</v>
      </c>
      <c r="AL338" s="65">
        <v>0</v>
      </c>
      <c r="AM338" s="65">
        <v>0</v>
      </c>
      <c r="AN338" s="89">
        <v>0</v>
      </c>
      <c r="AO338" s="89">
        <v>0</v>
      </c>
      <c r="AP338" s="89">
        <v>0</v>
      </c>
      <c r="AQ338" s="89">
        <v>0</v>
      </c>
      <c r="AR338" s="89">
        <v>0</v>
      </c>
      <c r="AS338" s="89">
        <v>0</v>
      </c>
      <c r="AT338" s="89">
        <v>0</v>
      </c>
      <c r="AU338" s="89">
        <v>0</v>
      </c>
      <c r="AV338" s="89">
        <v>0</v>
      </c>
      <c r="AW338" s="89">
        <v>0</v>
      </c>
      <c r="AX338" s="89">
        <v>0</v>
      </c>
      <c r="AY338" s="89">
        <v>0</v>
      </c>
      <c r="AZ338" s="65">
        <f t="shared" si="237"/>
        <v>0</v>
      </c>
      <c r="BA338" s="65">
        <f t="shared" si="238"/>
        <v>0</v>
      </c>
      <c r="BB338" s="65">
        <f t="shared" si="239"/>
        <v>0</v>
      </c>
      <c r="BC338" s="65">
        <f t="shared" si="240"/>
        <v>0</v>
      </c>
      <c r="BD338" s="65">
        <f t="shared" si="241"/>
        <v>0</v>
      </c>
      <c r="BE338" s="65">
        <f t="shared" si="242"/>
        <v>0</v>
      </c>
      <c r="BF338" s="65">
        <f t="shared" si="243"/>
        <v>0</v>
      </c>
      <c r="BG338" s="65">
        <f t="shared" si="244"/>
        <v>0</v>
      </c>
      <c r="BH338" s="65">
        <f t="shared" si="245"/>
        <v>0</v>
      </c>
      <c r="BI338" s="65">
        <f t="shared" si="246"/>
        <v>0</v>
      </c>
      <c r="BJ338" s="65">
        <f t="shared" si="247"/>
        <v>0</v>
      </c>
      <c r="BK338" s="65">
        <f t="shared" si="248"/>
        <v>0</v>
      </c>
    </row>
    <row r="339" spans="2:63" ht="15" hidden="1" customHeight="1" outlineLevel="1">
      <c r="B339" s="56" t="s">
        <v>67</v>
      </c>
      <c r="C339" s="56" t="s">
        <v>34</v>
      </c>
      <c r="D339" s="88">
        <f t="shared" si="208"/>
        <v>0</v>
      </c>
      <c r="E339" s="88">
        <f t="shared" si="209"/>
        <v>0</v>
      </c>
      <c r="F339" s="65">
        <f t="shared" si="210"/>
        <v>0</v>
      </c>
      <c r="G339" s="65">
        <f t="shared" si="211"/>
        <v>0</v>
      </c>
      <c r="H339" s="65">
        <f t="shared" si="212"/>
        <v>0</v>
      </c>
      <c r="J339" s="88">
        <f t="shared" si="213"/>
        <v>0.30233918275901323</v>
      </c>
      <c r="K339" s="88">
        <f t="shared" si="214"/>
        <v>0.12386860133278009</v>
      </c>
      <c r="L339" s="88">
        <f t="shared" si="215"/>
        <v>0.13222723531624195</v>
      </c>
      <c r="M339" s="88">
        <f t="shared" si="216"/>
        <v>0.1679988102863024</v>
      </c>
      <c r="N339" s="88">
        <f t="shared" si="217"/>
        <v>0.21758625555448893</v>
      </c>
      <c r="O339" s="88">
        <f t="shared" si="218"/>
        <v>5.5979914751173407E-2</v>
      </c>
      <c r="P339" s="65">
        <f t="shared" si="219"/>
        <v>0</v>
      </c>
      <c r="Q339" s="65">
        <f t="shared" si="220"/>
        <v>0</v>
      </c>
      <c r="R339" s="65">
        <f t="shared" si="221"/>
        <v>0</v>
      </c>
      <c r="S339" s="65">
        <f t="shared" si="222"/>
        <v>0</v>
      </c>
      <c r="T339" s="65">
        <f t="shared" si="223"/>
        <v>0</v>
      </c>
      <c r="U339" s="65">
        <f t="shared" si="224"/>
        <v>0</v>
      </c>
      <c r="V339" s="89">
        <f t="shared" si="225"/>
        <v>0</v>
      </c>
      <c r="W339" s="89">
        <f t="shared" si="226"/>
        <v>0</v>
      </c>
      <c r="X339" s="89">
        <f t="shared" si="227"/>
        <v>0</v>
      </c>
      <c r="Y339" s="89">
        <f t="shared" si="228"/>
        <v>0</v>
      </c>
      <c r="Z339" s="89">
        <f t="shared" si="229"/>
        <v>0</v>
      </c>
      <c r="AA339" s="89">
        <f t="shared" si="230"/>
        <v>0</v>
      </c>
      <c r="AB339" s="89">
        <f t="shared" si="231"/>
        <v>0</v>
      </c>
      <c r="AC339" s="89">
        <f t="shared" si="232"/>
        <v>0</v>
      </c>
      <c r="AD339" s="89">
        <f t="shared" si="233"/>
        <v>0</v>
      </c>
      <c r="AE339" s="89">
        <f t="shared" si="234"/>
        <v>0</v>
      </c>
      <c r="AF339" s="89">
        <f t="shared" si="235"/>
        <v>0</v>
      </c>
      <c r="AG339" s="89">
        <f t="shared" si="236"/>
        <v>0</v>
      </c>
      <c r="AH339" s="65">
        <v>0</v>
      </c>
      <c r="AI339" s="65">
        <v>0</v>
      </c>
      <c r="AJ339" s="65">
        <v>0</v>
      </c>
      <c r="AK339" s="65">
        <v>0</v>
      </c>
      <c r="AL339" s="65">
        <v>0</v>
      </c>
      <c r="AM339" s="65">
        <v>0</v>
      </c>
      <c r="AN339" s="89">
        <v>0</v>
      </c>
      <c r="AO339" s="89">
        <v>0</v>
      </c>
      <c r="AP339" s="89">
        <v>0</v>
      </c>
      <c r="AQ339" s="89">
        <v>0</v>
      </c>
      <c r="AR339" s="89">
        <v>0</v>
      </c>
      <c r="AS339" s="89">
        <v>0</v>
      </c>
      <c r="AT339" s="89">
        <v>0</v>
      </c>
      <c r="AU339" s="89">
        <v>0</v>
      </c>
      <c r="AV339" s="89">
        <v>0</v>
      </c>
      <c r="AW339" s="89">
        <v>0</v>
      </c>
      <c r="AX339" s="89">
        <v>0</v>
      </c>
      <c r="AY339" s="89">
        <v>0</v>
      </c>
      <c r="AZ339" s="65">
        <f t="shared" si="237"/>
        <v>0</v>
      </c>
      <c r="BA339" s="65">
        <f t="shared" si="238"/>
        <v>0</v>
      </c>
      <c r="BB339" s="65">
        <f t="shared" si="239"/>
        <v>0</v>
      </c>
      <c r="BC339" s="65">
        <f t="shared" si="240"/>
        <v>0</v>
      </c>
      <c r="BD339" s="65">
        <f t="shared" si="241"/>
        <v>0</v>
      </c>
      <c r="BE339" s="65">
        <f t="shared" si="242"/>
        <v>0</v>
      </c>
      <c r="BF339" s="65">
        <f t="shared" si="243"/>
        <v>0</v>
      </c>
      <c r="BG339" s="65">
        <f t="shared" si="244"/>
        <v>0</v>
      </c>
      <c r="BH339" s="65">
        <f t="shared" si="245"/>
        <v>0</v>
      </c>
      <c r="BI339" s="65">
        <f t="shared" si="246"/>
        <v>0</v>
      </c>
      <c r="BJ339" s="65">
        <f t="shared" si="247"/>
        <v>0</v>
      </c>
      <c r="BK339" s="65">
        <f t="shared" si="248"/>
        <v>0</v>
      </c>
    </row>
    <row r="340" spans="2:63" ht="15" hidden="1" customHeight="1" outlineLevel="1">
      <c r="B340" s="56" t="s">
        <v>67</v>
      </c>
      <c r="C340" s="56" t="s">
        <v>33</v>
      </c>
      <c r="D340" s="88">
        <f t="shared" si="208"/>
        <v>0</v>
      </c>
      <c r="E340" s="88">
        <f t="shared" si="209"/>
        <v>0</v>
      </c>
      <c r="F340" s="65">
        <f t="shared" si="210"/>
        <v>0</v>
      </c>
      <c r="G340" s="65">
        <f t="shared" si="211"/>
        <v>0</v>
      </c>
      <c r="H340" s="65">
        <f t="shared" si="212"/>
        <v>0</v>
      </c>
      <c r="J340" s="88">
        <f t="shared" si="213"/>
        <v>3.6639883126369614E-3</v>
      </c>
      <c r="K340" s="88">
        <f t="shared" si="214"/>
        <v>9.7394691989286581E-6</v>
      </c>
      <c r="L340" s="88">
        <f t="shared" si="215"/>
        <v>4.0496712929145359E-3</v>
      </c>
      <c r="M340" s="88">
        <f t="shared" si="216"/>
        <v>0.99227660092524961</v>
      </c>
      <c r="N340" s="88">
        <f t="shared" si="217"/>
        <v>0</v>
      </c>
      <c r="O340" s="88">
        <f t="shared" si="218"/>
        <v>0</v>
      </c>
      <c r="P340" s="65">
        <f t="shared" si="219"/>
        <v>0</v>
      </c>
      <c r="Q340" s="65">
        <f t="shared" si="220"/>
        <v>0</v>
      </c>
      <c r="R340" s="65">
        <f t="shared" si="221"/>
        <v>0</v>
      </c>
      <c r="S340" s="65">
        <f t="shared" si="222"/>
        <v>0</v>
      </c>
      <c r="T340" s="65">
        <f t="shared" si="223"/>
        <v>0</v>
      </c>
      <c r="U340" s="65">
        <f t="shared" si="224"/>
        <v>0</v>
      </c>
      <c r="V340" s="89">
        <f t="shared" si="225"/>
        <v>0</v>
      </c>
      <c r="W340" s="89">
        <f t="shared" si="226"/>
        <v>0</v>
      </c>
      <c r="X340" s="89">
        <f t="shared" si="227"/>
        <v>0</v>
      </c>
      <c r="Y340" s="89">
        <f t="shared" si="228"/>
        <v>0</v>
      </c>
      <c r="Z340" s="89">
        <f t="shared" si="229"/>
        <v>0</v>
      </c>
      <c r="AA340" s="89">
        <f t="shared" si="230"/>
        <v>0</v>
      </c>
      <c r="AB340" s="89">
        <f t="shared" si="231"/>
        <v>0</v>
      </c>
      <c r="AC340" s="89">
        <f t="shared" si="232"/>
        <v>0</v>
      </c>
      <c r="AD340" s="89">
        <f t="shared" si="233"/>
        <v>0</v>
      </c>
      <c r="AE340" s="89">
        <f t="shared" si="234"/>
        <v>0</v>
      </c>
      <c r="AF340" s="89">
        <f t="shared" si="235"/>
        <v>0</v>
      </c>
      <c r="AG340" s="89">
        <f t="shared" si="236"/>
        <v>0</v>
      </c>
      <c r="AH340" s="65">
        <v>1881</v>
      </c>
      <c r="AI340" s="65">
        <v>5</v>
      </c>
      <c r="AJ340" s="65">
        <v>2079</v>
      </c>
      <c r="AK340" s="65">
        <v>509410</v>
      </c>
      <c r="AL340" s="65">
        <v>0</v>
      </c>
      <c r="AM340" s="65">
        <v>0</v>
      </c>
      <c r="AN340" s="89">
        <v>1590845</v>
      </c>
      <c r="AO340" s="89">
        <v>4269</v>
      </c>
      <c r="AP340" s="89">
        <v>1868323</v>
      </c>
      <c r="AQ340" s="89">
        <v>334547676</v>
      </c>
      <c r="AR340" s="89">
        <v>0</v>
      </c>
      <c r="AS340" s="89">
        <v>0</v>
      </c>
      <c r="AT340" s="89">
        <v>632432</v>
      </c>
      <c r="AU340" s="89">
        <v>1682</v>
      </c>
      <c r="AV340" s="89">
        <v>677846</v>
      </c>
      <c r="AW340" s="89">
        <v>164149744</v>
      </c>
      <c r="AX340" s="89">
        <v>0</v>
      </c>
      <c r="AY340" s="89">
        <v>0</v>
      </c>
      <c r="AZ340" s="65">
        <f t="shared" si="237"/>
        <v>845.74428495481129</v>
      </c>
      <c r="BA340" s="65">
        <f t="shared" si="238"/>
        <v>853.8</v>
      </c>
      <c r="BB340" s="65">
        <f t="shared" si="239"/>
        <v>898.66426166426163</v>
      </c>
      <c r="BC340" s="65">
        <f t="shared" si="240"/>
        <v>656.73558822952043</v>
      </c>
      <c r="BD340" s="65">
        <f t="shared" si="241"/>
        <v>0</v>
      </c>
      <c r="BE340" s="65">
        <f t="shared" si="242"/>
        <v>0</v>
      </c>
      <c r="BF340" s="65">
        <f t="shared" si="243"/>
        <v>336.22115895800107</v>
      </c>
      <c r="BG340" s="65">
        <f t="shared" si="244"/>
        <v>336.4</v>
      </c>
      <c r="BH340" s="65">
        <f t="shared" si="245"/>
        <v>326.04425204425206</v>
      </c>
      <c r="BI340" s="65">
        <f t="shared" si="246"/>
        <v>322.23502483264951</v>
      </c>
      <c r="BJ340" s="65">
        <f t="shared" si="247"/>
        <v>0</v>
      </c>
      <c r="BK340" s="65">
        <f t="shared" si="248"/>
        <v>0</v>
      </c>
    </row>
    <row r="341" spans="2:63" ht="15" hidden="1" customHeight="1" outlineLevel="1">
      <c r="B341" s="56" t="s">
        <v>67</v>
      </c>
      <c r="C341" s="56" t="s">
        <v>32</v>
      </c>
      <c r="D341" s="88">
        <f t="shared" si="208"/>
        <v>0</v>
      </c>
      <c r="E341" s="88">
        <f t="shared" si="209"/>
        <v>0</v>
      </c>
      <c r="F341" s="65">
        <f t="shared" si="210"/>
        <v>0</v>
      </c>
      <c r="G341" s="65">
        <f t="shared" si="211"/>
        <v>0</v>
      </c>
      <c r="H341" s="65">
        <f t="shared" si="212"/>
        <v>0</v>
      </c>
      <c r="J341" s="88">
        <f t="shared" si="213"/>
        <v>4.4124784891673651E-6</v>
      </c>
      <c r="K341" s="88">
        <f t="shared" si="214"/>
        <v>0</v>
      </c>
      <c r="L341" s="88">
        <f t="shared" si="215"/>
        <v>0.34971980761593785</v>
      </c>
      <c r="M341" s="88">
        <f t="shared" si="216"/>
        <v>0.65027577990557295</v>
      </c>
      <c r="N341" s="88">
        <f t="shared" si="217"/>
        <v>0</v>
      </c>
      <c r="O341" s="88">
        <f t="shared" si="218"/>
        <v>0</v>
      </c>
      <c r="P341" s="65">
        <f t="shared" si="219"/>
        <v>0</v>
      </c>
      <c r="Q341" s="65">
        <f t="shared" si="220"/>
        <v>0</v>
      </c>
      <c r="R341" s="65">
        <f t="shared" si="221"/>
        <v>0</v>
      </c>
      <c r="S341" s="65">
        <f t="shared" si="222"/>
        <v>0</v>
      </c>
      <c r="T341" s="65">
        <f t="shared" si="223"/>
        <v>0</v>
      </c>
      <c r="U341" s="65">
        <f t="shared" si="224"/>
        <v>0</v>
      </c>
      <c r="V341" s="89">
        <f t="shared" si="225"/>
        <v>0</v>
      </c>
      <c r="W341" s="89">
        <f t="shared" si="226"/>
        <v>0</v>
      </c>
      <c r="X341" s="89">
        <f t="shared" si="227"/>
        <v>0</v>
      </c>
      <c r="Y341" s="89">
        <f t="shared" si="228"/>
        <v>0</v>
      </c>
      <c r="Z341" s="89">
        <f t="shared" si="229"/>
        <v>0</v>
      </c>
      <c r="AA341" s="89">
        <f t="shared" si="230"/>
        <v>0</v>
      </c>
      <c r="AB341" s="89">
        <f t="shared" si="231"/>
        <v>0</v>
      </c>
      <c r="AC341" s="89">
        <f t="shared" si="232"/>
        <v>0</v>
      </c>
      <c r="AD341" s="89">
        <f t="shared" si="233"/>
        <v>0</v>
      </c>
      <c r="AE341" s="89">
        <f t="shared" si="234"/>
        <v>0</v>
      </c>
      <c r="AF341" s="89">
        <f t="shared" si="235"/>
        <v>0</v>
      </c>
      <c r="AG341" s="89">
        <f t="shared" si="236"/>
        <v>0</v>
      </c>
      <c r="AH341" s="65">
        <v>1</v>
      </c>
      <c r="AI341" s="65">
        <v>0</v>
      </c>
      <c r="AJ341" s="65">
        <v>79257</v>
      </c>
      <c r="AK341" s="65">
        <v>147372</v>
      </c>
      <c r="AL341" s="65">
        <v>0</v>
      </c>
      <c r="AM341" s="65"/>
      <c r="AN341" s="89">
        <v>2850</v>
      </c>
      <c r="AO341" s="89">
        <v>0</v>
      </c>
      <c r="AP341" s="89">
        <v>23246621</v>
      </c>
      <c r="AQ341" s="89">
        <v>107357381</v>
      </c>
      <c r="AR341" s="89">
        <v>0</v>
      </c>
      <c r="AS341" s="89">
        <v>-8126</v>
      </c>
      <c r="AT341" s="89">
        <v>1042</v>
      </c>
      <c r="AU341" s="89">
        <v>0</v>
      </c>
      <c r="AV341" s="89">
        <v>20950525</v>
      </c>
      <c r="AW341" s="89">
        <v>43707705</v>
      </c>
      <c r="AX341" s="89">
        <v>0</v>
      </c>
      <c r="AY341" s="89">
        <v>-3126</v>
      </c>
      <c r="AZ341" s="65">
        <f t="shared" si="237"/>
        <v>2850</v>
      </c>
      <c r="BA341" s="65">
        <f t="shared" si="238"/>
        <v>0</v>
      </c>
      <c r="BB341" s="65">
        <f t="shared" si="239"/>
        <v>293.30684986815044</v>
      </c>
      <c r="BC341" s="65">
        <f t="shared" si="240"/>
        <v>728.47882230002983</v>
      </c>
      <c r="BD341" s="65">
        <f t="shared" si="241"/>
        <v>0</v>
      </c>
      <c r="BE341" s="65">
        <f t="shared" si="242"/>
        <v>0</v>
      </c>
      <c r="BF341" s="65">
        <f t="shared" si="243"/>
        <v>1042</v>
      </c>
      <c r="BG341" s="65">
        <f t="shared" si="244"/>
        <v>0</v>
      </c>
      <c r="BH341" s="65">
        <f t="shared" si="245"/>
        <v>264.33658856630962</v>
      </c>
      <c r="BI341" s="65">
        <f t="shared" si="246"/>
        <v>296.58079553782267</v>
      </c>
      <c r="BJ341" s="65">
        <f t="shared" si="247"/>
        <v>0</v>
      </c>
      <c r="BK341" s="65">
        <f t="shared" si="248"/>
        <v>0</v>
      </c>
    </row>
    <row r="342" spans="2:63" ht="15" hidden="1" customHeight="1" outlineLevel="1">
      <c r="B342" s="56" t="s">
        <v>67</v>
      </c>
      <c r="C342" s="56" t="s">
        <v>31</v>
      </c>
      <c r="D342" s="88">
        <f t="shared" si="208"/>
        <v>0</v>
      </c>
      <c r="E342" s="88">
        <f t="shared" si="209"/>
        <v>0</v>
      </c>
      <c r="F342" s="65">
        <f t="shared" si="210"/>
        <v>0</v>
      </c>
      <c r="G342" s="65">
        <f t="shared" si="211"/>
        <v>0</v>
      </c>
      <c r="H342" s="65">
        <f t="shared" si="212"/>
        <v>0</v>
      </c>
      <c r="J342" s="88">
        <f t="shared" si="213"/>
        <v>0.30233918275901323</v>
      </c>
      <c r="K342" s="88">
        <f t="shared" si="214"/>
        <v>0.12386860133278009</v>
      </c>
      <c r="L342" s="88">
        <f t="shared" si="215"/>
        <v>0.13222723531624195</v>
      </c>
      <c r="M342" s="88">
        <f t="shared" si="216"/>
        <v>0.1679988102863024</v>
      </c>
      <c r="N342" s="88">
        <f t="shared" si="217"/>
        <v>0.21758625555448893</v>
      </c>
      <c r="O342" s="88">
        <f t="shared" si="218"/>
        <v>5.5979914751173407E-2</v>
      </c>
      <c r="P342" s="65">
        <f t="shared" si="219"/>
        <v>0</v>
      </c>
      <c r="Q342" s="65">
        <f t="shared" si="220"/>
        <v>0</v>
      </c>
      <c r="R342" s="65">
        <f t="shared" si="221"/>
        <v>0</v>
      </c>
      <c r="S342" s="65">
        <f t="shared" si="222"/>
        <v>0</v>
      </c>
      <c r="T342" s="65">
        <f t="shared" si="223"/>
        <v>0</v>
      </c>
      <c r="U342" s="65">
        <f t="shared" si="224"/>
        <v>0</v>
      </c>
      <c r="V342" s="89">
        <f t="shared" si="225"/>
        <v>0</v>
      </c>
      <c r="W342" s="89">
        <f t="shared" si="226"/>
        <v>0</v>
      </c>
      <c r="X342" s="89">
        <f t="shared" si="227"/>
        <v>0</v>
      </c>
      <c r="Y342" s="89">
        <f t="shared" si="228"/>
        <v>0</v>
      </c>
      <c r="Z342" s="89">
        <f t="shared" si="229"/>
        <v>0</v>
      </c>
      <c r="AA342" s="89">
        <f t="shared" si="230"/>
        <v>0</v>
      </c>
      <c r="AB342" s="89">
        <f t="shared" si="231"/>
        <v>0</v>
      </c>
      <c r="AC342" s="89">
        <f t="shared" si="232"/>
        <v>0</v>
      </c>
      <c r="AD342" s="89">
        <f t="shared" si="233"/>
        <v>0</v>
      </c>
      <c r="AE342" s="89">
        <f t="shared" si="234"/>
        <v>0</v>
      </c>
      <c r="AF342" s="89">
        <f t="shared" si="235"/>
        <v>0</v>
      </c>
      <c r="AG342" s="89">
        <f t="shared" si="236"/>
        <v>0</v>
      </c>
      <c r="AH342" s="65">
        <v>0</v>
      </c>
      <c r="AI342" s="65">
        <v>0</v>
      </c>
      <c r="AJ342" s="65">
        <v>0</v>
      </c>
      <c r="AK342" s="65">
        <v>0</v>
      </c>
      <c r="AL342" s="65">
        <v>0</v>
      </c>
      <c r="AM342" s="65">
        <v>0</v>
      </c>
      <c r="AN342" s="89">
        <v>0</v>
      </c>
      <c r="AO342" s="89">
        <v>0</v>
      </c>
      <c r="AP342" s="89">
        <v>0</v>
      </c>
      <c r="AQ342" s="89">
        <v>0</v>
      </c>
      <c r="AR342" s="89">
        <v>0</v>
      </c>
      <c r="AS342" s="89">
        <v>0</v>
      </c>
      <c r="AT342" s="89">
        <v>0</v>
      </c>
      <c r="AU342" s="89">
        <v>0</v>
      </c>
      <c r="AV342" s="89">
        <v>0</v>
      </c>
      <c r="AW342" s="89">
        <v>0</v>
      </c>
      <c r="AX342" s="89">
        <v>0</v>
      </c>
      <c r="AY342" s="89">
        <v>0</v>
      </c>
      <c r="AZ342" s="65">
        <f t="shared" si="237"/>
        <v>0</v>
      </c>
      <c r="BA342" s="65">
        <f t="shared" si="238"/>
        <v>0</v>
      </c>
      <c r="BB342" s="65">
        <f t="shared" si="239"/>
        <v>0</v>
      </c>
      <c r="BC342" s="65">
        <f t="shared" si="240"/>
        <v>0</v>
      </c>
      <c r="BD342" s="65">
        <f t="shared" si="241"/>
        <v>0</v>
      </c>
      <c r="BE342" s="65">
        <f t="shared" si="242"/>
        <v>0</v>
      </c>
      <c r="BF342" s="65">
        <f t="shared" si="243"/>
        <v>0</v>
      </c>
      <c r="BG342" s="65">
        <f t="shared" si="244"/>
        <v>0</v>
      </c>
      <c r="BH342" s="65">
        <f t="shared" si="245"/>
        <v>0</v>
      </c>
      <c r="BI342" s="65">
        <f t="shared" si="246"/>
        <v>0</v>
      </c>
      <c r="BJ342" s="65">
        <f t="shared" si="247"/>
        <v>0</v>
      </c>
      <c r="BK342" s="65">
        <f t="shared" si="248"/>
        <v>0</v>
      </c>
    </row>
    <row r="343" spans="2:63" ht="15" hidden="1" customHeight="1" outlineLevel="1">
      <c r="B343" s="56" t="s">
        <v>67</v>
      </c>
      <c r="C343" s="56" t="s">
        <v>65</v>
      </c>
      <c r="D343" s="88">
        <f t="shared" si="208"/>
        <v>0</v>
      </c>
      <c r="E343" s="88">
        <f t="shared" si="209"/>
        <v>0</v>
      </c>
      <c r="F343" s="65">
        <f t="shared" si="210"/>
        <v>0</v>
      </c>
      <c r="G343" s="65">
        <f t="shared" si="211"/>
        <v>0</v>
      </c>
      <c r="H343" s="65">
        <f t="shared" si="212"/>
        <v>0</v>
      </c>
      <c r="J343" s="88">
        <f t="shared" si="213"/>
        <v>0.30233918275901323</v>
      </c>
      <c r="K343" s="88">
        <f t="shared" si="214"/>
        <v>0.12386860133278009</v>
      </c>
      <c r="L343" s="88">
        <f t="shared" si="215"/>
        <v>0.13222723531624195</v>
      </c>
      <c r="M343" s="88">
        <f t="shared" si="216"/>
        <v>0.1679988102863024</v>
      </c>
      <c r="N343" s="88">
        <f t="shared" si="217"/>
        <v>0.21758625555448893</v>
      </c>
      <c r="O343" s="88">
        <f t="shared" si="218"/>
        <v>5.5979914751173407E-2</v>
      </c>
      <c r="P343" s="65">
        <f t="shared" si="219"/>
        <v>0</v>
      </c>
      <c r="Q343" s="65">
        <f t="shared" si="220"/>
        <v>0</v>
      </c>
      <c r="R343" s="65">
        <f t="shared" si="221"/>
        <v>0</v>
      </c>
      <c r="S343" s="65">
        <f t="shared" si="222"/>
        <v>0</v>
      </c>
      <c r="T343" s="65">
        <f t="shared" si="223"/>
        <v>0</v>
      </c>
      <c r="U343" s="65">
        <f t="shared" si="224"/>
        <v>0</v>
      </c>
      <c r="V343" s="89">
        <f t="shared" si="225"/>
        <v>0</v>
      </c>
      <c r="W343" s="89">
        <f t="shared" si="226"/>
        <v>0</v>
      </c>
      <c r="X343" s="89">
        <f t="shared" si="227"/>
        <v>0</v>
      </c>
      <c r="Y343" s="89">
        <f t="shared" si="228"/>
        <v>0</v>
      </c>
      <c r="Z343" s="89">
        <f t="shared" si="229"/>
        <v>0</v>
      </c>
      <c r="AA343" s="89">
        <f t="shared" si="230"/>
        <v>0</v>
      </c>
      <c r="AB343" s="89">
        <f t="shared" si="231"/>
        <v>0</v>
      </c>
      <c r="AC343" s="89">
        <f t="shared" si="232"/>
        <v>0</v>
      </c>
      <c r="AD343" s="89">
        <f t="shared" si="233"/>
        <v>0</v>
      </c>
      <c r="AE343" s="89">
        <f t="shared" si="234"/>
        <v>0</v>
      </c>
      <c r="AF343" s="89">
        <f t="shared" si="235"/>
        <v>0</v>
      </c>
      <c r="AG343" s="89">
        <f t="shared" si="236"/>
        <v>0</v>
      </c>
      <c r="AH343" s="65">
        <v>0</v>
      </c>
      <c r="AI343" s="65">
        <v>0</v>
      </c>
      <c r="AJ343" s="65">
        <v>0</v>
      </c>
      <c r="AK343" s="65">
        <v>0</v>
      </c>
      <c r="AL343" s="65">
        <v>0</v>
      </c>
      <c r="AM343" s="65">
        <v>0</v>
      </c>
      <c r="AN343" s="89">
        <v>0</v>
      </c>
      <c r="AO343" s="89">
        <v>0</v>
      </c>
      <c r="AP343" s="89">
        <v>0</v>
      </c>
      <c r="AQ343" s="89">
        <v>0</v>
      </c>
      <c r="AR343" s="89">
        <v>0</v>
      </c>
      <c r="AS343" s="89">
        <v>0</v>
      </c>
      <c r="AT343" s="89">
        <v>0</v>
      </c>
      <c r="AU343" s="89">
        <v>0</v>
      </c>
      <c r="AV343" s="89">
        <v>0</v>
      </c>
      <c r="AW343" s="89">
        <v>0</v>
      </c>
      <c r="AX343" s="89">
        <v>0</v>
      </c>
      <c r="AY343" s="89">
        <v>0</v>
      </c>
      <c r="AZ343" s="65">
        <f t="shared" si="237"/>
        <v>0</v>
      </c>
      <c r="BA343" s="65">
        <f t="shared" si="238"/>
        <v>0</v>
      </c>
      <c r="BB343" s="65">
        <f t="shared" si="239"/>
        <v>0</v>
      </c>
      <c r="BC343" s="65">
        <f t="shared" si="240"/>
        <v>0</v>
      </c>
      <c r="BD343" s="65">
        <f t="shared" si="241"/>
        <v>0</v>
      </c>
      <c r="BE343" s="65">
        <f t="shared" si="242"/>
        <v>0</v>
      </c>
      <c r="BF343" s="65">
        <f t="shared" si="243"/>
        <v>0</v>
      </c>
      <c r="BG343" s="65">
        <f t="shared" si="244"/>
        <v>0</v>
      </c>
      <c r="BH343" s="65">
        <f t="shared" si="245"/>
        <v>0</v>
      </c>
      <c r="BI343" s="65">
        <f t="shared" si="246"/>
        <v>0</v>
      </c>
      <c r="BJ343" s="65">
        <f t="shared" si="247"/>
        <v>0</v>
      </c>
      <c r="BK343" s="65">
        <f t="shared" si="248"/>
        <v>0</v>
      </c>
    </row>
    <row r="344" spans="2:63" ht="15" hidden="1" customHeight="1" outlineLevel="1">
      <c r="B344" s="56" t="s">
        <v>66</v>
      </c>
      <c r="C344" s="56" t="s">
        <v>64</v>
      </c>
      <c r="D344" s="88">
        <f t="shared" si="208"/>
        <v>0</v>
      </c>
      <c r="E344" s="88">
        <f t="shared" si="209"/>
        <v>0</v>
      </c>
      <c r="F344" s="65">
        <f t="shared" si="210"/>
        <v>0</v>
      </c>
      <c r="G344" s="65">
        <f t="shared" si="211"/>
        <v>0</v>
      </c>
      <c r="H344" s="65">
        <f t="shared" si="212"/>
        <v>0</v>
      </c>
      <c r="J344" s="88">
        <f t="shared" si="213"/>
        <v>0.80769973423769748</v>
      </c>
      <c r="K344" s="88">
        <f t="shared" si="214"/>
        <v>7.8464827746005661E-3</v>
      </c>
      <c r="L344" s="88">
        <f t="shared" si="215"/>
        <v>0.17508013242475626</v>
      </c>
      <c r="M344" s="88">
        <f t="shared" si="216"/>
        <v>0</v>
      </c>
      <c r="N344" s="88">
        <f t="shared" si="217"/>
        <v>9.373650562945644E-3</v>
      </c>
      <c r="O344" s="88">
        <f t="shared" si="218"/>
        <v>0</v>
      </c>
      <c r="P344" s="65">
        <f t="shared" si="219"/>
        <v>0</v>
      </c>
      <c r="Q344" s="65">
        <f t="shared" si="220"/>
        <v>0</v>
      </c>
      <c r="R344" s="65">
        <f t="shared" si="221"/>
        <v>0</v>
      </c>
      <c r="S344" s="65">
        <f t="shared" si="222"/>
        <v>0</v>
      </c>
      <c r="T344" s="65">
        <f t="shared" si="223"/>
        <v>0</v>
      </c>
      <c r="U344" s="65">
        <f t="shared" si="224"/>
        <v>0</v>
      </c>
      <c r="V344" s="89">
        <f t="shared" si="225"/>
        <v>0</v>
      </c>
      <c r="W344" s="89">
        <f t="shared" si="226"/>
        <v>0</v>
      </c>
      <c r="X344" s="89">
        <f t="shared" si="227"/>
        <v>0</v>
      </c>
      <c r="Y344" s="89">
        <f t="shared" si="228"/>
        <v>0</v>
      </c>
      <c r="Z344" s="89">
        <f t="shared" si="229"/>
        <v>0</v>
      </c>
      <c r="AA344" s="89">
        <f t="shared" si="230"/>
        <v>0</v>
      </c>
      <c r="AB344" s="89">
        <f t="shared" si="231"/>
        <v>0</v>
      </c>
      <c r="AC344" s="89">
        <f t="shared" si="232"/>
        <v>0</v>
      </c>
      <c r="AD344" s="89">
        <f t="shared" si="233"/>
        <v>0</v>
      </c>
      <c r="AE344" s="89">
        <f t="shared" si="234"/>
        <v>0</v>
      </c>
      <c r="AF344" s="89">
        <f t="shared" si="235"/>
        <v>0</v>
      </c>
      <c r="AG344" s="89">
        <f t="shared" si="236"/>
        <v>0</v>
      </c>
      <c r="AH344" s="65">
        <v>230066</v>
      </c>
      <c r="AI344" s="65">
        <v>2235</v>
      </c>
      <c r="AJ344" s="65">
        <v>49870</v>
      </c>
      <c r="AK344" s="65">
        <v>0</v>
      </c>
      <c r="AL344" s="65">
        <v>2670</v>
      </c>
      <c r="AM344" s="65">
        <v>0</v>
      </c>
      <c r="AN344" s="89">
        <v>289444433</v>
      </c>
      <c r="AO344" s="89">
        <v>2631187</v>
      </c>
      <c r="AP344" s="89">
        <v>61765503</v>
      </c>
      <c r="AQ344" s="89">
        <v>0</v>
      </c>
      <c r="AR344" s="89">
        <v>6737697</v>
      </c>
      <c r="AS344" s="89">
        <v>0</v>
      </c>
      <c r="AT344" s="89">
        <v>197146801</v>
      </c>
      <c r="AU344" s="89">
        <v>1831482</v>
      </c>
      <c r="AV344" s="89">
        <v>45903303</v>
      </c>
      <c r="AW344" s="89">
        <v>0</v>
      </c>
      <c r="AX344" s="89">
        <v>3454673</v>
      </c>
      <c r="AY344" s="89">
        <v>0</v>
      </c>
      <c r="AZ344" s="65">
        <f t="shared" si="237"/>
        <v>1258.0930385193815</v>
      </c>
      <c r="BA344" s="65">
        <f t="shared" si="238"/>
        <v>1177.2648769574944</v>
      </c>
      <c r="BB344" s="65">
        <f t="shared" si="239"/>
        <v>1238.530238620413</v>
      </c>
      <c r="BC344" s="65">
        <f t="shared" si="240"/>
        <v>0</v>
      </c>
      <c r="BD344" s="65">
        <f t="shared" si="241"/>
        <v>2523.4820224719101</v>
      </c>
      <c r="BE344" s="65">
        <f t="shared" si="242"/>
        <v>0</v>
      </c>
      <c r="BF344" s="65">
        <f t="shared" si="243"/>
        <v>856.91410725617868</v>
      </c>
      <c r="BG344" s="65">
        <f t="shared" si="244"/>
        <v>819.45503355704693</v>
      </c>
      <c r="BH344" s="65">
        <f t="shared" si="245"/>
        <v>920.45925406055744</v>
      </c>
      <c r="BI344" s="65">
        <f t="shared" si="246"/>
        <v>0</v>
      </c>
      <c r="BJ344" s="65">
        <f t="shared" si="247"/>
        <v>1293.8850187265919</v>
      </c>
      <c r="BK344" s="65">
        <f t="shared" si="248"/>
        <v>0</v>
      </c>
    </row>
    <row r="345" spans="2:63" ht="15" hidden="1" customHeight="1" outlineLevel="1">
      <c r="B345" s="56" t="s">
        <v>66</v>
      </c>
      <c r="C345" s="56" t="s">
        <v>63</v>
      </c>
      <c r="D345" s="88">
        <f t="shared" si="208"/>
        <v>0</v>
      </c>
      <c r="E345" s="88">
        <f t="shared" si="209"/>
        <v>0</v>
      </c>
      <c r="F345" s="65">
        <f t="shared" si="210"/>
        <v>0</v>
      </c>
      <c r="G345" s="65">
        <f t="shared" si="211"/>
        <v>0</v>
      </c>
      <c r="H345" s="65">
        <f t="shared" si="212"/>
        <v>0</v>
      </c>
      <c r="J345" s="88">
        <f t="shared" si="213"/>
        <v>1</v>
      </c>
      <c r="K345" s="88">
        <f t="shared" si="214"/>
        <v>0</v>
      </c>
      <c r="L345" s="88">
        <f t="shared" si="215"/>
        <v>0</v>
      </c>
      <c r="M345" s="88">
        <f t="shared" si="216"/>
        <v>0</v>
      </c>
      <c r="N345" s="88">
        <f t="shared" si="217"/>
        <v>0</v>
      </c>
      <c r="O345" s="88">
        <f t="shared" si="218"/>
        <v>0</v>
      </c>
      <c r="P345" s="65">
        <f t="shared" si="219"/>
        <v>0</v>
      </c>
      <c r="Q345" s="65">
        <f t="shared" si="220"/>
        <v>0</v>
      </c>
      <c r="R345" s="65">
        <f t="shared" si="221"/>
        <v>0</v>
      </c>
      <c r="S345" s="65">
        <f t="shared" si="222"/>
        <v>0</v>
      </c>
      <c r="T345" s="65">
        <f t="shared" si="223"/>
        <v>0</v>
      </c>
      <c r="U345" s="65">
        <f t="shared" si="224"/>
        <v>0</v>
      </c>
      <c r="V345" s="89">
        <f t="shared" si="225"/>
        <v>0</v>
      </c>
      <c r="W345" s="89">
        <f t="shared" si="226"/>
        <v>0</v>
      </c>
      <c r="X345" s="89">
        <f t="shared" si="227"/>
        <v>0</v>
      </c>
      <c r="Y345" s="89">
        <f t="shared" si="228"/>
        <v>0</v>
      </c>
      <c r="Z345" s="89">
        <f t="shared" si="229"/>
        <v>0</v>
      </c>
      <c r="AA345" s="89">
        <f t="shared" si="230"/>
        <v>0</v>
      </c>
      <c r="AB345" s="89">
        <f t="shared" si="231"/>
        <v>0</v>
      </c>
      <c r="AC345" s="89">
        <f t="shared" si="232"/>
        <v>0</v>
      </c>
      <c r="AD345" s="89">
        <f t="shared" si="233"/>
        <v>0</v>
      </c>
      <c r="AE345" s="89">
        <f t="shared" si="234"/>
        <v>0</v>
      </c>
      <c r="AF345" s="89">
        <f t="shared" si="235"/>
        <v>0</v>
      </c>
      <c r="AG345" s="89">
        <f t="shared" si="236"/>
        <v>0</v>
      </c>
      <c r="AH345" s="65">
        <v>184</v>
      </c>
      <c r="AI345" s="65">
        <v>0</v>
      </c>
      <c r="AJ345" s="65">
        <v>0</v>
      </c>
      <c r="AK345" s="65">
        <v>0</v>
      </c>
      <c r="AL345" s="65">
        <v>0</v>
      </c>
      <c r="AM345" s="65">
        <v>0</v>
      </c>
      <c r="AN345" s="89">
        <v>201509</v>
      </c>
      <c r="AO345" s="89">
        <v>0</v>
      </c>
      <c r="AP345" s="89">
        <v>0</v>
      </c>
      <c r="AQ345" s="89">
        <v>0</v>
      </c>
      <c r="AR345" s="89">
        <v>0</v>
      </c>
      <c r="AS345" s="89">
        <v>0</v>
      </c>
      <c r="AT345" s="89">
        <v>202400</v>
      </c>
      <c r="AU345" s="89">
        <v>0</v>
      </c>
      <c r="AV345" s="89">
        <v>0</v>
      </c>
      <c r="AW345" s="89">
        <v>0</v>
      </c>
      <c r="AX345" s="89">
        <v>0</v>
      </c>
      <c r="AY345" s="89">
        <v>0</v>
      </c>
      <c r="AZ345" s="65">
        <f t="shared" si="237"/>
        <v>1095.1576086956522</v>
      </c>
      <c r="BA345" s="65">
        <f t="shared" si="238"/>
        <v>0</v>
      </c>
      <c r="BB345" s="65">
        <f t="shared" si="239"/>
        <v>0</v>
      </c>
      <c r="BC345" s="65">
        <f t="shared" si="240"/>
        <v>0</v>
      </c>
      <c r="BD345" s="65">
        <f t="shared" si="241"/>
        <v>0</v>
      </c>
      <c r="BE345" s="65">
        <f t="shared" si="242"/>
        <v>0</v>
      </c>
      <c r="BF345" s="65">
        <f t="shared" si="243"/>
        <v>1100</v>
      </c>
      <c r="BG345" s="65">
        <f t="shared" si="244"/>
        <v>0</v>
      </c>
      <c r="BH345" s="65">
        <f t="shared" si="245"/>
        <v>0</v>
      </c>
      <c r="BI345" s="65">
        <f t="shared" si="246"/>
        <v>0</v>
      </c>
      <c r="BJ345" s="65">
        <f t="shared" si="247"/>
        <v>0</v>
      </c>
      <c r="BK345" s="65">
        <f t="shared" si="248"/>
        <v>0</v>
      </c>
    </row>
    <row r="346" spans="2:63" ht="15" hidden="1" customHeight="1" outlineLevel="1">
      <c r="B346" s="56" t="s">
        <v>66</v>
      </c>
      <c r="C346" s="56" t="s">
        <v>62</v>
      </c>
      <c r="D346" s="88">
        <f t="shared" si="208"/>
        <v>0</v>
      </c>
      <c r="E346" s="88">
        <f t="shared" si="209"/>
        <v>0</v>
      </c>
      <c r="F346" s="65">
        <f t="shared" si="210"/>
        <v>0</v>
      </c>
      <c r="G346" s="65">
        <f t="shared" si="211"/>
        <v>0</v>
      </c>
      <c r="H346" s="65">
        <f t="shared" si="212"/>
        <v>0</v>
      </c>
      <c r="J346" s="88">
        <f t="shared" si="213"/>
        <v>0.26028376633608413</v>
      </c>
      <c r="K346" s="88">
        <f t="shared" si="214"/>
        <v>9.8951339223769959E-4</v>
      </c>
      <c r="L346" s="88">
        <f t="shared" si="215"/>
        <v>0.18344273051605212</v>
      </c>
      <c r="M346" s="88">
        <f t="shared" si="216"/>
        <v>0</v>
      </c>
      <c r="N346" s="88">
        <f t="shared" si="217"/>
        <v>0.5552839897556261</v>
      </c>
      <c r="O346" s="88">
        <f t="shared" si="218"/>
        <v>0</v>
      </c>
      <c r="P346" s="65">
        <f t="shared" si="219"/>
        <v>0</v>
      </c>
      <c r="Q346" s="65">
        <f t="shared" si="220"/>
        <v>0</v>
      </c>
      <c r="R346" s="65">
        <f t="shared" si="221"/>
        <v>0</v>
      </c>
      <c r="S346" s="65">
        <f t="shared" si="222"/>
        <v>0</v>
      </c>
      <c r="T346" s="65">
        <f t="shared" si="223"/>
        <v>0</v>
      </c>
      <c r="U346" s="65">
        <f t="shared" si="224"/>
        <v>0</v>
      </c>
      <c r="V346" s="89">
        <f t="shared" si="225"/>
        <v>0</v>
      </c>
      <c r="W346" s="89">
        <f t="shared" si="226"/>
        <v>0</v>
      </c>
      <c r="X346" s="89">
        <f t="shared" si="227"/>
        <v>0</v>
      </c>
      <c r="Y346" s="89">
        <f t="shared" si="228"/>
        <v>0</v>
      </c>
      <c r="Z346" s="89">
        <f t="shared" si="229"/>
        <v>0</v>
      </c>
      <c r="AA346" s="89">
        <f t="shared" si="230"/>
        <v>0</v>
      </c>
      <c r="AB346" s="89">
        <f t="shared" si="231"/>
        <v>0</v>
      </c>
      <c r="AC346" s="89">
        <f t="shared" si="232"/>
        <v>0</v>
      </c>
      <c r="AD346" s="89">
        <f t="shared" si="233"/>
        <v>0</v>
      </c>
      <c r="AE346" s="89">
        <f t="shared" si="234"/>
        <v>0</v>
      </c>
      <c r="AF346" s="89">
        <f t="shared" si="235"/>
        <v>0</v>
      </c>
      <c r="AG346" s="89">
        <f t="shared" si="236"/>
        <v>0</v>
      </c>
      <c r="AH346" s="65">
        <v>442700</v>
      </c>
      <c r="AI346" s="65">
        <v>1683</v>
      </c>
      <c r="AJ346" s="65">
        <v>312006</v>
      </c>
      <c r="AK346" s="65">
        <v>0</v>
      </c>
      <c r="AL346" s="65">
        <v>944447</v>
      </c>
      <c r="AM346" s="65">
        <v>0</v>
      </c>
      <c r="AN346" s="89">
        <v>490824934</v>
      </c>
      <c r="AO346" s="89">
        <v>3224920</v>
      </c>
      <c r="AP346" s="89">
        <v>527591087</v>
      </c>
      <c r="AQ346" s="89">
        <v>0</v>
      </c>
      <c r="AR346" s="89">
        <v>1925954832</v>
      </c>
      <c r="AS346" s="89">
        <v>0</v>
      </c>
      <c r="AT346" s="89">
        <v>462814364</v>
      </c>
      <c r="AU346" s="89">
        <v>1638566</v>
      </c>
      <c r="AV346" s="89">
        <v>342216348</v>
      </c>
      <c r="AW346" s="89">
        <v>0</v>
      </c>
      <c r="AX346" s="89">
        <v>1042410615</v>
      </c>
      <c r="AY346" s="89">
        <v>0</v>
      </c>
      <c r="AZ346" s="65">
        <f t="shared" si="237"/>
        <v>1108.7077795346736</v>
      </c>
      <c r="BA346" s="65">
        <f t="shared" si="238"/>
        <v>1916.1734997029114</v>
      </c>
      <c r="BB346" s="65">
        <f t="shared" si="239"/>
        <v>1690.9645551688109</v>
      </c>
      <c r="BC346" s="65">
        <f t="shared" si="240"/>
        <v>0</v>
      </c>
      <c r="BD346" s="65">
        <f t="shared" si="241"/>
        <v>2039.2407747602565</v>
      </c>
      <c r="BE346" s="65">
        <f t="shared" si="242"/>
        <v>0</v>
      </c>
      <c r="BF346" s="65">
        <f t="shared" si="243"/>
        <v>1045.4356539417213</v>
      </c>
      <c r="BG346" s="65">
        <f t="shared" si="244"/>
        <v>973.59833630421861</v>
      </c>
      <c r="BH346" s="65">
        <f t="shared" si="245"/>
        <v>1096.8261764196843</v>
      </c>
      <c r="BI346" s="65">
        <f t="shared" si="246"/>
        <v>0</v>
      </c>
      <c r="BJ346" s="65">
        <f t="shared" si="247"/>
        <v>1103.7258999181531</v>
      </c>
      <c r="BK346" s="65">
        <f t="shared" si="248"/>
        <v>0</v>
      </c>
    </row>
    <row r="347" spans="2:63" ht="15" hidden="1" customHeight="1" outlineLevel="1">
      <c r="B347" s="56" t="s">
        <v>66</v>
      </c>
      <c r="C347" s="56" t="s">
        <v>61</v>
      </c>
      <c r="D347" s="88">
        <f t="shared" si="208"/>
        <v>0</v>
      </c>
      <c r="E347" s="88">
        <f t="shared" si="209"/>
        <v>0</v>
      </c>
      <c r="F347" s="65">
        <f t="shared" si="210"/>
        <v>0</v>
      </c>
      <c r="G347" s="65">
        <f t="shared" si="211"/>
        <v>0</v>
      </c>
      <c r="H347" s="65">
        <f t="shared" si="212"/>
        <v>0</v>
      </c>
      <c r="J347" s="88">
        <f t="shared" si="213"/>
        <v>0.13054678065118713</v>
      </c>
      <c r="K347" s="88">
        <f t="shared" si="214"/>
        <v>0.72891792043690096</v>
      </c>
      <c r="L347" s="88">
        <f t="shared" si="215"/>
        <v>9.7453988764156355E-2</v>
      </c>
      <c r="M347" s="88">
        <f t="shared" si="216"/>
        <v>0</v>
      </c>
      <c r="N347" s="88">
        <f t="shared" si="217"/>
        <v>4.3081310147755507E-2</v>
      </c>
      <c r="O347" s="88">
        <f t="shared" si="218"/>
        <v>0</v>
      </c>
      <c r="P347" s="65">
        <f t="shared" si="219"/>
        <v>0</v>
      </c>
      <c r="Q347" s="65">
        <f t="shared" si="220"/>
        <v>0</v>
      </c>
      <c r="R347" s="65">
        <f t="shared" si="221"/>
        <v>0</v>
      </c>
      <c r="S347" s="65">
        <f t="shared" si="222"/>
        <v>0</v>
      </c>
      <c r="T347" s="65">
        <f t="shared" si="223"/>
        <v>0</v>
      </c>
      <c r="U347" s="65">
        <f t="shared" si="224"/>
        <v>0</v>
      </c>
      <c r="V347" s="89">
        <f t="shared" si="225"/>
        <v>0</v>
      </c>
      <c r="W347" s="89">
        <f t="shared" si="226"/>
        <v>0</v>
      </c>
      <c r="X347" s="89">
        <f t="shared" si="227"/>
        <v>0</v>
      </c>
      <c r="Y347" s="89">
        <f t="shared" si="228"/>
        <v>0</v>
      </c>
      <c r="Z347" s="89">
        <f t="shared" si="229"/>
        <v>0</v>
      </c>
      <c r="AA347" s="89">
        <f t="shared" si="230"/>
        <v>0</v>
      </c>
      <c r="AB347" s="89">
        <f t="shared" si="231"/>
        <v>0</v>
      </c>
      <c r="AC347" s="89">
        <f t="shared" si="232"/>
        <v>0</v>
      </c>
      <c r="AD347" s="89">
        <f t="shared" si="233"/>
        <v>0</v>
      </c>
      <c r="AE347" s="89">
        <f t="shared" si="234"/>
        <v>0</v>
      </c>
      <c r="AF347" s="89">
        <f t="shared" si="235"/>
        <v>0</v>
      </c>
      <c r="AG347" s="89">
        <f t="shared" si="236"/>
        <v>0</v>
      </c>
      <c r="AH347" s="65">
        <v>65832</v>
      </c>
      <c r="AI347" s="65">
        <v>367578</v>
      </c>
      <c r="AJ347" s="65">
        <v>49144</v>
      </c>
      <c r="AK347" s="65">
        <v>0</v>
      </c>
      <c r="AL347" s="65">
        <v>21725</v>
      </c>
      <c r="AM347" s="65">
        <v>0</v>
      </c>
      <c r="AN347" s="89">
        <v>99473278</v>
      </c>
      <c r="AO347" s="89">
        <v>507167615</v>
      </c>
      <c r="AP347" s="89">
        <v>92692944</v>
      </c>
      <c r="AQ347" s="89">
        <v>0</v>
      </c>
      <c r="AR347" s="89">
        <v>43141934</v>
      </c>
      <c r="AS347" s="89">
        <v>0</v>
      </c>
      <c r="AT347" s="89">
        <v>78851278</v>
      </c>
      <c r="AU347" s="89">
        <v>417033655</v>
      </c>
      <c r="AV347" s="89">
        <v>69482357</v>
      </c>
      <c r="AW347" s="89">
        <v>0</v>
      </c>
      <c r="AX347" s="89">
        <v>30797245</v>
      </c>
      <c r="AY347" s="89">
        <v>0</v>
      </c>
      <c r="AZ347" s="65">
        <f t="shared" si="237"/>
        <v>1511.0171041438814</v>
      </c>
      <c r="BA347" s="65">
        <f t="shared" si="238"/>
        <v>1379.7550859953533</v>
      </c>
      <c r="BB347" s="65">
        <f t="shared" si="239"/>
        <v>1886.1497639589777</v>
      </c>
      <c r="BC347" s="65">
        <f t="shared" si="240"/>
        <v>0</v>
      </c>
      <c r="BD347" s="65">
        <f t="shared" si="241"/>
        <v>1985.8197468354431</v>
      </c>
      <c r="BE347" s="65">
        <f t="shared" si="242"/>
        <v>0</v>
      </c>
      <c r="BF347" s="65">
        <f t="shared" si="243"/>
        <v>1197.7651901810671</v>
      </c>
      <c r="BG347" s="65">
        <f t="shared" si="244"/>
        <v>1134.5446544678953</v>
      </c>
      <c r="BH347" s="65">
        <f t="shared" si="245"/>
        <v>1413.8522912257854</v>
      </c>
      <c r="BI347" s="65">
        <f t="shared" si="246"/>
        <v>0</v>
      </c>
      <c r="BJ347" s="65">
        <f t="shared" si="247"/>
        <v>1417.5947065592636</v>
      </c>
      <c r="BK347" s="65">
        <f t="shared" si="248"/>
        <v>0</v>
      </c>
    </row>
    <row r="348" spans="2:63" ht="15" hidden="1" customHeight="1" outlineLevel="1">
      <c r="B348" s="56" t="s">
        <v>66</v>
      </c>
      <c r="C348" s="56" t="s">
        <v>40</v>
      </c>
      <c r="D348" s="88">
        <f t="shared" si="208"/>
        <v>0</v>
      </c>
      <c r="E348" s="88">
        <f t="shared" si="209"/>
        <v>0</v>
      </c>
      <c r="F348" s="65">
        <f t="shared" si="210"/>
        <v>0</v>
      </c>
      <c r="G348" s="65">
        <f t="shared" si="211"/>
        <v>0</v>
      </c>
      <c r="H348" s="65">
        <f t="shared" si="212"/>
        <v>0</v>
      </c>
      <c r="J348" s="88">
        <f t="shared" si="213"/>
        <v>4.1598029917303117E-6</v>
      </c>
      <c r="K348" s="88">
        <f t="shared" si="214"/>
        <v>0.9996630559576698</v>
      </c>
      <c r="L348" s="88">
        <f t="shared" si="215"/>
        <v>0</v>
      </c>
      <c r="M348" s="88">
        <f t="shared" si="216"/>
        <v>0</v>
      </c>
      <c r="N348" s="88">
        <f t="shared" si="217"/>
        <v>3.3278423933842492E-4</v>
      </c>
      <c r="O348" s="88">
        <f t="shared" si="218"/>
        <v>0</v>
      </c>
      <c r="P348" s="65">
        <f t="shared" si="219"/>
        <v>0</v>
      </c>
      <c r="Q348" s="65">
        <f t="shared" si="220"/>
        <v>0</v>
      </c>
      <c r="R348" s="65">
        <f t="shared" si="221"/>
        <v>0</v>
      </c>
      <c r="S348" s="65">
        <f t="shared" si="222"/>
        <v>0</v>
      </c>
      <c r="T348" s="65">
        <f t="shared" si="223"/>
        <v>0</v>
      </c>
      <c r="U348" s="65">
        <f t="shared" si="224"/>
        <v>0</v>
      </c>
      <c r="V348" s="89">
        <f t="shared" si="225"/>
        <v>0</v>
      </c>
      <c r="W348" s="89">
        <f t="shared" si="226"/>
        <v>0</v>
      </c>
      <c r="X348" s="89">
        <f t="shared" si="227"/>
        <v>0</v>
      </c>
      <c r="Y348" s="89">
        <f t="shared" si="228"/>
        <v>0</v>
      </c>
      <c r="Z348" s="89">
        <f t="shared" si="229"/>
        <v>0</v>
      </c>
      <c r="AA348" s="89">
        <f t="shared" si="230"/>
        <v>0</v>
      </c>
      <c r="AB348" s="89">
        <f t="shared" si="231"/>
        <v>0</v>
      </c>
      <c r="AC348" s="89">
        <f t="shared" si="232"/>
        <v>0</v>
      </c>
      <c r="AD348" s="89">
        <f t="shared" si="233"/>
        <v>0</v>
      </c>
      <c r="AE348" s="89">
        <f t="shared" si="234"/>
        <v>0</v>
      </c>
      <c r="AF348" s="89">
        <f t="shared" si="235"/>
        <v>0</v>
      </c>
      <c r="AG348" s="89">
        <f t="shared" si="236"/>
        <v>0</v>
      </c>
      <c r="AH348" s="65">
        <v>1</v>
      </c>
      <c r="AI348" s="65">
        <v>240315</v>
      </c>
      <c r="AJ348" s="65">
        <v>0</v>
      </c>
      <c r="AK348" s="65">
        <v>0</v>
      </c>
      <c r="AL348" s="65">
        <v>80</v>
      </c>
      <c r="AM348" s="65">
        <v>0</v>
      </c>
      <c r="AN348" s="89">
        <v>2480</v>
      </c>
      <c r="AO348" s="89">
        <v>403933592</v>
      </c>
      <c r="AP348" s="89">
        <v>-246218</v>
      </c>
      <c r="AQ348" s="89">
        <v>0</v>
      </c>
      <c r="AR348" s="89">
        <v>161455</v>
      </c>
      <c r="AS348" s="89">
        <v>0</v>
      </c>
      <c r="AT348" s="89">
        <v>1065</v>
      </c>
      <c r="AU348" s="89">
        <v>362395334</v>
      </c>
      <c r="AV348" s="89">
        <v>16845</v>
      </c>
      <c r="AW348" s="89">
        <v>0</v>
      </c>
      <c r="AX348" s="89">
        <v>108264</v>
      </c>
      <c r="AY348" s="89">
        <v>0</v>
      </c>
      <c r="AZ348" s="65">
        <f t="shared" si="237"/>
        <v>2480</v>
      </c>
      <c r="BA348" s="65">
        <f t="shared" si="238"/>
        <v>1680.8505170297319</v>
      </c>
      <c r="BB348" s="65">
        <f t="shared" si="239"/>
        <v>0</v>
      </c>
      <c r="BC348" s="65">
        <f t="shared" si="240"/>
        <v>0</v>
      </c>
      <c r="BD348" s="65">
        <f t="shared" si="241"/>
        <v>2018.1875</v>
      </c>
      <c r="BE348" s="65">
        <f t="shared" si="242"/>
        <v>0</v>
      </c>
      <c r="BF348" s="65">
        <f t="shared" si="243"/>
        <v>1065</v>
      </c>
      <c r="BG348" s="65">
        <f t="shared" si="244"/>
        <v>1508.0013066183967</v>
      </c>
      <c r="BH348" s="65">
        <f t="shared" si="245"/>
        <v>0</v>
      </c>
      <c r="BI348" s="65">
        <f t="shared" si="246"/>
        <v>0</v>
      </c>
      <c r="BJ348" s="65">
        <f t="shared" si="247"/>
        <v>1353.3</v>
      </c>
      <c r="BK348" s="65">
        <f t="shared" si="248"/>
        <v>0</v>
      </c>
    </row>
    <row r="349" spans="2:63" ht="15" hidden="1" customHeight="1" outlineLevel="1">
      <c r="B349" s="56" t="s">
        <v>66</v>
      </c>
      <c r="C349" s="56" t="s">
        <v>60</v>
      </c>
      <c r="D349" s="88">
        <f t="shared" si="208"/>
        <v>0</v>
      </c>
      <c r="E349" s="88">
        <f t="shared" si="209"/>
        <v>0</v>
      </c>
      <c r="F349" s="65">
        <f t="shared" si="210"/>
        <v>0</v>
      </c>
      <c r="G349" s="65">
        <f t="shared" si="211"/>
        <v>0</v>
      </c>
      <c r="H349" s="65">
        <f t="shared" si="212"/>
        <v>0</v>
      </c>
      <c r="J349" s="88">
        <f t="shared" si="213"/>
        <v>3.4969095869018668E-2</v>
      </c>
      <c r="K349" s="88">
        <f t="shared" si="214"/>
        <v>1.3958602884123978E-2</v>
      </c>
      <c r="L349" s="88">
        <f t="shared" si="215"/>
        <v>0.21902646837537754</v>
      </c>
      <c r="M349" s="88">
        <f t="shared" si="216"/>
        <v>0</v>
      </c>
      <c r="N349" s="88">
        <f t="shared" si="217"/>
        <v>0.73204583287147984</v>
      </c>
      <c r="O349" s="88">
        <f t="shared" si="218"/>
        <v>0</v>
      </c>
      <c r="P349" s="65">
        <f t="shared" si="219"/>
        <v>0</v>
      </c>
      <c r="Q349" s="65">
        <f t="shared" si="220"/>
        <v>0</v>
      </c>
      <c r="R349" s="65">
        <f t="shared" si="221"/>
        <v>0</v>
      </c>
      <c r="S349" s="65">
        <f t="shared" si="222"/>
        <v>0</v>
      </c>
      <c r="T349" s="65">
        <f t="shared" si="223"/>
        <v>0</v>
      </c>
      <c r="U349" s="65">
        <f t="shared" si="224"/>
        <v>0</v>
      </c>
      <c r="V349" s="89">
        <f t="shared" si="225"/>
        <v>0</v>
      </c>
      <c r="W349" s="89">
        <f t="shared" si="226"/>
        <v>0</v>
      </c>
      <c r="X349" s="89">
        <f t="shared" si="227"/>
        <v>0</v>
      </c>
      <c r="Y349" s="89">
        <f t="shared" si="228"/>
        <v>0</v>
      </c>
      <c r="Z349" s="89">
        <f t="shared" si="229"/>
        <v>0</v>
      </c>
      <c r="AA349" s="89">
        <f t="shared" si="230"/>
        <v>0</v>
      </c>
      <c r="AB349" s="89">
        <f t="shared" si="231"/>
        <v>0</v>
      </c>
      <c r="AC349" s="89">
        <f t="shared" si="232"/>
        <v>0</v>
      </c>
      <c r="AD349" s="89">
        <f t="shared" si="233"/>
        <v>0</v>
      </c>
      <c r="AE349" s="89">
        <f t="shared" si="234"/>
        <v>0</v>
      </c>
      <c r="AF349" s="89">
        <f t="shared" si="235"/>
        <v>0</v>
      </c>
      <c r="AG349" s="89">
        <f t="shared" si="236"/>
        <v>0</v>
      </c>
      <c r="AH349" s="65">
        <v>35649</v>
      </c>
      <c r="AI349" s="65">
        <v>14230</v>
      </c>
      <c r="AJ349" s="65">
        <v>223285</v>
      </c>
      <c r="AK349" s="65">
        <v>0</v>
      </c>
      <c r="AL349" s="65">
        <v>746279</v>
      </c>
      <c r="AM349" s="65">
        <v>0</v>
      </c>
      <c r="AN349" s="89">
        <v>62968363</v>
      </c>
      <c r="AO349" s="89">
        <v>21826529</v>
      </c>
      <c r="AP349" s="89">
        <v>383190245</v>
      </c>
      <c r="AQ349" s="89">
        <v>0</v>
      </c>
      <c r="AR349" s="89">
        <v>1537383047</v>
      </c>
      <c r="AS349" s="89">
        <v>0</v>
      </c>
      <c r="AT349" s="89">
        <v>41835147</v>
      </c>
      <c r="AU349" s="89">
        <v>14943151</v>
      </c>
      <c r="AV349" s="89">
        <v>255825909</v>
      </c>
      <c r="AW349" s="89">
        <v>0</v>
      </c>
      <c r="AX349" s="89">
        <v>875052440</v>
      </c>
      <c r="AY349" s="89">
        <v>0</v>
      </c>
      <c r="AZ349" s="65">
        <f t="shared" si="237"/>
        <v>1766.3430390754299</v>
      </c>
      <c r="BA349" s="65">
        <f t="shared" si="238"/>
        <v>1533.8390021082221</v>
      </c>
      <c r="BB349" s="65">
        <f t="shared" si="239"/>
        <v>1716.1486217166403</v>
      </c>
      <c r="BC349" s="65">
        <f t="shared" si="240"/>
        <v>0</v>
      </c>
      <c r="BD349" s="65">
        <f t="shared" si="241"/>
        <v>2060.0647304828353</v>
      </c>
      <c r="BE349" s="65">
        <f t="shared" si="242"/>
        <v>0</v>
      </c>
      <c r="BF349" s="65">
        <f t="shared" si="243"/>
        <v>1173.5293276108728</v>
      </c>
      <c r="BG349" s="65">
        <f t="shared" si="244"/>
        <v>1050.1160224877021</v>
      </c>
      <c r="BH349" s="65">
        <f t="shared" si="245"/>
        <v>1145.737102805831</v>
      </c>
      <c r="BI349" s="65">
        <f t="shared" si="246"/>
        <v>0</v>
      </c>
      <c r="BJ349" s="65">
        <f t="shared" si="247"/>
        <v>1172.5540180013104</v>
      </c>
      <c r="BK349" s="65">
        <f t="shared" si="248"/>
        <v>0</v>
      </c>
    </row>
    <row r="350" spans="2:63" ht="15" hidden="1" customHeight="1" outlineLevel="1">
      <c r="B350" s="56" t="s">
        <v>66</v>
      </c>
      <c r="C350" s="56" t="s">
        <v>59</v>
      </c>
      <c r="D350" s="88">
        <f t="shared" si="208"/>
        <v>0</v>
      </c>
      <c r="E350" s="88">
        <f t="shared" si="209"/>
        <v>0</v>
      </c>
      <c r="F350" s="65">
        <f t="shared" si="210"/>
        <v>0</v>
      </c>
      <c r="G350" s="65">
        <f t="shared" si="211"/>
        <v>0</v>
      </c>
      <c r="H350" s="65">
        <f t="shared" si="212"/>
        <v>0</v>
      </c>
      <c r="J350" s="88">
        <f t="shared" si="213"/>
        <v>0.51057473064811432</v>
      </c>
      <c r="K350" s="88">
        <f t="shared" si="214"/>
        <v>0.16804986427117982</v>
      </c>
      <c r="L350" s="88">
        <f t="shared" si="215"/>
        <v>0.10830553983422908</v>
      </c>
      <c r="M350" s="88">
        <f t="shared" si="216"/>
        <v>0</v>
      </c>
      <c r="N350" s="88">
        <f t="shared" si="217"/>
        <v>0.21306986524647675</v>
      </c>
      <c r="O350" s="88">
        <f t="shared" si="218"/>
        <v>0</v>
      </c>
      <c r="P350" s="65">
        <f t="shared" si="219"/>
        <v>0</v>
      </c>
      <c r="Q350" s="65">
        <f t="shared" si="220"/>
        <v>0</v>
      </c>
      <c r="R350" s="65">
        <f t="shared" si="221"/>
        <v>0</v>
      </c>
      <c r="S350" s="65">
        <f t="shared" si="222"/>
        <v>0</v>
      </c>
      <c r="T350" s="65">
        <f t="shared" si="223"/>
        <v>0</v>
      </c>
      <c r="U350" s="65">
        <f t="shared" si="224"/>
        <v>0</v>
      </c>
      <c r="V350" s="89">
        <f t="shared" si="225"/>
        <v>0</v>
      </c>
      <c r="W350" s="89">
        <f t="shared" si="226"/>
        <v>0</v>
      </c>
      <c r="X350" s="89">
        <f t="shared" si="227"/>
        <v>0</v>
      </c>
      <c r="Y350" s="89">
        <f t="shared" si="228"/>
        <v>0</v>
      </c>
      <c r="Z350" s="89">
        <f t="shared" si="229"/>
        <v>0</v>
      </c>
      <c r="AA350" s="89">
        <f t="shared" si="230"/>
        <v>0</v>
      </c>
      <c r="AB350" s="89">
        <f t="shared" si="231"/>
        <v>0</v>
      </c>
      <c r="AC350" s="89">
        <f t="shared" si="232"/>
        <v>0</v>
      </c>
      <c r="AD350" s="89">
        <f t="shared" si="233"/>
        <v>0</v>
      </c>
      <c r="AE350" s="89">
        <f t="shared" si="234"/>
        <v>0</v>
      </c>
      <c r="AF350" s="89">
        <f t="shared" si="235"/>
        <v>0</v>
      </c>
      <c r="AG350" s="89">
        <f t="shared" si="236"/>
        <v>0</v>
      </c>
      <c r="AH350" s="65">
        <v>1727573</v>
      </c>
      <c r="AI350" s="65">
        <v>568611</v>
      </c>
      <c r="AJ350" s="65">
        <v>366461</v>
      </c>
      <c r="AK350" s="65">
        <v>0</v>
      </c>
      <c r="AL350" s="65">
        <v>720940</v>
      </c>
      <c r="AM350" s="65">
        <v>0</v>
      </c>
      <c r="AN350" s="89">
        <v>3290628967</v>
      </c>
      <c r="AO350" s="89">
        <v>1034735895</v>
      </c>
      <c r="AP350" s="89">
        <v>788431231</v>
      </c>
      <c r="AQ350" s="89">
        <v>0</v>
      </c>
      <c r="AR350" s="89">
        <v>1880400465</v>
      </c>
      <c r="AS350" s="89">
        <v>0</v>
      </c>
      <c r="AT350" s="89">
        <v>1998845390</v>
      </c>
      <c r="AU350" s="89">
        <v>634384478</v>
      </c>
      <c r="AV350" s="89">
        <v>493258332</v>
      </c>
      <c r="AW350" s="89">
        <v>0</v>
      </c>
      <c r="AX350" s="89">
        <v>980712757</v>
      </c>
      <c r="AY350" s="89">
        <v>0</v>
      </c>
      <c r="AZ350" s="65">
        <f t="shared" si="237"/>
        <v>1904.7698516936766</v>
      </c>
      <c r="BA350" s="65">
        <f t="shared" si="238"/>
        <v>1819.7606008325552</v>
      </c>
      <c r="BB350" s="65">
        <f t="shared" si="239"/>
        <v>2151.4737748355215</v>
      </c>
      <c r="BC350" s="65">
        <f t="shared" si="240"/>
        <v>0</v>
      </c>
      <c r="BD350" s="65">
        <f t="shared" si="241"/>
        <v>2608.2620814492193</v>
      </c>
      <c r="BE350" s="65">
        <f t="shared" si="242"/>
        <v>0</v>
      </c>
      <c r="BF350" s="65">
        <f t="shared" si="243"/>
        <v>1157.0251387350925</v>
      </c>
      <c r="BG350" s="65">
        <f t="shared" si="244"/>
        <v>1115.6739458082943</v>
      </c>
      <c r="BH350" s="65">
        <f t="shared" si="245"/>
        <v>1346.0049827948949</v>
      </c>
      <c r="BI350" s="65">
        <f t="shared" si="246"/>
        <v>0</v>
      </c>
      <c r="BJ350" s="65">
        <f t="shared" si="247"/>
        <v>1360.3250714345161</v>
      </c>
      <c r="BK350" s="65">
        <f t="shared" si="248"/>
        <v>0</v>
      </c>
    </row>
    <row r="351" spans="2:63" ht="15" hidden="1" customHeight="1" outlineLevel="1">
      <c r="B351" s="56" t="s">
        <v>66</v>
      </c>
      <c r="C351" s="56" t="s">
        <v>58</v>
      </c>
      <c r="D351" s="88">
        <f t="shared" si="208"/>
        <v>0</v>
      </c>
      <c r="E351" s="88">
        <f t="shared" si="209"/>
        <v>0</v>
      </c>
      <c r="F351" s="65">
        <f t="shared" si="210"/>
        <v>0</v>
      </c>
      <c r="G351" s="65">
        <f t="shared" si="211"/>
        <v>0</v>
      </c>
      <c r="H351" s="65">
        <f t="shared" si="212"/>
        <v>0</v>
      </c>
      <c r="J351" s="88">
        <f t="shared" si="213"/>
        <v>0.30233918275901323</v>
      </c>
      <c r="K351" s="88">
        <f t="shared" si="214"/>
        <v>0.12386860133278009</v>
      </c>
      <c r="L351" s="88">
        <f t="shared" si="215"/>
        <v>0.13222723531624195</v>
      </c>
      <c r="M351" s="88">
        <f t="shared" si="216"/>
        <v>0.1679988102863024</v>
      </c>
      <c r="N351" s="88">
        <f t="shared" si="217"/>
        <v>0.21758625555448893</v>
      </c>
      <c r="O351" s="88">
        <f t="shared" si="218"/>
        <v>5.5979914751173407E-2</v>
      </c>
      <c r="P351" s="65">
        <f t="shared" si="219"/>
        <v>0</v>
      </c>
      <c r="Q351" s="65">
        <f t="shared" si="220"/>
        <v>0</v>
      </c>
      <c r="R351" s="65">
        <f t="shared" si="221"/>
        <v>0</v>
      </c>
      <c r="S351" s="65">
        <f t="shared" si="222"/>
        <v>0</v>
      </c>
      <c r="T351" s="65">
        <f t="shared" si="223"/>
        <v>0</v>
      </c>
      <c r="U351" s="65">
        <f t="shared" si="224"/>
        <v>0</v>
      </c>
      <c r="V351" s="89">
        <f t="shared" si="225"/>
        <v>0</v>
      </c>
      <c r="W351" s="89">
        <f t="shared" si="226"/>
        <v>0</v>
      </c>
      <c r="X351" s="89">
        <f t="shared" si="227"/>
        <v>0</v>
      </c>
      <c r="Y351" s="89">
        <f t="shared" si="228"/>
        <v>0</v>
      </c>
      <c r="Z351" s="89">
        <f t="shared" si="229"/>
        <v>0</v>
      </c>
      <c r="AA351" s="89">
        <f t="shared" si="230"/>
        <v>0</v>
      </c>
      <c r="AB351" s="89">
        <f t="shared" si="231"/>
        <v>0</v>
      </c>
      <c r="AC351" s="89">
        <f t="shared" si="232"/>
        <v>0</v>
      </c>
      <c r="AD351" s="89">
        <f t="shared" si="233"/>
        <v>0</v>
      </c>
      <c r="AE351" s="89">
        <f t="shared" si="234"/>
        <v>0</v>
      </c>
      <c r="AF351" s="89">
        <f t="shared" si="235"/>
        <v>0</v>
      </c>
      <c r="AG351" s="89">
        <f t="shared" si="236"/>
        <v>0</v>
      </c>
      <c r="AH351" s="65">
        <v>0</v>
      </c>
      <c r="AI351" s="65">
        <v>0</v>
      </c>
      <c r="AJ351" s="65">
        <v>0</v>
      </c>
      <c r="AK351" s="65">
        <v>0</v>
      </c>
      <c r="AL351" s="65">
        <v>0</v>
      </c>
      <c r="AM351" s="65">
        <v>0</v>
      </c>
      <c r="AN351" s="89">
        <v>0</v>
      </c>
      <c r="AO351" s="89">
        <v>0</v>
      </c>
      <c r="AP351" s="89">
        <v>0</v>
      </c>
      <c r="AQ351" s="89">
        <v>0</v>
      </c>
      <c r="AR351" s="89">
        <v>0</v>
      </c>
      <c r="AS351" s="89">
        <v>0</v>
      </c>
      <c r="AT351" s="89">
        <v>0</v>
      </c>
      <c r="AU351" s="89">
        <v>0</v>
      </c>
      <c r="AV351" s="89">
        <v>0</v>
      </c>
      <c r="AW351" s="89">
        <v>0</v>
      </c>
      <c r="AX351" s="89">
        <v>0</v>
      </c>
      <c r="AY351" s="89">
        <v>0</v>
      </c>
      <c r="AZ351" s="65">
        <f t="shared" si="237"/>
        <v>0</v>
      </c>
      <c r="BA351" s="65">
        <f t="shared" si="238"/>
        <v>0</v>
      </c>
      <c r="BB351" s="65">
        <f t="shared" si="239"/>
        <v>0</v>
      </c>
      <c r="BC351" s="65">
        <f t="shared" si="240"/>
        <v>0</v>
      </c>
      <c r="BD351" s="65">
        <f t="shared" si="241"/>
        <v>0</v>
      </c>
      <c r="BE351" s="65">
        <f t="shared" si="242"/>
        <v>0</v>
      </c>
      <c r="BF351" s="65">
        <f t="shared" si="243"/>
        <v>0</v>
      </c>
      <c r="BG351" s="65">
        <f t="shared" si="244"/>
        <v>0</v>
      </c>
      <c r="BH351" s="65">
        <f t="shared" si="245"/>
        <v>0</v>
      </c>
      <c r="BI351" s="65">
        <f t="shared" si="246"/>
        <v>0</v>
      </c>
      <c r="BJ351" s="65">
        <f t="shared" si="247"/>
        <v>0</v>
      </c>
      <c r="BK351" s="65">
        <f t="shared" si="248"/>
        <v>0</v>
      </c>
    </row>
    <row r="352" spans="2:63" ht="15" hidden="1" customHeight="1" outlineLevel="1">
      <c r="B352" s="56" t="s">
        <v>66</v>
      </c>
      <c r="C352" s="56" t="s">
        <v>57</v>
      </c>
      <c r="D352" s="88">
        <f t="shared" si="208"/>
        <v>0</v>
      </c>
      <c r="E352" s="88">
        <f t="shared" si="209"/>
        <v>0</v>
      </c>
      <c r="F352" s="65">
        <f t="shared" si="210"/>
        <v>0</v>
      </c>
      <c r="G352" s="65">
        <f t="shared" si="211"/>
        <v>0</v>
      </c>
      <c r="H352" s="65">
        <f t="shared" si="212"/>
        <v>0</v>
      </c>
      <c r="J352" s="88">
        <f t="shared" si="213"/>
        <v>0.98181273673250569</v>
      </c>
      <c r="K352" s="88">
        <f t="shared" si="214"/>
        <v>2.6763865677918103E-3</v>
      </c>
      <c r="L352" s="88">
        <f t="shared" si="215"/>
        <v>1.5510876699702537E-2</v>
      </c>
      <c r="M352" s="88">
        <f t="shared" si="216"/>
        <v>0</v>
      </c>
      <c r="N352" s="88">
        <f t="shared" si="217"/>
        <v>0</v>
      </c>
      <c r="O352" s="88">
        <f t="shared" si="218"/>
        <v>0</v>
      </c>
      <c r="P352" s="65">
        <f t="shared" si="219"/>
        <v>0</v>
      </c>
      <c r="Q352" s="65">
        <f t="shared" si="220"/>
        <v>0</v>
      </c>
      <c r="R352" s="65">
        <f t="shared" si="221"/>
        <v>0</v>
      </c>
      <c r="S352" s="65">
        <f t="shared" si="222"/>
        <v>0</v>
      </c>
      <c r="T352" s="65">
        <f t="shared" si="223"/>
        <v>0</v>
      </c>
      <c r="U352" s="65">
        <f t="shared" si="224"/>
        <v>0</v>
      </c>
      <c r="V352" s="89">
        <f t="shared" si="225"/>
        <v>0</v>
      </c>
      <c r="W352" s="89">
        <f t="shared" si="226"/>
        <v>0</v>
      </c>
      <c r="X352" s="89">
        <f t="shared" si="227"/>
        <v>0</v>
      </c>
      <c r="Y352" s="89">
        <f t="shared" si="228"/>
        <v>0</v>
      </c>
      <c r="Z352" s="89">
        <f t="shared" si="229"/>
        <v>0</v>
      </c>
      <c r="AA352" s="89">
        <f t="shared" si="230"/>
        <v>0</v>
      </c>
      <c r="AB352" s="89">
        <f t="shared" si="231"/>
        <v>0</v>
      </c>
      <c r="AC352" s="89">
        <f t="shared" si="232"/>
        <v>0</v>
      </c>
      <c r="AD352" s="89">
        <f t="shared" si="233"/>
        <v>0</v>
      </c>
      <c r="AE352" s="89">
        <f t="shared" si="234"/>
        <v>0</v>
      </c>
      <c r="AF352" s="89">
        <f t="shared" si="235"/>
        <v>0</v>
      </c>
      <c r="AG352" s="89">
        <f t="shared" si="236"/>
        <v>0</v>
      </c>
      <c r="AH352" s="65">
        <v>3163651</v>
      </c>
      <c r="AI352" s="65">
        <v>8624</v>
      </c>
      <c r="AJ352" s="65">
        <v>49980</v>
      </c>
      <c r="AK352" s="65">
        <v>0</v>
      </c>
      <c r="AL352" s="65">
        <v>0</v>
      </c>
      <c r="AM352" s="65">
        <v>0</v>
      </c>
      <c r="AN352" s="89">
        <v>3675940231</v>
      </c>
      <c r="AO352" s="89">
        <v>12070356</v>
      </c>
      <c r="AP352" s="89">
        <v>70959146</v>
      </c>
      <c r="AQ352" s="89">
        <v>0</v>
      </c>
      <c r="AR352" s="89">
        <v>0</v>
      </c>
      <c r="AS352" s="89">
        <v>0</v>
      </c>
      <c r="AT352" s="89">
        <v>2951999544</v>
      </c>
      <c r="AU352" s="89">
        <v>8095388</v>
      </c>
      <c r="AV352" s="89">
        <v>53655683</v>
      </c>
      <c r="AW352" s="89">
        <v>0</v>
      </c>
      <c r="AX352" s="89">
        <v>0</v>
      </c>
      <c r="AY352" s="89">
        <v>0</v>
      </c>
      <c r="AZ352" s="65">
        <f t="shared" si="237"/>
        <v>1161.9297548939501</v>
      </c>
      <c r="BA352" s="65">
        <f t="shared" si="238"/>
        <v>1399.623840445269</v>
      </c>
      <c r="BB352" s="65">
        <f t="shared" si="239"/>
        <v>1419.7508203281313</v>
      </c>
      <c r="BC352" s="65">
        <f t="shared" si="240"/>
        <v>0</v>
      </c>
      <c r="BD352" s="65">
        <f t="shared" si="241"/>
        <v>0</v>
      </c>
      <c r="BE352" s="65">
        <f t="shared" si="242"/>
        <v>0</v>
      </c>
      <c r="BF352" s="65">
        <f t="shared" si="243"/>
        <v>933.09898721445575</v>
      </c>
      <c r="BG352" s="65">
        <f t="shared" si="244"/>
        <v>938.7045454545455</v>
      </c>
      <c r="BH352" s="65">
        <f t="shared" si="245"/>
        <v>1073.5430772308923</v>
      </c>
      <c r="BI352" s="65">
        <f t="shared" si="246"/>
        <v>0</v>
      </c>
      <c r="BJ352" s="65">
        <f t="shared" si="247"/>
        <v>0</v>
      </c>
      <c r="BK352" s="65">
        <f t="shared" si="248"/>
        <v>0</v>
      </c>
    </row>
    <row r="353" spans="2:63" ht="15" hidden="1" customHeight="1" outlineLevel="1">
      <c r="B353" s="56" t="s">
        <v>66</v>
      </c>
      <c r="C353" s="56" t="s">
        <v>56</v>
      </c>
      <c r="D353" s="88">
        <f t="shared" si="208"/>
        <v>0</v>
      </c>
      <c r="E353" s="88">
        <f t="shared" si="209"/>
        <v>0</v>
      </c>
      <c r="F353" s="65">
        <f t="shared" si="210"/>
        <v>0</v>
      </c>
      <c r="G353" s="65">
        <f t="shared" si="211"/>
        <v>0</v>
      </c>
      <c r="H353" s="65">
        <f t="shared" si="212"/>
        <v>0</v>
      </c>
      <c r="J353" s="88">
        <f t="shared" si="213"/>
        <v>0.30233918275901323</v>
      </c>
      <c r="K353" s="88">
        <f t="shared" si="214"/>
        <v>0.12386860133278009</v>
      </c>
      <c r="L353" s="88">
        <f t="shared" si="215"/>
        <v>0.13222723531624195</v>
      </c>
      <c r="M353" s="88">
        <f t="shared" si="216"/>
        <v>0.1679988102863024</v>
      </c>
      <c r="N353" s="88">
        <f t="shared" si="217"/>
        <v>0.21758625555448893</v>
      </c>
      <c r="O353" s="88">
        <f t="shared" si="218"/>
        <v>5.5979914751173407E-2</v>
      </c>
      <c r="P353" s="65">
        <f t="shared" si="219"/>
        <v>0</v>
      </c>
      <c r="Q353" s="65">
        <f t="shared" si="220"/>
        <v>0</v>
      </c>
      <c r="R353" s="65">
        <f t="shared" si="221"/>
        <v>0</v>
      </c>
      <c r="S353" s="65">
        <f t="shared" si="222"/>
        <v>0</v>
      </c>
      <c r="T353" s="65">
        <f t="shared" si="223"/>
        <v>0</v>
      </c>
      <c r="U353" s="65">
        <f t="shared" si="224"/>
        <v>0</v>
      </c>
      <c r="V353" s="89">
        <f t="shared" si="225"/>
        <v>0</v>
      </c>
      <c r="W353" s="89">
        <f t="shared" si="226"/>
        <v>0</v>
      </c>
      <c r="X353" s="89">
        <f t="shared" si="227"/>
        <v>0</v>
      </c>
      <c r="Y353" s="89">
        <f t="shared" si="228"/>
        <v>0</v>
      </c>
      <c r="Z353" s="89">
        <f t="shared" si="229"/>
        <v>0</v>
      </c>
      <c r="AA353" s="89">
        <f t="shared" si="230"/>
        <v>0</v>
      </c>
      <c r="AB353" s="89">
        <f t="shared" si="231"/>
        <v>0</v>
      </c>
      <c r="AC353" s="89">
        <f t="shared" si="232"/>
        <v>0</v>
      </c>
      <c r="AD353" s="89">
        <f t="shared" si="233"/>
        <v>0</v>
      </c>
      <c r="AE353" s="89">
        <f t="shared" si="234"/>
        <v>0</v>
      </c>
      <c r="AF353" s="89">
        <f t="shared" si="235"/>
        <v>0</v>
      </c>
      <c r="AG353" s="89">
        <f t="shared" si="236"/>
        <v>0</v>
      </c>
      <c r="AH353" s="65">
        <v>0</v>
      </c>
      <c r="AI353" s="65">
        <v>0</v>
      </c>
      <c r="AJ353" s="65">
        <v>0</v>
      </c>
      <c r="AK353" s="65">
        <v>0</v>
      </c>
      <c r="AL353" s="65">
        <v>0</v>
      </c>
      <c r="AM353" s="65">
        <v>0</v>
      </c>
      <c r="AN353" s="89">
        <v>0</v>
      </c>
      <c r="AO353" s="89">
        <v>0</v>
      </c>
      <c r="AP353" s="89">
        <v>0</v>
      </c>
      <c r="AQ353" s="89">
        <v>0</v>
      </c>
      <c r="AR353" s="89">
        <v>0</v>
      </c>
      <c r="AS353" s="89">
        <v>0</v>
      </c>
      <c r="AT353" s="89">
        <v>0</v>
      </c>
      <c r="AU353" s="89">
        <v>0</v>
      </c>
      <c r="AV353" s="89">
        <v>0</v>
      </c>
      <c r="AW353" s="89">
        <v>0</v>
      </c>
      <c r="AX353" s="89">
        <v>0</v>
      </c>
      <c r="AY353" s="89">
        <v>0</v>
      </c>
      <c r="AZ353" s="65">
        <f t="shared" si="237"/>
        <v>0</v>
      </c>
      <c r="BA353" s="65">
        <f t="shared" si="238"/>
        <v>0</v>
      </c>
      <c r="BB353" s="65">
        <f t="shared" si="239"/>
        <v>0</v>
      </c>
      <c r="BC353" s="65">
        <f t="shared" si="240"/>
        <v>0</v>
      </c>
      <c r="BD353" s="65">
        <f t="shared" si="241"/>
        <v>0</v>
      </c>
      <c r="BE353" s="65">
        <f t="shared" si="242"/>
        <v>0</v>
      </c>
      <c r="BF353" s="65">
        <f t="shared" si="243"/>
        <v>0</v>
      </c>
      <c r="BG353" s="65">
        <f t="shared" si="244"/>
        <v>0</v>
      </c>
      <c r="BH353" s="65">
        <f t="shared" si="245"/>
        <v>0</v>
      </c>
      <c r="BI353" s="65">
        <f t="shared" si="246"/>
        <v>0</v>
      </c>
      <c r="BJ353" s="65">
        <f t="shared" si="247"/>
        <v>0</v>
      </c>
      <c r="BK353" s="65">
        <f t="shared" si="248"/>
        <v>0</v>
      </c>
    </row>
    <row r="354" spans="2:63" ht="15" hidden="1" customHeight="1" outlineLevel="1">
      <c r="B354" s="56" t="s">
        <v>66</v>
      </c>
      <c r="C354" s="56" t="s">
        <v>55</v>
      </c>
      <c r="D354" s="88">
        <f t="shared" si="208"/>
        <v>0</v>
      </c>
      <c r="E354" s="88">
        <f t="shared" si="209"/>
        <v>0</v>
      </c>
      <c r="F354" s="65">
        <f t="shared" si="210"/>
        <v>0</v>
      </c>
      <c r="G354" s="65">
        <f t="shared" si="211"/>
        <v>0</v>
      </c>
      <c r="H354" s="65">
        <f t="shared" si="212"/>
        <v>0</v>
      </c>
      <c r="J354" s="88">
        <f t="shared" si="213"/>
        <v>0.30233918275901323</v>
      </c>
      <c r="K354" s="88">
        <f t="shared" si="214"/>
        <v>0.12386860133278009</v>
      </c>
      <c r="L354" s="88">
        <f t="shared" si="215"/>
        <v>0.13222723531624195</v>
      </c>
      <c r="M354" s="88">
        <f t="shared" si="216"/>
        <v>0.1679988102863024</v>
      </c>
      <c r="N354" s="88">
        <f t="shared" si="217"/>
        <v>0.21758625555448893</v>
      </c>
      <c r="O354" s="88">
        <f t="shared" si="218"/>
        <v>5.5979914751173407E-2</v>
      </c>
      <c r="P354" s="65">
        <f t="shared" si="219"/>
        <v>0</v>
      </c>
      <c r="Q354" s="65">
        <f t="shared" si="220"/>
        <v>0</v>
      </c>
      <c r="R354" s="65">
        <f t="shared" si="221"/>
        <v>0</v>
      </c>
      <c r="S354" s="65">
        <f t="shared" si="222"/>
        <v>0</v>
      </c>
      <c r="T354" s="65">
        <f t="shared" si="223"/>
        <v>0</v>
      </c>
      <c r="U354" s="65">
        <f t="shared" si="224"/>
        <v>0</v>
      </c>
      <c r="V354" s="89">
        <f t="shared" si="225"/>
        <v>0</v>
      </c>
      <c r="W354" s="89">
        <f t="shared" si="226"/>
        <v>0</v>
      </c>
      <c r="X354" s="89">
        <f t="shared" si="227"/>
        <v>0</v>
      </c>
      <c r="Y354" s="89">
        <f t="shared" si="228"/>
        <v>0</v>
      </c>
      <c r="Z354" s="89">
        <f t="shared" si="229"/>
        <v>0</v>
      </c>
      <c r="AA354" s="89">
        <f t="shared" si="230"/>
        <v>0</v>
      </c>
      <c r="AB354" s="89">
        <f t="shared" si="231"/>
        <v>0</v>
      </c>
      <c r="AC354" s="89">
        <f t="shared" si="232"/>
        <v>0</v>
      </c>
      <c r="AD354" s="89">
        <f t="shared" si="233"/>
        <v>0</v>
      </c>
      <c r="AE354" s="89">
        <f t="shared" si="234"/>
        <v>0</v>
      </c>
      <c r="AF354" s="89">
        <f t="shared" si="235"/>
        <v>0</v>
      </c>
      <c r="AG354" s="89">
        <f t="shared" si="236"/>
        <v>0</v>
      </c>
      <c r="AH354" s="65">
        <v>0</v>
      </c>
      <c r="AI354" s="65">
        <v>0</v>
      </c>
      <c r="AJ354" s="65">
        <v>0</v>
      </c>
      <c r="AK354" s="65">
        <v>0</v>
      </c>
      <c r="AL354" s="65">
        <v>0</v>
      </c>
      <c r="AM354" s="65">
        <v>0</v>
      </c>
      <c r="AN354" s="89">
        <v>0</v>
      </c>
      <c r="AO354" s="89">
        <v>0</v>
      </c>
      <c r="AP354" s="89">
        <v>0</v>
      </c>
      <c r="AQ354" s="89">
        <v>0</v>
      </c>
      <c r="AR354" s="89">
        <v>0</v>
      </c>
      <c r="AS354" s="89">
        <v>0</v>
      </c>
      <c r="AT354" s="89">
        <v>0</v>
      </c>
      <c r="AU354" s="89">
        <v>0</v>
      </c>
      <c r="AV354" s="89">
        <v>0</v>
      </c>
      <c r="AW354" s="89">
        <v>0</v>
      </c>
      <c r="AX354" s="89">
        <v>0</v>
      </c>
      <c r="AY354" s="89">
        <v>0</v>
      </c>
      <c r="AZ354" s="65">
        <f t="shared" si="237"/>
        <v>0</v>
      </c>
      <c r="BA354" s="65">
        <f t="shared" si="238"/>
        <v>0</v>
      </c>
      <c r="BB354" s="65">
        <f t="shared" si="239"/>
        <v>0</v>
      </c>
      <c r="BC354" s="65">
        <f t="shared" si="240"/>
        <v>0</v>
      </c>
      <c r="BD354" s="65">
        <f t="shared" si="241"/>
        <v>0</v>
      </c>
      <c r="BE354" s="65">
        <f t="shared" si="242"/>
        <v>0</v>
      </c>
      <c r="BF354" s="65">
        <f t="shared" si="243"/>
        <v>0</v>
      </c>
      <c r="BG354" s="65">
        <f t="shared" si="244"/>
        <v>0</v>
      </c>
      <c r="BH354" s="65">
        <f t="shared" si="245"/>
        <v>0</v>
      </c>
      <c r="BI354" s="65">
        <f t="shared" si="246"/>
        <v>0</v>
      </c>
      <c r="BJ354" s="65">
        <f t="shared" si="247"/>
        <v>0</v>
      </c>
      <c r="BK354" s="65">
        <f t="shared" si="248"/>
        <v>0</v>
      </c>
    </row>
    <row r="355" spans="2:63" ht="15" hidden="1" customHeight="1" outlineLevel="1">
      <c r="B355" s="56" t="s">
        <v>66</v>
      </c>
      <c r="C355" s="56" t="s">
        <v>39</v>
      </c>
      <c r="D355" s="88">
        <f t="shared" si="208"/>
        <v>0</v>
      </c>
      <c r="E355" s="88">
        <f t="shared" si="209"/>
        <v>0</v>
      </c>
      <c r="F355" s="65">
        <f t="shared" si="210"/>
        <v>0</v>
      </c>
      <c r="G355" s="65">
        <f t="shared" si="211"/>
        <v>0</v>
      </c>
      <c r="H355" s="65">
        <f t="shared" si="212"/>
        <v>0</v>
      </c>
      <c r="J355" s="88">
        <f t="shared" si="213"/>
        <v>0.30233918275901323</v>
      </c>
      <c r="K355" s="88">
        <f t="shared" si="214"/>
        <v>0.12386860133278009</v>
      </c>
      <c r="L355" s="88">
        <f t="shared" si="215"/>
        <v>0.13222723531624195</v>
      </c>
      <c r="M355" s="88">
        <f t="shared" si="216"/>
        <v>0.1679988102863024</v>
      </c>
      <c r="N355" s="88">
        <f t="shared" si="217"/>
        <v>0.21758625555448893</v>
      </c>
      <c r="O355" s="88">
        <f t="shared" si="218"/>
        <v>5.5979914751173407E-2</v>
      </c>
      <c r="P355" s="65">
        <f t="shared" si="219"/>
        <v>0</v>
      </c>
      <c r="Q355" s="65">
        <f t="shared" si="220"/>
        <v>0</v>
      </c>
      <c r="R355" s="65">
        <f t="shared" si="221"/>
        <v>0</v>
      </c>
      <c r="S355" s="65">
        <f t="shared" si="222"/>
        <v>0</v>
      </c>
      <c r="T355" s="65">
        <f t="shared" si="223"/>
        <v>0</v>
      </c>
      <c r="U355" s="65">
        <f t="shared" si="224"/>
        <v>0</v>
      </c>
      <c r="V355" s="89">
        <f t="shared" si="225"/>
        <v>0</v>
      </c>
      <c r="W355" s="89">
        <f t="shared" si="226"/>
        <v>0</v>
      </c>
      <c r="X355" s="89">
        <f t="shared" si="227"/>
        <v>0</v>
      </c>
      <c r="Y355" s="89">
        <f t="shared" si="228"/>
        <v>0</v>
      </c>
      <c r="Z355" s="89">
        <f t="shared" si="229"/>
        <v>0</v>
      </c>
      <c r="AA355" s="89">
        <f t="shared" si="230"/>
        <v>0</v>
      </c>
      <c r="AB355" s="89">
        <f t="shared" si="231"/>
        <v>0</v>
      </c>
      <c r="AC355" s="89">
        <f t="shared" si="232"/>
        <v>0</v>
      </c>
      <c r="AD355" s="89">
        <f t="shared" si="233"/>
        <v>0</v>
      </c>
      <c r="AE355" s="89">
        <f t="shared" si="234"/>
        <v>0</v>
      </c>
      <c r="AF355" s="89">
        <f t="shared" si="235"/>
        <v>0</v>
      </c>
      <c r="AG355" s="89">
        <f t="shared" si="236"/>
        <v>0</v>
      </c>
      <c r="AH355" s="65">
        <v>0</v>
      </c>
      <c r="AI355" s="65">
        <v>0</v>
      </c>
      <c r="AJ355" s="65">
        <v>0</v>
      </c>
      <c r="AK355" s="65">
        <v>0</v>
      </c>
      <c r="AL355" s="65">
        <v>0</v>
      </c>
      <c r="AM355" s="65">
        <v>0</v>
      </c>
      <c r="AN355" s="89">
        <v>0</v>
      </c>
      <c r="AO355" s="89">
        <v>0</v>
      </c>
      <c r="AP355" s="89">
        <v>0</v>
      </c>
      <c r="AQ355" s="89">
        <v>0</v>
      </c>
      <c r="AR355" s="89">
        <v>0</v>
      </c>
      <c r="AS355" s="89">
        <v>0</v>
      </c>
      <c r="AT355" s="89">
        <v>0</v>
      </c>
      <c r="AU355" s="89">
        <v>0</v>
      </c>
      <c r="AV355" s="89">
        <v>0</v>
      </c>
      <c r="AW355" s="89">
        <v>0</v>
      </c>
      <c r="AX355" s="89">
        <v>0</v>
      </c>
      <c r="AY355" s="89">
        <v>0</v>
      </c>
      <c r="AZ355" s="65">
        <f t="shared" si="237"/>
        <v>0</v>
      </c>
      <c r="BA355" s="65">
        <f t="shared" si="238"/>
        <v>0</v>
      </c>
      <c r="BB355" s="65">
        <f t="shared" si="239"/>
        <v>0</v>
      </c>
      <c r="BC355" s="65">
        <f t="shared" si="240"/>
        <v>0</v>
      </c>
      <c r="BD355" s="65">
        <f t="shared" si="241"/>
        <v>0</v>
      </c>
      <c r="BE355" s="65">
        <f t="shared" si="242"/>
        <v>0</v>
      </c>
      <c r="BF355" s="65">
        <f t="shared" si="243"/>
        <v>0</v>
      </c>
      <c r="BG355" s="65">
        <f t="shared" si="244"/>
        <v>0</v>
      </c>
      <c r="BH355" s="65">
        <f t="shared" si="245"/>
        <v>0</v>
      </c>
      <c r="BI355" s="65">
        <f t="shared" si="246"/>
        <v>0</v>
      </c>
      <c r="BJ355" s="65">
        <f t="shared" si="247"/>
        <v>0</v>
      </c>
      <c r="BK355" s="65">
        <f t="shared" si="248"/>
        <v>0</v>
      </c>
    </row>
    <row r="356" spans="2:63" ht="15" hidden="1" customHeight="1" outlineLevel="1">
      <c r="B356" s="56" t="s">
        <v>66</v>
      </c>
      <c r="C356" s="56" t="s">
        <v>38</v>
      </c>
      <c r="D356" s="88">
        <f t="shared" si="208"/>
        <v>0</v>
      </c>
      <c r="E356" s="88">
        <f t="shared" si="209"/>
        <v>0</v>
      </c>
      <c r="F356" s="65">
        <f t="shared" si="210"/>
        <v>0</v>
      </c>
      <c r="G356" s="65">
        <f t="shared" si="211"/>
        <v>0</v>
      </c>
      <c r="H356" s="65">
        <f t="shared" si="212"/>
        <v>0</v>
      </c>
      <c r="J356" s="88">
        <f t="shared" si="213"/>
        <v>6.6515495086923657E-2</v>
      </c>
      <c r="K356" s="88">
        <f t="shared" si="214"/>
        <v>2.4737167594310453E-3</v>
      </c>
      <c r="L356" s="88">
        <f t="shared" si="215"/>
        <v>0.93066721638150207</v>
      </c>
      <c r="M356" s="88">
        <f t="shared" si="216"/>
        <v>0</v>
      </c>
      <c r="N356" s="88">
        <f t="shared" si="217"/>
        <v>3.435717721432007E-4</v>
      </c>
      <c r="O356" s="88">
        <f t="shared" si="218"/>
        <v>0</v>
      </c>
      <c r="P356" s="65">
        <f t="shared" si="219"/>
        <v>0</v>
      </c>
      <c r="Q356" s="65">
        <f t="shared" si="220"/>
        <v>0</v>
      </c>
      <c r="R356" s="65">
        <f t="shared" si="221"/>
        <v>0</v>
      </c>
      <c r="S356" s="65">
        <f t="shared" si="222"/>
        <v>0</v>
      </c>
      <c r="T356" s="65">
        <f t="shared" si="223"/>
        <v>0</v>
      </c>
      <c r="U356" s="65">
        <f t="shared" si="224"/>
        <v>0</v>
      </c>
      <c r="V356" s="89">
        <f t="shared" si="225"/>
        <v>0</v>
      </c>
      <c r="W356" s="89">
        <f t="shared" si="226"/>
        <v>0</v>
      </c>
      <c r="X356" s="89">
        <f t="shared" si="227"/>
        <v>0</v>
      </c>
      <c r="Y356" s="89">
        <f t="shared" si="228"/>
        <v>0</v>
      </c>
      <c r="Z356" s="89">
        <f t="shared" si="229"/>
        <v>0</v>
      </c>
      <c r="AA356" s="89">
        <f t="shared" si="230"/>
        <v>0</v>
      </c>
      <c r="AB356" s="89">
        <f t="shared" si="231"/>
        <v>0</v>
      </c>
      <c r="AC356" s="89">
        <f t="shared" si="232"/>
        <v>0</v>
      </c>
      <c r="AD356" s="89">
        <f t="shared" si="233"/>
        <v>0</v>
      </c>
      <c r="AE356" s="89">
        <f t="shared" si="234"/>
        <v>0</v>
      </c>
      <c r="AF356" s="89">
        <f t="shared" si="235"/>
        <v>0</v>
      </c>
      <c r="AG356" s="89">
        <f t="shared" si="236"/>
        <v>0</v>
      </c>
      <c r="AH356" s="65">
        <v>968</v>
      </c>
      <c r="AI356" s="65">
        <v>36</v>
      </c>
      <c r="AJ356" s="65">
        <v>13544</v>
      </c>
      <c r="AK356" s="65">
        <v>0</v>
      </c>
      <c r="AL356" s="65">
        <v>5</v>
      </c>
      <c r="AM356" s="65">
        <v>0</v>
      </c>
      <c r="AN356" s="89">
        <v>1426254</v>
      </c>
      <c r="AO356" s="89">
        <v>59527</v>
      </c>
      <c r="AP356" s="89">
        <v>22477234</v>
      </c>
      <c r="AQ356" s="89">
        <v>0</v>
      </c>
      <c r="AR356" s="89">
        <v>9829</v>
      </c>
      <c r="AS356" s="89">
        <v>0</v>
      </c>
      <c r="AT356" s="89">
        <v>701800</v>
      </c>
      <c r="AU356" s="89">
        <v>25092</v>
      </c>
      <c r="AV356" s="89">
        <v>9980700</v>
      </c>
      <c r="AW356" s="89">
        <v>0</v>
      </c>
      <c r="AX356" s="89">
        <v>3961</v>
      </c>
      <c r="AY356" s="89">
        <v>0</v>
      </c>
      <c r="AZ356" s="65">
        <f t="shared" si="237"/>
        <v>1473.4028925619834</v>
      </c>
      <c r="BA356" s="65">
        <f t="shared" si="238"/>
        <v>1653.5277777777778</v>
      </c>
      <c r="BB356" s="65">
        <f t="shared" si="239"/>
        <v>1659.5713230950976</v>
      </c>
      <c r="BC356" s="65">
        <f t="shared" si="240"/>
        <v>0</v>
      </c>
      <c r="BD356" s="65">
        <f t="shared" si="241"/>
        <v>1965.8</v>
      </c>
      <c r="BE356" s="65">
        <f t="shared" si="242"/>
        <v>0</v>
      </c>
      <c r="BF356" s="65">
        <f t="shared" si="243"/>
        <v>725</v>
      </c>
      <c r="BG356" s="65">
        <f t="shared" si="244"/>
        <v>697</v>
      </c>
      <c r="BH356" s="65">
        <f t="shared" si="245"/>
        <v>736.90933254577669</v>
      </c>
      <c r="BI356" s="65">
        <f t="shared" si="246"/>
        <v>0</v>
      </c>
      <c r="BJ356" s="65">
        <f t="shared" si="247"/>
        <v>792.2</v>
      </c>
      <c r="BK356" s="65">
        <f t="shared" si="248"/>
        <v>0</v>
      </c>
    </row>
    <row r="357" spans="2:63" ht="15" hidden="1" customHeight="1" outlineLevel="1">
      <c r="B357" s="56" t="s">
        <v>66</v>
      </c>
      <c r="C357" s="56" t="s">
        <v>37</v>
      </c>
      <c r="D357" s="88">
        <f t="shared" si="208"/>
        <v>0</v>
      </c>
      <c r="E357" s="88">
        <f t="shared" si="209"/>
        <v>0</v>
      </c>
      <c r="F357" s="65">
        <f t="shared" si="210"/>
        <v>0</v>
      </c>
      <c r="G357" s="65">
        <f t="shared" si="211"/>
        <v>0</v>
      </c>
      <c r="H357" s="65">
        <f t="shared" si="212"/>
        <v>0</v>
      </c>
      <c r="J357" s="88">
        <f t="shared" si="213"/>
        <v>0.30233918275901323</v>
      </c>
      <c r="K357" s="88">
        <f t="shared" si="214"/>
        <v>0.12386860133278009</v>
      </c>
      <c r="L357" s="88">
        <f t="shared" si="215"/>
        <v>0.13222723531624195</v>
      </c>
      <c r="M357" s="88">
        <f t="shared" si="216"/>
        <v>0.1679988102863024</v>
      </c>
      <c r="N357" s="88">
        <f t="shared" si="217"/>
        <v>0.21758625555448893</v>
      </c>
      <c r="O357" s="88">
        <f t="shared" si="218"/>
        <v>5.5979914751173407E-2</v>
      </c>
      <c r="P357" s="65">
        <f t="shared" si="219"/>
        <v>0</v>
      </c>
      <c r="Q357" s="65">
        <f t="shared" si="220"/>
        <v>0</v>
      </c>
      <c r="R357" s="65">
        <f t="shared" si="221"/>
        <v>0</v>
      </c>
      <c r="S357" s="65">
        <f t="shared" si="222"/>
        <v>0</v>
      </c>
      <c r="T357" s="65">
        <f t="shared" si="223"/>
        <v>0</v>
      </c>
      <c r="U357" s="65">
        <f t="shared" si="224"/>
        <v>0</v>
      </c>
      <c r="V357" s="89">
        <f t="shared" si="225"/>
        <v>0</v>
      </c>
      <c r="W357" s="89">
        <f t="shared" si="226"/>
        <v>0</v>
      </c>
      <c r="X357" s="89">
        <f t="shared" si="227"/>
        <v>0</v>
      </c>
      <c r="Y357" s="89">
        <f t="shared" si="228"/>
        <v>0</v>
      </c>
      <c r="Z357" s="89">
        <f t="shared" si="229"/>
        <v>0</v>
      </c>
      <c r="AA357" s="89">
        <f t="shared" si="230"/>
        <v>0</v>
      </c>
      <c r="AB357" s="89">
        <f t="shared" si="231"/>
        <v>0</v>
      </c>
      <c r="AC357" s="89">
        <f t="shared" si="232"/>
        <v>0</v>
      </c>
      <c r="AD357" s="89">
        <f t="shared" si="233"/>
        <v>0</v>
      </c>
      <c r="AE357" s="89">
        <f t="shared" si="234"/>
        <v>0</v>
      </c>
      <c r="AF357" s="89">
        <f t="shared" si="235"/>
        <v>0</v>
      </c>
      <c r="AG357" s="89">
        <f t="shared" si="236"/>
        <v>0</v>
      </c>
      <c r="AH357" s="65">
        <v>0</v>
      </c>
      <c r="AI357" s="65">
        <v>0</v>
      </c>
      <c r="AJ357" s="65">
        <v>0</v>
      </c>
      <c r="AK357" s="65">
        <v>0</v>
      </c>
      <c r="AL357" s="65">
        <v>0</v>
      </c>
      <c r="AM357" s="65">
        <v>0</v>
      </c>
      <c r="AN357" s="89">
        <v>0</v>
      </c>
      <c r="AO357" s="89">
        <v>0</v>
      </c>
      <c r="AP357" s="89">
        <v>0</v>
      </c>
      <c r="AQ357" s="89">
        <v>0</v>
      </c>
      <c r="AR357" s="89">
        <v>0</v>
      </c>
      <c r="AS357" s="89">
        <v>0</v>
      </c>
      <c r="AT357" s="89">
        <v>0</v>
      </c>
      <c r="AU357" s="89">
        <v>0</v>
      </c>
      <c r="AV357" s="89">
        <v>0</v>
      </c>
      <c r="AW357" s="89">
        <v>0</v>
      </c>
      <c r="AX357" s="89">
        <v>0</v>
      </c>
      <c r="AY357" s="89">
        <v>0</v>
      </c>
      <c r="AZ357" s="65">
        <f t="shared" si="237"/>
        <v>0</v>
      </c>
      <c r="BA357" s="65">
        <f t="shared" si="238"/>
        <v>0</v>
      </c>
      <c r="BB357" s="65">
        <f t="shared" si="239"/>
        <v>0</v>
      </c>
      <c r="BC357" s="65">
        <f t="shared" si="240"/>
        <v>0</v>
      </c>
      <c r="BD357" s="65">
        <f t="shared" si="241"/>
        <v>0</v>
      </c>
      <c r="BE357" s="65">
        <f t="shared" si="242"/>
        <v>0</v>
      </c>
      <c r="BF357" s="65">
        <f t="shared" si="243"/>
        <v>0</v>
      </c>
      <c r="BG357" s="65">
        <f t="shared" si="244"/>
        <v>0</v>
      </c>
      <c r="BH357" s="65">
        <f t="shared" si="245"/>
        <v>0</v>
      </c>
      <c r="BI357" s="65">
        <f t="shared" si="246"/>
        <v>0</v>
      </c>
      <c r="BJ357" s="65">
        <f t="shared" si="247"/>
        <v>0</v>
      </c>
      <c r="BK357" s="65">
        <f t="shared" si="248"/>
        <v>0</v>
      </c>
    </row>
    <row r="358" spans="2:63" ht="15" hidden="1" customHeight="1" outlineLevel="1">
      <c r="B358" s="56" t="s">
        <v>66</v>
      </c>
      <c r="C358" s="56" t="s">
        <v>36</v>
      </c>
      <c r="D358" s="88">
        <f t="shared" si="208"/>
        <v>0</v>
      </c>
      <c r="E358" s="88">
        <f t="shared" si="209"/>
        <v>0</v>
      </c>
      <c r="F358" s="65">
        <f t="shared" si="210"/>
        <v>0</v>
      </c>
      <c r="G358" s="65">
        <f t="shared" si="211"/>
        <v>0</v>
      </c>
      <c r="H358" s="65">
        <f t="shared" si="212"/>
        <v>0</v>
      </c>
      <c r="J358" s="88">
        <f t="shared" si="213"/>
        <v>0.30233918275901323</v>
      </c>
      <c r="K358" s="88">
        <f t="shared" si="214"/>
        <v>0.12386860133278009</v>
      </c>
      <c r="L358" s="88">
        <f t="shared" si="215"/>
        <v>0.13222723531624195</v>
      </c>
      <c r="M358" s="88">
        <f t="shared" si="216"/>
        <v>0.1679988102863024</v>
      </c>
      <c r="N358" s="88">
        <f t="shared" si="217"/>
        <v>0.21758625555448893</v>
      </c>
      <c r="O358" s="88">
        <f t="shared" si="218"/>
        <v>5.5979914751173407E-2</v>
      </c>
      <c r="P358" s="65">
        <f t="shared" si="219"/>
        <v>0</v>
      </c>
      <c r="Q358" s="65">
        <f t="shared" si="220"/>
        <v>0</v>
      </c>
      <c r="R358" s="65">
        <f t="shared" si="221"/>
        <v>0</v>
      </c>
      <c r="S358" s="65">
        <f t="shared" si="222"/>
        <v>0</v>
      </c>
      <c r="T358" s="65">
        <f t="shared" si="223"/>
        <v>0</v>
      </c>
      <c r="U358" s="65">
        <f t="shared" si="224"/>
        <v>0</v>
      </c>
      <c r="V358" s="89">
        <f t="shared" si="225"/>
        <v>0</v>
      </c>
      <c r="W358" s="89">
        <f t="shared" si="226"/>
        <v>0</v>
      </c>
      <c r="X358" s="89">
        <f t="shared" si="227"/>
        <v>0</v>
      </c>
      <c r="Y358" s="89">
        <f t="shared" si="228"/>
        <v>0</v>
      </c>
      <c r="Z358" s="89">
        <f t="shared" si="229"/>
        <v>0</v>
      </c>
      <c r="AA358" s="89">
        <f t="shared" si="230"/>
        <v>0</v>
      </c>
      <c r="AB358" s="89">
        <f t="shared" si="231"/>
        <v>0</v>
      </c>
      <c r="AC358" s="89">
        <f t="shared" si="232"/>
        <v>0</v>
      </c>
      <c r="AD358" s="89">
        <f t="shared" si="233"/>
        <v>0</v>
      </c>
      <c r="AE358" s="89">
        <f t="shared" si="234"/>
        <v>0</v>
      </c>
      <c r="AF358" s="89">
        <f t="shared" si="235"/>
        <v>0</v>
      </c>
      <c r="AG358" s="89">
        <f t="shared" si="236"/>
        <v>0</v>
      </c>
      <c r="AH358" s="65">
        <v>0</v>
      </c>
      <c r="AI358" s="65">
        <v>0</v>
      </c>
      <c r="AJ358" s="65">
        <v>0</v>
      </c>
      <c r="AK358" s="65">
        <v>0</v>
      </c>
      <c r="AL358" s="65">
        <v>0</v>
      </c>
      <c r="AM358" s="65">
        <v>0</v>
      </c>
      <c r="AN358" s="89">
        <v>0</v>
      </c>
      <c r="AO358" s="89">
        <v>0</v>
      </c>
      <c r="AP358" s="89">
        <v>0</v>
      </c>
      <c r="AQ358" s="89">
        <v>0</v>
      </c>
      <c r="AR358" s="89">
        <v>0</v>
      </c>
      <c r="AS358" s="89">
        <v>0</v>
      </c>
      <c r="AT358" s="89">
        <v>0</v>
      </c>
      <c r="AU358" s="89">
        <v>0</v>
      </c>
      <c r="AV358" s="89">
        <v>0</v>
      </c>
      <c r="AW358" s="89">
        <v>0</v>
      </c>
      <c r="AX358" s="89">
        <v>0</v>
      </c>
      <c r="AY358" s="89">
        <v>0</v>
      </c>
      <c r="AZ358" s="65">
        <f t="shared" si="237"/>
        <v>0</v>
      </c>
      <c r="BA358" s="65">
        <f t="shared" si="238"/>
        <v>0</v>
      </c>
      <c r="BB358" s="65">
        <f t="shared" si="239"/>
        <v>0</v>
      </c>
      <c r="BC358" s="65">
        <f t="shared" si="240"/>
        <v>0</v>
      </c>
      <c r="BD358" s="65">
        <f t="shared" si="241"/>
        <v>0</v>
      </c>
      <c r="BE358" s="65">
        <f t="shared" si="242"/>
        <v>0</v>
      </c>
      <c r="BF358" s="65">
        <f t="shared" si="243"/>
        <v>0</v>
      </c>
      <c r="BG358" s="65">
        <f t="shared" si="244"/>
        <v>0</v>
      </c>
      <c r="BH358" s="65">
        <f t="shared" si="245"/>
        <v>0</v>
      </c>
      <c r="BI358" s="65">
        <f t="shared" si="246"/>
        <v>0</v>
      </c>
      <c r="BJ358" s="65">
        <f t="shared" si="247"/>
        <v>0</v>
      </c>
      <c r="BK358" s="65">
        <f t="shared" si="248"/>
        <v>0</v>
      </c>
    </row>
    <row r="359" spans="2:63" ht="15" hidden="1" customHeight="1" outlineLevel="1">
      <c r="B359" s="56" t="s">
        <v>66</v>
      </c>
      <c r="C359" s="56" t="s">
        <v>35</v>
      </c>
      <c r="D359" s="88">
        <f t="shared" si="208"/>
        <v>0</v>
      </c>
      <c r="E359" s="88">
        <f t="shared" si="209"/>
        <v>0</v>
      </c>
      <c r="F359" s="65">
        <f t="shared" si="210"/>
        <v>0</v>
      </c>
      <c r="G359" s="65">
        <f t="shared" si="211"/>
        <v>0</v>
      </c>
      <c r="H359" s="65">
        <f t="shared" si="212"/>
        <v>0</v>
      </c>
      <c r="J359" s="88">
        <f t="shared" si="213"/>
        <v>0.30233918275901323</v>
      </c>
      <c r="K359" s="88">
        <f t="shared" si="214"/>
        <v>0.12386860133278009</v>
      </c>
      <c r="L359" s="88">
        <f t="shared" si="215"/>
        <v>0.13222723531624195</v>
      </c>
      <c r="M359" s="88">
        <f t="shared" si="216"/>
        <v>0.1679988102863024</v>
      </c>
      <c r="N359" s="88">
        <f t="shared" si="217"/>
        <v>0.21758625555448893</v>
      </c>
      <c r="O359" s="88">
        <f t="shared" si="218"/>
        <v>5.5979914751173407E-2</v>
      </c>
      <c r="P359" s="65">
        <f t="shared" si="219"/>
        <v>0</v>
      </c>
      <c r="Q359" s="65">
        <f t="shared" si="220"/>
        <v>0</v>
      </c>
      <c r="R359" s="65">
        <f t="shared" si="221"/>
        <v>0</v>
      </c>
      <c r="S359" s="65">
        <f t="shared" si="222"/>
        <v>0</v>
      </c>
      <c r="T359" s="65">
        <f t="shared" si="223"/>
        <v>0</v>
      </c>
      <c r="U359" s="65">
        <f t="shared" si="224"/>
        <v>0</v>
      </c>
      <c r="V359" s="89">
        <f t="shared" si="225"/>
        <v>0</v>
      </c>
      <c r="W359" s="89">
        <f t="shared" si="226"/>
        <v>0</v>
      </c>
      <c r="X359" s="89">
        <f t="shared" si="227"/>
        <v>0</v>
      </c>
      <c r="Y359" s="89">
        <f t="shared" si="228"/>
        <v>0</v>
      </c>
      <c r="Z359" s="89">
        <f t="shared" si="229"/>
        <v>0</v>
      </c>
      <c r="AA359" s="89">
        <f t="shared" si="230"/>
        <v>0</v>
      </c>
      <c r="AB359" s="89">
        <f t="shared" si="231"/>
        <v>0</v>
      </c>
      <c r="AC359" s="89">
        <f t="shared" si="232"/>
        <v>0</v>
      </c>
      <c r="AD359" s="89">
        <f t="shared" si="233"/>
        <v>0</v>
      </c>
      <c r="AE359" s="89">
        <f t="shared" si="234"/>
        <v>0</v>
      </c>
      <c r="AF359" s="89">
        <f t="shared" si="235"/>
        <v>0</v>
      </c>
      <c r="AG359" s="89">
        <f t="shared" si="236"/>
        <v>0</v>
      </c>
      <c r="AH359" s="65">
        <v>0</v>
      </c>
      <c r="AI359" s="65">
        <v>0</v>
      </c>
      <c r="AJ359" s="65">
        <v>0</v>
      </c>
      <c r="AK359" s="65">
        <v>0</v>
      </c>
      <c r="AL359" s="65">
        <v>0</v>
      </c>
      <c r="AM359" s="65">
        <v>0</v>
      </c>
      <c r="AN359" s="89">
        <v>0</v>
      </c>
      <c r="AO359" s="89">
        <v>0</v>
      </c>
      <c r="AP359" s="89">
        <v>0</v>
      </c>
      <c r="AQ359" s="89">
        <v>0</v>
      </c>
      <c r="AR359" s="89">
        <v>0</v>
      </c>
      <c r="AS359" s="89">
        <v>0</v>
      </c>
      <c r="AT359" s="89">
        <v>0</v>
      </c>
      <c r="AU359" s="89">
        <v>0</v>
      </c>
      <c r="AV359" s="89">
        <v>0</v>
      </c>
      <c r="AW359" s="89">
        <v>0</v>
      </c>
      <c r="AX359" s="89">
        <v>0</v>
      </c>
      <c r="AY359" s="89">
        <v>0</v>
      </c>
      <c r="AZ359" s="65">
        <f t="shared" si="237"/>
        <v>0</v>
      </c>
      <c r="BA359" s="65">
        <f t="shared" si="238"/>
        <v>0</v>
      </c>
      <c r="BB359" s="65">
        <f t="shared" si="239"/>
        <v>0</v>
      </c>
      <c r="BC359" s="65">
        <f t="shared" si="240"/>
        <v>0</v>
      </c>
      <c r="BD359" s="65">
        <f t="shared" si="241"/>
        <v>0</v>
      </c>
      <c r="BE359" s="65">
        <f t="shared" si="242"/>
        <v>0</v>
      </c>
      <c r="BF359" s="65">
        <f t="shared" si="243"/>
        <v>0</v>
      </c>
      <c r="BG359" s="65">
        <f t="shared" si="244"/>
        <v>0</v>
      </c>
      <c r="BH359" s="65">
        <f t="shared" si="245"/>
        <v>0</v>
      </c>
      <c r="BI359" s="65">
        <f t="shared" si="246"/>
        <v>0</v>
      </c>
      <c r="BJ359" s="65">
        <f t="shared" si="247"/>
        <v>0</v>
      </c>
      <c r="BK359" s="65">
        <f t="shared" si="248"/>
        <v>0</v>
      </c>
    </row>
    <row r="360" spans="2:63" ht="15" hidden="1" customHeight="1" outlineLevel="1">
      <c r="B360" s="56" t="s">
        <v>66</v>
      </c>
      <c r="C360" s="56" t="s">
        <v>34</v>
      </c>
      <c r="D360" s="88">
        <f t="shared" si="208"/>
        <v>0</v>
      </c>
      <c r="E360" s="88">
        <f t="shared" si="209"/>
        <v>0</v>
      </c>
      <c r="F360" s="65">
        <f t="shared" si="210"/>
        <v>0</v>
      </c>
      <c r="G360" s="65">
        <f t="shared" si="211"/>
        <v>0</v>
      </c>
      <c r="H360" s="65">
        <f t="shared" si="212"/>
        <v>0</v>
      </c>
      <c r="J360" s="88">
        <f t="shared" si="213"/>
        <v>0.30233918275901323</v>
      </c>
      <c r="K360" s="88">
        <f t="shared" si="214"/>
        <v>0.12386860133278009</v>
      </c>
      <c r="L360" s="88">
        <f t="shared" si="215"/>
        <v>0.13222723531624195</v>
      </c>
      <c r="M360" s="88">
        <f t="shared" si="216"/>
        <v>0.1679988102863024</v>
      </c>
      <c r="N360" s="88">
        <f t="shared" si="217"/>
        <v>0.21758625555448893</v>
      </c>
      <c r="O360" s="88">
        <f t="shared" si="218"/>
        <v>5.5979914751173407E-2</v>
      </c>
      <c r="P360" s="65">
        <f t="shared" si="219"/>
        <v>0</v>
      </c>
      <c r="Q360" s="65">
        <f t="shared" si="220"/>
        <v>0</v>
      </c>
      <c r="R360" s="65">
        <f t="shared" si="221"/>
        <v>0</v>
      </c>
      <c r="S360" s="65">
        <f t="shared" si="222"/>
        <v>0</v>
      </c>
      <c r="T360" s="65">
        <f t="shared" si="223"/>
        <v>0</v>
      </c>
      <c r="U360" s="65">
        <f t="shared" si="224"/>
        <v>0</v>
      </c>
      <c r="V360" s="89">
        <f t="shared" si="225"/>
        <v>0</v>
      </c>
      <c r="W360" s="89">
        <f t="shared" si="226"/>
        <v>0</v>
      </c>
      <c r="X360" s="89">
        <f t="shared" si="227"/>
        <v>0</v>
      </c>
      <c r="Y360" s="89">
        <f t="shared" si="228"/>
        <v>0</v>
      </c>
      <c r="Z360" s="89">
        <f t="shared" si="229"/>
        <v>0</v>
      </c>
      <c r="AA360" s="89">
        <f t="shared" si="230"/>
        <v>0</v>
      </c>
      <c r="AB360" s="89">
        <f t="shared" si="231"/>
        <v>0</v>
      </c>
      <c r="AC360" s="89">
        <f t="shared" si="232"/>
        <v>0</v>
      </c>
      <c r="AD360" s="89">
        <f t="shared" si="233"/>
        <v>0</v>
      </c>
      <c r="AE360" s="89">
        <f t="shared" si="234"/>
        <v>0</v>
      </c>
      <c r="AF360" s="89">
        <f t="shared" si="235"/>
        <v>0</v>
      </c>
      <c r="AG360" s="89">
        <f t="shared" si="236"/>
        <v>0</v>
      </c>
      <c r="AH360" s="65">
        <v>0</v>
      </c>
      <c r="AI360" s="65">
        <v>0</v>
      </c>
      <c r="AJ360" s="65">
        <v>0</v>
      </c>
      <c r="AK360" s="65">
        <v>0</v>
      </c>
      <c r="AL360" s="65">
        <v>0</v>
      </c>
      <c r="AM360" s="65">
        <v>0</v>
      </c>
      <c r="AN360" s="89">
        <v>0</v>
      </c>
      <c r="AO360" s="89">
        <v>0</v>
      </c>
      <c r="AP360" s="89">
        <v>0</v>
      </c>
      <c r="AQ360" s="89">
        <v>0</v>
      </c>
      <c r="AR360" s="89">
        <v>0</v>
      </c>
      <c r="AS360" s="89">
        <v>0</v>
      </c>
      <c r="AT360" s="89">
        <v>0</v>
      </c>
      <c r="AU360" s="89">
        <v>0</v>
      </c>
      <c r="AV360" s="89">
        <v>0</v>
      </c>
      <c r="AW360" s="89">
        <v>0</v>
      </c>
      <c r="AX360" s="89">
        <v>0</v>
      </c>
      <c r="AY360" s="89">
        <v>0</v>
      </c>
      <c r="AZ360" s="65">
        <f t="shared" si="237"/>
        <v>0</v>
      </c>
      <c r="BA360" s="65">
        <f t="shared" si="238"/>
        <v>0</v>
      </c>
      <c r="BB360" s="65">
        <f t="shared" si="239"/>
        <v>0</v>
      </c>
      <c r="BC360" s="65">
        <f t="shared" si="240"/>
        <v>0</v>
      </c>
      <c r="BD360" s="65">
        <f t="shared" si="241"/>
        <v>0</v>
      </c>
      <c r="BE360" s="65">
        <f t="shared" si="242"/>
        <v>0</v>
      </c>
      <c r="BF360" s="65">
        <f t="shared" si="243"/>
        <v>0</v>
      </c>
      <c r="BG360" s="65">
        <f t="shared" si="244"/>
        <v>0</v>
      </c>
      <c r="BH360" s="65">
        <f t="shared" si="245"/>
        <v>0</v>
      </c>
      <c r="BI360" s="65">
        <f t="shared" si="246"/>
        <v>0</v>
      </c>
      <c r="BJ360" s="65">
        <f t="shared" si="247"/>
        <v>0</v>
      </c>
      <c r="BK360" s="65">
        <f t="shared" si="248"/>
        <v>0</v>
      </c>
    </row>
    <row r="361" spans="2:63" ht="15" hidden="1" customHeight="1" outlineLevel="1">
      <c r="B361" s="56" t="s">
        <v>66</v>
      </c>
      <c r="C361" s="56" t="s">
        <v>33</v>
      </c>
      <c r="D361" s="88">
        <f t="shared" si="208"/>
        <v>0</v>
      </c>
      <c r="E361" s="88">
        <f t="shared" si="209"/>
        <v>0</v>
      </c>
      <c r="F361" s="65">
        <f t="shared" si="210"/>
        <v>0</v>
      </c>
      <c r="G361" s="65">
        <f t="shared" si="211"/>
        <v>0</v>
      </c>
      <c r="H361" s="65">
        <f t="shared" si="212"/>
        <v>0</v>
      </c>
      <c r="J361" s="88">
        <f t="shared" si="213"/>
        <v>2.9874016503968894E-2</v>
      </c>
      <c r="K361" s="88">
        <f t="shared" si="214"/>
        <v>5.7839821607020515E-3</v>
      </c>
      <c r="L361" s="88">
        <f t="shared" si="215"/>
        <v>9.7028674664094913E-3</v>
      </c>
      <c r="M361" s="88">
        <f t="shared" si="216"/>
        <v>0.95463913386891952</v>
      </c>
      <c r="N361" s="88">
        <f t="shared" si="217"/>
        <v>0</v>
      </c>
      <c r="O361" s="88">
        <f t="shared" si="218"/>
        <v>0</v>
      </c>
      <c r="P361" s="65">
        <f t="shared" si="219"/>
        <v>0</v>
      </c>
      <c r="Q361" s="65">
        <f t="shared" si="220"/>
        <v>0</v>
      </c>
      <c r="R361" s="65">
        <f t="shared" si="221"/>
        <v>0</v>
      </c>
      <c r="S361" s="65">
        <f t="shared" si="222"/>
        <v>0</v>
      </c>
      <c r="T361" s="65">
        <f t="shared" si="223"/>
        <v>0</v>
      </c>
      <c r="U361" s="65">
        <f t="shared" si="224"/>
        <v>0</v>
      </c>
      <c r="V361" s="89">
        <f t="shared" si="225"/>
        <v>0</v>
      </c>
      <c r="W361" s="89">
        <f t="shared" si="226"/>
        <v>0</v>
      </c>
      <c r="X361" s="89">
        <f t="shared" si="227"/>
        <v>0</v>
      </c>
      <c r="Y361" s="89">
        <f t="shared" si="228"/>
        <v>0</v>
      </c>
      <c r="Z361" s="89">
        <f t="shared" si="229"/>
        <v>0</v>
      </c>
      <c r="AA361" s="89">
        <f t="shared" si="230"/>
        <v>0</v>
      </c>
      <c r="AB361" s="89">
        <f t="shared" si="231"/>
        <v>0</v>
      </c>
      <c r="AC361" s="89">
        <f t="shared" si="232"/>
        <v>0</v>
      </c>
      <c r="AD361" s="89">
        <f t="shared" si="233"/>
        <v>0</v>
      </c>
      <c r="AE361" s="89">
        <f t="shared" si="234"/>
        <v>0</v>
      </c>
      <c r="AF361" s="89">
        <f t="shared" si="235"/>
        <v>0</v>
      </c>
      <c r="AG361" s="89">
        <f t="shared" si="236"/>
        <v>0</v>
      </c>
      <c r="AH361" s="65">
        <v>171146</v>
      </c>
      <c r="AI361" s="65">
        <v>33136</v>
      </c>
      <c r="AJ361" s="65">
        <v>55587</v>
      </c>
      <c r="AK361" s="65">
        <v>5469056</v>
      </c>
      <c r="AL361" s="65">
        <v>0</v>
      </c>
      <c r="AM361" s="65">
        <v>0</v>
      </c>
      <c r="AN361" s="89">
        <v>64523282</v>
      </c>
      <c r="AO361" s="89">
        <v>36133722</v>
      </c>
      <c r="AP361" s="89">
        <v>24905626</v>
      </c>
      <c r="AQ361" s="89">
        <v>2409982046</v>
      </c>
      <c r="AR361" s="89">
        <v>0</v>
      </c>
      <c r="AS361" s="89">
        <v>0</v>
      </c>
      <c r="AT361" s="89">
        <v>38712148</v>
      </c>
      <c r="AU361" s="89">
        <v>6903573</v>
      </c>
      <c r="AV361" s="89">
        <v>11760793</v>
      </c>
      <c r="AW361" s="89">
        <v>1165503463</v>
      </c>
      <c r="AX361" s="89">
        <v>0</v>
      </c>
      <c r="AY361" s="89">
        <v>0</v>
      </c>
      <c r="AZ361" s="65">
        <f t="shared" si="237"/>
        <v>377.00724527596321</v>
      </c>
      <c r="BA361" s="65">
        <f t="shared" si="238"/>
        <v>1090.4672259777885</v>
      </c>
      <c r="BB361" s="65">
        <f t="shared" si="239"/>
        <v>448.04767301707233</v>
      </c>
      <c r="BC361" s="65">
        <f t="shared" si="240"/>
        <v>440.65777457755047</v>
      </c>
      <c r="BD361" s="65">
        <f t="shared" si="241"/>
        <v>0</v>
      </c>
      <c r="BE361" s="65">
        <f t="shared" si="242"/>
        <v>0</v>
      </c>
      <c r="BF361" s="65">
        <f t="shared" si="243"/>
        <v>226.19370595865519</v>
      </c>
      <c r="BG361" s="65">
        <f t="shared" si="244"/>
        <v>208.34056615161757</v>
      </c>
      <c r="BH361" s="65">
        <f t="shared" si="245"/>
        <v>211.57452282008384</v>
      </c>
      <c r="BI361" s="65">
        <f t="shared" si="246"/>
        <v>213.10870888870036</v>
      </c>
      <c r="BJ361" s="65">
        <f t="shared" si="247"/>
        <v>0</v>
      </c>
      <c r="BK361" s="65">
        <f t="shared" si="248"/>
        <v>0</v>
      </c>
    </row>
    <row r="362" spans="2:63" ht="15" hidden="1" customHeight="1" outlineLevel="1">
      <c r="B362" s="56" t="s">
        <v>66</v>
      </c>
      <c r="C362" s="56" t="s">
        <v>32</v>
      </c>
      <c r="D362" s="88">
        <f t="shared" si="208"/>
        <v>0</v>
      </c>
      <c r="E362" s="88">
        <f t="shared" si="209"/>
        <v>0</v>
      </c>
      <c r="F362" s="65">
        <f t="shared" si="210"/>
        <v>0</v>
      </c>
      <c r="G362" s="65">
        <f t="shared" si="211"/>
        <v>0</v>
      </c>
      <c r="H362" s="65">
        <f t="shared" si="212"/>
        <v>0</v>
      </c>
      <c r="J362" s="88">
        <f t="shared" si="213"/>
        <v>0.30233918275901323</v>
      </c>
      <c r="K362" s="88">
        <f t="shared" si="214"/>
        <v>0.12386860133278009</v>
      </c>
      <c r="L362" s="88">
        <f t="shared" si="215"/>
        <v>0.13222723531624195</v>
      </c>
      <c r="M362" s="88">
        <f t="shared" si="216"/>
        <v>0.1679988102863024</v>
      </c>
      <c r="N362" s="88">
        <f t="shared" si="217"/>
        <v>0.21758625555448893</v>
      </c>
      <c r="O362" s="88">
        <f t="shared" si="218"/>
        <v>5.5979914751173407E-2</v>
      </c>
      <c r="P362" s="65">
        <f t="shared" si="219"/>
        <v>0</v>
      </c>
      <c r="Q362" s="65">
        <f t="shared" si="220"/>
        <v>0</v>
      </c>
      <c r="R362" s="65">
        <f t="shared" si="221"/>
        <v>0</v>
      </c>
      <c r="S362" s="65">
        <f t="shared" si="222"/>
        <v>0</v>
      </c>
      <c r="T362" s="65">
        <f t="shared" si="223"/>
        <v>0</v>
      </c>
      <c r="U362" s="65">
        <f t="shared" si="224"/>
        <v>0</v>
      </c>
      <c r="V362" s="89">
        <f t="shared" si="225"/>
        <v>0</v>
      </c>
      <c r="W362" s="89">
        <f t="shared" si="226"/>
        <v>0</v>
      </c>
      <c r="X362" s="89">
        <f t="shared" si="227"/>
        <v>0</v>
      </c>
      <c r="Y362" s="89">
        <f t="shared" si="228"/>
        <v>0</v>
      </c>
      <c r="Z362" s="89">
        <f t="shared" si="229"/>
        <v>0</v>
      </c>
      <c r="AA362" s="89">
        <f t="shared" si="230"/>
        <v>0</v>
      </c>
      <c r="AB362" s="89">
        <f t="shared" si="231"/>
        <v>0</v>
      </c>
      <c r="AC362" s="89">
        <f t="shared" si="232"/>
        <v>0</v>
      </c>
      <c r="AD362" s="89">
        <f t="shared" si="233"/>
        <v>0</v>
      </c>
      <c r="AE362" s="89">
        <f t="shared" si="234"/>
        <v>0</v>
      </c>
      <c r="AF362" s="89">
        <f t="shared" si="235"/>
        <v>0</v>
      </c>
      <c r="AG362" s="89">
        <f t="shared" si="236"/>
        <v>0</v>
      </c>
      <c r="AH362" s="65">
        <v>0</v>
      </c>
      <c r="AI362" s="65">
        <v>0</v>
      </c>
      <c r="AJ362" s="65">
        <v>0</v>
      </c>
      <c r="AK362" s="65">
        <v>0</v>
      </c>
      <c r="AL362" s="65">
        <v>0</v>
      </c>
      <c r="AM362" s="65">
        <v>0</v>
      </c>
      <c r="AN362" s="89">
        <v>0</v>
      </c>
      <c r="AO362" s="89">
        <v>0</v>
      </c>
      <c r="AP362" s="89">
        <v>0</v>
      </c>
      <c r="AQ362" s="89">
        <v>0</v>
      </c>
      <c r="AR362" s="89">
        <v>0</v>
      </c>
      <c r="AS362" s="89">
        <v>0</v>
      </c>
      <c r="AT362" s="89">
        <v>0</v>
      </c>
      <c r="AU362" s="89">
        <v>0</v>
      </c>
      <c r="AV362" s="89">
        <v>0</v>
      </c>
      <c r="AW362" s="89">
        <v>0</v>
      </c>
      <c r="AX362" s="89">
        <v>0</v>
      </c>
      <c r="AY362" s="89">
        <v>0</v>
      </c>
      <c r="AZ362" s="65">
        <f t="shared" si="237"/>
        <v>0</v>
      </c>
      <c r="BA362" s="65">
        <f t="shared" si="238"/>
        <v>0</v>
      </c>
      <c r="BB362" s="65">
        <f t="shared" si="239"/>
        <v>0</v>
      </c>
      <c r="BC362" s="65">
        <f t="shared" si="240"/>
        <v>0</v>
      </c>
      <c r="BD362" s="65">
        <f t="shared" si="241"/>
        <v>0</v>
      </c>
      <c r="BE362" s="65">
        <f t="shared" si="242"/>
        <v>0</v>
      </c>
      <c r="BF362" s="65">
        <f t="shared" si="243"/>
        <v>0</v>
      </c>
      <c r="BG362" s="65">
        <f t="shared" si="244"/>
        <v>0</v>
      </c>
      <c r="BH362" s="65">
        <f t="shared" si="245"/>
        <v>0</v>
      </c>
      <c r="BI362" s="65">
        <f t="shared" si="246"/>
        <v>0</v>
      </c>
      <c r="BJ362" s="65">
        <f t="shared" si="247"/>
        <v>0</v>
      </c>
      <c r="BK362" s="65">
        <f t="shared" si="248"/>
        <v>0</v>
      </c>
    </row>
    <row r="363" spans="2:63" ht="15" hidden="1" customHeight="1" outlineLevel="1">
      <c r="B363" s="56" t="s">
        <v>66</v>
      </c>
      <c r="C363" s="56" t="s">
        <v>31</v>
      </c>
      <c r="D363" s="88">
        <f t="shared" si="208"/>
        <v>0</v>
      </c>
      <c r="E363" s="88">
        <f t="shared" si="209"/>
        <v>0</v>
      </c>
      <c r="F363" s="65">
        <f t="shared" si="210"/>
        <v>0</v>
      </c>
      <c r="G363" s="65">
        <f t="shared" si="211"/>
        <v>0</v>
      </c>
      <c r="H363" s="65">
        <f t="shared" si="212"/>
        <v>0</v>
      </c>
      <c r="J363" s="88">
        <f t="shared" si="213"/>
        <v>0.30233918275901323</v>
      </c>
      <c r="K363" s="88">
        <f t="shared" si="214"/>
        <v>0.12386860133278009</v>
      </c>
      <c r="L363" s="88">
        <f t="shared" si="215"/>
        <v>0.13222723531624195</v>
      </c>
      <c r="M363" s="88">
        <f t="shared" si="216"/>
        <v>0.1679988102863024</v>
      </c>
      <c r="N363" s="88">
        <f t="shared" si="217"/>
        <v>0.21758625555448893</v>
      </c>
      <c r="O363" s="88">
        <f t="shared" si="218"/>
        <v>5.5979914751173407E-2</v>
      </c>
      <c r="P363" s="65">
        <f t="shared" si="219"/>
        <v>0</v>
      </c>
      <c r="Q363" s="65">
        <f t="shared" si="220"/>
        <v>0</v>
      </c>
      <c r="R363" s="65">
        <f t="shared" si="221"/>
        <v>0</v>
      </c>
      <c r="S363" s="65">
        <f t="shared" si="222"/>
        <v>0</v>
      </c>
      <c r="T363" s="65">
        <f t="shared" si="223"/>
        <v>0</v>
      </c>
      <c r="U363" s="65">
        <f t="shared" si="224"/>
        <v>0</v>
      </c>
      <c r="V363" s="89">
        <f t="shared" si="225"/>
        <v>0</v>
      </c>
      <c r="W363" s="89">
        <f t="shared" si="226"/>
        <v>0</v>
      </c>
      <c r="X363" s="89">
        <f t="shared" si="227"/>
        <v>0</v>
      </c>
      <c r="Y363" s="89">
        <f t="shared" si="228"/>
        <v>0</v>
      </c>
      <c r="Z363" s="89">
        <f t="shared" si="229"/>
        <v>0</v>
      </c>
      <c r="AA363" s="89">
        <f t="shared" si="230"/>
        <v>0</v>
      </c>
      <c r="AB363" s="89">
        <f t="shared" si="231"/>
        <v>0</v>
      </c>
      <c r="AC363" s="89">
        <f t="shared" si="232"/>
        <v>0</v>
      </c>
      <c r="AD363" s="89">
        <f t="shared" si="233"/>
        <v>0</v>
      </c>
      <c r="AE363" s="89">
        <f t="shared" si="234"/>
        <v>0</v>
      </c>
      <c r="AF363" s="89">
        <f t="shared" si="235"/>
        <v>0</v>
      </c>
      <c r="AG363" s="89">
        <f t="shared" si="236"/>
        <v>0</v>
      </c>
      <c r="AH363" s="65">
        <v>0</v>
      </c>
      <c r="AI363" s="65">
        <v>0</v>
      </c>
      <c r="AJ363" s="65">
        <v>0</v>
      </c>
      <c r="AK363" s="65">
        <v>0</v>
      </c>
      <c r="AL363" s="65">
        <v>0</v>
      </c>
      <c r="AM363" s="65">
        <v>0</v>
      </c>
      <c r="AN363" s="89">
        <v>0</v>
      </c>
      <c r="AO363" s="89">
        <v>0</v>
      </c>
      <c r="AP363" s="89">
        <v>0</v>
      </c>
      <c r="AQ363" s="89">
        <v>0</v>
      </c>
      <c r="AR363" s="89">
        <v>0</v>
      </c>
      <c r="AS363" s="89">
        <v>0</v>
      </c>
      <c r="AT363" s="89">
        <v>0</v>
      </c>
      <c r="AU363" s="89">
        <v>0</v>
      </c>
      <c r="AV363" s="89">
        <v>0</v>
      </c>
      <c r="AW363" s="89">
        <v>0</v>
      </c>
      <c r="AX363" s="89">
        <v>0</v>
      </c>
      <c r="AY363" s="89">
        <v>0</v>
      </c>
      <c r="AZ363" s="65">
        <f t="shared" si="237"/>
        <v>0</v>
      </c>
      <c r="BA363" s="65">
        <f t="shared" si="238"/>
        <v>0</v>
      </c>
      <c r="BB363" s="65">
        <f t="shared" si="239"/>
        <v>0</v>
      </c>
      <c r="BC363" s="65">
        <f t="shared" si="240"/>
        <v>0</v>
      </c>
      <c r="BD363" s="65">
        <f t="shared" si="241"/>
        <v>0</v>
      </c>
      <c r="BE363" s="65">
        <f t="shared" si="242"/>
        <v>0</v>
      </c>
      <c r="BF363" s="65">
        <f t="shared" si="243"/>
        <v>0</v>
      </c>
      <c r="BG363" s="65">
        <f t="shared" si="244"/>
        <v>0</v>
      </c>
      <c r="BH363" s="65">
        <f t="shared" si="245"/>
        <v>0</v>
      </c>
      <c r="BI363" s="65">
        <f t="shared" si="246"/>
        <v>0</v>
      </c>
      <c r="BJ363" s="65">
        <f t="shared" si="247"/>
        <v>0</v>
      </c>
      <c r="BK363" s="65">
        <f t="shared" si="248"/>
        <v>0</v>
      </c>
    </row>
    <row r="364" spans="2:63" ht="15" hidden="1" customHeight="1" outlineLevel="1">
      <c r="B364" s="56" t="s">
        <v>66</v>
      </c>
      <c r="C364" s="56" t="s">
        <v>65</v>
      </c>
      <c r="D364" s="88">
        <f t="shared" si="208"/>
        <v>0</v>
      </c>
      <c r="E364" s="88">
        <f t="shared" si="209"/>
        <v>0</v>
      </c>
      <c r="F364" s="65">
        <f t="shared" si="210"/>
        <v>0</v>
      </c>
      <c r="G364" s="65">
        <f t="shared" si="211"/>
        <v>0</v>
      </c>
      <c r="H364" s="65">
        <f t="shared" si="212"/>
        <v>0</v>
      </c>
      <c r="J364" s="88">
        <f t="shared" si="213"/>
        <v>0.30233918275901323</v>
      </c>
      <c r="K364" s="88">
        <f t="shared" si="214"/>
        <v>0.12386860133278009</v>
      </c>
      <c r="L364" s="88">
        <f t="shared" si="215"/>
        <v>0.13222723531624195</v>
      </c>
      <c r="M364" s="88">
        <f t="shared" si="216"/>
        <v>0.1679988102863024</v>
      </c>
      <c r="N364" s="88">
        <f t="shared" si="217"/>
        <v>0.21758625555448893</v>
      </c>
      <c r="O364" s="88">
        <f t="shared" si="218"/>
        <v>5.5979914751173407E-2</v>
      </c>
      <c r="P364" s="65">
        <f t="shared" si="219"/>
        <v>0</v>
      </c>
      <c r="Q364" s="65">
        <f t="shared" si="220"/>
        <v>0</v>
      </c>
      <c r="R364" s="65">
        <f t="shared" si="221"/>
        <v>0</v>
      </c>
      <c r="S364" s="65">
        <f t="shared" si="222"/>
        <v>0</v>
      </c>
      <c r="T364" s="65">
        <f t="shared" si="223"/>
        <v>0</v>
      </c>
      <c r="U364" s="65">
        <f t="shared" si="224"/>
        <v>0</v>
      </c>
      <c r="V364" s="89">
        <f t="shared" si="225"/>
        <v>0</v>
      </c>
      <c r="W364" s="89">
        <f t="shared" si="226"/>
        <v>0</v>
      </c>
      <c r="X364" s="89">
        <f t="shared" si="227"/>
        <v>0</v>
      </c>
      <c r="Y364" s="89">
        <f t="shared" si="228"/>
        <v>0</v>
      </c>
      <c r="Z364" s="89">
        <f t="shared" si="229"/>
        <v>0</v>
      </c>
      <c r="AA364" s="89">
        <f t="shared" si="230"/>
        <v>0</v>
      </c>
      <c r="AB364" s="89">
        <f t="shared" si="231"/>
        <v>0</v>
      </c>
      <c r="AC364" s="89">
        <f t="shared" si="232"/>
        <v>0</v>
      </c>
      <c r="AD364" s="89">
        <f t="shared" si="233"/>
        <v>0</v>
      </c>
      <c r="AE364" s="89">
        <f t="shared" si="234"/>
        <v>0</v>
      </c>
      <c r="AF364" s="89">
        <f t="shared" si="235"/>
        <v>0</v>
      </c>
      <c r="AG364" s="89">
        <f t="shared" si="236"/>
        <v>0</v>
      </c>
      <c r="AH364" s="65">
        <v>0</v>
      </c>
      <c r="AI364" s="65">
        <v>0</v>
      </c>
      <c r="AJ364" s="65">
        <v>0</v>
      </c>
      <c r="AK364" s="65">
        <v>0</v>
      </c>
      <c r="AL364" s="65">
        <v>0</v>
      </c>
      <c r="AM364" s="65">
        <v>0</v>
      </c>
      <c r="AN364" s="89">
        <v>0</v>
      </c>
      <c r="AO364" s="89">
        <v>0</v>
      </c>
      <c r="AP364" s="89">
        <v>0</v>
      </c>
      <c r="AQ364" s="89">
        <v>0</v>
      </c>
      <c r="AR364" s="89">
        <v>0</v>
      </c>
      <c r="AS364" s="89">
        <v>0</v>
      </c>
      <c r="AT364" s="89">
        <v>0</v>
      </c>
      <c r="AU364" s="89">
        <v>0</v>
      </c>
      <c r="AV364" s="89">
        <v>0</v>
      </c>
      <c r="AW364" s="89">
        <v>0</v>
      </c>
      <c r="AX364" s="89">
        <v>0</v>
      </c>
      <c r="AY364" s="89">
        <v>0</v>
      </c>
      <c r="AZ364" s="65">
        <f t="shared" si="237"/>
        <v>0</v>
      </c>
      <c r="BA364" s="65">
        <f t="shared" si="238"/>
        <v>0</v>
      </c>
      <c r="BB364" s="65">
        <f t="shared" si="239"/>
        <v>0</v>
      </c>
      <c r="BC364" s="65">
        <f t="shared" si="240"/>
        <v>0</v>
      </c>
      <c r="BD364" s="65">
        <f t="shared" si="241"/>
        <v>0</v>
      </c>
      <c r="BE364" s="65">
        <f t="shared" si="242"/>
        <v>0</v>
      </c>
      <c r="BF364" s="65">
        <f t="shared" si="243"/>
        <v>0</v>
      </c>
      <c r="BG364" s="65">
        <f t="shared" si="244"/>
        <v>0</v>
      </c>
      <c r="BH364" s="65">
        <f t="shared" si="245"/>
        <v>0</v>
      </c>
      <c r="BI364" s="65">
        <f t="shared" si="246"/>
        <v>0</v>
      </c>
      <c r="BJ364" s="65">
        <f t="shared" si="247"/>
        <v>0</v>
      </c>
      <c r="BK364" s="65">
        <f t="shared" si="248"/>
        <v>0</v>
      </c>
    </row>
    <row r="365" spans="2:63" ht="15" hidden="1" customHeight="1" outlineLevel="1">
      <c r="B365" s="56" t="s">
        <v>54</v>
      </c>
      <c r="C365" s="56" t="s">
        <v>64</v>
      </c>
      <c r="D365" s="88">
        <f t="shared" si="208"/>
        <v>0</v>
      </c>
      <c r="E365" s="88">
        <f t="shared" si="209"/>
        <v>0</v>
      </c>
      <c r="F365" s="65">
        <f t="shared" si="210"/>
        <v>0</v>
      </c>
      <c r="G365" s="65">
        <f t="shared" si="211"/>
        <v>0</v>
      </c>
      <c r="H365" s="65">
        <f t="shared" si="212"/>
        <v>0</v>
      </c>
      <c r="J365" s="88">
        <f t="shared" si="213"/>
        <v>0.74954261560784807</v>
      </c>
      <c r="K365" s="88">
        <f t="shared" si="214"/>
        <v>1.0235947258848022E-2</v>
      </c>
      <c r="L365" s="88">
        <f t="shared" si="215"/>
        <v>0.24022143713330391</v>
      </c>
      <c r="M365" s="88">
        <f t="shared" si="216"/>
        <v>0</v>
      </c>
      <c r="N365" s="88">
        <f t="shared" si="217"/>
        <v>0</v>
      </c>
      <c r="O365" s="88">
        <f t="shared" si="218"/>
        <v>0</v>
      </c>
      <c r="P365" s="65">
        <f t="shared" si="219"/>
        <v>0</v>
      </c>
      <c r="Q365" s="65">
        <f t="shared" si="220"/>
        <v>0</v>
      </c>
      <c r="R365" s="65">
        <f t="shared" si="221"/>
        <v>0</v>
      </c>
      <c r="S365" s="65">
        <f t="shared" si="222"/>
        <v>0</v>
      </c>
      <c r="T365" s="65">
        <f t="shared" si="223"/>
        <v>0</v>
      </c>
      <c r="U365" s="65">
        <f t="shared" si="224"/>
        <v>0</v>
      </c>
      <c r="V365" s="89">
        <f t="shared" si="225"/>
        <v>0</v>
      </c>
      <c r="W365" s="89">
        <f t="shared" si="226"/>
        <v>0</v>
      </c>
      <c r="X365" s="89">
        <f t="shared" si="227"/>
        <v>0</v>
      </c>
      <c r="Y365" s="89">
        <f t="shared" si="228"/>
        <v>0</v>
      </c>
      <c r="Z365" s="89">
        <f t="shared" si="229"/>
        <v>0</v>
      </c>
      <c r="AA365" s="89">
        <f t="shared" si="230"/>
        <v>0</v>
      </c>
      <c r="AB365" s="89">
        <f t="shared" si="231"/>
        <v>0</v>
      </c>
      <c r="AC365" s="89">
        <f t="shared" si="232"/>
        <v>0</v>
      </c>
      <c r="AD365" s="89">
        <f t="shared" si="233"/>
        <v>0</v>
      </c>
      <c r="AE365" s="89">
        <f t="shared" si="234"/>
        <v>0</v>
      </c>
      <c r="AF365" s="89">
        <f t="shared" si="235"/>
        <v>0</v>
      </c>
      <c r="AG365" s="89">
        <f t="shared" si="236"/>
        <v>0</v>
      </c>
      <c r="AH365" s="65">
        <v>47524</v>
      </c>
      <c r="AI365" s="65">
        <v>649</v>
      </c>
      <c r="AJ365" s="65">
        <v>15231</v>
      </c>
      <c r="AK365" s="65">
        <v>0</v>
      </c>
      <c r="AL365" s="65">
        <v>0</v>
      </c>
      <c r="AM365" s="65">
        <v>0</v>
      </c>
      <c r="AN365" s="89">
        <v>63816698</v>
      </c>
      <c r="AO365" s="89">
        <v>759609</v>
      </c>
      <c r="AP365" s="89">
        <v>22248906</v>
      </c>
      <c r="AQ365" s="89">
        <v>0</v>
      </c>
      <c r="AR365" s="89">
        <v>0</v>
      </c>
      <c r="AS365" s="89">
        <v>0</v>
      </c>
      <c r="AT365" s="89">
        <v>39350093</v>
      </c>
      <c r="AU365" s="89">
        <v>519200</v>
      </c>
      <c r="AV365" s="89">
        <v>12775112</v>
      </c>
      <c r="AW365" s="89">
        <v>0</v>
      </c>
      <c r="AX365" s="89">
        <v>0</v>
      </c>
      <c r="AY365" s="89">
        <v>0</v>
      </c>
      <c r="AZ365" s="65">
        <f t="shared" si="237"/>
        <v>1342.8309485733523</v>
      </c>
      <c r="BA365" s="65">
        <f t="shared" si="238"/>
        <v>1170.4298921417565</v>
      </c>
      <c r="BB365" s="65">
        <f t="shared" si="239"/>
        <v>1460.7646247784126</v>
      </c>
      <c r="BC365" s="65">
        <f t="shared" si="240"/>
        <v>0</v>
      </c>
      <c r="BD365" s="65">
        <f t="shared" si="241"/>
        <v>0</v>
      </c>
      <c r="BE365" s="65">
        <f t="shared" si="242"/>
        <v>0</v>
      </c>
      <c r="BF365" s="65">
        <f t="shared" si="243"/>
        <v>828.00465028196277</v>
      </c>
      <c r="BG365" s="65">
        <f t="shared" si="244"/>
        <v>800</v>
      </c>
      <c r="BH365" s="65">
        <f t="shared" si="245"/>
        <v>838.75727135447448</v>
      </c>
      <c r="BI365" s="65">
        <f t="shared" si="246"/>
        <v>0</v>
      </c>
      <c r="BJ365" s="65">
        <f t="shared" si="247"/>
        <v>0</v>
      </c>
      <c r="BK365" s="65">
        <f t="shared" si="248"/>
        <v>0</v>
      </c>
    </row>
    <row r="366" spans="2:63" ht="15" hidden="1" customHeight="1" outlineLevel="1">
      <c r="B366" s="56" t="s">
        <v>54</v>
      </c>
      <c r="C366" s="56" t="s">
        <v>63</v>
      </c>
      <c r="D366" s="88">
        <f t="shared" si="208"/>
        <v>0</v>
      </c>
      <c r="E366" s="88">
        <f t="shared" si="209"/>
        <v>0</v>
      </c>
      <c r="F366" s="65">
        <f t="shared" si="210"/>
        <v>0</v>
      </c>
      <c r="G366" s="65">
        <f t="shared" si="211"/>
        <v>0</v>
      </c>
      <c r="H366" s="65">
        <f t="shared" si="212"/>
        <v>0</v>
      </c>
      <c r="J366" s="88">
        <f t="shared" si="213"/>
        <v>0.30233918275901323</v>
      </c>
      <c r="K366" s="88">
        <f t="shared" si="214"/>
        <v>0.12386860133278009</v>
      </c>
      <c r="L366" s="88">
        <f t="shared" si="215"/>
        <v>0.13222723531624195</v>
      </c>
      <c r="M366" s="88">
        <f t="shared" si="216"/>
        <v>0.1679988102863024</v>
      </c>
      <c r="N366" s="88">
        <f t="shared" si="217"/>
        <v>0.21758625555448893</v>
      </c>
      <c r="O366" s="88">
        <f t="shared" si="218"/>
        <v>5.5979914751173407E-2</v>
      </c>
      <c r="P366" s="65">
        <f t="shared" si="219"/>
        <v>0</v>
      </c>
      <c r="Q366" s="65">
        <f t="shared" si="220"/>
        <v>0</v>
      </c>
      <c r="R366" s="65">
        <f t="shared" si="221"/>
        <v>0</v>
      </c>
      <c r="S366" s="65">
        <f t="shared" si="222"/>
        <v>0</v>
      </c>
      <c r="T366" s="65">
        <f t="shared" si="223"/>
        <v>0</v>
      </c>
      <c r="U366" s="65">
        <f t="shared" si="224"/>
        <v>0</v>
      </c>
      <c r="V366" s="89">
        <f t="shared" si="225"/>
        <v>0</v>
      </c>
      <c r="W366" s="89">
        <f t="shared" si="226"/>
        <v>0</v>
      </c>
      <c r="X366" s="89">
        <f t="shared" si="227"/>
        <v>0</v>
      </c>
      <c r="Y366" s="89">
        <f t="shared" si="228"/>
        <v>0</v>
      </c>
      <c r="Z366" s="89">
        <f t="shared" si="229"/>
        <v>0</v>
      </c>
      <c r="AA366" s="89">
        <f t="shared" si="230"/>
        <v>0</v>
      </c>
      <c r="AB366" s="89">
        <f t="shared" si="231"/>
        <v>0</v>
      </c>
      <c r="AC366" s="89">
        <f t="shared" si="232"/>
        <v>0</v>
      </c>
      <c r="AD366" s="89">
        <f t="shared" si="233"/>
        <v>0</v>
      </c>
      <c r="AE366" s="89">
        <f t="shared" si="234"/>
        <v>0</v>
      </c>
      <c r="AF366" s="89">
        <f t="shared" si="235"/>
        <v>0</v>
      </c>
      <c r="AG366" s="89">
        <f t="shared" si="236"/>
        <v>0</v>
      </c>
      <c r="AH366" s="65">
        <v>0</v>
      </c>
      <c r="AI366" s="65">
        <v>0</v>
      </c>
      <c r="AJ366" s="65">
        <v>0</v>
      </c>
      <c r="AK366" s="65">
        <v>0</v>
      </c>
      <c r="AL366" s="65">
        <v>0</v>
      </c>
      <c r="AM366" s="65">
        <v>0</v>
      </c>
      <c r="AN366" s="89">
        <v>0</v>
      </c>
      <c r="AO366" s="89">
        <v>0</v>
      </c>
      <c r="AP366" s="89">
        <v>0</v>
      </c>
      <c r="AQ366" s="89">
        <v>0</v>
      </c>
      <c r="AR366" s="89">
        <v>0</v>
      </c>
      <c r="AS366" s="89">
        <v>0</v>
      </c>
      <c r="AT366" s="89">
        <v>0</v>
      </c>
      <c r="AU366" s="89">
        <v>0</v>
      </c>
      <c r="AV366" s="89">
        <v>0</v>
      </c>
      <c r="AW366" s="89">
        <v>0</v>
      </c>
      <c r="AX366" s="89">
        <v>0</v>
      </c>
      <c r="AY366" s="89">
        <v>0</v>
      </c>
      <c r="AZ366" s="65">
        <f t="shared" si="237"/>
        <v>0</v>
      </c>
      <c r="BA366" s="65">
        <f t="shared" si="238"/>
        <v>0</v>
      </c>
      <c r="BB366" s="65">
        <f t="shared" si="239"/>
        <v>0</v>
      </c>
      <c r="BC366" s="65">
        <f t="shared" si="240"/>
        <v>0</v>
      </c>
      <c r="BD366" s="65">
        <f t="shared" si="241"/>
        <v>0</v>
      </c>
      <c r="BE366" s="65">
        <f t="shared" si="242"/>
        <v>0</v>
      </c>
      <c r="BF366" s="65">
        <f t="shared" si="243"/>
        <v>0</v>
      </c>
      <c r="BG366" s="65">
        <f t="shared" si="244"/>
        <v>0</v>
      </c>
      <c r="BH366" s="65">
        <f t="shared" si="245"/>
        <v>0</v>
      </c>
      <c r="BI366" s="65">
        <f t="shared" si="246"/>
        <v>0</v>
      </c>
      <c r="BJ366" s="65">
        <f t="shared" si="247"/>
        <v>0</v>
      </c>
      <c r="BK366" s="65">
        <f t="shared" si="248"/>
        <v>0</v>
      </c>
    </row>
    <row r="367" spans="2:63" ht="15" hidden="1" customHeight="1" outlineLevel="1">
      <c r="B367" s="56" t="s">
        <v>54</v>
      </c>
      <c r="C367" s="56" t="s">
        <v>62</v>
      </c>
      <c r="D367" s="88">
        <f t="shared" ref="D367:D430" si="249">VLOOKUP(B367,$B$188:$C$208,2,0)</f>
        <v>0</v>
      </c>
      <c r="E367" s="88">
        <f t="shared" ref="E367:E430" si="250">VLOOKUP(C367,$B$213:$C$233,2,0)</f>
        <v>0</v>
      </c>
      <c r="F367" s="65">
        <f t="shared" ref="F367:F430" si="251">VLOOKUP($B367,$B$188:$D$208,3,0)*E367</f>
        <v>0</v>
      </c>
      <c r="G367" s="65">
        <f t="shared" ref="G367:G430" si="252">SUM(V367:AA367)</f>
        <v>0</v>
      </c>
      <c r="H367" s="65">
        <f t="shared" ref="H367:H430" si="253">SUM(AB367:AG367)</f>
        <v>0</v>
      </c>
      <c r="J367" s="88">
        <f t="shared" ref="J367:J430" si="254">+IF(ISERROR(AH367/SUM($AH367:$AM367)),J$236,AH367/SUM($AH367:$AM367))</f>
        <v>0.52885030753090734</v>
      </c>
      <c r="K367" s="88">
        <f t="shared" ref="K367:K430" si="255">+IF(ISERROR(AI367/SUM($AH367:$AM367)),K$236,AI367/SUM($AH367:$AM367))</f>
        <v>1.7896447452327568E-3</v>
      </c>
      <c r="L367" s="88">
        <f t="shared" ref="L367:L430" si="256">+IF(ISERROR(AJ367/SUM($AH367:$AM367)),L$236,AJ367/SUM($AH367:$AM367))</f>
        <v>0.4066401991236912</v>
      </c>
      <c r="M367" s="88">
        <f t="shared" ref="M367:M430" si="257">+IF(ISERROR(AK367/SUM($AH367:$AM367)),M$236,AK367/SUM($AH367:$AM367))</f>
        <v>0</v>
      </c>
      <c r="N367" s="88">
        <f t="shared" ref="N367:N430" si="258">+IF(ISERROR(AL367/SUM($AH367:$AM367)),N$236,AL367/SUM($AH367:$AM367))</f>
        <v>6.2719848600168673E-2</v>
      </c>
      <c r="O367" s="88">
        <f t="shared" ref="O367:O430" si="259">+IF(ISERROR(AM367/SUM($AH367:$AM367)),O$236,AM367/SUM($AH367:$AM367))</f>
        <v>0</v>
      </c>
      <c r="P367" s="65">
        <f t="shared" ref="P367:P430" si="260">+$F367*J367</f>
        <v>0</v>
      </c>
      <c r="Q367" s="65">
        <f t="shared" ref="Q367:Q430" si="261">+$F367*K367</f>
        <v>0</v>
      </c>
      <c r="R367" s="65">
        <f t="shared" ref="R367:R430" si="262">+$F367*L367</f>
        <v>0</v>
      </c>
      <c r="S367" s="65">
        <f t="shared" ref="S367:S430" si="263">+$F367*M367</f>
        <v>0</v>
      </c>
      <c r="T367" s="65">
        <f t="shared" ref="T367:T430" si="264">+$F367*N367</f>
        <v>0</v>
      </c>
      <c r="U367" s="65">
        <f t="shared" ref="U367:U430" si="265">+$F367*O367</f>
        <v>0</v>
      </c>
      <c r="V367" s="89">
        <f t="shared" ref="V367:V430" si="266">+IF(AZ367=0,AZ$236*P367,P367*AZ367)</f>
        <v>0</v>
      </c>
      <c r="W367" s="89">
        <f t="shared" ref="W367:W430" si="267">+IF(BA367=0,BA$236*Q367,Q367*BA367)</f>
        <v>0</v>
      </c>
      <c r="X367" s="89">
        <f t="shared" ref="X367:X430" si="268">+IF(BB367=0,BB$236*R367,R367*BB367)</f>
        <v>0</v>
      </c>
      <c r="Y367" s="89">
        <f t="shared" ref="Y367:Y430" si="269">+IF(BC367=0,BC$236*S367,S367*BC367)</f>
        <v>0</v>
      </c>
      <c r="Z367" s="89">
        <f t="shared" ref="Z367:Z430" si="270">+IF(BD367=0,BD$236*T367,T367*BD367)</f>
        <v>0</v>
      </c>
      <c r="AA367" s="89">
        <f t="shared" ref="AA367:AA430" si="271">+IF(BE367=0,BE$236*U367,U367*BE367)</f>
        <v>0</v>
      </c>
      <c r="AB367" s="89">
        <f t="shared" ref="AB367:AB430" si="272">+IF(BF367=0,BF$236*P367,P367*BF367)</f>
        <v>0</v>
      </c>
      <c r="AC367" s="89">
        <f t="shared" ref="AC367:AC430" si="273">+IF(BG367=0,BG$236*Q367,Q367*BG367)</f>
        <v>0</v>
      </c>
      <c r="AD367" s="89">
        <f t="shared" ref="AD367:AD430" si="274">+IF(BH367=0,BH$236*R367,R367*BH367)</f>
        <v>0</v>
      </c>
      <c r="AE367" s="89">
        <f t="shared" ref="AE367:AE430" si="275">+IF(BI367=0,BI$236*S367,S367*BI367)</f>
        <v>0</v>
      </c>
      <c r="AF367" s="89">
        <f t="shared" ref="AF367:AF430" si="276">+IF(BJ367=0,BJ$236*T367,T367*BJ367)</f>
        <v>0</v>
      </c>
      <c r="AG367" s="89">
        <f t="shared" ref="AG367:AG430" si="277">+IF(BK367=0,BK$236*U367,U367*BK367)</f>
        <v>0</v>
      </c>
      <c r="AH367" s="65">
        <v>25709</v>
      </c>
      <c r="AI367" s="65">
        <v>87</v>
      </c>
      <c r="AJ367" s="65">
        <v>19768</v>
      </c>
      <c r="AK367" s="65">
        <v>0</v>
      </c>
      <c r="AL367" s="65">
        <v>3049</v>
      </c>
      <c r="AM367" s="65">
        <v>0</v>
      </c>
      <c r="AN367" s="89">
        <v>30652912</v>
      </c>
      <c r="AO367" s="89">
        <v>173899</v>
      </c>
      <c r="AP367" s="89">
        <v>32652757</v>
      </c>
      <c r="AQ367" s="89">
        <v>0</v>
      </c>
      <c r="AR367" s="89">
        <v>5751802</v>
      </c>
      <c r="AS367" s="89">
        <v>0</v>
      </c>
      <c r="AT367" s="89">
        <v>27560210</v>
      </c>
      <c r="AU367" s="89">
        <v>83752</v>
      </c>
      <c r="AV367" s="89">
        <v>20596677</v>
      </c>
      <c r="AW367" s="89">
        <v>0</v>
      </c>
      <c r="AX367" s="89">
        <v>3296284</v>
      </c>
      <c r="AY367" s="89">
        <v>0</v>
      </c>
      <c r="AZ367" s="65">
        <f t="shared" ref="AZ367:AZ430" si="278">+IF(ISERROR(AN367/AH367),0,AN367/AH367)</f>
        <v>1192.3027733478548</v>
      </c>
      <c r="BA367" s="65">
        <f t="shared" ref="BA367:BA430" si="279">+IF(ISERROR(AO367/AI367),0,AO367/AI367)</f>
        <v>1998.83908045977</v>
      </c>
      <c r="BB367" s="65">
        <f t="shared" ref="BB367:BB430" si="280">+IF(ISERROR(AP367/AJ367),0,AP367/AJ367)</f>
        <v>1651.7987150951033</v>
      </c>
      <c r="BC367" s="65">
        <f t="shared" ref="BC367:BC430" si="281">+IF(ISERROR(AQ367/AK367),0,AQ367/AK367)</f>
        <v>0</v>
      </c>
      <c r="BD367" s="65">
        <f t="shared" ref="BD367:BD430" si="282">+IF(ISERROR(AR367/AL367),0,AR367/AL367)</f>
        <v>1886.455231223352</v>
      </c>
      <c r="BE367" s="65">
        <f t="shared" ref="BE367:BE430" si="283">+IF(ISERROR(AS367/AM367),0,AS367/AM367)</f>
        <v>0</v>
      </c>
      <c r="BF367" s="65">
        <f t="shared" ref="BF367:BF430" si="284">+IF(ISERROR(AT367/AH367),0,AT367/AH367)</f>
        <v>1072.0063012952662</v>
      </c>
      <c r="BG367" s="65">
        <f t="shared" ref="BG367:BG430" si="285">+IF(ISERROR(AU367/AI367),0,AU367/AI367)</f>
        <v>962.66666666666663</v>
      </c>
      <c r="BH367" s="65">
        <f t="shared" ref="BH367:BH430" si="286">+IF(ISERROR(AV367/AJ367),0,AV367/AJ367)</f>
        <v>1041.9201234318091</v>
      </c>
      <c r="BI367" s="65">
        <f t="shared" ref="BI367:BI430" si="287">+IF(ISERROR(AW367/AK367),0,AW367/AK367)</f>
        <v>0</v>
      </c>
      <c r="BJ367" s="65">
        <f t="shared" ref="BJ367:BJ430" si="288">+IF(ISERROR(AX367/AL367),0,AX367/AL367)</f>
        <v>1081.1033125614956</v>
      </c>
      <c r="BK367" s="65">
        <f t="shared" ref="BK367:BK430" si="289">+IF(ISERROR(AY367/AM367),0,AY367/AM367)</f>
        <v>0</v>
      </c>
    </row>
    <row r="368" spans="2:63" ht="15" hidden="1" customHeight="1" outlineLevel="1">
      <c r="B368" s="56" t="s">
        <v>54</v>
      </c>
      <c r="C368" s="56" t="s">
        <v>61</v>
      </c>
      <c r="D368" s="88">
        <f t="shared" si="249"/>
        <v>0</v>
      </c>
      <c r="E368" s="88">
        <f t="shared" si="250"/>
        <v>0</v>
      </c>
      <c r="F368" s="65">
        <f t="shared" si="251"/>
        <v>0</v>
      </c>
      <c r="G368" s="65">
        <f t="shared" si="252"/>
        <v>0</v>
      </c>
      <c r="H368" s="65">
        <f t="shared" si="253"/>
        <v>0</v>
      </c>
      <c r="J368" s="88">
        <f t="shared" si="254"/>
        <v>0.30233918275901323</v>
      </c>
      <c r="K368" s="88">
        <f t="shared" si="255"/>
        <v>0.12386860133278009</v>
      </c>
      <c r="L368" s="88">
        <f t="shared" si="256"/>
        <v>0.13222723531624195</v>
      </c>
      <c r="M368" s="88">
        <f t="shared" si="257"/>
        <v>0.1679988102863024</v>
      </c>
      <c r="N368" s="88">
        <f t="shared" si="258"/>
        <v>0.21758625555448893</v>
      </c>
      <c r="O368" s="88">
        <f t="shared" si="259"/>
        <v>5.5979914751173407E-2</v>
      </c>
      <c r="P368" s="65">
        <f t="shared" si="260"/>
        <v>0</v>
      </c>
      <c r="Q368" s="65">
        <f t="shared" si="261"/>
        <v>0</v>
      </c>
      <c r="R368" s="65">
        <f t="shared" si="262"/>
        <v>0</v>
      </c>
      <c r="S368" s="65">
        <f t="shared" si="263"/>
        <v>0</v>
      </c>
      <c r="T368" s="65">
        <f t="shared" si="264"/>
        <v>0</v>
      </c>
      <c r="U368" s="65">
        <f t="shared" si="265"/>
        <v>0</v>
      </c>
      <c r="V368" s="89">
        <f t="shared" si="266"/>
        <v>0</v>
      </c>
      <c r="W368" s="89">
        <f t="shared" si="267"/>
        <v>0</v>
      </c>
      <c r="X368" s="89">
        <f t="shared" si="268"/>
        <v>0</v>
      </c>
      <c r="Y368" s="89">
        <f t="shared" si="269"/>
        <v>0</v>
      </c>
      <c r="Z368" s="89">
        <f t="shared" si="270"/>
        <v>0</v>
      </c>
      <c r="AA368" s="89">
        <f t="shared" si="271"/>
        <v>0</v>
      </c>
      <c r="AB368" s="89">
        <f t="shared" si="272"/>
        <v>0</v>
      </c>
      <c r="AC368" s="89">
        <f t="shared" si="273"/>
        <v>0</v>
      </c>
      <c r="AD368" s="89">
        <f t="shared" si="274"/>
        <v>0</v>
      </c>
      <c r="AE368" s="89">
        <f t="shared" si="275"/>
        <v>0</v>
      </c>
      <c r="AF368" s="89">
        <f t="shared" si="276"/>
        <v>0</v>
      </c>
      <c r="AG368" s="89">
        <f t="shared" si="277"/>
        <v>0</v>
      </c>
      <c r="AH368" s="65">
        <v>0</v>
      </c>
      <c r="AI368" s="65">
        <v>0</v>
      </c>
      <c r="AJ368" s="65">
        <v>0</v>
      </c>
      <c r="AK368" s="65">
        <v>0</v>
      </c>
      <c r="AL368" s="65">
        <v>0</v>
      </c>
      <c r="AM368" s="65">
        <v>0</v>
      </c>
      <c r="AN368" s="89">
        <v>0</v>
      </c>
      <c r="AO368" s="89">
        <v>0</v>
      </c>
      <c r="AP368" s="89">
        <v>0</v>
      </c>
      <c r="AQ368" s="89">
        <v>0</v>
      </c>
      <c r="AR368" s="89">
        <v>0</v>
      </c>
      <c r="AS368" s="89">
        <v>0</v>
      </c>
      <c r="AT368" s="89">
        <v>0</v>
      </c>
      <c r="AU368" s="89">
        <v>0</v>
      </c>
      <c r="AV368" s="89">
        <v>0</v>
      </c>
      <c r="AW368" s="89">
        <v>0</v>
      </c>
      <c r="AX368" s="89">
        <v>0</v>
      </c>
      <c r="AY368" s="89">
        <v>0</v>
      </c>
      <c r="AZ368" s="65">
        <f t="shared" si="278"/>
        <v>0</v>
      </c>
      <c r="BA368" s="65">
        <f t="shared" si="279"/>
        <v>0</v>
      </c>
      <c r="BB368" s="65">
        <f t="shared" si="280"/>
        <v>0</v>
      </c>
      <c r="BC368" s="65">
        <f t="shared" si="281"/>
        <v>0</v>
      </c>
      <c r="BD368" s="65">
        <f t="shared" si="282"/>
        <v>0</v>
      </c>
      <c r="BE368" s="65">
        <f t="shared" si="283"/>
        <v>0</v>
      </c>
      <c r="BF368" s="65">
        <f t="shared" si="284"/>
        <v>0</v>
      </c>
      <c r="BG368" s="65">
        <f t="shared" si="285"/>
        <v>0</v>
      </c>
      <c r="BH368" s="65">
        <f t="shared" si="286"/>
        <v>0</v>
      </c>
      <c r="BI368" s="65">
        <f t="shared" si="287"/>
        <v>0</v>
      </c>
      <c r="BJ368" s="65">
        <f t="shared" si="288"/>
        <v>0</v>
      </c>
      <c r="BK368" s="65">
        <f t="shared" si="289"/>
        <v>0</v>
      </c>
    </row>
    <row r="369" spans="2:63" ht="15" hidden="1" customHeight="1" outlineLevel="1">
      <c r="B369" s="56" t="s">
        <v>54</v>
      </c>
      <c r="C369" s="56" t="s">
        <v>40</v>
      </c>
      <c r="D369" s="88">
        <f t="shared" si="249"/>
        <v>0</v>
      </c>
      <c r="E369" s="88">
        <f t="shared" si="250"/>
        <v>0</v>
      </c>
      <c r="F369" s="65">
        <f t="shared" si="251"/>
        <v>0</v>
      </c>
      <c r="G369" s="65">
        <f t="shared" si="252"/>
        <v>0</v>
      </c>
      <c r="H369" s="65">
        <f t="shared" si="253"/>
        <v>0</v>
      </c>
      <c r="J369" s="88">
        <f t="shared" si="254"/>
        <v>0.30233918275901323</v>
      </c>
      <c r="K369" s="88">
        <f t="shared" si="255"/>
        <v>0.12386860133278009</v>
      </c>
      <c r="L369" s="88">
        <f t="shared" si="256"/>
        <v>0.13222723531624195</v>
      </c>
      <c r="M369" s="88">
        <f t="shared" si="257"/>
        <v>0.1679988102863024</v>
      </c>
      <c r="N369" s="88">
        <f t="shared" si="258"/>
        <v>0.21758625555448893</v>
      </c>
      <c r="O369" s="88">
        <f t="shared" si="259"/>
        <v>5.5979914751173407E-2</v>
      </c>
      <c r="P369" s="65">
        <f t="shared" si="260"/>
        <v>0</v>
      </c>
      <c r="Q369" s="65">
        <f t="shared" si="261"/>
        <v>0</v>
      </c>
      <c r="R369" s="65">
        <f t="shared" si="262"/>
        <v>0</v>
      </c>
      <c r="S369" s="65">
        <f t="shared" si="263"/>
        <v>0</v>
      </c>
      <c r="T369" s="65">
        <f t="shared" si="264"/>
        <v>0</v>
      </c>
      <c r="U369" s="65">
        <f t="shared" si="265"/>
        <v>0</v>
      </c>
      <c r="V369" s="89">
        <f t="shared" si="266"/>
        <v>0</v>
      </c>
      <c r="W369" s="89">
        <f t="shared" si="267"/>
        <v>0</v>
      </c>
      <c r="X369" s="89">
        <f t="shared" si="268"/>
        <v>0</v>
      </c>
      <c r="Y369" s="89">
        <f t="shared" si="269"/>
        <v>0</v>
      </c>
      <c r="Z369" s="89">
        <f t="shared" si="270"/>
        <v>0</v>
      </c>
      <c r="AA369" s="89">
        <f t="shared" si="271"/>
        <v>0</v>
      </c>
      <c r="AB369" s="89">
        <f t="shared" si="272"/>
        <v>0</v>
      </c>
      <c r="AC369" s="89">
        <f t="shared" si="273"/>
        <v>0</v>
      </c>
      <c r="AD369" s="89">
        <f t="shared" si="274"/>
        <v>0</v>
      </c>
      <c r="AE369" s="89">
        <f t="shared" si="275"/>
        <v>0</v>
      </c>
      <c r="AF369" s="89">
        <f t="shared" si="276"/>
        <v>0</v>
      </c>
      <c r="AG369" s="89">
        <f t="shared" si="277"/>
        <v>0</v>
      </c>
      <c r="AH369" s="65">
        <v>0</v>
      </c>
      <c r="AI369" s="65">
        <v>0</v>
      </c>
      <c r="AJ369" s="65">
        <v>0</v>
      </c>
      <c r="AK369" s="65">
        <v>0</v>
      </c>
      <c r="AL369" s="65">
        <v>0</v>
      </c>
      <c r="AM369" s="65">
        <v>0</v>
      </c>
      <c r="AN369" s="89">
        <v>0</v>
      </c>
      <c r="AO369" s="89">
        <v>0</v>
      </c>
      <c r="AP369" s="89">
        <v>0</v>
      </c>
      <c r="AQ369" s="89">
        <v>0</v>
      </c>
      <c r="AR369" s="89">
        <v>0</v>
      </c>
      <c r="AS369" s="89">
        <v>0</v>
      </c>
      <c r="AT369" s="89">
        <v>0</v>
      </c>
      <c r="AU369" s="89">
        <v>0</v>
      </c>
      <c r="AV369" s="89">
        <v>0</v>
      </c>
      <c r="AW369" s="89">
        <v>0</v>
      </c>
      <c r="AX369" s="89">
        <v>0</v>
      </c>
      <c r="AY369" s="89">
        <v>0</v>
      </c>
      <c r="AZ369" s="65">
        <f t="shared" si="278"/>
        <v>0</v>
      </c>
      <c r="BA369" s="65">
        <f t="shared" si="279"/>
        <v>0</v>
      </c>
      <c r="BB369" s="65">
        <f t="shared" si="280"/>
        <v>0</v>
      </c>
      <c r="BC369" s="65">
        <f t="shared" si="281"/>
        <v>0</v>
      </c>
      <c r="BD369" s="65">
        <f t="shared" si="282"/>
        <v>0</v>
      </c>
      <c r="BE369" s="65">
        <f t="shared" si="283"/>
        <v>0</v>
      </c>
      <c r="BF369" s="65">
        <f t="shared" si="284"/>
        <v>0</v>
      </c>
      <c r="BG369" s="65">
        <f t="shared" si="285"/>
        <v>0</v>
      </c>
      <c r="BH369" s="65">
        <f t="shared" si="286"/>
        <v>0</v>
      </c>
      <c r="BI369" s="65">
        <f t="shared" si="287"/>
        <v>0</v>
      </c>
      <c r="BJ369" s="65">
        <f t="shared" si="288"/>
        <v>0</v>
      </c>
      <c r="BK369" s="65">
        <f t="shared" si="289"/>
        <v>0</v>
      </c>
    </row>
    <row r="370" spans="2:63" ht="15" hidden="1" customHeight="1" outlineLevel="1">
      <c r="B370" s="56" t="s">
        <v>54</v>
      </c>
      <c r="C370" s="56" t="s">
        <v>60</v>
      </c>
      <c r="D370" s="88">
        <f t="shared" si="249"/>
        <v>0</v>
      </c>
      <c r="E370" s="88">
        <f t="shared" si="250"/>
        <v>0</v>
      </c>
      <c r="F370" s="65">
        <f t="shared" si="251"/>
        <v>0</v>
      </c>
      <c r="G370" s="65">
        <f t="shared" si="252"/>
        <v>0</v>
      </c>
      <c r="H370" s="65">
        <f t="shared" si="253"/>
        <v>0</v>
      </c>
      <c r="J370" s="88">
        <f t="shared" si="254"/>
        <v>0.30233918275901323</v>
      </c>
      <c r="K370" s="88">
        <f t="shared" si="255"/>
        <v>0.12386860133278009</v>
      </c>
      <c r="L370" s="88">
        <f t="shared" si="256"/>
        <v>0.13222723531624195</v>
      </c>
      <c r="M370" s="88">
        <f t="shared" si="257"/>
        <v>0.1679988102863024</v>
      </c>
      <c r="N370" s="88">
        <f t="shared" si="258"/>
        <v>0.21758625555448893</v>
      </c>
      <c r="O370" s="88">
        <f t="shared" si="259"/>
        <v>5.5979914751173407E-2</v>
      </c>
      <c r="P370" s="65">
        <f t="shared" si="260"/>
        <v>0</v>
      </c>
      <c r="Q370" s="65">
        <f t="shared" si="261"/>
        <v>0</v>
      </c>
      <c r="R370" s="65">
        <f t="shared" si="262"/>
        <v>0</v>
      </c>
      <c r="S370" s="65">
        <f t="shared" si="263"/>
        <v>0</v>
      </c>
      <c r="T370" s="65">
        <f t="shared" si="264"/>
        <v>0</v>
      </c>
      <c r="U370" s="65">
        <f t="shared" si="265"/>
        <v>0</v>
      </c>
      <c r="V370" s="89">
        <f t="shared" si="266"/>
        <v>0</v>
      </c>
      <c r="W370" s="89">
        <f t="shared" si="267"/>
        <v>0</v>
      </c>
      <c r="X370" s="89">
        <f t="shared" si="268"/>
        <v>0</v>
      </c>
      <c r="Y370" s="89">
        <f t="shared" si="269"/>
        <v>0</v>
      </c>
      <c r="Z370" s="89">
        <f t="shared" si="270"/>
        <v>0</v>
      </c>
      <c r="AA370" s="89">
        <f t="shared" si="271"/>
        <v>0</v>
      </c>
      <c r="AB370" s="89">
        <f t="shared" si="272"/>
        <v>0</v>
      </c>
      <c r="AC370" s="89">
        <f t="shared" si="273"/>
        <v>0</v>
      </c>
      <c r="AD370" s="89">
        <f t="shared" si="274"/>
        <v>0</v>
      </c>
      <c r="AE370" s="89">
        <f t="shared" si="275"/>
        <v>0</v>
      </c>
      <c r="AF370" s="89">
        <f t="shared" si="276"/>
        <v>0</v>
      </c>
      <c r="AG370" s="89">
        <f t="shared" si="277"/>
        <v>0</v>
      </c>
      <c r="AH370" s="65">
        <v>0</v>
      </c>
      <c r="AI370" s="65">
        <v>0</v>
      </c>
      <c r="AJ370" s="65">
        <v>0</v>
      </c>
      <c r="AK370" s="65">
        <v>0</v>
      </c>
      <c r="AL370" s="65">
        <v>0</v>
      </c>
      <c r="AM370" s="65">
        <v>0</v>
      </c>
      <c r="AN370" s="89">
        <v>0</v>
      </c>
      <c r="AO370" s="89">
        <v>0</v>
      </c>
      <c r="AP370" s="89">
        <v>0</v>
      </c>
      <c r="AQ370" s="89">
        <v>0</v>
      </c>
      <c r="AR370" s="89">
        <v>0</v>
      </c>
      <c r="AS370" s="89">
        <v>0</v>
      </c>
      <c r="AT370" s="89">
        <v>0</v>
      </c>
      <c r="AU370" s="89">
        <v>0</v>
      </c>
      <c r="AV370" s="89">
        <v>0</v>
      </c>
      <c r="AW370" s="89">
        <v>0</v>
      </c>
      <c r="AX370" s="89">
        <v>0</v>
      </c>
      <c r="AY370" s="89">
        <v>0</v>
      </c>
      <c r="AZ370" s="65">
        <f t="shared" si="278"/>
        <v>0</v>
      </c>
      <c r="BA370" s="65">
        <f t="shared" si="279"/>
        <v>0</v>
      </c>
      <c r="BB370" s="65">
        <f t="shared" si="280"/>
        <v>0</v>
      </c>
      <c r="BC370" s="65">
        <f t="shared" si="281"/>
        <v>0</v>
      </c>
      <c r="BD370" s="65">
        <f t="shared" si="282"/>
        <v>0</v>
      </c>
      <c r="BE370" s="65">
        <f t="shared" si="283"/>
        <v>0</v>
      </c>
      <c r="BF370" s="65">
        <f t="shared" si="284"/>
        <v>0</v>
      </c>
      <c r="BG370" s="65">
        <f t="shared" si="285"/>
        <v>0</v>
      </c>
      <c r="BH370" s="65">
        <f t="shared" si="286"/>
        <v>0</v>
      </c>
      <c r="BI370" s="65">
        <f t="shared" si="287"/>
        <v>0</v>
      </c>
      <c r="BJ370" s="65">
        <f t="shared" si="288"/>
        <v>0</v>
      </c>
      <c r="BK370" s="65">
        <f t="shared" si="289"/>
        <v>0</v>
      </c>
    </row>
    <row r="371" spans="2:63" ht="15" hidden="1" customHeight="1" outlineLevel="1">
      <c r="B371" s="56" t="s">
        <v>54</v>
      </c>
      <c r="C371" s="56" t="s">
        <v>59</v>
      </c>
      <c r="D371" s="88">
        <f t="shared" si="249"/>
        <v>0</v>
      </c>
      <c r="E371" s="88">
        <f t="shared" si="250"/>
        <v>0</v>
      </c>
      <c r="F371" s="65">
        <f t="shared" si="251"/>
        <v>0</v>
      </c>
      <c r="G371" s="65">
        <f t="shared" si="252"/>
        <v>0</v>
      </c>
      <c r="H371" s="65">
        <f t="shared" si="253"/>
        <v>0</v>
      </c>
      <c r="J371" s="88">
        <f t="shared" si="254"/>
        <v>0.77449225510029984</v>
      </c>
      <c r="K371" s="88">
        <f t="shared" si="255"/>
        <v>5.6225168791283787E-2</v>
      </c>
      <c r="L371" s="88">
        <f t="shared" si="256"/>
        <v>0.15066907158700368</v>
      </c>
      <c r="M371" s="88">
        <f t="shared" si="257"/>
        <v>0</v>
      </c>
      <c r="N371" s="88">
        <f t="shared" si="258"/>
        <v>1.8613504521412728E-2</v>
      </c>
      <c r="O371" s="88">
        <f t="shared" si="259"/>
        <v>0</v>
      </c>
      <c r="P371" s="65">
        <f t="shared" si="260"/>
        <v>0</v>
      </c>
      <c r="Q371" s="65">
        <f t="shared" si="261"/>
        <v>0</v>
      </c>
      <c r="R371" s="65">
        <f t="shared" si="262"/>
        <v>0</v>
      </c>
      <c r="S371" s="65">
        <f t="shared" si="263"/>
        <v>0</v>
      </c>
      <c r="T371" s="65">
        <f t="shared" si="264"/>
        <v>0</v>
      </c>
      <c r="U371" s="65">
        <f t="shared" si="265"/>
        <v>0</v>
      </c>
      <c r="V371" s="89">
        <f t="shared" si="266"/>
        <v>0</v>
      </c>
      <c r="W371" s="89">
        <f t="shared" si="267"/>
        <v>0</v>
      </c>
      <c r="X371" s="89">
        <f t="shared" si="268"/>
        <v>0</v>
      </c>
      <c r="Y371" s="89">
        <f t="shared" si="269"/>
        <v>0</v>
      </c>
      <c r="Z371" s="89">
        <f t="shared" si="270"/>
        <v>0</v>
      </c>
      <c r="AA371" s="89">
        <f t="shared" si="271"/>
        <v>0</v>
      </c>
      <c r="AB371" s="89">
        <f t="shared" si="272"/>
        <v>0</v>
      </c>
      <c r="AC371" s="89">
        <f t="shared" si="273"/>
        <v>0</v>
      </c>
      <c r="AD371" s="89">
        <f t="shared" si="274"/>
        <v>0</v>
      </c>
      <c r="AE371" s="89">
        <f t="shared" si="275"/>
        <v>0</v>
      </c>
      <c r="AF371" s="89">
        <f t="shared" si="276"/>
        <v>0</v>
      </c>
      <c r="AG371" s="89">
        <f t="shared" si="277"/>
        <v>0</v>
      </c>
      <c r="AH371" s="65">
        <v>1016803</v>
      </c>
      <c r="AI371" s="65">
        <v>73816</v>
      </c>
      <c r="AJ371" s="65">
        <v>197808</v>
      </c>
      <c r="AK371" s="65">
        <v>0</v>
      </c>
      <c r="AL371" s="65">
        <v>24437</v>
      </c>
      <c r="AM371" s="65">
        <v>0</v>
      </c>
      <c r="AN371" s="89">
        <v>1886701940</v>
      </c>
      <c r="AO371" s="89">
        <v>135153224</v>
      </c>
      <c r="AP371" s="89">
        <v>412418221</v>
      </c>
      <c r="AQ371" s="89">
        <v>0</v>
      </c>
      <c r="AR371" s="89">
        <v>50971801</v>
      </c>
      <c r="AS371" s="89">
        <v>0</v>
      </c>
      <c r="AT371" s="89">
        <v>1073951357</v>
      </c>
      <c r="AU371" s="89">
        <v>84555932</v>
      </c>
      <c r="AV371" s="89">
        <v>254890455</v>
      </c>
      <c r="AW371" s="89">
        <v>0</v>
      </c>
      <c r="AX371" s="89">
        <v>25712507</v>
      </c>
      <c r="AY371" s="89">
        <v>0</v>
      </c>
      <c r="AZ371" s="65">
        <f t="shared" si="278"/>
        <v>1855.523577330122</v>
      </c>
      <c r="BA371" s="65">
        <f t="shared" si="279"/>
        <v>1830.9475452476429</v>
      </c>
      <c r="BB371" s="65">
        <f t="shared" si="280"/>
        <v>2084.9420700881665</v>
      </c>
      <c r="BC371" s="65">
        <f t="shared" si="281"/>
        <v>0</v>
      </c>
      <c r="BD371" s="65">
        <f t="shared" si="282"/>
        <v>2085.8452756066622</v>
      </c>
      <c r="BE371" s="65">
        <f t="shared" si="283"/>
        <v>0</v>
      </c>
      <c r="BF371" s="65">
        <f t="shared" si="284"/>
        <v>1056.2039618293809</v>
      </c>
      <c r="BG371" s="65">
        <f t="shared" si="285"/>
        <v>1145.495990029262</v>
      </c>
      <c r="BH371" s="65">
        <f t="shared" si="286"/>
        <v>1288.5750576316427</v>
      </c>
      <c r="BI371" s="65">
        <f t="shared" si="287"/>
        <v>0</v>
      </c>
      <c r="BJ371" s="65">
        <f t="shared" si="288"/>
        <v>1052.1957277898268</v>
      </c>
      <c r="BK371" s="65">
        <f t="shared" si="289"/>
        <v>0</v>
      </c>
    </row>
    <row r="372" spans="2:63" ht="15" hidden="1" customHeight="1" outlineLevel="1">
      <c r="B372" s="56" t="s">
        <v>54</v>
      </c>
      <c r="C372" s="56" t="s">
        <v>58</v>
      </c>
      <c r="D372" s="88">
        <f t="shared" si="249"/>
        <v>0</v>
      </c>
      <c r="E372" s="88">
        <f t="shared" si="250"/>
        <v>0</v>
      </c>
      <c r="F372" s="65">
        <f t="shared" si="251"/>
        <v>0</v>
      </c>
      <c r="G372" s="65">
        <f t="shared" si="252"/>
        <v>0</v>
      </c>
      <c r="H372" s="65">
        <f t="shared" si="253"/>
        <v>0</v>
      </c>
      <c r="J372" s="88">
        <f t="shared" si="254"/>
        <v>0.30233918275901323</v>
      </c>
      <c r="K372" s="88">
        <f t="shared" si="255"/>
        <v>0.12386860133278009</v>
      </c>
      <c r="L372" s="88">
        <f t="shared" si="256"/>
        <v>0.13222723531624195</v>
      </c>
      <c r="M372" s="88">
        <f t="shared" si="257"/>
        <v>0.1679988102863024</v>
      </c>
      <c r="N372" s="88">
        <f t="shared" si="258"/>
        <v>0.21758625555448893</v>
      </c>
      <c r="O372" s="88">
        <f t="shared" si="259"/>
        <v>5.5979914751173407E-2</v>
      </c>
      <c r="P372" s="65">
        <f t="shared" si="260"/>
        <v>0</v>
      </c>
      <c r="Q372" s="65">
        <f t="shared" si="261"/>
        <v>0</v>
      </c>
      <c r="R372" s="65">
        <f t="shared" si="262"/>
        <v>0</v>
      </c>
      <c r="S372" s="65">
        <f t="shared" si="263"/>
        <v>0</v>
      </c>
      <c r="T372" s="65">
        <f t="shared" si="264"/>
        <v>0</v>
      </c>
      <c r="U372" s="65">
        <f t="shared" si="265"/>
        <v>0</v>
      </c>
      <c r="V372" s="89">
        <f t="shared" si="266"/>
        <v>0</v>
      </c>
      <c r="W372" s="89">
        <f t="shared" si="267"/>
        <v>0</v>
      </c>
      <c r="X372" s="89">
        <f t="shared" si="268"/>
        <v>0</v>
      </c>
      <c r="Y372" s="89">
        <f t="shared" si="269"/>
        <v>0</v>
      </c>
      <c r="Z372" s="89">
        <f t="shared" si="270"/>
        <v>0</v>
      </c>
      <c r="AA372" s="89">
        <f t="shared" si="271"/>
        <v>0</v>
      </c>
      <c r="AB372" s="89">
        <f t="shared" si="272"/>
        <v>0</v>
      </c>
      <c r="AC372" s="89">
        <f t="shared" si="273"/>
        <v>0</v>
      </c>
      <c r="AD372" s="89">
        <f t="shared" si="274"/>
        <v>0</v>
      </c>
      <c r="AE372" s="89">
        <f t="shared" si="275"/>
        <v>0</v>
      </c>
      <c r="AF372" s="89">
        <f t="shared" si="276"/>
        <v>0</v>
      </c>
      <c r="AG372" s="89">
        <f t="shared" si="277"/>
        <v>0</v>
      </c>
      <c r="AH372" s="65">
        <v>0</v>
      </c>
      <c r="AI372" s="65">
        <v>0</v>
      </c>
      <c r="AJ372" s="65">
        <v>0</v>
      </c>
      <c r="AK372" s="65">
        <v>0</v>
      </c>
      <c r="AL372" s="65">
        <v>0</v>
      </c>
      <c r="AM372" s="65">
        <v>0</v>
      </c>
      <c r="AN372" s="89">
        <v>0</v>
      </c>
      <c r="AO372" s="89">
        <v>0</v>
      </c>
      <c r="AP372" s="89">
        <v>0</v>
      </c>
      <c r="AQ372" s="89">
        <v>0</v>
      </c>
      <c r="AR372" s="89">
        <v>0</v>
      </c>
      <c r="AS372" s="89">
        <v>0</v>
      </c>
      <c r="AT372" s="89">
        <v>0</v>
      </c>
      <c r="AU372" s="89">
        <v>0</v>
      </c>
      <c r="AV372" s="89">
        <v>0</v>
      </c>
      <c r="AW372" s="89">
        <v>0</v>
      </c>
      <c r="AX372" s="89">
        <v>0</v>
      </c>
      <c r="AY372" s="89">
        <v>0</v>
      </c>
      <c r="AZ372" s="65">
        <f t="shared" si="278"/>
        <v>0</v>
      </c>
      <c r="BA372" s="65">
        <f t="shared" si="279"/>
        <v>0</v>
      </c>
      <c r="BB372" s="65">
        <f t="shared" si="280"/>
        <v>0</v>
      </c>
      <c r="BC372" s="65">
        <f t="shared" si="281"/>
        <v>0</v>
      </c>
      <c r="BD372" s="65">
        <f t="shared" si="282"/>
        <v>0</v>
      </c>
      <c r="BE372" s="65">
        <f t="shared" si="283"/>
        <v>0</v>
      </c>
      <c r="BF372" s="65">
        <f t="shared" si="284"/>
        <v>0</v>
      </c>
      <c r="BG372" s="65">
        <f t="shared" si="285"/>
        <v>0</v>
      </c>
      <c r="BH372" s="65">
        <f t="shared" si="286"/>
        <v>0</v>
      </c>
      <c r="BI372" s="65">
        <f t="shared" si="287"/>
        <v>0</v>
      </c>
      <c r="BJ372" s="65">
        <f t="shared" si="288"/>
        <v>0</v>
      </c>
      <c r="BK372" s="65">
        <f t="shared" si="289"/>
        <v>0</v>
      </c>
    </row>
    <row r="373" spans="2:63" ht="15" hidden="1" customHeight="1" outlineLevel="1">
      <c r="B373" s="56" t="s">
        <v>54</v>
      </c>
      <c r="C373" s="56" t="s">
        <v>57</v>
      </c>
      <c r="D373" s="88">
        <f t="shared" si="249"/>
        <v>0</v>
      </c>
      <c r="E373" s="88">
        <f t="shared" si="250"/>
        <v>0</v>
      </c>
      <c r="F373" s="65">
        <f t="shared" si="251"/>
        <v>0</v>
      </c>
      <c r="G373" s="65">
        <f t="shared" si="252"/>
        <v>0</v>
      </c>
      <c r="H373" s="65">
        <f t="shared" si="253"/>
        <v>0</v>
      </c>
      <c r="J373" s="88">
        <f t="shared" si="254"/>
        <v>0.931425321225817</v>
      </c>
      <c r="K373" s="88">
        <f t="shared" si="255"/>
        <v>6.4390809285154698E-4</v>
      </c>
      <c r="L373" s="88">
        <f t="shared" si="256"/>
        <v>6.7930770681331423E-2</v>
      </c>
      <c r="M373" s="88">
        <f t="shared" si="257"/>
        <v>0</v>
      </c>
      <c r="N373" s="88">
        <f t="shared" si="258"/>
        <v>0</v>
      </c>
      <c r="O373" s="88">
        <f t="shared" si="259"/>
        <v>0</v>
      </c>
      <c r="P373" s="65">
        <f t="shared" si="260"/>
        <v>0</v>
      </c>
      <c r="Q373" s="65">
        <f t="shared" si="261"/>
        <v>0</v>
      </c>
      <c r="R373" s="65">
        <f t="shared" si="262"/>
        <v>0</v>
      </c>
      <c r="S373" s="65">
        <f t="shared" si="263"/>
        <v>0</v>
      </c>
      <c r="T373" s="65">
        <f t="shared" si="264"/>
        <v>0</v>
      </c>
      <c r="U373" s="65">
        <f t="shared" si="265"/>
        <v>0</v>
      </c>
      <c r="V373" s="89">
        <f t="shared" si="266"/>
        <v>0</v>
      </c>
      <c r="W373" s="89">
        <f t="shared" si="267"/>
        <v>0</v>
      </c>
      <c r="X373" s="89">
        <f t="shared" si="268"/>
        <v>0</v>
      </c>
      <c r="Y373" s="89">
        <f t="shared" si="269"/>
        <v>0</v>
      </c>
      <c r="Z373" s="89">
        <f t="shared" si="270"/>
        <v>0</v>
      </c>
      <c r="AA373" s="89">
        <f t="shared" si="271"/>
        <v>0</v>
      </c>
      <c r="AB373" s="89">
        <f t="shared" si="272"/>
        <v>0</v>
      </c>
      <c r="AC373" s="89">
        <f t="shared" si="273"/>
        <v>0</v>
      </c>
      <c r="AD373" s="89">
        <f t="shared" si="274"/>
        <v>0</v>
      </c>
      <c r="AE373" s="89">
        <f t="shared" si="275"/>
        <v>0</v>
      </c>
      <c r="AF373" s="89">
        <f t="shared" si="276"/>
        <v>0</v>
      </c>
      <c r="AG373" s="89">
        <f t="shared" si="277"/>
        <v>0</v>
      </c>
      <c r="AH373" s="65">
        <v>607538</v>
      </c>
      <c r="AI373" s="65">
        <v>420</v>
      </c>
      <c r="AJ373" s="65">
        <v>44309</v>
      </c>
      <c r="AK373" s="65">
        <v>0</v>
      </c>
      <c r="AL373" s="65">
        <v>0</v>
      </c>
      <c r="AM373" s="65">
        <v>0</v>
      </c>
      <c r="AN373" s="89">
        <v>748027883</v>
      </c>
      <c r="AO373" s="89">
        <v>595948</v>
      </c>
      <c r="AP373" s="89">
        <v>64239177</v>
      </c>
      <c r="AQ373" s="89">
        <v>0</v>
      </c>
      <c r="AR373" s="89">
        <v>0</v>
      </c>
      <c r="AS373" s="89">
        <v>0</v>
      </c>
      <c r="AT373" s="89">
        <v>549256834</v>
      </c>
      <c r="AU373" s="89">
        <v>382620</v>
      </c>
      <c r="AV373" s="89">
        <v>46461078</v>
      </c>
      <c r="AW373" s="89">
        <v>0</v>
      </c>
      <c r="AX373" s="89">
        <v>0</v>
      </c>
      <c r="AY373" s="89">
        <v>0</v>
      </c>
      <c r="AZ373" s="65">
        <f t="shared" si="278"/>
        <v>1231.2446019837441</v>
      </c>
      <c r="BA373" s="65">
        <f t="shared" si="279"/>
        <v>1418.9238095238095</v>
      </c>
      <c r="BB373" s="65">
        <f t="shared" si="280"/>
        <v>1449.7997472296825</v>
      </c>
      <c r="BC373" s="65">
        <f t="shared" si="281"/>
        <v>0</v>
      </c>
      <c r="BD373" s="65">
        <f t="shared" si="282"/>
        <v>0</v>
      </c>
      <c r="BE373" s="65">
        <f t="shared" si="283"/>
        <v>0</v>
      </c>
      <c r="BF373" s="65">
        <f t="shared" si="284"/>
        <v>904.06992484420732</v>
      </c>
      <c r="BG373" s="65">
        <f t="shared" si="285"/>
        <v>911</v>
      </c>
      <c r="BH373" s="65">
        <f t="shared" si="286"/>
        <v>1048.5697713782754</v>
      </c>
      <c r="BI373" s="65">
        <f t="shared" si="287"/>
        <v>0</v>
      </c>
      <c r="BJ373" s="65">
        <f t="shared" si="288"/>
        <v>0</v>
      </c>
      <c r="BK373" s="65">
        <f t="shared" si="289"/>
        <v>0</v>
      </c>
    </row>
    <row r="374" spans="2:63" ht="15" hidden="1" customHeight="1" outlineLevel="1">
      <c r="B374" s="56" t="s">
        <v>54</v>
      </c>
      <c r="C374" s="56" t="s">
        <v>56</v>
      </c>
      <c r="D374" s="88">
        <f t="shared" si="249"/>
        <v>0</v>
      </c>
      <c r="E374" s="88">
        <f t="shared" si="250"/>
        <v>0</v>
      </c>
      <c r="F374" s="65">
        <f t="shared" si="251"/>
        <v>0</v>
      </c>
      <c r="G374" s="65">
        <f t="shared" si="252"/>
        <v>0</v>
      </c>
      <c r="H374" s="65">
        <f t="shared" si="253"/>
        <v>0</v>
      </c>
      <c r="J374" s="88">
        <f t="shared" si="254"/>
        <v>0.30233918275901323</v>
      </c>
      <c r="K374" s="88">
        <f t="shared" si="255"/>
        <v>0.12386860133278009</v>
      </c>
      <c r="L374" s="88">
        <f t="shared" si="256"/>
        <v>0.13222723531624195</v>
      </c>
      <c r="M374" s="88">
        <f t="shared" si="257"/>
        <v>0.1679988102863024</v>
      </c>
      <c r="N374" s="88">
        <f t="shared" si="258"/>
        <v>0.21758625555448893</v>
      </c>
      <c r="O374" s="88">
        <f t="shared" si="259"/>
        <v>5.5979914751173407E-2</v>
      </c>
      <c r="P374" s="65">
        <f t="shared" si="260"/>
        <v>0</v>
      </c>
      <c r="Q374" s="65">
        <f t="shared" si="261"/>
        <v>0</v>
      </c>
      <c r="R374" s="65">
        <f t="shared" si="262"/>
        <v>0</v>
      </c>
      <c r="S374" s="65">
        <f t="shared" si="263"/>
        <v>0</v>
      </c>
      <c r="T374" s="65">
        <f t="shared" si="264"/>
        <v>0</v>
      </c>
      <c r="U374" s="65">
        <f t="shared" si="265"/>
        <v>0</v>
      </c>
      <c r="V374" s="89">
        <f t="shared" si="266"/>
        <v>0</v>
      </c>
      <c r="W374" s="89">
        <f t="shared" si="267"/>
        <v>0</v>
      </c>
      <c r="X374" s="89">
        <f t="shared" si="268"/>
        <v>0</v>
      </c>
      <c r="Y374" s="89">
        <f t="shared" si="269"/>
        <v>0</v>
      </c>
      <c r="Z374" s="89">
        <f t="shared" si="270"/>
        <v>0</v>
      </c>
      <c r="AA374" s="89">
        <f t="shared" si="271"/>
        <v>0</v>
      </c>
      <c r="AB374" s="89">
        <f t="shared" si="272"/>
        <v>0</v>
      </c>
      <c r="AC374" s="89">
        <f t="shared" si="273"/>
        <v>0</v>
      </c>
      <c r="AD374" s="89">
        <f t="shared" si="274"/>
        <v>0</v>
      </c>
      <c r="AE374" s="89">
        <f t="shared" si="275"/>
        <v>0</v>
      </c>
      <c r="AF374" s="89">
        <f t="shared" si="276"/>
        <v>0</v>
      </c>
      <c r="AG374" s="89">
        <f t="shared" si="277"/>
        <v>0</v>
      </c>
      <c r="AH374" s="65">
        <v>0</v>
      </c>
      <c r="AI374" s="65">
        <v>0</v>
      </c>
      <c r="AJ374" s="65">
        <v>0</v>
      </c>
      <c r="AK374" s="65">
        <v>0</v>
      </c>
      <c r="AL374" s="65">
        <v>0</v>
      </c>
      <c r="AM374" s="65">
        <v>0</v>
      </c>
      <c r="AN374" s="89">
        <v>0</v>
      </c>
      <c r="AO374" s="89">
        <v>0</v>
      </c>
      <c r="AP374" s="89">
        <v>0</v>
      </c>
      <c r="AQ374" s="89">
        <v>0</v>
      </c>
      <c r="AR374" s="89">
        <v>0</v>
      </c>
      <c r="AS374" s="89">
        <v>0</v>
      </c>
      <c r="AT374" s="89">
        <v>0</v>
      </c>
      <c r="AU374" s="89">
        <v>0</v>
      </c>
      <c r="AV374" s="89">
        <v>0</v>
      </c>
      <c r="AW374" s="89">
        <v>0</v>
      </c>
      <c r="AX374" s="89">
        <v>0</v>
      </c>
      <c r="AY374" s="89">
        <v>0</v>
      </c>
      <c r="AZ374" s="65">
        <f t="shared" si="278"/>
        <v>0</v>
      </c>
      <c r="BA374" s="65">
        <f t="shared" si="279"/>
        <v>0</v>
      </c>
      <c r="BB374" s="65">
        <f t="shared" si="280"/>
        <v>0</v>
      </c>
      <c r="BC374" s="65">
        <f t="shared" si="281"/>
        <v>0</v>
      </c>
      <c r="BD374" s="65">
        <f t="shared" si="282"/>
        <v>0</v>
      </c>
      <c r="BE374" s="65">
        <f t="shared" si="283"/>
        <v>0</v>
      </c>
      <c r="BF374" s="65">
        <f t="shared" si="284"/>
        <v>0</v>
      </c>
      <c r="BG374" s="65">
        <f t="shared" si="285"/>
        <v>0</v>
      </c>
      <c r="BH374" s="65">
        <f t="shared" si="286"/>
        <v>0</v>
      </c>
      <c r="BI374" s="65">
        <f t="shared" si="287"/>
        <v>0</v>
      </c>
      <c r="BJ374" s="65">
        <f t="shared" si="288"/>
        <v>0</v>
      </c>
      <c r="BK374" s="65">
        <f t="shared" si="289"/>
        <v>0</v>
      </c>
    </row>
    <row r="375" spans="2:63" ht="15" hidden="1" customHeight="1" outlineLevel="1">
      <c r="B375" s="56" t="s">
        <v>54</v>
      </c>
      <c r="C375" s="56" t="s">
        <v>55</v>
      </c>
      <c r="D375" s="88">
        <f t="shared" si="249"/>
        <v>0</v>
      </c>
      <c r="E375" s="88">
        <f t="shared" si="250"/>
        <v>0</v>
      </c>
      <c r="F375" s="65">
        <f t="shared" si="251"/>
        <v>0</v>
      </c>
      <c r="G375" s="65">
        <f t="shared" si="252"/>
        <v>0</v>
      </c>
      <c r="H375" s="65">
        <f t="shared" si="253"/>
        <v>0</v>
      </c>
      <c r="J375" s="88">
        <f t="shared" si="254"/>
        <v>0.30233918275901323</v>
      </c>
      <c r="K375" s="88">
        <f t="shared" si="255"/>
        <v>0.12386860133278009</v>
      </c>
      <c r="L375" s="88">
        <f t="shared" si="256"/>
        <v>0.13222723531624195</v>
      </c>
      <c r="M375" s="88">
        <f t="shared" si="257"/>
        <v>0.1679988102863024</v>
      </c>
      <c r="N375" s="88">
        <f t="shared" si="258"/>
        <v>0.21758625555448893</v>
      </c>
      <c r="O375" s="88">
        <f t="shared" si="259"/>
        <v>5.5979914751173407E-2</v>
      </c>
      <c r="P375" s="65">
        <f t="shared" si="260"/>
        <v>0</v>
      </c>
      <c r="Q375" s="65">
        <f t="shared" si="261"/>
        <v>0</v>
      </c>
      <c r="R375" s="65">
        <f t="shared" si="262"/>
        <v>0</v>
      </c>
      <c r="S375" s="65">
        <f t="shared" si="263"/>
        <v>0</v>
      </c>
      <c r="T375" s="65">
        <f t="shared" si="264"/>
        <v>0</v>
      </c>
      <c r="U375" s="65">
        <f t="shared" si="265"/>
        <v>0</v>
      </c>
      <c r="V375" s="89">
        <f t="shared" si="266"/>
        <v>0</v>
      </c>
      <c r="W375" s="89">
        <f t="shared" si="267"/>
        <v>0</v>
      </c>
      <c r="X375" s="89">
        <f t="shared" si="268"/>
        <v>0</v>
      </c>
      <c r="Y375" s="89">
        <f t="shared" si="269"/>
        <v>0</v>
      </c>
      <c r="Z375" s="89">
        <f t="shared" si="270"/>
        <v>0</v>
      </c>
      <c r="AA375" s="89">
        <f t="shared" si="271"/>
        <v>0</v>
      </c>
      <c r="AB375" s="89">
        <f t="shared" si="272"/>
        <v>0</v>
      </c>
      <c r="AC375" s="89">
        <f t="shared" si="273"/>
        <v>0</v>
      </c>
      <c r="AD375" s="89">
        <f t="shared" si="274"/>
        <v>0</v>
      </c>
      <c r="AE375" s="89">
        <f t="shared" si="275"/>
        <v>0</v>
      </c>
      <c r="AF375" s="89">
        <f t="shared" si="276"/>
        <v>0</v>
      </c>
      <c r="AG375" s="89">
        <f t="shared" si="277"/>
        <v>0</v>
      </c>
      <c r="AH375" s="65">
        <v>0</v>
      </c>
      <c r="AI375" s="65">
        <v>0</v>
      </c>
      <c r="AJ375" s="65">
        <v>0</v>
      </c>
      <c r="AK375" s="65">
        <v>0</v>
      </c>
      <c r="AL375" s="65">
        <v>0</v>
      </c>
      <c r="AM375" s="65">
        <v>0</v>
      </c>
      <c r="AN375" s="89">
        <v>0</v>
      </c>
      <c r="AO375" s="89">
        <v>0</v>
      </c>
      <c r="AP375" s="89">
        <v>0</v>
      </c>
      <c r="AQ375" s="89">
        <v>0</v>
      </c>
      <c r="AR375" s="89">
        <v>0</v>
      </c>
      <c r="AS375" s="89">
        <v>0</v>
      </c>
      <c r="AT375" s="89">
        <v>0</v>
      </c>
      <c r="AU375" s="89">
        <v>0</v>
      </c>
      <c r="AV375" s="89">
        <v>0</v>
      </c>
      <c r="AW375" s="89">
        <v>0</v>
      </c>
      <c r="AX375" s="89">
        <v>0</v>
      </c>
      <c r="AY375" s="89">
        <v>0</v>
      </c>
      <c r="AZ375" s="65">
        <f t="shared" si="278"/>
        <v>0</v>
      </c>
      <c r="BA375" s="65">
        <f t="shared" si="279"/>
        <v>0</v>
      </c>
      <c r="BB375" s="65">
        <f t="shared" si="280"/>
        <v>0</v>
      </c>
      <c r="BC375" s="65">
        <f t="shared" si="281"/>
        <v>0</v>
      </c>
      <c r="BD375" s="65">
        <f t="shared" si="282"/>
        <v>0</v>
      </c>
      <c r="BE375" s="65">
        <f t="shared" si="283"/>
        <v>0</v>
      </c>
      <c r="BF375" s="65">
        <f t="shared" si="284"/>
        <v>0</v>
      </c>
      <c r="BG375" s="65">
        <f t="shared" si="285"/>
        <v>0</v>
      </c>
      <c r="BH375" s="65">
        <f t="shared" si="286"/>
        <v>0</v>
      </c>
      <c r="BI375" s="65">
        <f t="shared" si="287"/>
        <v>0</v>
      </c>
      <c r="BJ375" s="65">
        <f t="shared" si="288"/>
        <v>0</v>
      </c>
      <c r="BK375" s="65">
        <f t="shared" si="289"/>
        <v>0</v>
      </c>
    </row>
    <row r="376" spans="2:63" ht="15" hidden="1" customHeight="1" outlineLevel="1">
      <c r="B376" s="56" t="s">
        <v>54</v>
      </c>
      <c r="C376" s="56" t="s">
        <v>39</v>
      </c>
      <c r="D376" s="88">
        <f t="shared" si="249"/>
        <v>0</v>
      </c>
      <c r="E376" s="88">
        <f t="shared" si="250"/>
        <v>0</v>
      </c>
      <c r="F376" s="65">
        <f t="shared" si="251"/>
        <v>0</v>
      </c>
      <c r="G376" s="65">
        <f t="shared" si="252"/>
        <v>0</v>
      </c>
      <c r="H376" s="65">
        <f t="shared" si="253"/>
        <v>0</v>
      </c>
      <c r="J376" s="88">
        <f t="shared" si="254"/>
        <v>0.30233918275901323</v>
      </c>
      <c r="K376" s="88">
        <f t="shared" si="255"/>
        <v>0.12386860133278009</v>
      </c>
      <c r="L376" s="88">
        <f t="shared" si="256"/>
        <v>0.13222723531624195</v>
      </c>
      <c r="M376" s="88">
        <f t="shared" si="257"/>
        <v>0.1679988102863024</v>
      </c>
      <c r="N376" s="88">
        <f t="shared" si="258"/>
        <v>0.21758625555448893</v>
      </c>
      <c r="O376" s="88">
        <f t="shared" si="259"/>
        <v>5.5979914751173407E-2</v>
      </c>
      <c r="P376" s="65">
        <f t="shared" si="260"/>
        <v>0</v>
      </c>
      <c r="Q376" s="65">
        <f t="shared" si="261"/>
        <v>0</v>
      </c>
      <c r="R376" s="65">
        <f t="shared" si="262"/>
        <v>0</v>
      </c>
      <c r="S376" s="65">
        <f t="shared" si="263"/>
        <v>0</v>
      </c>
      <c r="T376" s="65">
        <f t="shared" si="264"/>
        <v>0</v>
      </c>
      <c r="U376" s="65">
        <f t="shared" si="265"/>
        <v>0</v>
      </c>
      <c r="V376" s="89">
        <f t="shared" si="266"/>
        <v>0</v>
      </c>
      <c r="W376" s="89">
        <f t="shared" si="267"/>
        <v>0</v>
      </c>
      <c r="X376" s="89">
        <f t="shared" si="268"/>
        <v>0</v>
      </c>
      <c r="Y376" s="89">
        <f t="shared" si="269"/>
        <v>0</v>
      </c>
      <c r="Z376" s="89">
        <f t="shared" si="270"/>
        <v>0</v>
      </c>
      <c r="AA376" s="89">
        <f t="shared" si="271"/>
        <v>0</v>
      </c>
      <c r="AB376" s="89">
        <f t="shared" si="272"/>
        <v>0</v>
      </c>
      <c r="AC376" s="89">
        <f t="shared" si="273"/>
        <v>0</v>
      </c>
      <c r="AD376" s="89">
        <f t="shared" si="274"/>
        <v>0</v>
      </c>
      <c r="AE376" s="89">
        <f t="shared" si="275"/>
        <v>0</v>
      </c>
      <c r="AF376" s="89">
        <f t="shared" si="276"/>
        <v>0</v>
      </c>
      <c r="AG376" s="89">
        <f t="shared" si="277"/>
        <v>0</v>
      </c>
      <c r="AH376" s="65">
        <v>0</v>
      </c>
      <c r="AI376" s="65">
        <v>0</v>
      </c>
      <c r="AJ376" s="65">
        <v>0</v>
      </c>
      <c r="AK376" s="65">
        <v>0</v>
      </c>
      <c r="AL376" s="65">
        <v>0</v>
      </c>
      <c r="AM376" s="65">
        <v>0</v>
      </c>
      <c r="AN376" s="89">
        <v>0</v>
      </c>
      <c r="AO376" s="89">
        <v>0</v>
      </c>
      <c r="AP376" s="89">
        <v>0</v>
      </c>
      <c r="AQ376" s="89">
        <v>0</v>
      </c>
      <c r="AR376" s="89">
        <v>0</v>
      </c>
      <c r="AS376" s="89">
        <v>0</v>
      </c>
      <c r="AT376" s="89">
        <v>0</v>
      </c>
      <c r="AU376" s="89">
        <v>0</v>
      </c>
      <c r="AV376" s="89">
        <v>0</v>
      </c>
      <c r="AW376" s="89">
        <v>0</v>
      </c>
      <c r="AX376" s="89">
        <v>0</v>
      </c>
      <c r="AY376" s="89">
        <v>0</v>
      </c>
      <c r="AZ376" s="65">
        <f t="shared" si="278"/>
        <v>0</v>
      </c>
      <c r="BA376" s="65">
        <f t="shared" si="279"/>
        <v>0</v>
      </c>
      <c r="BB376" s="65">
        <f t="shared" si="280"/>
        <v>0</v>
      </c>
      <c r="BC376" s="65">
        <f t="shared" si="281"/>
        <v>0</v>
      </c>
      <c r="BD376" s="65">
        <f t="shared" si="282"/>
        <v>0</v>
      </c>
      <c r="BE376" s="65">
        <f t="shared" si="283"/>
        <v>0</v>
      </c>
      <c r="BF376" s="65">
        <f t="shared" si="284"/>
        <v>0</v>
      </c>
      <c r="BG376" s="65">
        <f t="shared" si="285"/>
        <v>0</v>
      </c>
      <c r="BH376" s="65">
        <f t="shared" si="286"/>
        <v>0</v>
      </c>
      <c r="BI376" s="65">
        <f t="shared" si="287"/>
        <v>0</v>
      </c>
      <c r="BJ376" s="65">
        <f t="shared" si="288"/>
        <v>0</v>
      </c>
      <c r="BK376" s="65">
        <f t="shared" si="289"/>
        <v>0</v>
      </c>
    </row>
    <row r="377" spans="2:63" ht="15" hidden="1" customHeight="1" outlineLevel="1">
      <c r="B377" s="56" t="s">
        <v>54</v>
      </c>
      <c r="C377" s="56" t="s">
        <v>38</v>
      </c>
      <c r="D377" s="88">
        <f t="shared" si="249"/>
        <v>0</v>
      </c>
      <c r="E377" s="88">
        <f t="shared" si="250"/>
        <v>0</v>
      </c>
      <c r="F377" s="65">
        <f t="shared" si="251"/>
        <v>0</v>
      </c>
      <c r="G377" s="65">
        <f t="shared" si="252"/>
        <v>0</v>
      </c>
      <c r="H377" s="65">
        <f t="shared" si="253"/>
        <v>0</v>
      </c>
      <c r="J377" s="88">
        <f t="shared" si="254"/>
        <v>0.10862010029850537</v>
      </c>
      <c r="K377" s="88">
        <f t="shared" si="255"/>
        <v>3.2759140353760051E-3</v>
      </c>
      <c r="L377" s="88">
        <f t="shared" si="256"/>
        <v>0.88594669785580527</v>
      </c>
      <c r="M377" s="88">
        <f t="shared" si="257"/>
        <v>0</v>
      </c>
      <c r="N377" s="88">
        <f t="shared" si="258"/>
        <v>2.1572878103133294E-3</v>
      </c>
      <c r="O377" s="88">
        <f t="shared" si="259"/>
        <v>0</v>
      </c>
      <c r="P377" s="65">
        <f t="shared" si="260"/>
        <v>0</v>
      </c>
      <c r="Q377" s="65">
        <f t="shared" si="261"/>
        <v>0</v>
      </c>
      <c r="R377" s="65">
        <f t="shared" si="262"/>
        <v>0</v>
      </c>
      <c r="S377" s="65">
        <f t="shared" si="263"/>
        <v>0</v>
      </c>
      <c r="T377" s="65">
        <f t="shared" si="264"/>
        <v>0</v>
      </c>
      <c r="U377" s="65">
        <f t="shared" si="265"/>
        <v>0</v>
      </c>
      <c r="V377" s="89">
        <f t="shared" si="266"/>
        <v>0</v>
      </c>
      <c r="W377" s="89">
        <f t="shared" si="267"/>
        <v>0</v>
      </c>
      <c r="X377" s="89">
        <f t="shared" si="268"/>
        <v>0</v>
      </c>
      <c r="Y377" s="89">
        <f t="shared" si="269"/>
        <v>0</v>
      </c>
      <c r="Z377" s="89">
        <f t="shared" si="270"/>
        <v>0</v>
      </c>
      <c r="AA377" s="89">
        <f t="shared" si="271"/>
        <v>0</v>
      </c>
      <c r="AB377" s="89">
        <f t="shared" si="272"/>
        <v>0</v>
      </c>
      <c r="AC377" s="89">
        <f t="shared" si="273"/>
        <v>0</v>
      </c>
      <c r="AD377" s="89">
        <f t="shared" si="274"/>
        <v>0</v>
      </c>
      <c r="AE377" s="89">
        <f t="shared" si="275"/>
        <v>0</v>
      </c>
      <c r="AF377" s="89">
        <f t="shared" si="276"/>
        <v>0</v>
      </c>
      <c r="AG377" s="89">
        <f t="shared" si="277"/>
        <v>0</v>
      </c>
      <c r="AH377" s="65">
        <v>123610</v>
      </c>
      <c r="AI377" s="65">
        <v>3728</v>
      </c>
      <c r="AJ377" s="65">
        <v>1008210</v>
      </c>
      <c r="AK377" s="65">
        <v>0</v>
      </c>
      <c r="AL377" s="65">
        <v>2455</v>
      </c>
      <c r="AM377" s="65">
        <v>0</v>
      </c>
      <c r="AN377" s="89">
        <v>182293996</v>
      </c>
      <c r="AO377" s="89">
        <v>5223500</v>
      </c>
      <c r="AP377" s="89">
        <v>1382278794</v>
      </c>
      <c r="AQ377" s="89">
        <v>0</v>
      </c>
      <c r="AR377" s="89">
        <v>4141887</v>
      </c>
      <c r="AS377" s="89">
        <v>0</v>
      </c>
      <c r="AT377" s="89">
        <v>79433771</v>
      </c>
      <c r="AU377" s="89">
        <v>2269588</v>
      </c>
      <c r="AV377" s="89">
        <v>666203365</v>
      </c>
      <c r="AW377" s="89">
        <v>0</v>
      </c>
      <c r="AX377" s="89">
        <v>1777958</v>
      </c>
      <c r="AY377" s="89">
        <v>0</v>
      </c>
      <c r="AZ377" s="65">
        <f t="shared" si="278"/>
        <v>1474.7512013591133</v>
      </c>
      <c r="BA377" s="65">
        <f t="shared" si="279"/>
        <v>1401.1534334763949</v>
      </c>
      <c r="BB377" s="65">
        <f t="shared" si="280"/>
        <v>1371.0226976522749</v>
      </c>
      <c r="BC377" s="65">
        <f t="shared" si="281"/>
        <v>0</v>
      </c>
      <c r="BD377" s="65">
        <f t="shared" si="282"/>
        <v>1687.1230142566192</v>
      </c>
      <c r="BE377" s="65">
        <f t="shared" si="283"/>
        <v>0</v>
      </c>
      <c r="BF377" s="65">
        <f t="shared" si="284"/>
        <v>642.61605857131303</v>
      </c>
      <c r="BG377" s="65">
        <f t="shared" si="285"/>
        <v>608.79506437768237</v>
      </c>
      <c r="BH377" s="65">
        <f t="shared" si="286"/>
        <v>660.7783745449857</v>
      </c>
      <c r="BI377" s="65">
        <f t="shared" si="287"/>
        <v>0</v>
      </c>
      <c r="BJ377" s="65">
        <f t="shared" si="288"/>
        <v>724.21914460285132</v>
      </c>
      <c r="BK377" s="65">
        <f t="shared" si="289"/>
        <v>0</v>
      </c>
    </row>
    <row r="378" spans="2:63" ht="15" hidden="1" customHeight="1" outlineLevel="1">
      <c r="B378" s="56" t="s">
        <v>54</v>
      </c>
      <c r="C378" s="56" t="s">
        <v>37</v>
      </c>
      <c r="D378" s="88">
        <f t="shared" si="249"/>
        <v>0</v>
      </c>
      <c r="E378" s="88">
        <f t="shared" si="250"/>
        <v>0</v>
      </c>
      <c r="F378" s="65">
        <f t="shared" si="251"/>
        <v>0</v>
      </c>
      <c r="G378" s="65">
        <f t="shared" si="252"/>
        <v>0</v>
      </c>
      <c r="H378" s="65">
        <f t="shared" si="253"/>
        <v>0</v>
      </c>
      <c r="J378" s="88">
        <f t="shared" si="254"/>
        <v>0.30233918275901323</v>
      </c>
      <c r="K378" s="88">
        <f t="shared" si="255"/>
        <v>0.12386860133278009</v>
      </c>
      <c r="L378" s="88">
        <f t="shared" si="256"/>
        <v>0.13222723531624195</v>
      </c>
      <c r="M378" s="88">
        <f t="shared" si="257"/>
        <v>0.1679988102863024</v>
      </c>
      <c r="N378" s="88">
        <f t="shared" si="258"/>
        <v>0.21758625555448893</v>
      </c>
      <c r="O378" s="88">
        <f t="shared" si="259"/>
        <v>5.5979914751173407E-2</v>
      </c>
      <c r="P378" s="65">
        <f t="shared" si="260"/>
        <v>0</v>
      </c>
      <c r="Q378" s="65">
        <f t="shared" si="261"/>
        <v>0</v>
      </c>
      <c r="R378" s="65">
        <f t="shared" si="262"/>
        <v>0</v>
      </c>
      <c r="S378" s="65">
        <f t="shared" si="263"/>
        <v>0</v>
      </c>
      <c r="T378" s="65">
        <f t="shared" si="264"/>
        <v>0</v>
      </c>
      <c r="U378" s="65">
        <f t="shared" si="265"/>
        <v>0</v>
      </c>
      <c r="V378" s="89">
        <f t="shared" si="266"/>
        <v>0</v>
      </c>
      <c r="W378" s="89">
        <f t="shared" si="267"/>
        <v>0</v>
      </c>
      <c r="X378" s="89">
        <f t="shared" si="268"/>
        <v>0</v>
      </c>
      <c r="Y378" s="89">
        <f t="shared" si="269"/>
        <v>0</v>
      </c>
      <c r="Z378" s="89">
        <f t="shared" si="270"/>
        <v>0</v>
      </c>
      <c r="AA378" s="89">
        <f t="shared" si="271"/>
        <v>0</v>
      </c>
      <c r="AB378" s="89">
        <f t="shared" si="272"/>
        <v>0</v>
      </c>
      <c r="AC378" s="89">
        <f t="shared" si="273"/>
        <v>0</v>
      </c>
      <c r="AD378" s="89">
        <f t="shared" si="274"/>
        <v>0</v>
      </c>
      <c r="AE378" s="89">
        <f t="shared" si="275"/>
        <v>0</v>
      </c>
      <c r="AF378" s="89">
        <f t="shared" si="276"/>
        <v>0</v>
      </c>
      <c r="AG378" s="89">
        <f t="shared" si="277"/>
        <v>0</v>
      </c>
      <c r="AH378" s="65">
        <v>0</v>
      </c>
      <c r="AI378" s="65">
        <v>0</v>
      </c>
      <c r="AJ378" s="65">
        <v>0</v>
      </c>
      <c r="AK378" s="65">
        <v>0</v>
      </c>
      <c r="AL378" s="65">
        <v>0</v>
      </c>
      <c r="AM378" s="65">
        <v>0</v>
      </c>
      <c r="AN378" s="89">
        <v>0</v>
      </c>
      <c r="AO378" s="89">
        <v>0</v>
      </c>
      <c r="AP378" s="89">
        <v>0</v>
      </c>
      <c r="AQ378" s="89">
        <v>0</v>
      </c>
      <c r="AR378" s="89">
        <v>0</v>
      </c>
      <c r="AS378" s="89">
        <v>0</v>
      </c>
      <c r="AT378" s="89">
        <v>0</v>
      </c>
      <c r="AU378" s="89">
        <v>0</v>
      </c>
      <c r="AV378" s="89">
        <v>0</v>
      </c>
      <c r="AW378" s="89">
        <v>0</v>
      </c>
      <c r="AX378" s="89">
        <v>0</v>
      </c>
      <c r="AY378" s="89">
        <v>0</v>
      </c>
      <c r="AZ378" s="65">
        <f t="shared" si="278"/>
        <v>0</v>
      </c>
      <c r="BA378" s="65">
        <f t="shared" si="279"/>
        <v>0</v>
      </c>
      <c r="BB378" s="65">
        <f t="shared" si="280"/>
        <v>0</v>
      </c>
      <c r="BC378" s="65">
        <f t="shared" si="281"/>
        <v>0</v>
      </c>
      <c r="BD378" s="65">
        <f t="shared" si="282"/>
        <v>0</v>
      </c>
      <c r="BE378" s="65">
        <f t="shared" si="283"/>
        <v>0</v>
      </c>
      <c r="BF378" s="65">
        <f t="shared" si="284"/>
        <v>0</v>
      </c>
      <c r="BG378" s="65">
        <f t="shared" si="285"/>
        <v>0</v>
      </c>
      <c r="BH378" s="65">
        <f t="shared" si="286"/>
        <v>0</v>
      </c>
      <c r="BI378" s="65">
        <f t="shared" si="287"/>
        <v>0</v>
      </c>
      <c r="BJ378" s="65">
        <f t="shared" si="288"/>
        <v>0</v>
      </c>
      <c r="BK378" s="65">
        <f t="shared" si="289"/>
        <v>0</v>
      </c>
    </row>
    <row r="379" spans="2:63" ht="15" hidden="1" customHeight="1" outlineLevel="1">
      <c r="B379" s="56" t="s">
        <v>54</v>
      </c>
      <c r="C379" s="56" t="s">
        <v>36</v>
      </c>
      <c r="D379" s="88">
        <f t="shared" si="249"/>
        <v>0</v>
      </c>
      <c r="E379" s="88">
        <f t="shared" si="250"/>
        <v>0</v>
      </c>
      <c r="F379" s="65">
        <f t="shared" si="251"/>
        <v>0</v>
      </c>
      <c r="G379" s="65">
        <f t="shared" si="252"/>
        <v>0</v>
      </c>
      <c r="H379" s="65">
        <f t="shared" si="253"/>
        <v>0</v>
      </c>
      <c r="J379" s="88">
        <f t="shared" si="254"/>
        <v>0.30233918275901323</v>
      </c>
      <c r="K379" s="88">
        <f t="shared" si="255"/>
        <v>0.12386860133278009</v>
      </c>
      <c r="L379" s="88">
        <f t="shared" si="256"/>
        <v>0.13222723531624195</v>
      </c>
      <c r="M379" s="88">
        <f t="shared" si="257"/>
        <v>0.1679988102863024</v>
      </c>
      <c r="N379" s="88">
        <f t="shared" si="258"/>
        <v>0.21758625555448893</v>
      </c>
      <c r="O379" s="88">
        <f t="shared" si="259"/>
        <v>5.5979914751173407E-2</v>
      </c>
      <c r="P379" s="65">
        <f t="shared" si="260"/>
        <v>0</v>
      </c>
      <c r="Q379" s="65">
        <f t="shared" si="261"/>
        <v>0</v>
      </c>
      <c r="R379" s="65">
        <f t="shared" si="262"/>
        <v>0</v>
      </c>
      <c r="S379" s="65">
        <f t="shared" si="263"/>
        <v>0</v>
      </c>
      <c r="T379" s="65">
        <f t="shared" si="264"/>
        <v>0</v>
      </c>
      <c r="U379" s="65">
        <f t="shared" si="265"/>
        <v>0</v>
      </c>
      <c r="V379" s="89">
        <f t="shared" si="266"/>
        <v>0</v>
      </c>
      <c r="W379" s="89">
        <f t="shared" si="267"/>
        <v>0</v>
      </c>
      <c r="X379" s="89">
        <f t="shared" si="268"/>
        <v>0</v>
      </c>
      <c r="Y379" s="89">
        <f t="shared" si="269"/>
        <v>0</v>
      </c>
      <c r="Z379" s="89">
        <f t="shared" si="270"/>
        <v>0</v>
      </c>
      <c r="AA379" s="89">
        <f t="shared" si="271"/>
        <v>0</v>
      </c>
      <c r="AB379" s="89">
        <f t="shared" si="272"/>
        <v>0</v>
      </c>
      <c r="AC379" s="89">
        <f t="shared" si="273"/>
        <v>0</v>
      </c>
      <c r="AD379" s="89">
        <f t="shared" si="274"/>
        <v>0</v>
      </c>
      <c r="AE379" s="89">
        <f t="shared" si="275"/>
        <v>0</v>
      </c>
      <c r="AF379" s="89">
        <f t="shared" si="276"/>
        <v>0</v>
      </c>
      <c r="AG379" s="89">
        <f t="shared" si="277"/>
        <v>0</v>
      </c>
      <c r="AH379" s="65">
        <v>0</v>
      </c>
      <c r="AI379" s="65">
        <v>0</v>
      </c>
      <c r="AJ379" s="65">
        <v>0</v>
      </c>
      <c r="AK379" s="65">
        <v>0</v>
      </c>
      <c r="AL379" s="65">
        <v>0</v>
      </c>
      <c r="AM379" s="65">
        <v>0</v>
      </c>
      <c r="AN379" s="89">
        <v>0</v>
      </c>
      <c r="AO379" s="89">
        <v>0</v>
      </c>
      <c r="AP379" s="89">
        <v>0</v>
      </c>
      <c r="AQ379" s="89">
        <v>0</v>
      </c>
      <c r="AR379" s="89">
        <v>0</v>
      </c>
      <c r="AS379" s="89">
        <v>0</v>
      </c>
      <c r="AT379" s="89">
        <v>0</v>
      </c>
      <c r="AU379" s="89">
        <v>0</v>
      </c>
      <c r="AV379" s="89">
        <v>0</v>
      </c>
      <c r="AW379" s="89">
        <v>0</v>
      </c>
      <c r="AX379" s="89">
        <v>0</v>
      </c>
      <c r="AY379" s="89">
        <v>0</v>
      </c>
      <c r="AZ379" s="65">
        <f t="shared" si="278"/>
        <v>0</v>
      </c>
      <c r="BA379" s="65">
        <f t="shared" si="279"/>
        <v>0</v>
      </c>
      <c r="BB379" s="65">
        <f t="shared" si="280"/>
        <v>0</v>
      </c>
      <c r="BC379" s="65">
        <f t="shared" si="281"/>
        <v>0</v>
      </c>
      <c r="BD379" s="65">
        <f t="shared" si="282"/>
        <v>0</v>
      </c>
      <c r="BE379" s="65">
        <f t="shared" si="283"/>
        <v>0</v>
      </c>
      <c r="BF379" s="65">
        <f t="shared" si="284"/>
        <v>0</v>
      </c>
      <c r="BG379" s="65">
        <f t="shared" si="285"/>
        <v>0</v>
      </c>
      <c r="BH379" s="65">
        <f t="shared" si="286"/>
        <v>0</v>
      </c>
      <c r="BI379" s="65">
        <f t="shared" si="287"/>
        <v>0</v>
      </c>
      <c r="BJ379" s="65">
        <f t="shared" si="288"/>
        <v>0</v>
      </c>
      <c r="BK379" s="65">
        <f t="shared" si="289"/>
        <v>0</v>
      </c>
    </row>
    <row r="380" spans="2:63" ht="15" hidden="1" customHeight="1" outlineLevel="1">
      <c r="B380" s="56" t="s">
        <v>54</v>
      </c>
      <c r="C380" s="56" t="s">
        <v>35</v>
      </c>
      <c r="D380" s="88">
        <f t="shared" si="249"/>
        <v>0</v>
      </c>
      <c r="E380" s="88">
        <f t="shared" si="250"/>
        <v>0</v>
      </c>
      <c r="F380" s="65">
        <f t="shared" si="251"/>
        <v>0</v>
      </c>
      <c r="G380" s="65">
        <f t="shared" si="252"/>
        <v>0</v>
      </c>
      <c r="H380" s="65">
        <f t="shared" si="253"/>
        <v>0</v>
      </c>
      <c r="J380" s="88">
        <f t="shared" si="254"/>
        <v>0.30233918275901323</v>
      </c>
      <c r="K380" s="88">
        <f t="shared" si="255"/>
        <v>0.12386860133278009</v>
      </c>
      <c r="L380" s="88">
        <f t="shared" si="256"/>
        <v>0.13222723531624195</v>
      </c>
      <c r="M380" s="88">
        <f t="shared" si="257"/>
        <v>0.1679988102863024</v>
      </c>
      <c r="N380" s="88">
        <f t="shared" si="258"/>
        <v>0.21758625555448893</v>
      </c>
      <c r="O380" s="88">
        <f t="shared" si="259"/>
        <v>5.5979914751173407E-2</v>
      </c>
      <c r="P380" s="65">
        <f t="shared" si="260"/>
        <v>0</v>
      </c>
      <c r="Q380" s="65">
        <f t="shared" si="261"/>
        <v>0</v>
      </c>
      <c r="R380" s="65">
        <f t="shared" si="262"/>
        <v>0</v>
      </c>
      <c r="S380" s="65">
        <f t="shared" si="263"/>
        <v>0</v>
      </c>
      <c r="T380" s="65">
        <f t="shared" si="264"/>
        <v>0</v>
      </c>
      <c r="U380" s="65">
        <f t="shared" si="265"/>
        <v>0</v>
      </c>
      <c r="V380" s="89">
        <f t="shared" si="266"/>
        <v>0</v>
      </c>
      <c r="W380" s="89">
        <f t="shared" si="267"/>
        <v>0</v>
      </c>
      <c r="X380" s="89">
        <f t="shared" si="268"/>
        <v>0</v>
      </c>
      <c r="Y380" s="89">
        <f t="shared" si="269"/>
        <v>0</v>
      </c>
      <c r="Z380" s="89">
        <f t="shared" si="270"/>
        <v>0</v>
      </c>
      <c r="AA380" s="89">
        <f t="shared" si="271"/>
        <v>0</v>
      </c>
      <c r="AB380" s="89">
        <f t="shared" si="272"/>
        <v>0</v>
      </c>
      <c r="AC380" s="89">
        <f t="shared" si="273"/>
        <v>0</v>
      </c>
      <c r="AD380" s="89">
        <f t="shared" si="274"/>
        <v>0</v>
      </c>
      <c r="AE380" s="89">
        <f t="shared" si="275"/>
        <v>0</v>
      </c>
      <c r="AF380" s="89">
        <f t="shared" si="276"/>
        <v>0</v>
      </c>
      <c r="AG380" s="89">
        <f t="shared" si="277"/>
        <v>0</v>
      </c>
      <c r="AH380" s="65">
        <v>0</v>
      </c>
      <c r="AI380" s="65">
        <v>0</v>
      </c>
      <c r="AJ380" s="65">
        <v>0</v>
      </c>
      <c r="AK380" s="65">
        <v>0</v>
      </c>
      <c r="AL380" s="65">
        <v>0</v>
      </c>
      <c r="AM380" s="65">
        <v>0</v>
      </c>
      <c r="AN380" s="89">
        <v>0</v>
      </c>
      <c r="AO380" s="89">
        <v>0</v>
      </c>
      <c r="AP380" s="89">
        <v>0</v>
      </c>
      <c r="AQ380" s="89">
        <v>0</v>
      </c>
      <c r="AR380" s="89">
        <v>0</v>
      </c>
      <c r="AS380" s="89">
        <v>0</v>
      </c>
      <c r="AT380" s="89">
        <v>0</v>
      </c>
      <c r="AU380" s="89">
        <v>0</v>
      </c>
      <c r="AV380" s="89">
        <v>0</v>
      </c>
      <c r="AW380" s="89">
        <v>0</v>
      </c>
      <c r="AX380" s="89">
        <v>0</v>
      </c>
      <c r="AY380" s="89">
        <v>0</v>
      </c>
      <c r="AZ380" s="65">
        <f t="shared" si="278"/>
        <v>0</v>
      </c>
      <c r="BA380" s="65">
        <f t="shared" si="279"/>
        <v>0</v>
      </c>
      <c r="BB380" s="65">
        <f t="shared" si="280"/>
        <v>0</v>
      </c>
      <c r="BC380" s="65">
        <f t="shared" si="281"/>
        <v>0</v>
      </c>
      <c r="BD380" s="65">
        <f t="shared" si="282"/>
        <v>0</v>
      </c>
      <c r="BE380" s="65">
        <f t="shared" si="283"/>
        <v>0</v>
      </c>
      <c r="BF380" s="65">
        <f t="shared" si="284"/>
        <v>0</v>
      </c>
      <c r="BG380" s="65">
        <f t="shared" si="285"/>
        <v>0</v>
      </c>
      <c r="BH380" s="65">
        <f t="shared" si="286"/>
        <v>0</v>
      </c>
      <c r="BI380" s="65">
        <f t="shared" si="287"/>
        <v>0</v>
      </c>
      <c r="BJ380" s="65">
        <f t="shared" si="288"/>
        <v>0</v>
      </c>
      <c r="BK380" s="65">
        <f t="shared" si="289"/>
        <v>0</v>
      </c>
    </row>
    <row r="381" spans="2:63" ht="15" hidden="1" customHeight="1" outlineLevel="1">
      <c r="B381" s="56" t="s">
        <v>54</v>
      </c>
      <c r="C381" s="56" t="s">
        <v>34</v>
      </c>
      <c r="D381" s="88">
        <f t="shared" si="249"/>
        <v>0</v>
      </c>
      <c r="E381" s="88">
        <f t="shared" si="250"/>
        <v>0</v>
      </c>
      <c r="F381" s="65">
        <f t="shared" si="251"/>
        <v>0</v>
      </c>
      <c r="G381" s="65">
        <f t="shared" si="252"/>
        <v>0</v>
      </c>
      <c r="H381" s="65">
        <f t="shared" si="253"/>
        <v>0</v>
      </c>
      <c r="J381" s="88">
        <f t="shared" si="254"/>
        <v>0.30233918275901323</v>
      </c>
      <c r="K381" s="88">
        <f t="shared" si="255"/>
        <v>0.12386860133278009</v>
      </c>
      <c r="L381" s="88">
        <f t="shared" si="256"/>
        <v>0.13222723531624195</v>
      </c>
      <c r="M381" s="88">
        <f t="shared" si="257"/>
        <v>0.1679988102863024</v>
      </c>
      <c r="N381" s="88">
        <f t="shared" si="258"/>
        <v>0.21758625555448893</v>
      </c>
      <c r="O381" s="88">
        <f t="shared" si="259"/>
        <v>5.5979914751173407E-2</v>
      </c>
      <c r="P381" s="65">
        <f t="shared" si="260"/>
        <v>0</v>
      </c>
      <c r="Q381" s="65">
        <f t="shared" si="261"/>
        <v>0</v>
      </c>
      <c r="R381" s="65">
        <f t="shared" si="262"/>
        <v>0</v>
      </c>
      <c r="S381" s="65">
        <f t="shared" si="263"/>
        <v>0</v>
      </c>
      <c r="T381" s="65">
        <f t="shared" si="264"/>
        <v>0</v>
      </c>
      <c r="U381" s="65">
        <f t="shared" si="265"/>
        <v>0</v>
      </c>
      <c r="V381" s="89">
        <f t="shared" si="266"/>
        <v>0</v>
      </c>
      <c r="W381" s="89">
        <f t="shared" si="267"/>
        <v>0</v>
      </c>
      <c r="X381" s="89">
        <f t="shared" si="268"/>
        <v>0</v>
      </c>
      <c r="Y381" s="89">
        <f t="shared" si="269"/>
        <v>0</v>
      </c>
      <c r="Z381" s="89">
        <f t="shared" si="270"/>
        <v>0</v>
      </c>
      <c r="AA381" s="89">
        <f t="shared" si="271"/>
        <v>0</v>
      </c>
      <c r="AB381" s="89">
        <f t="shared" si="272"/>
        <v>0</v>
      </c>
      <c r="AC381" s="89">
        <f t="shared" si="273"/>
        <v>0</v>
      </c>
      <c r="AD381" s="89">
        <f t="shared" si="274"/>
        <v>0</v>
      </c>
      <c r="AE381" s="89">
        <f t="shared" si="275"/>
        <v>0</v>
      </c>
      <c r="AF381" s="89">
        <f t="shared" si="276"/>
        <v>0</v>
      </c>
      <c r="AG381" s="89">
        <f t="shared" si="277"/>
        <v>0</v>
      </c>
      <c r="AH381" s="65">
        <v>0</v>
      </c>
      <c r="AI381" s="65">
        <v>0</v>
      </c>
      <c r="AJ381" s="65">
        <v>0</v>
      </c>
      <c r="AK381" s="65">
        <v>0</v>
      </c>
      <c r="AL381" s="65">
        <v>0</v>
      </c>
      <c r="AM381" s="65">
        <v>0</v>
      </c>
      <c r="AN381" s="89">
        <v>0</v>
      </c>
      <c r="AO381" s="89">
        <v>0</v>
      </c>
      <c r="AP381" s="89">
        <v>0</v>
      </c>
      <c r="AQ381" s="89">
        <v>0</v>
      </c>
      <c r="AR381" s="89">
        <v>0</v>
      </c>
      <c r="AS381" s="89">
        <v>0</v>
      </c>
      <c r="AT381" s="89">
        <v>0</v>
      </c>
      <c r="AU381" s="89">
        <v>0</v>
      </c>
      <c r="AV381" s="89">
        <v>0</v>
      </c>
      <c r="AW381" s="89">
        <v>0</v>
      </c>
      <c r="AX381" s="89">
        <v>0</v>
      </c>
      <c r="AY381" s="89">
        <v>0</v>
      </c>
      <c r="AZ381" s="65">
        <f t="shared" si="278"/>
        <v>0</v>
      </c>
      <c r="BA381" s="65">
        <f t="shared" si="279"/>
        <v>0</v>
      </c>
      <c r="BB381" s="65">
        <f t="shared" si="280"/>
        <v>0</v>
      </c>
      <c r="BC381" s="65">
        <f t="shared" si="281"/>
        <v>0</v>
      </c>
      <c r="BD381" s="65">
        <f t="shared" si="282"/>
        <v>0</v>
      </c>
      <c r="BE381" s="65">
        <f t="shared" si="283"/>
        <v>0</v>
      </c>
      <c r="BF381" s="65">
        <f t="shared" si="284"/>
        <v>0</v>
      </c>
      <c r="BG381" s="65">
        <f t="shared" si="285"/>
        <v>0</v>
      </c>
      <c r="BH381" s="65">
        <f t="shared" si="286"/>
        <v>0</v>
      </c>
      <c r="BI381" s="65">
        <f t="shared" si="287"/>
        <v>0</v>
      </c>
      <c r="BJ381" s="65">
        <f t="shared" si="288"/>
        <v>0</v>
      </c>
      <c r="BK381" s="65">
        <f t="shared" si="289"/>
        <v>0</v>
      </c>
    </row>
    <row r="382" spans="2:63" ht="15" hidden="1" customHeight="1" outlineLevel="1">
      <c r="B382" s="56" t="s">
        <v>54</v>
      </c>
      <c r="C382" s="56" t="s">
        <v>33</v>
      </c>
      <c r="D382" s="88">
        <f t="shared" si="249"/>
        <v>0</v>
      </c>
      <c r="E382" s="88">
        <f t="shared" si="250"/>
        <v>0</v>
      </c>
      <c r="F382" s="65">
        <f t="shared" si="251"/>
        <v>0</v>
      </c>
      <c r="G382" s="65">
        <f t="shared" si="252"/>
        <v>0</v>
      </c>
      <c r="H382" s="65">
        <f t="shared" si="253"/>
        <v>0</v>
      </c>
      <c r="J382" s="88">
        <f t="shared" si="254"/>
        <v>2.3593379629005141E-3</v>
      </c>
      <c r="K382" s="88">
        <f t="shared" si="255"/>
        <v>8.2773031442715539E-5</v>
      </c>
      <c r="L382" s="88">
        <f t="shared" si="256"/>
        <v>4.4853786038458188E-3</v>
      </c>
      <c r="M382" s="88">
        <f t="shared" si="257"/>
        <v>0.99307251040181099</v>
      </c>
      <c r="N382" s="88">
        <f t="shared" si="258"/>
        <v>0</v>
      </c>
      <c r="O382" s="88">
        <f t="shared" si="259"/>
        <v>0</v>
      </c>
      <c r="P382" s="65">
        <f t="shared" si="260"/>
        <v>0</v>
      </c>
      <c r="Q382" s="65">
        <f t="shared" si="261"/>
        <v>0</v>
      </c>
      <c r="R382" s="65">
        <f t="shared" si="262"/>
        <v>0</v>
      </c>
      <c r="S382" s="65">
        <f t="shared" si="263"/>
        <v>0</v>
      </c>
      <c r="T382" s="65">
        <f t="shared" si="264"/>
        <v>0</v>
      </c>
      <c r="U382" s="65">
        <f t="shared" si="265"/>
        <v>0</v>
      </c>
      <c r="V382" s="89">
        <f t="shared" si="266"/>
        <v>0</v>
      </c>
      <c r="W382" s="89">
        <f t="shared" si="267"/>
        <v>0</v>
      </c>
      <c r="X382" s="89">
        <f t="shared" si="268"/>
        <v>0</v>
      </c>
      <c r="Y382" s="89">
        <f t="shared" si="269"/>
        <v>0</v>
      </c>
      <c r="Z382" s="89">
        <f t="shared" si="270"/>
        <v>0</v>
      </c>
      <c r="AA382" s="89">
        <f t="shared" si="271"/>
        <v>0</v>
      </c>
      <c r="AB382" s="89">
        <f t="shared" si="272"/>
        <v>0</v>
      </c>
      <c r="AC382" s="89">
        <f t="shared" si="273"/>
        <v>0</v>
      </c>
      <c r="AD382" s="89">
        <f t="shared" si="274"/>
        <v>0</v>
      </c>
      <c r="AE382" s="89">
        <f t="shared" si="275"/>
        <v>0</v>
      </c>
      <c r="AF382" s="89">
        <f t="shared" si="276"/>
        <v>0</v>
      </c>
      <c r="AG382" s="89">
        <f t="shared" si="277"/>
        <v>0</v>
      </c>
      <c r="AH382" s="65">
        <v>7696</v>
      </c>
      <c r="AI382" s="65">
        <v>270</v>
      </c>
      <c r="AJ382" s="65">
        <v>14631</v>
      </c>
      <c r="AK382" s="65">
        <v>3239335</v>
      </c>
      <c r="AL382" s="65">
        <v>0</v>
      </c>
      <c r="AM382" s="65">
        <v>0</v>
      </c>
      <c r="AN382" s="89">
        <v>6364677</v>
      </c>
      <c r="AO382" s="89">
        <v>230988</v>
      </c>
      <c r="AP382" s="89">
        <v>12212318</v>
      </c>
      <c r="AQ382" s="89">
        <v>2185478801</v>
      </c>
      <c r="AR382" s="89">
        <v>0</v>
      </c>
      <c r="AS382" s="89">
        <v>0</v>
      </c>
      <c r="AT382" s="89">
        <v>1880835</v>
      </c>
      <c r="AU382" s="89">
        <v>66218</v>
      </c>
      <c r="AV382" s="89">
        <v>3523894</v>
      </c>
      <c r="AW382" s="89">
        <v>787171922</v>
      </c>
      <c r="AX382" s="89">
        <v>0</v>
      </c>
      <c r="AY382" s="89">
        <v>0</v>
      </c>
      <c r="AZ382" s="65">
        <f t="shared" si="278"/>
        <v>827.01104469854465</v>
      </c>
      <c r="BA382" s="65">
        <f t="shared" si="279"/>
        <v>855.51111111111106</v>
      </c>
      <c r="BB382" s="65">
        <f t="shared" si="280"/>
        <v>834.68785455539603</v>
      </c>
      <c r="BC382" s="65">
        <f t="shared" si="281"/>
        <v>674.66896785914389</v>
      </c>
      <c r="BD382" s="65">
        <f t="shared" si="282"/>
        <v>0</v>
      </c>
      <c r="BE382" s="65">
        <f t="shared" si="283"/>
        <v>0</v>
      </c>
      <c r="BF382" s="65">
        <f t="shared" si="284"/>
        <v>244.39124220374219</v>
      </c>
      <c r="BG382" s="65">
        <f t="shared" si="285"/>
        <v>245.25185185185185</v>
      </c>
      <c r="BH382" s="65">
        <f t="shared" si="286"/>
        <v>240.85120634269703</v>
      </c>
      <c r="BI382" s="65">
        <f t="shared" si="287"/>
        <v>243.00417277002842</v>
      </c>
      <c r="BJ382" s="65">
        <f t="shared" si="288"/>
        <v>0</v>
      </c>
      <c r="BK382" s="65">
        <f t="shared" si="289"/>
        <v>0</v>
      </c>
    </row>
    <row r="383" spans="2:63" ht="15" hidden="1" customHeight="1" outlineLevel="1">
      <c r="B383" s="56" t="s">
        <v>54</v>
      </c>
      <c r="C383" s="56" t="s">
        <v>32</v>
      </c>
      <c r="D383" s="88">
        <f t="shared" si="249"/>
        <v>0</v>
      </c>
      <c r="E383" s="88">
        <f t="shared" si="250"/>
        <v>0</v>
      </c>
      <c r="F383" s="65">
        <f t="shared" si="251"/>
        <v>0</v>
      </c>
      <c r="G383" s="65">
        <f t="shared" si="252"/>
        <v>0</v>
      </c>
      <c r="H383" s="65">
        <f t="shared" si="253"/>
        <v>0</v>
      </c>
      <c r="J383" s="88">
        <f t="shared" si="254"/>
        <v>0.30233918275901323</v>
      </c>
      <c r="K383" s="88">
        <f t="shared" si="255"/>
        <v>0.12386860133278009</v>
      </c>
      <c r="L383" s="88">
        <f t="shared" si="256"/>
        <v>0.13222723531624195</v>
      </c>
      <c r="M383" s="88">
        <f t="shared" si="257"/>
        <v>0.1679988102863024</v>
      </c>
      <c r="N383" s="88">
        <f t="shared" si="258"/>
        <v>0.21758625555448893</v>
      </c>
      <c r="O383" s="88">
        <f t="shared" si="259"/>
        <v>5.5979914751173407E-2</v>
      </c>
      <c r="P383" s="65">
        <f t="shared" si="260"/>
        <v>0</v>
      </c>
      <c r="Q383" s="65">
        <f t="shared" si="261"/>
        <v>0</v>
      </c>
      <c r="R383" s="65">
        <f t="shared" si="262"/>
        <v>0</v>
      </c>
      <c r="S383" s="65">
        <f t="shared" si="263"/>
        <v>0</v>
      </c>
      <c r="T383" s="65">
        <f t="shared" si="264"/>
        <v>0</v>
      </c>
      <c r="U383" s="65">
        <f t="shared" si="265"/>
        <v>0</v>
      </c>
      <c r="V383" s="89">
        <f t="shared" si="266"/>
        <v>0</v>
      </c>
      <c r="W383" s="89">
        <f t="shared" si="267"/>
        <v>0</v>
      </c>
      <c r="X383" s="89">
        <f t="shared" si="268"/>
        <v>0</v>
      </c>
      <c r="Y383" s="89">
        <f t="shared" si="269"/>
        <v>0</v>
      </c>
      <c r="Z383" s="89">
        <f t="shared" si="270"/>
        <v>0</v>
      </c>
      <c r="AA383" s="89">
        <f t="shared" si="271"/>
        <v>0</v>
      </c>
      <c r="AB383" s="89">
        <f t="shared" si="272"/>
        <v>0</v>
      </c>
      <c r="AC383" s="89">
        <f t="shared" si="273"/>
        <v>0</v>
      </c>
      <c r="AD383" s="89">
        <f t="shared" si="274"/>
        <v>0</v>
      </c>
      <c r="AE383" s="89">
        <f t="shared" si="275"/>
        <v>0</v>
      </c>
      <c r="AF383" s="89">
        <f t="shared" si="276"/>
        <v>0</v>
      </c>
      <c r="AG383" s="89">
        <f t="shared" si="277"/>
        <v>0</v>
      </c>
      <c r="AH383" s="65">
        <v>0</v>
      </c>
      <c r="AI383" s="65">
        <v>0</v>
      </c>
      <c r="AJ383" s="65">
        <v>0</v>
      </c>
      <c r="AK383" s="65">
        <v>0</v>
      </c>
      <c r="AL383" s="65">
        <v>0</v>
      </c>
      <c r="AM383" s="65">
        <v>0</v>
      </c>
      <c r="AN383" s="89">
        <v>0</v>
      </c>
      <c r="AO383" s="89">
        <v>0</v>
      </c>
      <c r="AP383" s="89">
        <v>0</v>
      </c>
      <c r="AQ383" s="89">
        <v>0</v>
      </c>
      <c r="AR383" s="89">
        <v>0</v>
      </c>
      <c r="AS383" s="89">
        <v>0</v>
      </c>
      <c r="AT383" s="89">
        <v>0</v>
      </c>
      <c r="AU383" s="89">
        <v>0</v>
      </c>
      <c r="AV383" s="89">
        <v>0</v>
      </c>
      <c r="AW383" s="89">
        <v>0</v>
      </c>
      <c r="AX383" s="89">
        <v>0</v>
      </c>
      <c r="AY383" s="89">
        <v>0</v>
      </c>
      <c r="AZ383" s="65">
        <f t="shared" si="278"/>
        <v>0</v>
      </c>
      <c r="BA383" s="65">
        <f t="shared" si="279"/>
        <v>0</v>
      </c>
      <c r="BB383" s="65">
        <f t="shared" si="280"/>
        <v>0</v>
      </c>
      <c r="BC383" s="65">
        <f t="shared" si="281"/>
        <v>0</v>
      </c>
      <c r="BD383" s="65">
        <f t="shared" si="282"/>
        <v>0</v>
      </c>
      <c r="BE383" s="65">
        <f t="shared" si="283"/>
        <v>0</v>
      </c>
      <c r="BF383" s="65">
        <f t="shared" si="284"/>
        <v>0</v>
      </c>
      <c r="BG383" s="65">
        <f t="shared" si="285"/>
        <v>0</v>
      </c>
      <c r="BH383" s="65">
        <f t="shared" si="286"/>
        <v>0</v>
      </c>
      <c r="BI383" s="65">
        <f t="shared" si="287"/>
        <v>0</v>
      </c>
      <c r="BJ383" s="65">
        <f t="shared" si="288"/>
        <v>0</v>
      </c>
      <c r="BK383" s="65">
        <f t="shared" si="289"/>
        <v>0</v>
      </c>
    </row>
    <row r="384" spans="2:63" ht="15" hidden="1" customHeight="1" outlineLevel="1">
      <c r="B384" s="56" t="s">
        <v>54</v>
      </c>
      <c r="C384" s="56" t="s">
        <v>31</v>
      </c>
      <c r="D384" s="88">
        <f t="shared" si="249"/>
        <v>0</v>
      </c>
      <c r="E384" s="88">
        <f t="shared" si="250"/>
        <v>0</v>
      </c>
      <c r="F384" s="65">
        <f t="shared" si="251"/>
        <v>0</v>
      </c>
      <c r="G384" s="65">
        <f t="shared" si="252"/>
        <v>0</v>
      </c>
      <c r="H384" s="65">
        <f t="shared" si="253"/>
        <v>0</v>
      </c>
      <c r="J384" s="88">
        <f t="shared" si="254"/>
        <v>0.30233918275901323</v>
      </c>
      <c r="K384" s="88">
        <f t="shared" si="255"/>
        <v>0.12386860133278009</v>
      </c>
      <c r="L384" s="88">
        <f t="shared" si="256"/>
        <v>0.13222723531624195</v>
      </c>
      <c r="M384" s="88">
        <f t="shared" si="257"/>
        <v>0.1679988102863024</v>
      </c>
      <c r="N384" s="88">
        <f t="shared" si="258"/>
        <v>0.21758625555448893</v>
      </c>
      <c r="O384" s="88">
        <f t="shared" si="259"/>
        <v>5.5979914751173407E-2</v>
      </c>
      <c r="P384" s="65">
        <f t="shared" si="260"/>
        <v>0</v>
      </c>
      <c r="Q384" s="65">
        <f t="shared" si="261"/>
        <v>0</v>
      </c>
      <c r="R384" s="65">
        <f t="shared" si="262"/>
        <v>0</v>
      </c>
      <c r="S384" s="65">
        <f t="shared" si="263"/>
        <v>0</v>
      </c>
      <c r="T384" s="65">
        <f t="shared" si="264"/>
        <v>0</v>
      </c>
      <c r="U384" s="65">
        <f t="shared" si="265"/>
        <v>0</v>
      </c>
      <c r="V384" s="89">
        <f t="shared" si="266"/>
        <v>0</v>
      </c>
      <c r="W384" s="89">
        <f t="shared" si="267"/>
        <v>0</v>
      </c>
      <c r="X384" s="89">
        <f t="shared" si="268"/>
        <v>0</v>
      </c>
      <c r="Y384" s="89">
        <f t="shared" si="269"/>
        <v>0</v>
      </c>
      <c r="Z384" s="89">
        <f t="shared" si="270"/>
        <v>0</v>
      </c>
      <c r="AA384" s="89">
        <f t="shared" si="271"/>
        <v>0</v>
      </c>
      <c r="AB384" s="89">
        <f t="shared" si="272"/>
        <v>0</v>
      </c>
      <c r="AC384" s="89">
        <f t="shared" si="273"/>
        <v>0</v>
      </c>
      <c r="AD384" s="89">
        <f t="shared" si="274"/>
        <v>0</v>
      </c>
      <c r="AE384" s="89">
        <f t="shared" si="275"/>
        <v>0</v>
      </c>
      <c r="AF384" s="89">
        <f t="shared" si="276"/>
        <v>0</v>
      </c>
      <c r="AG384" s="89">
        <f t="shared" si="277"/>
        <v>0</v>
      </c>
      <c r="AH384" s="65">
        <v>0</v>
      </c>
      <c r="AI384" s="65">
        <v>0</v>
      </c>
      <c r="AJ384" s="65">
        <v>0</v>
      </c>
      <c r="AK384" s="65">
        <v>0</v>
      </c>
      <c r="AL384" s="65">
        <v>0</v>
      </c>
      <c r="AM384" s="65">
        <v>0</v>
      </c>
      <c r="AN384" s="89">
        <v>0</v>
      </c>
      <c r="AO384" s="89">
        <v>0</v>
      </c>
      <c r="AP384" s="89">
        <v>0</v>
      </c>
      <c r="AQ384" s="89">
        <v>0</v>
      </c>
      <c r="AR384" s="89">
        <v>0</v>
      </c>
      <c r="AS384" s="89">
        <v>0</v>
      </c>
      <c r="AT384" s="89">
        <v>0</v>
      </c>
      <c r="AU384" s="89">
        <v>0</v>
      </c>
      <c r="AV384" s="89">
        <v>0</v>
      </c>
      <c r="AW384" s="89">
        <v>0</v>
      </c>
      <c r="AX384" s="89">
        <v>0</v>
      </c>
      <c r="AY384" s="89">
        <v>0</v>
      </c>
      <c r="AZ384" s="65">
        <f t="shared" si="278"/>
        <v>0</v>
      </c>
      <c r="BA384" s="65">
        <f t="shared" si="279"/>
        <v>0</v>
      </c>
      <c r="BB384" s="65">
        <f t="shared" si="280"/>
        <v>0</v>
      </c>
      <c r="BC384" s="65">
        <f t="shared" si="281"/>
        <v>0</v>
      </c>
      <c r="BD384" s="65">
        <f t="shared" si="282"/>
        <v>0</v>
      </c>
      <c r="BE384" s="65">
        <f t="shared" si="283"/>
        <v>0</v>
      </c>
      <c r="BF384" s="65">
        <f t="shared" si="284"/>
        <v>0</v>
      </c>
      <c r="BG384" s="65">
        <f t="shared" si="285"/>
        <v>0</v>
      </c>
      <c r="BH384" s="65">
        <f t="shared" si="286"/>
        <v>0</v>
      </c>
      <c r="BI384" s="65">
        <f t="shared" si="287"/>
        <v>0</v>
      </c>
      <c r="BJ384" s="65">
        <f t="shared" si="288"/>
        <v>0</v>
      </c>
      <c r="BK384" s="65">
        <f t="shared" si="289"/>
        <v>0</v>
      </c>
    </row>
    <row r="385" spans="2:63" ht="15" hidden="1" customHeight="1" outlineLevel="1">
      <c r="B385" s="56" t="s">
        <v>54</v>
      </c>
      <c r="C385" s="56" t="s">
        <v>135</v>
      </c>
      <c r="D385" s="88">
        <f t="shared" si="249"/>
        <v>0</v>
      </c>
      <c r="E385" s="88">
        <f t="shared" si="250"/>
        <v>0</v>
      </c>
      <c r="F385" s="65">
        <f t="shared" si="251"/>
        <v>0</v>
      </c>
      <c r="G385" s="65">
        <f t="shared" si="252"/>
        <v>0</v>
      </c>
      <c r="H385" s="65">
        <f t="shared" si="253"/>
        <v>0</v>
      </c>
      <c r="J385" s="88">
        <f t="shared" si="254"/>
        <v>0.30233918275901323</v>
      </c>
      <c r="K385" s="88">
        <f t="shared" si="255"/>
        <v>0.12386860133278009</v>
      </c>
      <c r="L385" s="88">
        <f t="shared" si="256"/>
        <v>0.13222723531624195</v>
      </c>
      <c r="M385" s="88">
        <f t="shared" si="257"/>
        <v>0.1679988102863024</v>
      </c>
      <c r="N385" s="88">
        <f t="shared" si="258"/>
        <v>0.21758625555448893</v>
      </c>
      <c r="O385" s="88">
        <f t="shared" si="259"/>
        <v>5.5979914751173407E-2</v>
      </c>
      <c r="P385" s="65">
        <f t="shared" si="260"/>
        <v>0</v>
      </c>
      <c r="Q385" s="65">
        <f t="shared" si="261"/>
        <v>0</v>
      </c>
      <c r="R385" s="65">
        <f t="shared" si="262"/>
        <v>0</v>
      </c>
      <c r="S385" s="65">
        <f t="shared" si="263"/>
        <v>0</v>
      </c>
      <c r="T385" s="65">
        <f t="shared" si="264"/>
        <v>0</v>
      </c>
      <c r="U385" s="65">
        <f t="shared" si="265"/>
        <v>0</v>
      </c>
      <c r="V385" s="89">
        <f t="shared" si="266"/>
        <v>0</v>
      </c>
      <c r="W385" s="89">
        <f t="shared" si="267"/>
        <v>0</v>
      </c>
      <c r="X385" s="89">
        <f t="shared" si="268"/>
        <v>0</v>
      </c>
      <c r="Y385" s="89">
        <f t="shared" si="269"/>
        <v>0</v>
      </c>
      <c r="Z385" s="89">
        <f t="shared" si="270"/>
        <v>0</v>
      </c>
      <c r="AA385" s="89">
        <f t="shared" si="271"/>
        <v>0</v>
      </c>
      <c r="AB385" s="89">
        <f t="shared" si="272"/>
        <v>0</v>
      </c>
      <c r="AC385" s="89">
        <f t="shared" si="273"/>
        <v>0</v>
      </c>
      <c r="AD385" s="89">
        <f t="shared" si="274"/>
        <v>0</v>
      </c>
      <c r="AE385" s="89">
        <f t="shared" si="275"/>
        <v>0</v>
      </c>
      <c r="AF385" s="89">
        <f t="shared" si="276"/>
        <v>0</v>
      </c>
      <c r="AG385" s="89">
        <f t="shared" si="277"/>
        <v>0</v>
      </c>
      <c r="AH385" s="65">
        <v>0</v>
      </c>
      <c r="AI385" s="65">
        <v>0</v>
      </c>
      <c r="AJ385" s="65">
        <v>0</v>
      </c>
      <c r="AK385" s="65">
        <v>0</v>
      </c>
      <c r="AL385" s="65">
        <v>0</v>
      </c>
      <c r="AM385" s="65">
        <v>0</v>
      </c>
      <c r="AN385" s="89">
        <v>0</v>
      </c>
      <c r="AO385" s="89">
        <v>0</v>
      </c>
      <c r="AP385" s="89">
        <v>0</v>
      </c>
      <c r="AQ385" s="89">
        <v>0</v>
      </c>
      <c r="AR385" s="89">
        <v>0</v>
      </c>
      <c r="AS385" s="89">
        <v>0</v>
      </c>
      <c r="AT385" s="89">
        <v>0</v>
      </c>
      <c r="AU385" s="89">
        <v>0</v>
      </c>
      <c r="AV385" s="89">
        <v>0</v>
      </c>
      <c r="AW385" s="89">
        <v>0</v>
      </c>
      <c r="AX385" s="89">
        <v>0</v>
      </c>
      <c r="AY385" s="89">
        <v>0</v>
      </c>
      <c r="AZ385" s="65">
        <f t="shared" si="278"/>
        <v>0</v>
      </c>
      <c r="BA385" s="65">
        <f t="shared" si="279"/>
        <v>0</v>
      </c>
      <c r="BB385" s="65">
        <f t="shared" si="280"/>
        <v>0</v>
      </c>
      <c r="BC385" s="65">
        <f t="shared" si="281"/>
        <v>0</v>
      </c>
      <c r="BD385" s="65">
        <f t="shared" si="282"/>
        <v>0</v>
      </c>
      <c r="BE385" s="65">
        <f t="shared" si="283"/>
        <v>0</v>
      </c>
      <c r="BF385" s="65">
        <f t="shared" si="284"/>
        <v>0</v>
      </c>
      <c r="BG385" s="65">
        <f t="shared" si="285"/>
        <v>0</v>
      </c>
      <c r="BH385" s="65">
        <f t="shared" si="286"/>
        <v>0</v>
      </c>
      <c r="BI385" s="65">
        <f t="shared" si="287"/>
        <v>0</v>
      </c>
      <c r="BJ385" s="65">
        <f t="shared" si="288"/>
        <v>0</v>
      </c>
      <c r="BK385" s="65">
        <f t="shared" si="289"/>
        <v>0</v>
      </c>
    </row>
    <row r="386" spans="2:63" ht="15" hidden="1" customHeight="1" outlineLevel="1">
      <c r="B386" s="56" t="s">
        <v>53</v>
      </c>
      <c r="C386" s="56" t="s">
        <v>125</v>
      </c>
      <c r="D386" s="88">
        <f t="shared" si="249"/>
        <v>0</v>
      </c>
      <c r="E386" s="88">
        <f t="shared" si="250"/>
        <v>0</v>
      </c>
      <c r="F386" s="65">
        <f t="shared" si="251"/>
        <v>0</v>
      </c>
      <c r="G386" s="65">
        <f t="shared" si="252"/>
        <v>0</v>
      </c>
      <c r="H386" s="65">
        <f t="shared" si="253"/>
        <v>0</v>
      </c>
      <c r="J386" s="88">
        <f t="shared" si="254"/>
        <v>0.86758648071864608</v>
      </c>
      <c r="K386" s="88">
        <f t="shared" si="255"/>
        <v>2.9778152761923671E-4</v>
      </c>
      <c r="L386" s="88">
        <f t="shared" si="256"/>
        <v>0.13211573775373467</v>
      </c>
      <c r="M386" s="88">
        <f t="shared" si="257"/>
        <v>0</v>
      </c>
      <c r="N386" s="88">
        <f t="shared" si="258"/>
        <v>0</v>
      </c>
      <c r="O386" s="88">
        <f t="shared" si="259"/>
        <v>0</v>
      </c>
      <c r="P386" s="65">
        <f t="shared" si="260"/>
        <v>0</v>
      </c>
      <c r="Q386" s="65">
        <f t="shared" si="261"/>
        <v>0</v>
      </c>
      <c r="R386" s="65">
        <f t="shared" si="262"/>
        <v>0</v>
      </c>
      <c r="S386" s="65">
        <f t="shared" si="263"/>
        <v>0</v>
      </c>
      <c r="T386" s="65">
        <f t="shared" si="264"/>
        <v>0</v>
      </c>
      <c r="U386" s="65">
        <f t="shared" si="265"/>
        <v>0</v>
      </c>
      <c r="V386" s="89">
        <f t="shared" si="266"/>
        <v>0</v>
      </c>
      <c r="W386" s="89">
        <f t="shared" si="267"/>
        <v>0</v>
      </c>
      <c r="X386" s="89">
        <f t="shared" si="268"/>
        <v>0</v>
      </c>
      <c r="Y386" s="89">
        <f t="shared" si="269"/>
        <v>0</v>
      </c>
      <c r="Z386" s="89">
        <f t="shared" si="270"/>
        <v>0</v>
      </c>
      <c r="AA386" s="89">
        <f t="shared" si="271"/>
        <v>0</v>
      </c>
      <c r="AB386" s="89">
        <f t="shared" si="272"/>
        <v>0</v>
      </c>
      <c r="AC386" s="89">
        <f t="shared" si="273"/>
        <v>0</v>
      </c>
      <c r="AD386" s="89">
        <f t="shared" si="274"/>
        <v>0</v>
      </c>
      <c r="AE386" s="89">
        <f t="shared" si="275"/>
        <v>0</v>
      </c>
      <c r="AF386" s="89">
        <f t="shared" si="276"/>
        <v>0</v>
      </c>
      <c r="AG386" s="89">
        <f t="shared" si="277"/>
        <v>0</v>
      </c>
      <c r="AH386" s="65">
        <v>17481</v>
      </c>
      <c r="AI386" s="65">
        <v>6</v>
      </c>
      <c r="AJ386" s="65">
        <v>2662</v>
      </c>
      <c r="AK386" s="65">
        <v>0</v>
      </c>
      <c r="AL386" s="65">
        <v>0</v>
      </c>
      <c r="AM386" s="65">
        <v>0</v>
      </c>
      <c r="AN386" s="89">
        <v>22353075</v>
      </c>
      <c r="AO386" s="89">
        <v>8584</v>
      </c>
      <c r="AP386" s="89">
        <v>3627605</v>
      </c>
      <c r="AQ386" s="89">
        <v>0</v>
      </c>
      <c r="AR386" s="89">
        <v>0</v>
      </c>
      <c r="AS386" s="89">
        <v>0</v>
      </c>
      <c r="AT386" s="89">
        <v>14596647</v>
      </c>
      <c r="AU386" s="89">
        <v>4842</v>
      </c>
      <c r="AV386" s="89">
        <v>2250338</v>
      </c>
      <c r="AW386" s="89">
        <v>0</v>
      </c>
      <c r="AX386" s="89">
        <v>0</v>
      </c>
      <c r="AY386" s="89">
        <v>0</v>
      </c>
      <c r="AZ386" s="65">
        <f t="shared" si="278"/>
        <v>1278.7068817573365</v>
      </c>
      <c r="BA386" s="65">
        <f t="shared" si="279"/>
        <v>1430.6666666666667</v>
      </c>
      <c r="BB386" s="65">
        <f t="shared" si="280"/>
        <v>1362.7366641622839</v>
      </c>
      <c r="BC386" s="65">
        <f t="shared" si="281"/>
        <v>0</v>
      </c>
      <c r="BD386" s="65">
        <f t="shared" si="282"/>
        <v>0</v>
      </c>
      <c r="BE386" s="65">
        <f t="shared" si="283"/>
        <v>0</v>
      </c>
      <c r="BF386" s="65">
        <f t="shared" si="284"/>
        <v>835.0006864595847</v>
      </c>
      <c r="BG386" s="65">
        <f t="shared" si="285"/>
        <v>807</v>
      </c>
      <c r="BH386" s="65">
        <f t="shared" si="286"/>
        <v>845.35612321562735</v>
      </c>
      <c r="BI386" s="65">
        <f t="shared" si="287"/>
        <v>0</v>
      </c>
      <c r="BJ386" s="65">
        <f t="shared" si="288"/>
        <v>0</v>
      </c>
      <c r="BK386" s="65">
        <f t="shared" si="289"/>
        <v>0</v>
      </c>
    </row>
    <row r="387" spans="2:63" ht="15" hidden="1" customHeight="1" outlineLevel="1">
      <c r="B387" s="56" t="s">
        <v>53</v>
      </c>
      <c r="C387" s="56" t="s">
        <v>126</v>
      </c>
      <c r="D387" s="88">
        <f t="shared" si="249"/>
        <v>0</v>
      </c>
      <c r="E387" s="88">
        <f t="shared" si="250"/>
        <v>0</v>
      </c>
      <c r="F387" s="65">
        <f t="shared" si="251"/>
        <v>0</v>
      </c>
      <c r="G387" s="65">
        <f t="shared" si="252"/>
        <v>0</v>
      </c>
      <c r="H387" s="65">
        <f t="shared" si="253"/>
        <v>0</v>
      </c>
      <c r="J387" s="88">
        <f t="shared" si="254"/>
        <v>0.30233918275901323</v>
      </c>
      <c r="K387" s="88">
        <f t="shared" si="255"/>
        <v>0.12386860133278009</v>
      </c>
      <c r="L387" s="88">
        <f t="shared" si="256"/>
        <v>0.13222723531624195</v>
      </c>
      <c r="M387" s="88">
        <f t="shared" si="257"/>
        <v>0.1679988102863024</v>
      </c>
      <c r="N387" s="88">
        <f t="shared" si="258"/>
        <v>0.21758625555448893</v>
      </c>
      <c r="O387" s="88">
        <f t="shared" si="259"/>
        <v>5.5979914751173407E-2</v>
      </c>
      <c r="P387" s="65">
        <f t="shared" si="260"/>
        <v>0</v>
      </c>
      <c r="Q387" s="65">
        <f t="shared" si="261"/>
        <v>0</v>
      </c>
      <c r="R387" s="65">
        <f t="shared" si="262"/>
        <v>0</v>
      </c>
      <c r="S387" s="65">
        <f t="shared" si="263"/>
        <v>0</v>
      </c>
      <c r="T387" s="65">
        <f t="shared" si="264"/>
        <v>0</v>
      </c>
      <c r="U387" s="65">
        <f t="shared" si="265"/>
        <v>0</v>
      </c>
      <c r="V387" s="89">
        <f t="shared" si="266"/>
        <v>0</v>
      </c>
      <c r="W387" s="89">
        <f t="shared" si="267"/>
        <v>0</v>
      </c>
      <c r="X387" s="89">
        <f t="shared" si="268"/>
        <v>0</v>
      </c>
      <c r="Y387" s="89">
        <f t="shared" si="269"/>
        <v>0</v>
      </c>
      <c r="Z387" s="89">
        <f t="shared" si="270"/>
        <v>0</v>
      </c>
      <c r="AA387" s="89">
        <f t="shared" si="271"/>
        <v>0</v>
      </c>
      <c r="AB387" s="89">
        <f t="shared" si="272"/>
        <v>0</v>
      </c>
      <c r="AC387" s="89">
        <f t="shared" si="273"/>
        <v>0</v>
      </c>
      <c r="AD387" s="89">
        <f t="shared" si="274"/>
        <v>0</v>
      </c>
      <c r="AE387" s="89">
        <f t="shared" si="275"/>
        <v>0</v>
      </c>
      <c r="AF387" s="89">
        <f t="shared" si="276"/>
        <v>0</v>
      </c>
      <c r="AG387" s="89">
        <f t="shared" si="277"/>
        <v>0</v>
      </c>
      <c r="AH387" s="65">
        <v>0</v>
      </c>
      <c r="AI387" s="65">
        <v>0</v>
      </c>
      <c r="AJ387" s="65">
        <v>0</v>
      </c>
      <c r="AK387" s="65">
        <v>0</v>
      </c>
      <c r="AL387" s="65">
        <v>0</v>
      </c>
      <c r="AM387" s="65">
        <v>0</v>
      </c>
      <c r="AN387" s="89">
        <v>0</v>
      </c>
      <c r="AO387" s="89">
        <v>0</v>
      </c>
      <c r="AP387" s="89">
        <v>0</v>
      </c>
      <c r="AQ387" s="89">
        <v>0</v>
      </c>
      <c r="AR387" s="89">
        <v>0</v>
      </c>
      <c r="AS387" s="89">
        <v>0</v>
      </c>
      <c r="AT387" s="89">
        <v>0</v>
      </c>
      <c r="AU387" s="89">
        <v>0</v>
      </c>
      <c r="AV387" s="89">
        <v>0</v>
      </c>
      <c r="AW387" s="89">
        <v>0</v>
      </c>
      <c r="AX387" s="89">
        <v>0</v>
      </c>
      <c r="AY387" s="89">
        <v>0</v>
      </c>
      <c r="AZ387" s="65">
        <f t="shared" si="278"/>
        <v>0</v>
      </c>
      <c r="BA387" s="65">
        <f t="shared" si="279"/>
        <v>0</v>
      </c>
      <c r="BB387" s="65">
        <f t="shared" si="280"/>
        <v>0</v>
      </c>
      <c r="BC387" s="65">
        <f t="shared" si="281"/>
        <v>0</v>
      </c>
      <c r="BD387" s="65">
        <f t="shared" si="282"/>
        <v>0</v>
      </c>
      <c r="BE387" s="65">
        <f t="shared" si="283"/>
        <v>0</v>
      </c>
      <c r="BF387" s="65">
        <f t="shared" si="284"/>
        <v>0</v>
      </c>
      <c r="BG387" s="65">
        <f t="shared" si="285"/>
        <v>0</v>
      </c>
      <c r="BH387" s="65">
        <f t="shared" si="286"/>
        <v>0</v>
      </c>
      <c r="BI387" s="65">
        <f t="shared" si="287"/>
        <v>0</v>
      </c>
      <c r="BJ387" s="65">
        <f t="shared" si="288"/>
        <v>0</v>
      </c>
      <c r="BK387" s="65">
        <f t="shared" si="289"/>
        <v>0</v>
      </c>
    </row>
    <row r="388" spans="2:63" ht="15" hidden="1" customHeight="1" outlineLevel="1">
      <c r="B388" s="56" t="s">
        <v>53</v>
      </c>
      <c r="C388" s="56" t="s">
        <v>127</v>
      </c>
      <c r="D388" s="88">
        <f t="shared" si="249"/>
        <v>0</v>
      </c>
      <c r="E388" s="88">
        <f t="shared" si="250"/>
        <v>0</v>
      </c>
      <c r="F388" s="65">
        <f t="shared" si="251"/>
        <v>0</v>
      </c>
      <c r="G388" s="65">
        <f t="shared" si="252"/>
        <v>0</v>
      </c>
      <c r="H388" s="65">
        <f t="shared" si="253"/>
        <v>0</v>
      </c>
      <c r="J388" s="88">
        <f t="shared" si="254"/>
        <v>2.8124728974252724E-3</v>
      </c>
      <c r="K388" s="88">
        <f t="shared" si="255"/>
        <v>7.0346238403539612E-4</v>
      </c>
      <c r="L388" s="88">
        <f t="shared" si="256"/>
        <v>0.17047743207320415</v>
      </c>
      <c r="M388" s="88">
        <f t="shared" si="257"/>
        <v>0</v>
      </c>
      <c r="N388" s="88">
        <f t="shared" si="258"/>
        <v>0.82600663264533514</v>
      </c>
      <c r="O388" s="88">
        <f t="shared" si="259"/>
        <v>0</v>
      </c>
      <c r="P388" s="65">
        <f t="shared" si="260"/>
        <v>0</v>
      </c>
      <c r="Q388" s="65">
        <f t="shared" si="261"/>
        <v>0</v>
      </c>
      <c r="R388" s="65">
        <f t="shared" si="262"/>
        <v>0</v>
      </c>
      <c r="S388" s="65">
        <f t="shared" si="263"/>
        <v>0</v>
      </c>
      <c r="T388" s="65">
        <f t="shared" si="264"/>
        <v>0</v>
      </c>
      <c r="U388" s="65">
        <f t="shared" si="265"/>
        <v>0</v>
      </c>
      <c r="V388" s="89">
        <f t="shared" si="266"/>
        <v>0</v>
      </c>
      <c r="W388" s="89">
        <f t="shared" si="267"/>
        <v>0</v>
      </c>
      <c r="X388" s="89">
        <f t="shared" si="268"/>
        <v>0</v>
      </c>
      <c r="Y388" s="89">
        <f t="shared" si="269"/>
        <v>0</v>
      </c>
      <c r="Z388" s="89">
        <f t="shared" si="270"/>
        <v>0</v>
      </c>
      <c r="AA388" s="89">
        <f t="shared" si="271"/>
        <v>0</v>
      </c>
      <c r="AB388" s="89">
        <f t="shared" si="272"/>
        <v>0</v>
      </c>
      <c r="AC388" s="89">
        <f t="shared" si="273"/>
        <v>0</v>
      </c>
      <c r="AD388" s="89">
        <f t="shared" si="274"/>
        <v>0</v>
      </c>
      <c r="AE388" s="89">
        <f t="shared" si="275"/>
        <v>0</v>
      </c>
      <c r="AF388" s="89">
        <f t="shared" si="276"/>
        <v>0</v>
      </c>
      <c r="AG388" s="89">
        <f t="shared" si="277"/>
        <v>0</v>
      </c>
      <c r="AH388" s="65">
        <v>2043</v>
      </c>
      <c r="AI388" s="65">
        <v>511</v>
      </c>
      <c r="AJ388" s="65">
        <v>123836</v>
      </c>
      <c r="AK388" s="65">
        <v>0</v>
      </c>
      <c r="AL388" s="65">
        <v>600017</v>
      </c>
      <c r="AM388" s="65">
        <v>0</v>
      </c>
      <c r="AN388" s="89">
        <v>3669220</v>
      </c>
      <c r="AO388" s="89">
        <v>1034816</v>
      </c>
      <c r="AP388" s="89">
        <v>209931783</v>
      </c>
      <c r="AQ388" s="89">
        <v>0</v>
      </c>
      <c r="AR388" s="89">
        <v>1216278405</v>
      </c>
      <c r="AS388" s="89">
        <v>0</v>
      </c>
      <c r="AT388" s="89">
        <v>2214780</v>
      </c>
      <c r="AU388" s="89">
        <v>498102</v>
      </c>
      <c r="AV388" s="89">
        <v>133613280</v>
      </c>
      <c r="AW388" s="89">
        <v>0</v>
      </c>
      <c r="AX388" s="89">
        <v>655817579</v>
      </c>
      <c r="AY388" s="89">
        <v>0</v>
      </c>
      <c r="AZ388" s="65">
        <f t="shared" si="278"/>
        <v>1795.9960841899167</v>
      </c>
      <c r="BA388" s="65">
        <f t="shared" si="279"/>
        <v>2025.0802348336595</v>
      </c>
      <c r="BB388" s="65">
        <f t="shared" si="280"/>
        <v>1695.2403420653122</v>
      </c>
      <c r="BC388" s="65">
        <f t="shared" si="281"/>
        <v>0</v>
      </c>
      <c r="BD388" s="65">
        <f t="shared" si="282"/>
        <v>2027.0732412581644</v>
      </c>
      <c r="BE388" s="65">
        <f t="shared" si="283"/>
        <v>0</v>
      </c>
      <c r="BF388" s="65">
        <f t="shared" si="284"/>
        <v>1084.0822320117475</v>
      </c>
      <c r="BG388" s="65">
        <f t="shared" si="285"/>
        <v>974.7592954990215</v>
      </c>
      <c r="BH388" s="65">
        <f t="shared" si="286"/>
        <v>1078.953454568946</v>
      </c>
      <c r="BI388" s="65">
        <f t="shared" si="287"/>
        <v>0</v>
      </c>
      <c r="BJ388" s="65">
        <f t="shared" si="288"/>
        <v>1092.9983300473152</v>
      </c>
      <c r="BK388" s="65">
        <f t="shared" si="289"/>
        <v>0</v>
      </c>
    </row>
    <row r="389" spans="2:63" ht="15" hidden="1" customHeight="1" outlineLevel="1">
      <c r="B389" s="56" t="s">
        <v>53</v>
      </c>
      <c r="C389" s="56" t="s">
        <v>128</v>
      </c>
      <c r="D389" s="88">
        <f t="shared" si="249"/>
        <v>0</v>
      </c>
      <c r="E389" s="88">
        <f t="shared" si="250"/>
        <v>0</v>
      </c>
      <c r="F389" s="65">
        <f t="shared" si="251"/>
        <v>0</v>
      </c>
      <c r="G389" s="65">
        <f t="shared" si="252"/>
        <v>0</v>
      </c>
      <c r="H389" s="65">
        <f t="shared" si="253"/>
        <v>0</v>
      </c>
      <c r="J389" s="88">
        <f t="shared" si="254"/>
        <v>0.30233918275901323</v>
      </c>
      <c r="K389" s="88">
        <f t="shared" si="255"/>
        <v>0.12386860133278009</v>
      </c>
      <c r="L389" s="88">
        <f t="shared" si="256"/>
        <v>0.13222723531624195</v>
      </c>
      <c r="M389" s="88">
        <f t="shared" si="257"/>
        <v>0.1679988102863024</v>
      </c>
      <c r="N389" s="88">
        <f t="shared" si="258"/>
        <v>0.21758625555448893</v>
      </c>
      <c r="O389" s="88">
        <f t="shared" si="259"/>
        <v>5.5979914751173407E-2</v>
      </c>
      <c r="P389" s="65">
        <f t="shared" si="260"/>
        <v>0</v>
      </c>
      <c r="Q389" s="65">
        <f t="shared" si="261"/>
        <v>0</v>
      </c>
      <c r="R389" s="65">
        <f t="shared" si="262"/>
        <v>0</v>
      </c>
      <c r="S389" s="65">
        <f t="shared" si="263"/>
        <v>0</v>
      </c>
      <c r="T389" s="65">
        <f t="shared" si="264"/>
        <v>0</v>
      </c>
      <c r="U389" s="65">
        <f t="shared" si="265"/>
        <v>0</v>
      </c>
      <c r="V389" s="89">
        <f t="shared" si="266"/>
        <v>0</v>
      </c>
      <c r="W389" s="89">
        <f t="shared" si="267"/>
        <v>0</v>
      </c>
      <c r="X389" s="89">
        <f t="shared" si="268"/>
        <v>0</v>
      </c>
      <c r="Y389" s="89">
        <f t="shared" si="269"/>
        <v>0</v>
      </c>
      <c r="Z389" s="89">
        <f t="shared" si="270"/>
        <v>0</v>
      </c>
      <c r="AA389" s="89">
        <f t="shared" si="271"/>
        <v>0</v>
      </c>
      <c r="AB389" s="89">
        <f t="shared" si="272"/>
        <v>0</v>
      </c>
      <c r="AC389" s="89">
        <f t="shared" si="273"/>
        <v>0</v>
      </c>
      <c r="AD389" s="89">
        <f t="shared" si="274"/>
        <v>0</v>
      </c>
      <c r="AE389" s="89">
        <f t="shared" si="275"/>
        <v>0</v>
      </c>
      <c r="AF389" s="89">
        <f t="shared" si="276"/>
        <v>0</v>
      </c>
      <c r="AG389" s="89">
        <f t="shared" si="277"/>
        <v>0</v>
      </c>
      <c r="AH389" s="65">
        <v>0</v>
      </c>
      <c r="AI389" s="65">
        <v>0</v>
      </c>
      <c r="AJ389" s="65">
        <v>0</v>
      </c>
      <c r="AK389" s="65">
        <v>0</v>
      </c>
      <c r="AL389" s="65">
        <v>0</v>
      </c>
      <c r="AM389" s="65">
        <v>0</v>
      </c>
      <c r="AN389" s="89">
        <v>0</v>
      </c>
      <c r="AO389" s="89">
        <v>0</v>
      </c>
      <c r="AP389" s="89">
        <v>0</v>
      </c>
      <c r="AQ389" s="89">
        <v>0</v>
      </c>
      <c r="AR389" s="89">
        <v>0</v>
      </c>
      <c r="AS389" s="89">
        <v>0</v>
      </c>
      <c r="AT389" s="89">
        <v>0</v>
      </c>
      <c r="AU389" s="89">
        <v>0</v>
      </c>
      <c r="AV389" s="89">
        <v>0</v>
      </c>
      <c r="AW389" s="89">
        <v>0</v>
      </c>
      <c r="AX389" s="89">
        <v>0</v>
      </c>
      <c r="AY389" s="89">
        <v>0</v>
      </c>
      <c r="AZ389" s="65">
        <f t="shared" si="278"/>
        <v>0</v>
      </c>
      <c r="BA389" s="65">
        <f t="shared" si="279"/>
        <v>0</v>
      </c>
      <c r="BB389" s="65">
        <f t="shared" si="280"/>
        <v>0</v>
      </c>
      <c r="BC389" s="65">
        <f t="shared" si="281"/>
        <v>0</v>
      </c>
      <c r="BD389" s="65">
        <f t="shared" si="282"/>
        <v>0</v>
      </c>
      <c r="BE389" s="65">
        <f t="shared" si="283"/>
        <v>0</v>
      </c>
      <c r="BF389" s="65">
        <f t="shared" si="284"/>
        <v>0</v>
      </c>
      <c r="BG389" s="65">
        <f t="shared" si="285"/>
        <v>0</v>
      </c>
      <c r="BH389" s="65">
        <f t="shared" si="286"/>
        <v>0</v>
      </c>
      <c r="BI389" s="65">
        <f t="shared" si="287"/>
        <v>0</v>
      </c>
      <c r="BJ389" s="65">
        <f t="shared" si="288"/>
        <v>0</v>
      </c>
      <c r="BK389" s="65">
        <f t="shared" si="289"/>
        <v>0</v>
      </c>
    </row>
    <row r="390" spans="2:63" ht="15" hidden="1" customHeight="1" outlineLevel="1">
      <c r="B390" s="56" t="s">
        <v>53</v>
      </c>
      <c r="C390" s="56" t="s">
        <v>40</v>
      </c>
      <c r="D390" s="88">
        <f t="shared" si="249"/>
        <v>0</v>
      </c>
      <c r="E390" s="88">
        <f t="shared" si="250"/>
        <v>0</v>
      </c>
      <c r="F390" s="65">
        <f t="shared" si="251"/>
        <v>0</v>
      </c>
      <c r="G390" s="65">
        <f t="shared" si="252"/>
        <v>0</v>
      </c>
      <c r="H390" s="65">
        <f t="shared" si="253"/>
        <v>0</v>
      </c>
      <c r="J390" s="88">
        <f t="shared" si="254"/>
        <v>0.30233918275901323</v>
      </c>
      <c r="K390" s="88">
        <f t="shared" si="255"/>
        <v>0.12386860133278009</v>
      </c>
      <c r="L390" s="88">
        <f t="shared" si="256"/>
        <v>0.13222723531624195</v>
      </c>
      <c r="M390" s="88">
        <f t="shared" si="257"/>
        <v>0.1679988102863024</v>
      </c>
      <c r="N390" s="88">
        <f t="shared" si="258"/>
        <v>0.21758625555448893</v>
      </c>
      <c r="O390" s="88">
        <f t="shared" si="259"/>
        <v>5.5979914751173407E-2</v>
      </c>
      <c r="P390" s="65">
        <f t="shared" si="260"/>
        <v>0</v>
      </c>
      <c r="Q390" s="65">
        <f t="shared" si="261"/>
        <v>0</v>
      </c>
      <c r="R390" s="65">
        <f t="shared" si="262"/>
        <v>0</v>
      </c>
      <c r="S390" s="65">
        <f t="shared" si="263"/>
        <v>0</v>
      </c>
      <c r="T390" s="65">
        <f t="shared" si="264"/>
        <v>0</v>
      </c>
      <c r="U390" s="65">
        <f t="shared" si="265"/>
        <v>0</v>
      </c>
      <c r="V390" s="89">
        <f t="shared" si="266"/>
        <v>0</v>
      </c>
      <c r="W390" s="89">
        <f t="shared" si="267"/>
        <v>0</v>
      </c>
      <c r="X390" s="89">
        <f t="shared" si="268"/>
        <v>0</v>
      </c>
      <c r="Y390" s="89">
        <f t="shared" si="269"/>
        <v>0</v>
      </c>
      <c r="Z390" s="89">
        <f t="shared" si="270"/>
        <v>0</v>
      </c>
      <c r="AA390" s="89">
        <f t="shared" si="271"/>
        <v>0</v>
      </c>
      <c r="AB390" s="89">
        <f t="shared" si="272"/>
        <v>0</v>
      </c>
      <c r="AC390" s="89">
        <f t="shared" si="273"/>
        <v>0</v>
      </c>
      <c r="AD390" s="89">
        <f t="shared" si="274"/>
        <v>0</v>
      </c>
      <c r="AE390" s="89">
        <f t="shared" si="275"/>
        <v>0</v>
      </c>
      <c r="AF390" s="89">
        <f t="shared" si="276"/>
        <v>0</v>
      </c>
      <c r="AG390" s="89">
        <f t="shared" si="277"/>
        <v>0</v>
      </c>
      <c r="AH390" s="65">
        <v>0</v>
      </c>
      <c r="AI390" s="65">
        <v>0</v>
      </c>
      <c r="AJ390" s="65">
        <v>0</v>
      </c>
      <c r="AK390" s="65">
        <v>0</v>
      </c>
      <c r="AL390" s="65">
        <v>0</v>
      </c>
      <c r="AM390" s="65">
        <v>0</v>
      </c>
      <c r="AN390" s="89">
        <v>0</v>
      </c>
      <c r="AO390" s="89">
        <v>0</v>
      </c>
      <c r="AP390" s="89">
        <v>0</v>
      </c>
      <c r="AQ390" s="89">
        <v>0</v>
      </c>
      <c r="AR390" s="89">
        <v>0</v>
      </c>
      <c r="AS390" s="89">
        <v>0</v>
      </c>
      <c r="AT390" s="89">
        <v>0</v>
      </c>
      <c r="AU390" s="89">
        <v>0</v>
      </c>
      <c r="AV390" s="89">
        <v>0</v>
      </c>
      <c r="AW390" s="89">
        <v>0</v>
      </c>
      <c r="AX390" s="89">
        <v>0</v>
      </c>
      <c r="AY390" s="89">
        <v>0</v>
      </c>
      <c r="AZ390" s="65">
        <f t="shared" si="278"/>
        <v>0</v>
      </c>
      <c r="BA390" s="65">
        <f t="shared" si="279"/>
        <v>0</v>
      </c>
      <c r="BB390" s="65">
        <f t="shared" si="280"/>
        <v>0</v>
      </c>
      <c r="BC390" s="65">
        <f t="shared" si="281"/>
        <v>0</v>
      </c>
      <c r="BD390" s="65">
        <f t="shared" si="282"/>
        <v>0</v>
      </c>
      <c r="BE390" s="65">
        <f t="shared" si="283"/>
        <v>0</v>
      </c>
      <c r="BF390" s="65">
        <f t="shared" si="284"/>
        <v>0</v>
      </c>
      <c r="BG390" s="65">
        <f t="shared" si="285"/>
        <v>0</v>
      </c>
      <c r="BH390" s="65">
        <f t="shared" si="286"/>
        <v>0</v>
      </c>
      <c r="BI390" s="65">
        <f t="shared" si="287"/>
        <v>0</v>
      </c>
      <c r="BJ390" s="65">
        <f t="shared" si="288"/>
        <v>0</v>
      </c>
      <c r="BK390" s="65">
        <f t="shared" si="289"/>
        <v>0</v>
      </c>
    </row>
    <row r="391" spans="2:63" ht="15" hidden="1" customHeight="1" outlineLevel="1">
      <c r="B391" s="56" t="s">
        <v>53</v>
      </c>
      <c r="C391" s="56" t="s">
        <v>129</v>
      </c>
      <c r="D391" s="88">
        <f t="shared" si="249"/>
        <v>0</v>
      </c>
      <c r="E391" s="88">
        <f t="shared" si="250"/>
        <v>0</v>
      </c>
      <c r="F391" s="65">
        <f t="shared" si="251"/>
        <v>0</v>
      </c>
      <c r="G391" s="65">
        <f t="shared" si="252"/>
        <v>0</v>
      </c>
      <c r="H391" s="65">
        <f t="shared" si="253"/>
        <v>0</v>
      </c>
      <c r="J391" s="88">
        <f t="shared" si="254"/>
        <v>1.6855113958040149E-2</v>
      </c>
      <c r="K391" s="88">
        <f t="shared" si="255"/>
        <v>4.5000889665324083E-2</v>
      </c>
      <c r="L391" s="88">
        <f t="shared" si="256"/>
        <v>0.14507206289125055</v>
      </c>
      <c r="M391" s="88">
        <f t="shared" si="257"/>
        <v>0</v>
      </c>
      <c r="N391" s="88">
        <f t="shared" si="258"/>
        <v>0.79307193348538518</v>
      </c>
      <c r="O391" s="88">
        <f t="shared" si="259"/>
        <v>0</v>
      </c>
      <c r="P391" s="65">
        <f t="shared" si="260"/>
        <v>0</v>
      </c>
      <c r="Q391" s="65">
        <f t="shared" si="261"/>
        <v>0</v>
      </c>
      <c r="R391" s="65">
        <f t="shared" si="262"/>
        <v>0</v>
      </c>
      <c r="S391" s="65">
        <f t="shared" si="263"/>
        <v>0</v>
      </c>
      <c r="T391" s="65">
        <f t="shared" si="264"/>
        <v>0</v>
      </c>
      <c r="U391" s="65">
        <f t="shared" si="265"/>
        <v>0</v>
      </c>
      <c r="V391" s="89">
        <f t="shared" si="266"/>
        <v>0</v>
      </c>
      <c r="W391" s="89">
        <f t="shared" si="267"/>
        <v>0</v>
      </c>
      <c r="X391" s="89">
        <f t="shared" si="268"/>
        <v>0</v>
      </c>
      <c r="Y391" s="89">
        <f t="shared" si="269"/>
        <v>0</v>
      </c>
      <c r="Z391" s="89">
        <f t="shared" si="270"/>
        <v>0</v>
      </c>
      <c r="AA391" s="89">
        <f t="shared" si="271"/>
        <v>0</v>
      </c>
      <c r="AB391" s="89">
        <f t="shared" si="272"/>
        <v>0</v>
      </c>
      <c r="AC391" s="89">
        <f t="shared" si="273"/>
        <v>0</v>
      </c>
      <c r="AD391" s="89">
        <f t="shared" si="274"/>
        <v>0</v>
      </c>
      <c r="AE391" s="89">
        <f t="shared" si="275"/>
        <v>0</v>
      </c>
      <c r="AF391" s="89">
        <f t="shared" si="276"/>
        <v>0</v>
      </c>
      <c r="AG391" s="89">
        <f t="shared" si="277"/>
        <v>0</v>
      </c>
      <c r="AH391" s="65">
        <v>2084</v>
      </c>
      <c r="AI391" s="65">
        <v>5564</v>
      </c>
      <c r="AJ391" s="65">
        <v>17937</v>
      </c>
      <c r="AK391" s="65">
        <v>0</v>
      </c>
      <c r="AL391" s="65">
        <v>98057</v>
      </c>
      <c r="AM391" s="65">
        <v>0</v>
      </c>
      <c r="AN391" s="89">
        <v>1648631</v>
      </c>
      <c r="AO391" s="89">
        <v>8363638</v>
      </c>
      <c r="AP391" s="89">
        <v>27008752</v>
      </c>
      <c r="AQ391" s="89">
        <v>0</v>
      </c>
      <c r="AR391" s="89">
        <v>198504606</v>
      </c>
      <c r="AS391" s="89">
        <v>0</v>
      </c>
      <c r="AT391" s="89">
        <v>2407047</v>
      </c>
      <c r="AU391" s="89">
        <v>5797688</v>
      </c>
      <c r="AV391" s="89">
        <v>19025992</v>
      </c>
      <c r="AW391" s="89">
        <v>0</v>
      </c>
      <c r="AX391" s="89">
        <v>114138057</v>
      </c>
      <c r="AY391" s="89">
        <v>0</v>
      </c>
      <c r="AZ391" s="65">
        <f t="shared" si="278"/>
        <v>791.08973128598848</v>
      </c>
      <c r="BA391" s="65">
        <f t="shared" si="279"/>
        <v>1503.1700215672179</v>
      </c>
      <c r="BB391" s="65">
        <f t="shared" si="280"/>
        <v>1505.7563695155266</v>
      </c>
      <c r="BC391" s="65">
        <f t="shared" si="281"/>
        <v>0</v>
      </c>
      <c r="BD391" s="65">
        <f t="shared" si="282"/>
        <v>2024.3797587117697</v>
      </c>
      <c r="BE391" s="65">
        <f t="shared" si="283"/>
        <v>0</v>
      </c>
      <c r="BF391" s="65">
        <f t="shared" si="284"/>
        <v>1155.0129558541266</v>
      </c>
      <c r="BG391" s="65">
        <f t="shared" si="285"/>
        <v>1042</v>
      </c>
      <c r="BH391" s="65">
        <f t="shared" si="286"/>
        <v>1060.7120477225847</v>
      </c>
      <c r="BI391" s="65">
        <f t="shared" si="287"/>
        <v>0</v>
      </c>
      <c r="BJ391" s="65">
        <f t="shared" si="288"/>
        <v>1163.9970323383338</v>
      </c>
      <c r="BK391" s="65">
        <f t="shared" si="289"/>
        <v>0</v>
      </c>
    </row>
    <row r="392" spans="2:63" ht="15" hidden="1" customHeight="1" outlineLevel="1">
      <c r="B392" s="56" t="s">
        <v>53</v>
      </c>
      <c r="C392" s="56" t="s">
        <v>130</v>
      </c>
      <c r="D392" s="88">
        <f t="shared" si="249"/>
        <v>0</v>
      </c>
      <c r="E392" s="88">
        <f t="shared" si="250"/>
        <v>0</v>
      </c>
      <c r="F392" s="65">
        <f t="shared" si="251"/>
        <v>0</v>
      </c>
      <c r="G392" s="65">
        <f t="shared" si="252"/>
        <v>0</v>
      </c>
      <c r="H392" s="65">
        <f t="shared" si="253"/>
        <v>0</v>
      </c>
      <c r="J392" s="88">
        <f t="shared" si="254"/>
        <v>0.28955188416895511</v>
      </c>
      <c r="K392" s="88">
        <f t="shared" si="255"/>
        <v>0.43808488919123639</v>
      </c>
      <c r="L392" s="88">
        <f t="shared" si="256"/>
        <v>8.5958421836821633E-2</v>
      </c>
      <c r="M392" s="88">
        <f t="shared" si="257"/>
        <v>0</v>
      </c>
      <c r="N392" s="88">
        <f t="shared" si="258"/>
        <v>0.18640480480298688</v>
      </c>
      <c r="O392" s="88">
        <f t="shared" si="259"/>
        <v>0</v>
      </c>
      <c r="P392" s="65">
        <f t="shared" si="260"/>
        <v>0</v>
      </c>
      <c r="Q392" s="65">
        <f t="shared" si="261"/>
        <v>0</v>
      </c>
      <c r="R392" s="65">
        <f t="shared" si="262"/>
        <v>0</v>
      </c>
      <c r="S392" s="65">
        <f t="shared" si="263"/>
        <v>0</v>
      </c>
      <c r="T392" s="65">
        <f t="shared" si="264"/>
        <v>0</v>
      </c>
      <c r="U392" s="65">
        <f t="shared" si="265"/>
        <v>0</v>
      </c>
      <c r="V392" s="89">
        <f t="shared" si="266"/>
        <v>0</v>
      </c>
      <c r="W392" s="89">
        <f t="shared" si="267"/>
        <v>0</v>
      </c>
      <c r="X392" s="89">
        <f t="shared" si="268"/>
        <v>0</v>
      </c>
      <c r="Y392" s="89">
        <f t="shared" si="269"/>
        <v>0</v>
      </c>
      <c r="Z392" s="89">
        <f t="shared" si="270"/>
        <v>0</v>
      </c>
      <c r="AA392" s="89">
        <f t="shared" si="271"/>
        <v>0</v>
      </c>
      <c r="AB392" s="89">
        <f t="shared" si="272"/>
        <v>0</v>
      </c>
      <c r="AC392" s="89">
        <f t="shared" si="273"/>
        <v>0</v>
      </c>
      <c r="AD392" s="89">
        <f t="shared" si="274"/>
        <v>0</v>
      </c>
      <c r="AE392" s="89">
        <f t="shared" si="275"/>
        <v>0</v>
      </c>
      <c r="AF392" s="89">
        <f t="shared" si="276"/>
        <v>0</v>
      </c>
      <c r="AG392" s="89">
        <f t="shared" si="277"/>
        <v>0</v>
      </c>
      <c r="AH392" s="65">
        <v>382646</v>
      </c>
      <c r="AI392" s="65">
        <v>578934</v>
      </c>
      <c r="AJ392" s="65">
        <v>113595</v>
      </c>
      <c r="AK392" s="65">
        <v>0</v>
      </c>
      <c r="AL392" s="65">
        <v>246336</v>
      </c>
      <c r="AM392" s="65">
        <v>0</v>
      </c>
      <c r="AN392" s="89">
        <v>738750274</v>
      </c>
      <c r="AO392" s="89">
        <v>1079746148</v>
      </c>
      <c r="AP392" s="89">
        <v>254749302</v>
      </c>
      <c r="AQ392" s="89">
        <v>0</v>
      </c>
      <c r="AR392" s="89">
        <v>645498063</v>
      </c>
      <c r="AS392" s="89">
        <v>0</v>
      </c>
      <c r="AT392" s="89">
        <v>535373043</v>
      </c>
      <c r="AU392" s="89">
        <v>766969139</v>
      </c>
      <c r="AV392" s="89">
        <v>178198547</v>
      </c>
      <c r="AW392" s="89">
        <v>0</v>
      </c>
      <c r="AX392" s="89">
        <v>399064320</v>
      </c>
      <c r="AY392" s="89">
        <v>0</v>
      </c>
      <c r="AZ392" s="65">
        <f t="shared" si="278"/>
        <v>1930.6363427293111</v>
      </c>
      <c r="BA392" s="65">
        <f t="shared" si="279"/>
        <v>1865.0591397292264</v>
      </c>
      <c r="BB392" s="65">
        <f t="shared" si="280"/>
        <v>2242.6101677010433</v>
      </c>
      <c r="BC392" s="65">
        <f t="shared" si="281"/>
        <v>0</v>
      </c>
      <c r="BD392" s="65">
        <f t="shared" si="282"/>
        <v>2620.3967873148872</v>
      </c>
      <c r="BE392" s="65">
        <f t="shared" si="283"/>
        <v>0</v>
      </c>
      <c r="BF392" s="65">
        <f t="shared" si="284"/>
        <v>1399.1340377267761</v>
      </c>
      <c r="BG392" s="65">
        <f t="shared" si="285"/>
        <v>1324.7954671862424</v>
      </c>
      <c r="BH392" s="65">
        <f t="shared" si="286"/>
        <v>1568.7182270346407</v>
      </c>
      <c r="BI392" s="65">
        <f t="shared" si="287"/>
        <v>0</v>
      </c>
      <c r="BJ392" s="65">
        <f t="shared" si="288"/>
        <v>1620</v>
      </c>
      <c r="BK392" s="65">
        <f t="shared" si="289"/>
        <v>0</v>
      </c>
    </row>
    <row r="393" spans="2:63" ht="15" hidden="1" customHeight="1" outlineLevel="1">
      <c r="B393" s="56" t="s">
        <v>53</v>
      </c>
      <c r="C393" s="56" t="s">
        <v>131</v>
      </c>
      <c r="D393" s="88">
        <f t="shared" si="249"/>
        <v>0</v>
      </c>
      <c r="E393" s="88">
        <f t="shared" si="250"/>
        <v>0</v>
      </c>
      <c r="F393" s="65">
        <f t="shared" si="251"/>
        <v>0</v>
      </c>
      <c r="G393" s="65">
        <f t="shared" si="252"/>
        <v>0</v>
      </c>
      <c r="H393" s="65">
        <f t="shared" si="253"/>
        <v>0</v>
      </c>
      <c r="J393" s="88">
        <f t="shared" si="254"/>
        <v>0.30233918275901323</v>
      </c>
      <c r="K393" s="88">
        <f t="shared" si="255"/>
        <v>0.12386860133278009</v>
      </c>
      <c r="L393" s="88">
        <f t="shared" si="256"/>
        <v>0.13222723531624195</v>
      </c>
      <c r="M393" s="88">
        <f t="shared" si="257"/>
        <v>0.1679988102863024</v>
      </c>
      <c r="N393" s="88">
        <f t="shared" si="258"/>
        <v>0.21758625555448893</v>
      </c>
      <c r="O393" s="88">
        <f t="shared" si="259"/>
        <v>5.5979914751173407E-2</v>
      </c>
      <c r="P393" s="65">
        <f t="shared" si="260"/>
        <v>0</v>
      </c>
      <c r="Q393" s="65">
        <f t="shared" si="261"/>
        <v>0</v>
      </c>
      <c r="R393" s="65">
        <f t="shared" si="262"/>
        <v>0</v>
      </c>
      <c r="S393" s="65">
        <f t="shared" si="263"/>
        <v>0</v>
      </c>
      <c r="T393" s="65">
        <f t="shared" si="264"/>
        <v>0</v>
      </c>
      <c r="U393" s="65">
        <f t="shared" si="265"/>
        <v>0</v>
      </c>
      <c r="V393" s="89">
        <f t="shared" si="266"/>
        <v>0</v>
      </c>
      <c r="W393" s="89">
        <f t="shared" si="267"/>
        <v>0</v>
      </c>
      <c r="X393" s="89">
        <f t="shared" si="268"/>
        <v>0</v>
      </c>
      <c r="Y393" s="89">
        <f t="shared" si="269"/>
        <v>0</v>
      </c>
      <c r="Z393" s="89">
        <f t="shared" si="270"/>
        <v>0</v>
      </c>
      <c r="AA393" s="89">
        <f t="shared" si="271"/>
        <v>0</v>
      </c>
      <c r="AB393" s="89">
        <f t="shared" si="272"/>
        <v>0</v>
      </c>
      <c r="AC393" s="89">
        <f t="shared" si="273"/>
        <v>0</v>
      </c>
      <c r="AD393" s="89">
        <f t="shared" si="274"/>
        <v>0</v>
      </c>
      <c r="AE393" s="89">
        <f t="shared" si="275"/>
        <v>0</v>
      </c>
      <c r="AF393" s="89">
        <f t="shared" si="276"/>
        <v>0</v>
      </c>
      <c r="AG393" s="89">
        <f t="shared" si="277"/>
        <v>0</v>
      </c>
      <c r="AH393" s="65">
        <v>0</v>
      </c>
      <c r="AI393" s="65">
        <v>0</v>
      </c>
      <c r="AJ393" s="65">
        <v>0</v>
      </c>
      <c r="AK393" s="65">
        <v>0</v>
      </c>
      <c r="AL393" s="65">
        <v>0</v>
      </c>
      <c r="AM393" s="65">
        <v>0</v>
      </c>
      <c r="AN393" s="89">
        <v>0</v>
      </c>
      <c r="AO393" s="89">
        <v>0</v>
      </c>
      <c r="AP393" s="89">
        <v>0</v>
      </c>
      <c r="AQ393" s="89">
        <v>0</v>
      </c>
      <c r="AR393" s="89">
        <v>0</v>
      </c>
      <c r="AS393" s="89">
        <v>0</v>
      </c>
      <c r="AT393" s="89">
        <v>0</v>
      </c>
      <c r="AU393" s="89">
        <v>0</v>
      </c>
      <c r="AV393" s="89">
        <v>0</v>
      </c>
      <c r="AW393" s="89">
        <v>0</v>
      </c>
      <c r="AX393" s="89">
        <v>0</v>
      </c>
      <c r="AY393" s="89">
        <v>0</v>
      </c>
      <c r="AZ393" s="65">
        <f t="shared" si="278"/>
        <v>0</v>
      </c>
      <c r="BA393" s="65">
        <f t="shared" si="279"/>
        <v>0</v>
      </c>
      <c r="BB393" s="65">
        <f t="shared" si="280"/>
        <v>0</v>
      </c>
      <c r="BC393" s="65">
        <f t="shared" si="281"/>
        <v>0</v>
      </c>
      <c r="BD393" s="65">
        <f t="shared" si="282"/>
        <v>0</v>
      </c>
      <c r="BE393" s="65">
        <f t="shared" si="283"/>
        <v>0</v>
      </c>
      <c r="BF393" s="65">
        <f t="shared" si="284"/>
        <v>0</v>
      </c>
      <c r="BG393" s="65">
        <f t="shared" si="285"/>
        <v>0</v>
      </c>
      <c r="BH393" s="65">
        <f t="shared" si="286"/>
        <v>0</v>
      </c>
      <c r="BI393" s="65">
        <f t="shared" si="287"/>
        <v>0</v>
      </c>
      <c r="BJ393" s="65">
        <f t="shared" si="288"/>
        <v>0</v>
      </c>
      <c r="BK393" s="65">
        <f t="shared" si="289"/>
        <v>0</v>
      </c>
    </row>
    <row r="394" spans="2:63" ht="15" hidden="1" customHeight="1" outlineLevel="1">
      <c r="B394" s="56" t="s">
        <v>53</v>
      </c>
      <c r="C394" s="56" t="s">
        <v>132</v>
      </c>
      <c r="D394" s="88">
        <f t="shared" si="249"/>
        <v>0</v>
      </c>
      <c r="E394" s="88">
        <f t="shared" si="250"/>
        <v>0</v>
      </c>
      <c r="F394" s="65">
        <f t="shared" si="251"/>
        <v>0</v>
      </c>
      <c r="G394" s="65">
        <f t="shared" si="252"/>
        <v>0</v>
      </c>
      <c r="H394" s="65">
        <f t="shared" si="253"/>
        <v>0</v>
      </c>
      <c r="J394" s="88">
        <f t="shared" si="254"/>
        <v>0.98500461578519638</v>
      </c>
      <c r="K394" s="88">
        <f t="shared" si="255"/>
        <v>2.8207576199906894E-4</v>
      </c>
      <c r="L394" s="88">
        <f t="shared" si="256"/>
        <v>1.4713308452804583E-2</v>
      </c>
      <c r="M394" s="88">
        <f t="shared" si="257"/>
        <v>0</v>
      </c>
      <c r="N394" s="88">
        <f t="shared" si="258"/>
        <v>0</v>
      </c>
      <c r="O394" s="88">
        <f t="shared" si="259"/>
        <v>0</v>
      </c>
      <c r="P394" s="65">
        <f t="shared" si="260"/>
        <v>0</v>
      </c>
      <c r="Q394" s="65">
        <f t="shared" si="261"/>
        <v>0</v>
      </c>
      <c r="R394" s="65">
        <f t="shared" si="262"/>
        <v>0</v>
      </c>
      <c r="S394" s="65">
        <f t="shared" si="263"/>
        <v>0</v>
      </c>
      <c r="T394" s="65">
        <f t="shared" si="264"/>
        <v>0</v>
      </c>
      <c r="U394" s="65">
        <f t="shared" si="265"/>
        <v>0</v>
      </c>
      <c r="V394" s="89">
        <f t="shared" si="266"/>
        <v>0</v>
      </c>
      <c r="W394" s="89">
        <f t="shared" si="267"/>
        <v>0</v>
      </c>
      <c r="X394" s="89">
        <f t="shared" si="268"/>
        <v>0</v>
      </c>
      <c r="Y394" s="89">
        <f t="shared" si="269"/>
        <v>0</v>
      </c>
      <c r="Z394" s="89">
        <f t="shared" si="270"/>
        <v>0</v>
      </c>
      <c r="AA394" s="89">
        <f t="shared" si="271"/>
        <v>0</v>
      </c>
      <c r="AB394" s="89">
        <f t="shared" si="272"/>
        <v>0</v>
      </c>
      <c r="AC394" s="89">
        <f t="shared" si="273"/>
        <v>0</v>
      </c>
      <c r="AD394" s="89">
        <f t="shared" si="274"/>
        <v>0</v>
      </c>
      <c r="AE394" s="89">
        <f t="shared" si="275"/>
        <v>0</v>
      </c>
      <c r="AF394" s="89">
        <f t="shared" si="276"/>
        <v>0</v>
      </c>
      <c r="AG394" s="89">
        <f t="shared" si="277"/>
        <v>0</v>
      </c>
      <c r="AH394" s="65">
        <v>499354</v>
      </c>
      <c r="AI394" s="65">
        <v>143</v>
      </c>
      <c r="AJ394" s="65">
        <v>7459</v>
      </c>
      <c r="AK394" s="65">
        <v>0</v>
      </c>
      <c r="AL394" s="65">
        <v>0</v>
      </c>
      <c r="AM394" s="65">
        <v>0</v>
      </c>
      <c r="AN394" s="89">
        <v>561036274</v>
      </c>
      <c r="AO394" s="89">
        <v>191897</v>
      </c>
      <c r="AP394" s="89">
        <v>9817829</v>
      </c>
      <c r="AQ394" s="89">
        <v>0</v>
      </c>
      <c r="AR394" s="89">
        <v>0</v>
      </c>
      <c r="AS394" s="89">
        <v>0</v>
      </c>
      <c r="AT394" s="89">
        <v>458419012</v>
      </c>
      <c r="AU394" s="89">
        <v>140855</v>
      </c>
      <c r="AV394" s="89">
        <v>8327066</v>
      </c>
      <c r="AW394" s="89">
        <v>0</v>
      </c>
      <c r="AX394" s="89">
        <v>0</v>
      </c>
      <c r="AY394" s="89">
        <v>0</v>
      </c>
      <c r="AZ394" s="65">
        <f t="shared" si="278"/>
        <v>1123.524141190418</v>
      </c>
      <c r="BA394" s="65">
        <f t="shared" si="279"/>
        <v>1341.937062937063</v>
      </c>
      <c r="BB394" s="65">
        <f t="shared" si="280"/>
        <v>1316.2393082182598</v>
      </c>
      <c r="BC394" s="65">
        <f t="shared" si="281"/>
        <v>0</v>
      </c>
      <c r="BD394" s="65">
        <f t="shared" si="282"/>
        <v>0</v>
      </c>
      <c r="BE394" s="65">
        <f t="shared" si="283"/>
        <v>0</v>
      </c>
      <c r="BF394" s="65">
        <f t="shared" si="284"/>
        <v>918.02411115160783</v>
      </c>
      <c r="BG394" s="65">
        <f t="shared" si="285"/>
        <v>985</v>
      </c>
      <c r="BH394" s="65">
        <f t="shared" si="286"/>
        <v>1116.3783348974393</v>
      </c>
      <c r="BI394" s="65">
        <f t="shared" si="287"/>
        <v>0</v>
      </c>
      <c r="BJ394" s="65">
        <f t="shared" si="288"/>
        <v>0</v>
      </c>
      <c r="BK394" s="65">
        <f t="shared" si="289"/>
        <v>0</v>
      </c>
    </row>
    <row r="395" spans="2:63" ht="15" hidden="1" customHeight="1" outlineLevel="1">
      <c r="B395" s="56" t="s">
        <v>53</v>
      </c>
      <c r="C395" s="56" t="s">
        <v>133</v>
      </c>
      <c r="D395" s="88">
        <f t="shared" si="249"/>
        <v>0</v>
      </c>
      <c r="E395" s="88">
        <f t="shared" si="250"/>
        <v>0</v>
      </c>
      <c r="F395" s="65">
        <f t="shared" si="251"/>
        <v>0</v>
      </c>
      <c r="G395" s="65">
        <f t="shared" si="252"/>
        <v>0</v>
      </c>
      <c r="H395" s="65">
        <f t="shared" si="253"/>
        <v>0</v>
      </c>
      <c r="J395" s="88">
        <f t="shared" si="254"/>
        <v>0.30233918275901323</v>
      </c>
      <c r="K395" s="88">
        <f t="shared" si="255"/>
        <v>0.12386860133278009</v>
      </c>
      <c r="L395" s="88">
        <f t="shared" si="256"/>
        <v>0.13222723531624195</v>
      </c>
      <c r="M395" s="88">
        <f t="shared" si="257"/>
        <v>0.1679988102863024</v>
      </c>
      <c r="N395" s="88">
        <f t="shared" si="258"/>
        <v>0.21758625555448893</v>
      </c>
      <c r="O395" s="88">
        <f t="shared" si="259"/>
        <v>5.5979914751173407E-2</v>
      </c>
      <c r="P395" s="65">
        <f t="shared" si="260"/>
        <v>0</v>
      </c>
      <c r="Q395" s="65">
        <f t="shared" si="261"/>
        <v>0</v>
      </c>
      <c r="R395" s="65">
        <f t="shared" si="262"/>
        <v>0</v>
      </c>
      <c r="S395" s="65">
        <f t="shared" si="263"/>
        <v>0</v>
      </c>
      <c r="T395" s="65">
        <f t="shared" si="264"/>
        <v>0</v>
      </c>
      <c r="U395" s="65">
        <f t="shared" si="265"/>
        <v>0</v>
      </c>
      <c r="V395" s="89">
        <f t="shared" si="266"/>
        <v>0</v>
      </c>
      <c r="W395" s="89">
        <f t="shared" si="267"/>
        <v>0</v>
      </c>
      <c r="X395" s="89">
        <f t="shared" si="268"/>
        <v>0</v>
      </c>
      <c r="Y395" s="89">
        <f t="shared" si="269"/>
        <v>0</v>
      </c>
      <c r="Z395" s="89">
        <f t="shared" si="270"/>
        <v>0</v>
      </c>
      <c r="AA395" s="89">
        <f t="shared" si="271"/>
        <v>0</v>
      </c>
      <c r="AB395" s="89">
        <f t="shared" si="272"/>
        <v>0</v>
      </c>
      <c r="AC395" s="89">
        <f t="shared" si="273"/>
        <v>0</v>
      </c>
      <c r="AD395" s="89">
        <f t="shared" si="274"/>
        <v>0</v>
      </c>
      <c r="AE395" s="89">
        <f t="shared" si="275"/>
        <v>0</v>
      </c>
      <c r="AF395" s="89">
        <f t="shared" si="276"/>
        <v>0</v>
      </c>
      <c r="AG395" s="89">
        <f t="shared" si="277"/>
        <v>0</v>
      </c>
      <c r="AH395" s="65">
        <v>0</v>
      </c>
      <c r="AI395" s="65">
        <v>0</v>
      </c>
      <c r="AJ395" s="65">
        <v>0</v>
      </c>
      <c r="AK395" s="65">
        <v>0</v>
      </c>
      <c r="AL395" s="65">
        <v>0</v>
      </c>
      <c r="AM395" s="65">
        <v>0</v>
      </c>
      <c r="AN395" s="89">
        <v>0</v>
      </c>
      <c r="AO395" s="89">
        <v>0</v>
      </c>
      <c r="AP395" s="89">
        <v>0</v>
      </c>
      <c r="AQ395" s="89">
        <v>0</v>
      </c>
      <c r="AR395" s="89">
        <v>0</v>
      </c>
      <c r="AS395" s="89">
        <v>0</v>
      </c>
      <c r="AT395" s="89">
        <v>0</v>
      </c>
      <c r="AU395" s="89">
        <v>0</v>
      </c>
      <c r="AV395" s="89">
        <v>0</v>
      </c>
      <c r="AW395" s="89">
        <v>0</v>
      </c>
      <c r="AX395" s="89">
        <v>0</v>
      </c>
      <c r="AY395" s="89">
        <v>0</v>
      </c>
      <c r="AZ395" s="65">
        <f t="shared" si="278"/>
        <v>0</v>
      </c>
      <c r="BA395" s="65">
        <f t="shared" si="279"/>
        <v>0</v>
      </c>
      <c r="BB395" s="65">
        <f t="shared" si="280"/>
        <v>0</v>
      </c>
      <c r="BC395" s="65">
        <f t="shared" si="281"/>
        <v>0</v>
      </c>
      <c r="BD395" s="65">
        <f t="shared" si="282"/>
        <v>0</v>
      </c>
      <c r="BE395" s="65">
        <f t="shared" si="283"/>
        <v>0</v>
      </c>
      <c r="BF395" s="65">
        <f t="shared" si="284"/>
        <v>0</v>
      </c>
      <c r="BG395" s="65">
        <f t="shared" si="285"/>
        <v>0</v>
      </c>
      <c r="BH395" s="65">
        <f t="shared" si="286"/>
        <v>0</v>
      </c>
      <c r="BI395" s="65">
        <f t="shared" si="287"/>
        <v>0</v>
      </c>
      <c r="BJ395" s="65">
        <f t="shared" si="288"/>
        <v>0</v>
      </c>
      <c r="BK395" s="65">
        <f t="shared" si="289"/>
        <v>0</v>
      </c>
    </row>
    <row r="396" spans="2:63" ht="15" hidden="1" customHeight="1" outlineLevel="1">
      <c r="B396" s="56" t="s">
        <v>53</v>
      </c>
      <c r="C396" s="56" t="s">
        <v>134</v>
      </c>
      <c r="D396" s="88">
        <f t="shared" si="249"/>
        <v>0</v>
      </c>
      <c r="E396" s="88">
        <f t="shared" si="250"/>
        <v>0</v>
      </c>
      <c r="F396" s="65">
        <f t="shared" si="251"/>
        <v>0</v>
      </c>
      <c r="G396" s="65">
        <f t="shared" si="252"/>
        <v>0</v>
      </c>
      <c r="H396" s="65">
        <f t="shared" si="253"/>
        <v>0</v>
      </c>
      <c r="J396" s="88">
        <f t="shared" si="254"/>
        <v>0.30233918275901323</v>
      </c>
      <c r="K396" s="88">
        <f t="shared" si="255"/>
        <v>0.12386860133278009</v>
      </c>
      <c r="L396" s="88">
        <f t="shared" si="256"/>
        <v>0.13222723531624195</v>
      </c>
      <c r="M396" s="88">
        <f t="shared" si="257"/>
        <v>0.1679988102863024</v>
      </c>
      <c r="N396" s="88">
        <f t="shared" si="258"/>
        <v>0.21758625555448893</v>
      </c>
      <c r="O396" s="88">
        <f t="shared" si="259"/>
        <v>5.5979914751173407E-2</v>
      </c>
      <c r="P396" s="65">
        <f t="shared" si="260"/>
        <v>0</v>
      </c>
      <c r="Q396" s="65">
        <f t="shared" si="261"/>
        <v>0</v>
      </c>
      <c r="R396" s="65">
        <f t="shared" si="262"/>
        <v>0</v>
      </c>
      <c r="S396" s="65">
        <f t="shared" si="263"/>
        <v>0</v>
      </c>
      <c r="T396" s="65">
        <f t="shared" si="264"/>
        <v>0</v>
      </c>
      <c r="U396" s="65">
        <f t="shared" si="265"/>
        <v>0</v>
      </c>
      <c r="V396" s="89">
        <f t="shared" si="266"/>
        <v>0</v>
      </c>
      <c r="W396" s="89">
        <f t="shared" si="267"/>
        <v>0</v>
      </c>
      <c r="X396" s="89">
        <f t="shared" si="268"/>
        <v>0</v>
      </c>
      <c r="Y396" s="89">
        <f t="shared" si="269"/>
        <v>0</v>
      </c>
      <c r="Z396" s="89">
        <f t="shared" si="270"/>
        <v>0</v>
      </c>
      <c r="AA396" s="89">
        <f t="shared" si="271"/>
        <v>0</v>
      </c>
      <c r="AB396" s="89">
        <f t="shared" si="272"/>
        <v>0</v>
      </c>
      <c r="AC396" s="89">
        <f t="shared" si="273"/>
        <v>0</v>
      </c>
      <c r="AD396" s="89">
        <f t="shared" si="274"/>
        <v>0</v>
      </c>
      <c r="AE396" s="89">
        <f t="shared" si="275"/>
        <v>0</v>
      </c>
      <c r="AF396" s="89">
        <f t="shared" si="276"/>
        <v>0</v>
      </c>
      <c r="AG396" s="89">
        <f t="shared" si="277"/>
        <v>0</v>
      </c>
      <c r="AH396" s="65">
        <v>0</v>
      </c>
      <c r="AI396" s="65">
        <v>0</v>
      </c>
      <c r="AJ396" s="65">
        <v>0</v>
      </c>
      <c r="AK396" s="65">
        <v>0</v>
      </c>
      <c r="AL396" s="65">
        <v>0</v>
      </c>
      <c r="AM396" s="65">
        <v>0</v>
      </c>
      <c r="AN396" s="89">
        <v>0</v>
      </c>
      <c r="AO396" s="89">
        <v>0</v>
      </c>
      <c r="AP396" s="89">
        <v>0</v>
      </c>
      <c r="AQ396" s="89">
        <v>0</v>
      </c>
      <c r="AR396" s="89">
        <v>0</v>
      </c>
      <c r="AS396" s="89">
        <v>0</v>
      </c>
      <c r="AT396" s="89">
        <v>0</v>
      </c>
      <c r="AU396" s="89">
        <v>0</v>
      </c>
      <c r="AV396" s="89">
        <v>0</v>
      </c>
      <c r="AW396" s="89">
        <v>0</v>
      </c>
      <c r="AX396" s="89">
        <v>0</v>
      </c>
      <c r="AY396" s="89">
        <v>0</v>
      </c>
      <c r="AZ396" s="65">
        <f t="shared" si="278"/>
        <v>0</v>
      </c>
      <c r="BA396" s="65">
        <f t="shared" si="279"/>
        <v>0</v>
      </c>
      <c r="BB396" s="65">
        <f t="shared" si="280"/>
        <v>0</v>
      </c>
      <c r="BC396" s="65">
        <f t="shared" si="281"/>
        <v>0</v>
      </c>
      <c r="BD396" s="65">
        <f t="shared" si="282"/>
        <v>0</v>
      </c>
      <c r="BE396" s="65">
        <f t="shared" si="283"/>
        <v>0</v>
      </c>
      <c r="BF396" s="65">
        <f t="shared" si="284"/>
        <v>0</v>
      </c>
      <c r="BG396" s="65">
        <f t="shared" si="285"/>
        <v>0</v>
      </c>
      <c r="BH396" s="65">
        <f t="shared" si="286"/>
        <v>0</v>
      </c>
      <c r="BI396" s="65">
        <f t="shared" si="287"/>
        <v>0</v>
      </c>
      <c r="BJ396" s="65">
        <f t="shared" si="288"/>
        <v>0</v>
      </c>
      <c r="BK396" s="65">
        <f t="shared" si="289"/>
        <v>0</v>
      </c>
    </row>
    <row r="397" spans="2:63" ht="15" hidden="1" customHeight="1" outlineLevel="1">
      <c r="B397" s="56" t="s">
        <v>53</v>
      </c>
      <c r="C397" s="56" t="s">
        <v>39</v>
      </c>
      <c r="D397" s="88">
        <f t="shared" si="249"/>
        <v>0</v>
      </c>
      <c r="E397" s="88">
        <f t="shared" si="250"/>
        <v>0</v>
      </c>
      <c r="F397" s="65">
        <f t="shared" si="251"/>
        <v>0</v>
      </c>
      <c r="G397" s="65">
        <f t="shared" si="252"/>
        <v>0</v>
      </c>
      <c r="H397" s="65">
        <f t="shared" si="253"/>
        <v>0</v>
      </c>
      <c r="J397" s="88">
        <f t="shared" si="254"/>
        <v>0.30233918275901323</v>
      </c>
      <c r="K397" s="88">
        <f t="shared" si="255"/>
        <v>0.12386860133278009</v>
      </c>
      <c r="L397" s="88">
        <f t="shared" si="256"/>
        <v>0.13222723531624195</v>
      </c>
      <c r="M397" s="88">
        <f t="shared" si="257"/>
        <v>0.1679988102863024</v>
      </c>
      <c r="N397" s="88">
        <f t="shared" si="258"/>
        <v>0.21758625555448893</v>
      </c>
      <c r="O397" s="88">
        <f t="shared" si="259"/>
        <v>5.5979914751173407E-2</v>
      </c>
      <c r="P397" s="65">
        <f t="shared" si="260"/>
        <v>0</v>
      </c>
      <c r="Q397" s="65">
        <f t="shared" si="261"/>
        <v>0</v>
      </c>
      <c r="R397" s="65">
        <f t="shared" si="262"/>
        <v>0</v>
      </c>
      <c r="S397" s="65">
        <f t="shared" si="263"/>
        <v>0</v>
      </c>
      <c r="T397" s="65">
        <f t="shared" si="264"/>
        <v>0</v>
      </c>
      <c r="U397" s="65">
        <f t="shared" si="265"/>
        <v>0</v>
      </c>
      <c r="V397" s="89">
        <f t="shared" si="266"/>
        <v>0</v>
      </c>
      <c r="W397" s="89">
        <f t="shared" si="267"/>
        <v>0</v>
      </c>
      <c r="X397" s="89">
        <f t="shared" si="268"/>
        <v>0</v>
      </c>
      <c r="Y397" s="89">
        <f t="shared" si="269"/>
        <v>0</v>
      </c>
      <c r="Z397" s="89">
        <f t="shared" si="270"/>
        <v>0</v>
      </c>
      <c r="AA397" s="89">
        <f t="shared" si="271"/>
        <v>0</v>
      </c>
      <c r="AB397" s="89">
        <f t="shared" si="272"/>
        <v>0</v>
      </c>
      <c r="AC397" s="89">
        <f t="shared" si="273"/>
        <v>0</v>
      </c>
      <c r="AD397" s="89">
        <f t="shared" si="274"/>
        <v>0</v>
      </c>
      <c r="AE397" s="89">
        <f t="shared" si="275"/>
        <v>0</v>
      </c>
      <c r="AF397" s="89">
        <f t="shared" si="276"/>
        <v>0</v>
      </c>
      <c r="AG397" s="89">
        <f t="shared" si="277"/>
        <v>0</v>
      </c>
      <c r="AH397" s="65">
        <v>0</v>
      </c>
      <c r="AI397" s="65">
        <v>0</v>
      </c>
      <c r="AJ397" s="65">
        <v>0</v>
      </c>
      <c r="AK397" s="65">
        <v>0</v>
      </c>
      <c r="AL397" s="65">
        <v>0</v>
      </c>
      <c r="AM397" s="65">
        <v>0</v>
      </c>
      <c r="AN397" s="89">
        <v>0</v>
      </c>
      <c r="AO397" s="89">
        <v>0</v>
      </c>
      <c r="AP397" s="89">
        <v>0</v>
      </c>
      <c r="AQ397" s="89">
        <v>0</v>
      </c>
      <c r="AR397" s="89">
        <v>0</v>
      </c>
      <c r="AS397" s="89">
        <v>0</v>
      </c>
      <c r="AT397" s="89">
        <v>0</v>
      </c>
      <c r="AU397" s="89">
        <v>0</v>
      </c>
      <c r="AV397" s="89">
        <v>0</v>
      </c>
      <c r="AW397" s="89">
        <v>0</v>
      </c>
      <c r="AX397" s="89">
        <v>0</v>
      </c>
      <c r="AY397" s="89">
        <v>0</v>
      </c>
      <c r="AZ397" s="65">
        <f t="shared" si="278"/>
        <v>0</v>
      </c>
      <c r="BA397" s="65">
        <f t="shared" si="279"/>
        <v>0</v>
      </c>
      <c r="BB397" s="65">
        <f t="shared" si="280"/>
        <v>0</v>
      </c>
      <c r="BC397" s="65">
        <f t="shared" si="281"/>
        <v>0</v>
      </c>
      <c r="BD397" s="65">
        <f t="shared" si="282"/>
        <v>0</v>
      </c>
      <c r="BE397" s="65">
        <f t="shared" si="283"/>
        <v>0</v>
      </c>
      <c r="BF397" s="65">
        <f t="shared" si="284"/>
        <v>0</v>
      </c>
      <c r="BG397" s="65">
        <f t="shared" si="285"/>
        <v>0</v>
      </c>
      <c r="BH397" s="65">
        <f t="shared" si="286"/>
        <v>0</v>
      </c>
      <c r="BI397" s="65">
        <f t="shared" si="287"/>
        <v>0</v>
      </c>
      <c r="BJ397" s="65">
        <f t="shared" si="288"/>
        <v>0</v>
      </c>
      <c r="BK397" s="65">
        <f t="shared" si="289"/>
        <v>0</v>
      </c>
    </row>
    <row r="398" spans="2:63" ht="15" hidden="1" customHeight="1" outlineLevel="1">
      <c r="B398" s="56" t="s">
        <v>53</v>
      </c>
      <c r="C398" s="56" t="s">
        <v>38</v>
      </c>
      <c r="D398" s="88">
        <f t="shared" si="249"/>
        <v>0</v>
      </c>
      <c r="E398" s="88">
        <f t="shared" si="250"/>
        <v>0</v>
      </c>
      <c r="F398" s="65">
        <f t="shared" si="251"/>
        <v>0</v>
      </c>
      <c r="G398" s="65">
        <f t="shared" si="252"/>
        <v>0</v>
      </c>
      <c r="H398" s="65">
        <f t="shared" si="253"/>
        <v>0</v>
      </c>
      <c r="J398" s="88">
        <f t="shared" si="254"/>
        <v>0.30233918275901323</v>
      </c>
      <c r="K398" s="88">
        <f t="shared" si="255"/>
        <v>0.12386860133278009</v>
      </c>
      <c r="L398" s="88">
        <f t="shared" si="256"/>
        <v>0.13222723531624195</v>
      </c>
      <c r="M398" s="88">
        <f t="shared" si="257"/>
        <v>0.1679988102863024</v>
      </c>
      <c r="N398" s="88">
        <f t="shared" si="258"/>
        <v>0.21758625555448893</v>
      </c>
      <c r="O398" s="88">
        <f t="shared" si="259"/>
        <v>5.5979914751173407E-2</v>
      </c>
      <c r="P398" s="65">
        <f t="shared" si="260"/>
        <v>0</v>
      </c>
      <c r="Q398" s="65">
        <f t="shared" si="261"/>
        <v>0</v>
      </c>
      <c r="R398" s="65">
        <f t="shared" si="262"/>
        <v>0</v>
      </c>
      <c r="S398" s="65">
        <f t="shared" si="263"/>
        <v>0</v>
      </c>
      <c r="T398" s="65">
        <f t="shared" si="264"/>
        <v>0</v>
      </c>
      <c r="U398" s="65">
        <f t="shared" si="265"/>
        <v>0</v>
      </c>
      <c r="V398" s="89">
        <f t="shared" si="266"/>
        <v>0</v>
      </c>
      <c r="W398" s="89">
        <f t="shared" si="267"/>
        <v>0</v>
      </c>
      <c r="X398" s="89">
        <f t="shared" si="268"/>
        <v>0</v>
      </c>
      <c r="Y398" s="89">
        <f t="shared" si="269"/>
        <v>0</v>
      </c>
      <c r="Z398" s="89">
        <f t="shared" si="270"/>
        <v>0</v>
      </c>
      <c r="AA398" s="89">
        <f t="shared" si="271"/>
        <v>0</v>
      </c>
      <c r="AB398" s="89">
        <f t="shared" si="272"/>
        <v>0</v>
      </c>
      <c r="AC398" s="89">
        <f t="shared" si="273"/>
        <v>0</v>
      </c>
      <c r="AD398" s="89">
        <f t="shared" si="274"/>
        <v>0</v>
      </c>
      <c r="AE398" s="89">
        <f t="shared" si="275"/>
        <v>0</v>
      </c>
      <c r="AF398" s="89">
        <f t="shared" si="276"/>
        <v>0</v>
      </c>
      <c r="AG398" s="89">
        <f t="shared" si="277"/>
        <v>0</v>
      </c>
      <c r="AH398" s="65">
        <v>0</v>
      </c>
      <c r="AI398" s="65">
        <v>0</v>
      </c>
      <c r="AJ398" s="65">
        <v>0</v>
      </c>
      <c r="AK398" s="65">
        <v>0</v>
      </c>
      <c r="AL398" s="65">
        <v>0</v>
      </c>
      <c r="AM398" s="65">
        <v>0</v>
      </c>
      <c r="AN398" s="89">
        <v>0</v>
      </c>
      <c r="AO398" s="89">
        <v>0</v>
      </c>
      <c r="AP398" s="89">
        <v>0</v>
      </c>
      <c r="AQ398" s="89">
        <v>0</v>
      </c>
      <c r="AR398" s="89">
        <v>0</v>
      </c>
      <c r="AS398" s="89">
        <v>0</v>
      </c>
      <c r="AT398" s="89">
        <v>0</v>
      </c>
      <c r="AU398" s="89">
        <v>0</v>
      </c>
      <c r="AV398" s="89">
        <v>0</v>
      </c>
      <c r="AW398" s="89">
        <v>0</v>
      </c>
      <c r="AX398" s="89">
        <v>0</v>
      </c>
      <c r="AY398" s="89">
        <v>0</v>
      </c>
      <c r="AZ398" s="65">
        <f t="shared" si="278"/>
        <v>0</v>
      </c>
      <c r="BA398" s="65">
        <f t="shared" si="279"/>
        <v>0</v>
      </c>
      <c r="BB398" s="65">
        <f t="shared" si="280"/>
        <v>0</v>
      </c>
      <c r="BC398" s="65">
        <f t="shared" si="281"/>
        <v>0</v>
      </c>
      <c r="BD398" s="65">
        <f t="shared" si="282"/>
        <v>0</v>
      </c>
      <c r="BE398" s="65">
        <f t="shared" si="283"/>
        <v>0</v>
      </c>
      <c r="BF398" s="65">
        <f t="shared" si="284"/>
        <v>0</v>
      </c>
      <c r="BG398" s="65">
        <f t="shared" si="285"/>
        <v>0</v>
      </c>
      <c r="BH398" s="65">
        <f t="shared" si="286"/>
        <v>0</v>
      </c>
      <c r="BI398" s="65">
        <f t="shared" si="287"/>
        <v>0</v>
      </c>
      <c r="BJ398" s="65">
        <f t="shared" si="288"/>
        <v>0</v>
      </c>
      <c r="BK398" s="65">
        <f t="shared" si="289"/>
        <v>0</v>
      </c>
    </row>
    <row r="399" spans="2:63" ht="15" hidden="1" customHeight="1" outlineLevel="1">
      <c r="B399" s="56" t="s">
        <v>53</v>
      </c>
      <c r="C399" s="56" t="s">
        <v>37</v>
      </c>
      <c r="D399" s="88">
        <f t="shared" si="249"/>
        <v>0</v>
      </c>
      <c r="E399" s="88">
        <f t="shared" si="250"/>
        <v>0</v>
      </c>
      <c r="F399" s="65">
        <f t="shared" si="251"/>
        <v>0</v>
      </c>
      <c r="G399" s="65">
        <f t="shared" si="252"/>
        <v>0</v>
      </c>
      <c r="H399" s="65">
        <f t="shared" si="253"/>
        <v>0</v>
      </c>
      <c r="J399" s="88">
        <f t="shared" si="254"/>
        <v>0.30233918275901323</v>
      </c>
      <c r="K399" s="88">
        <f t="shared" si="255"/>
        <v>0.12386860133278009</v>
      </c>
      <c r="L399" s="88">
        <f t="shared" si="256"/>
        <v>0.13222723531624195</v>
      </c>
      <c r="M399" s="88">
        <f t="shared" si="257"/>
        <v>0.1679988102863024</v>
      </c>
      <c r="N399" s="88">
        <f t="shared" si="258"/>
        <v>0.21758625555448893</v>
      </c>
      <c r="O399" s="88">
        <f t="shared" si="259"/>
        <v>5.5979914751173407E-2</v>
      </c>
      <c r="P399" s="65">
        <f t="shared" si="260"/>
        <v>0</v>
      </c>
      <c r="Q399" s="65">
        <f t="shared" si="261"/>
        <v>0</v>
      </c>
      <c r="R399" s="65">
        <f t="shared" si="262"/>
        <v>0</v>
      </c>
      <c r="S399" s="65">
        <f t="shared" si="263"/>
        <v>0</v>
      </c>
      <c r="T399" s="65">
        <f t="shared" si="264"/>
        <v>0</v>
      </c>
      <c r="U399" s="65">
        <f t="shared" si="265"/>
        <v>0</v>
      </c>
      <c r="V399" s="89">
        <f t="shared" si="266"/>
        <v>0</v>
      </c>
      <c r="W399" s="89">
        <f t="shared" si="267"/>
        <v>0</v>
      </c>
      <c r="X399" s="89">
        <f t="shared" si="268"/>
        <v>0</v>
      </c>
      <c r="Y399" s="89">
        <f t="shared" si="269"/>
        <v>0</v>
      </c>
      <c r="Z399" s="89">
        <f t="shared" si="270"/>
        <v>0</v>
      </c>
      <c r="AA399" s="89">
        <f t="shared" si="271"/>
        <v>0</v>
      </c>
      <c r="AB399" s="89">
        <f t="shared" si="272"/>
        <v>0</v>
      </c>
      <c r="AC399" s="89">
        <f t="shared" si="273"/>
        <v>0</v>
      </c>
      <c r="AD399" s="89">
        <f t="shared" si="274"/>
        <v>0</v>
      </c>
      <c r="AE399" s="89">
        <f t="shared" si="275"/>
        <v>0</v>
      </c>
      <c r="AF399" s="89">
        <f t="shared" si="276"/>
        <v>0</v>
      </c>
      <c r="AG399" s="89">
        <f t="shared" si="277"/>
        <v>0</v>
      </c>
      <c r="AH399" s="65">
        <v>0</v>
      </c>
      <c r="AI399" s="65">
        <v>0</v>
      </c>
      <c r="AJ399" s="65">
        <v>0</v>
      </c>
      <c r="AK399" s="65">
        <v>0</v>
      </c>
      <c r="AL399" s="65">
        <v>0</v>
      </c>
      <c r="AM399" s="65">
        <v>0</v>
      </c>
      <c r="AN399" s="89">
        <v>0</v>
      </c>
      <c r="AO399" s="89">
        <v>0</v>
      </c>
      <c r="AP399" s="89">
        <v>0</v>
      </c>
      <c r="AQ399" s="89">
        <v>0</v>
      </c>
      <c r="AR399" s="89">
        <v>0</v>
      </c>
      <c r="AS399" s="89">
        <v>0</v>
      </c>
      <c r="AT399" s="89">
        <v>0</v>
      </c>
      <c r="AU399" s="89">
        <v>0</v>
      </c>
      <c r="AV399" s="89">
        <v>0</v>
      </c>
      <c r="AW399" s="89">
        <v>0</v>
      </c>
      <c r="AX399" s="89">
        <v>0</v>
      </c>
      <c r="AY399" s="89">
        <v>0</v>
      </c>
      <c r="AZ399" s="65">
        <f t="shared" si="278"/>
        <v>0</v>
      </c>
      <c r="BA399" s="65">
        <f t="shared" si="279"/>
        <v>0</v>
      </c>
      <c r="BB399" s="65">
        <f t="shared" si="280"/>
        <v>0</v>
      </c>
      <c r="BC399" s="65">
        <f t="shared" si="281"/>
        <v>0</v>
      </c>
      <c r="BD399" s="65">
        <f t="shared" si="282"/>
        <v>0</v>
      </c>
      <c r="BE399" s="65">
        <f t="shared" si="283"/>
        <v>0</v>
      </c>
      <c r="BF399" s="65">
        <f t="shared" si="284"/>
        <v>0</v>
      </c>
      <c r="BG399" s="65">
        <f t="shared" si="285"/>
        <v>0</v>
      </c>
      <c r="BH399" s="65">
        <f t="shared" si="286"/>
        <v>0</v>
      </c>
      <c r="BI399" s="65">
        <f t="shared" si="287"/>
        <v>0</v>
      </c>
      <c r="BJ399" s="65">
        <f t="shared" si="288"/>
        <v>0</v>
      </c>
      <c r="BK399" s="65">
        <f t="shared" si="289"/>
        <v>0</v>
      </c>
    </row>
    <row r="400" spans="2:63" ht="15" hidden="1" customHeight="1" outlineLevel="1">
      <c r="B400" s="56" t="s">
        <v>53</v>
      </c>
      <c r="C400" s="56" t="s">
        <v>36</v>
      </c>
      <c r="D400" s="88">
        <f t="shared" si="249"/>
        <v>0</v>
      </c>
      <c r="E400" s="88">
        <f t="shared" si="250"/>
        <v>0</v>
      </c>
      <c r="F400" s="65">
        <f t="shared" si="251"/>
        <v>0</v>
      </c>
      <c r="G400" s="65">
        <f t="shared" si="252"/>
        <v>0</v>
      </c>
      <c r="H400" s="65">
        <f t="shared" si="253"/>
        <v>0</v>
      </c>
      <c r="J400" s="88">
        <f t="shared" si="254"/>
        <v>0.30233918275901323</v>
      </c>
      <c r="K400" s="88">
        <f t="shared" si="255"/>
        <v>0.12386860133278009</v>
      </c>
      <c r="L400" s="88">
        <f t="shared" si="256"/>
        <v>0.13222723531624195</v>
      </c>
      <c r="M400" s="88">
        <f t="shared" si="257"/>
        <v>0.1679988102863024</v>
      </c>
      <c r="N400" s="88">
        <f t="shared" si="258"/>
        <v>0.21758625555448893</v>
      </c>
      <c r="O400" s="88">
        <f t="shared" si="259"/>
        <v>5.5979914751173407E-2</v>
      </c>
      <c r="P400" s="65">
        <f t="shared" si="260"/>
        <v>0</v>
      </c>
      <c r="Q400" s="65">
        <f t="shared" si="261"/>
        <v>0</v>
      </c>
      <c r="R400" s="65">
        <f t="shared" si="262"/>
        <v>0</v>
      </c>
      <c r="S400" s="65">
        <f t="shared" si="263"/>
        <v>0</v>
      </c>
      <c r="T400" s="65">
        <f t="shared" si="264"/>
        <v>0</v>
      </c>
      <c r="U400" s="65">
        <f t="shared" si="265"/>
        <v>0</v>
      </c>
      <c r="V400" s="89">
        <f t="shared" si="266"/>
        <v>0</v>
      </c>
      <c r="W400" s="89">
        <f t="shared" si="267"/>
        <v>0</v>
      </c>
      <c r="X400" s="89">
        <f t="shared" si="268"/>
        <v>0</v>
      </c>
      <c r="Y400" s="89">
        <f t="shared" si="269"/>
        <v>0</v>
      </c>
      <c r="Z400" s="89">
        <f t="shared" si="270"/>
        <v>0</v>
      </c>
      <c r="AA400" s="89">
        <f t="shared" si="271"/>
        <v>0</v>
      </c>
      <c r="AB400" s="89">
        <f t="shared" si="272"/>
        <v>0</v>
      </c>
      <c r="AC400" s="89">
        <f t="shared" si="273"/>
        <v>0</v>
      </c>
      <c r="AD400" s="89">
        <f t="shared" si="274"/>
        <v>0</v>
      </c>
      <c r="AE400" s="89">
        <f t="shared" si="275"/>
        <v>0</v>
      </c>
      <c r="AF400" s="89">
        <f t="shared" si="276"/>
        <v>0</v>
      </c>
      <c r="AG400" s="89">
        <f t="shared" si="277"/>
        <v>0</v>
      </c>
      <c r="AH400" s="65">
        <v>0</v>
      </c>
      <c r="AI400" s="65">
        <v>0</v>
      </c>
      <c r="AJ400" s="65">
        <v>0</v>
      </c>
      <c r="AK400" s="65">
        <v>0</v>
      </c>
      <c r="AL400" s="65">
        <v>0</v>
      </c>
      <c r="AM400" s="65">
        <v>0</v>
      </c>
      <c r="AN400" s="89">
        <v>0</v>
      </c>
      <c r="AO400" s="89">
        <v>0</v>
      </c>
      <c r="AP400" s="89">
        <v>0</v>
      </c>
      <c r="AQ400" s="89">
        <v>0</v>
      </c>
      <c r="AR400" s="89">
        <v>0</v>
      </c>
      <c r="AS400" s="89">
        <v>0</v>
      </c>
      <c r="AT400" s="89">
        <v>0</v>
      </c>
      <c r="AU400" s="89">
        <v>0</v>
      </c>
      <c r="AV400" s="89">
        <v>0</v>
      </c>
      <c r="AW400" s="89">
        <v>0</v>
      </c>
      <c r="AX400" s="89">
        <v>0</v>
      </c>
      <c r="AY400" s="89">
        <v>0</v>
      </c>
      <c r="AZ400" s="65">
        <f t="shared" si="278"/>
        <v>0</v>
      </c>
      <c r="BA400" s="65">
        <f t="shared" si="279"/>
        <v>0</v>
      </c>
      <c r="BB400" s="65">
        <f t="shared" si="280"/>
        <v>0</v>
      </c>
      <c r="BC400" s="65">
        <f t="shared" si="281"/>
        <v>0</v>
      </c>
      <c r="BD400" s="65">
        <f t="shared" si="282"/>
        <v>0</v>
      </c>
      <c r="BE400" s="65">
        <f t="shared" si="283"/>
        <v>0</v>
      </c>
      <c r="BF400" s="65">
        <f t="shared" si="284"/>
        <v>0</v>
      </c>
      <c r="BG400" s="65">
        <f t="shared" si="285"/>
        <v>0</v>
      </c>
      <c r="BH400" s="65">
        <f t="shared" si="286"/>
        <v>0</v>
      </c>
      <c r="BI400" s="65">
        <f t="shared" si="287"/>
        <v>0</v>
      </c>
      <c r="BJ400" s="65">
        <f t="shared" si="288"/>
        <v>0</v>
      </c>
      <c r="BK400" s="65">
        <f t="shared" si="289"/>
        <v>0</v>
      </c>
    </row>
    <row r="401" spans="2:63" ht="15" hidden="1" customHeight="1" outlineLevel="1">
      <c r="B401" s="56" t="s">
        <v>53</v>
      </c>
      <c r="C401" s="56" t="s">
        <v>35</v>
      </c>
      <c r="D401" s="88">
        <f t="shared" si="249"/>
        <v>0</v>
      </c>
      <c r="E401" s="88">
        <f t="shared" si="250"/>
        <v>0</v>
      </c>
      <c r="F401" s="65">
        <f t="shared" si="251"/>
        <v>0</v>
      </c>
      <c r="G401" s="65">
        <f t="shared" si="252"/>
        <v>0</v>
      </c>
      <c r="H401" s="65">
        <f t="shared" si="253"/>
        <v>0</v>
      </c>
      <c r="J401" s="88">
        <f t="shared" si="254"/>
        <v>0.30233918275901323</v>
      </c>
      <c r="K401" s="88">
        <f t="shared" si="255"/>
        <v>0.12386860133278009</v>
      </c>
      <c r="L401" s="88">
        <f t="shared" si="256"/>
        <v>0.13222723531624195</v>
      </c>
      <c r="M401" s="88">
        <f t="shared" si="257"/>
        <v>0.1679988102863024</v>
      </c>
      <c r="N401" s="88">
        <f t="shared" si="258"/>
        <v>0.21758625555448893</v>
      </c>
      <c r="O401" s="88">
        <f t="shared" si="259"/>
        <v>5.5979914751173407E-2</v>
      </c>
      <c r="P401" s="65">
        <f t="shared" si="260"/>
        <v>0</v>
      </c>
      <c r="Q401" s="65">
        <f t="shared" si="261"/>
        <v>0</v>
      </c>
      <c r="R401" s="65">
        <f t="shared" si="262"/>
        <v>0</v>
      </c>
      <c r="S401" s="65">
        <f t="shared" si="263"/>
        <v>0</v>
      </c>
      <c r="T401" s="65">
        <f t="shared" si="264"/>
        <v>0</v>
      </c>
      <c r="U401" s="65">
        <f t="shared" si="265"/>
        <v>0</v>
      </c>
      <c r="V401" s="89">
        <f t="shared" si="266"/>
        <v>0</v>
      </c>
      <c r="W401" s="89">
        <f t="shared" si="267"/>
        <v>0</v>
      </c>
      <c r="X401" s="89">
        <f t="shared" si="268"/>
        <v>0</v>
      </c>
      <c r="Y401" s="89">
        <f t="shared" si="269"/>
        <v>0</v>
      </c>
      <c r="Z401" s="89">
        <f t="shared" si="270"/>
        <v>0</v>
      </c>
      <c r="AA401" s="89">
        <f t="shared" si="271"/>
        <v>0</v>
      </c>
      <c r="AB401" s="89">
        <f t="shared" si="272"/>
        <v>0</v>
      </c>
      <c r="AC401" s="89">
        <f t="shared" si="273"/>
        <v>0</v>
      </c>
      <c r="AD401" s="89">
        <f t="shared" si="274"/>
        <v>0</v>
      </c>
      <c r="AE401" s="89">
        <f t="shared" si="275"/>
        <v>0</v>
      </c>
      <c r="AF401" s="89">
        <f t="shared" si="276"/>
        <v>0</v>
      </c>
      <c r="AG401" s="89">
        <f t="shared" si="277"/>
        <v>0</v>
      </c>
      <c r="AH401" s="65">
        <v>0</v>
      </c>
      <c r="AI401" s="65">
        <v>0</v>
      </c>
      <c r="AJ401" s="65">
        <v>0</v>
      </c>
      <c r="AK401" s="65">
        <v>0</v>
      </c>
      <c r="AL401" s="65">
        <v>0</v>
      </c>
      <c r="AM401" s="65">
        <v>0</v>
      </c>
      <c r="AN401" s="89">
        <v>0</v>
      </c>
      <c r="AO401" s="89">
        <v>0</v>
      </c>
      <c r="AP401" s="89">
        <v>0</v>
      </c>
      <c r="AQ401" s="89">
        <v>0</v>
      </c>
      <c r="AR401" s="89">
        <v>0</v>
      </c>
      <c r="AS401" s="89">
        <v>0</v>
      </c>
      <c r="AT401" s="89">
        <v>0</v>
      </c>
      <c r="AU401" s="89">
        <v>0</v>
      </c>
      <c r="AV401" s="89">
        <v>0</v>
      </c>
      <c r="AW401" s="89">
        <v>0</v>
      </c>
      <c r="AX401" s="89">
        <v>0</v>
      </c>
      <c r="AY401" s="89">
        <v>0</v>
      </c>
      <c r="AZ401" s="65">
        <f t="shared" si="278"/>
        <v>0</v>
      </c>
      <c r="BA401" s="65">
        <f t="shared" si="279"/>
        <v>0</v>
      </c>
      <c r="BB401" s="65">
        <f t="shared" si="280"/>
        <v>0</v>
      </c>
      <c r="BC401" s="65">
        <f t="shared" si="281"/>
        <v>0</v>
      </c>
      <c r="BD401" s="65">
        <f t="shared" si="282"/>
        <v>0</v>
      </c>
      <c r="BE401" s="65">
        <f t="shared" si="283"/>
        <v>0</v>
      </c>
      <c r="BF401" s="65">
        <f t="shared" si="284"/>
        <v>0</v>
      </c>
      <c r="BG401" s="65">
        <f t="shared" si="285"/>
        <v>0</v>
      </c>
      <c r="BH401" s="65">
        <f t="shared" si="286"/>
        <v>0</v>
      </c>
      <c r="BI401" s="65">
        <f t="shared" si="287"/>
        <v>0</v>
      </c>
      <c r="BJ401" s="65">
        <f t="shared" si="288"/>
        <v>0</v>
      </c>
      <c r="BK401" s="65">
        <f t="shared" si="289"/>
        <v>0</v>
      </c>
    </row>
    <row r="402" spans="2:63" ht="15" hidden="1" customHeight="1" outlineLevel="1">
      <c r="B402" s="56" t="s">
        <v>53</v>
      </c>
      <c r="C402" s="56" t="s">
        <v>34</v>
      </c>
      <c r="D402" s="88">
        <f t="shared" si="249"/>
        <v>0</v>
      </c>
      <c r="E402" s="88">
        <f t="shared" si="250"/>
        <v>0</v>
      </c>
      <c r="F402" s="65">
        <f t="shared" si="251"/>
        <v>0</v>
      </c>
      <c r="G402" s="65">
        <f t="shared" si="252"/>
        <v>0</v>
      </c>
      <c r="H402" s="65">
        <f t="shared" si="253"/>
        <v>0</v>
      </c>
      <c r="J402" s="88">
        <f t="shared" si="254"/>
        <v>0.30233918275901323</v>
      </c>
      <c r="K402" s="88">
        <f t="shared" si="255"/>
        <v>0.12386860133278009</v>
      </c>
      <c r="L402" s="88">
        <f t="shared" si="256"/>
        <v>0.13222723531624195</v>
      </c>
      <c r="M402" s="88">
        <f t="shared" si="257"/>
        <v>0.1679988102863024</v>
      </c>
      <c r="N402" s="88">
        <f t="shared" si="258"/>
        <v>0.21758625555448893</v>
      </c>
      <c r="O402" s="88">
        <f t="shared" si="259"/>
        <v>5.5979914751173407E-2</v>
      </c>
      <c r="P402" s="65">
        <f t="shared" si="260"/>
        <v>0</v>
      </c>
      <c r="Q402" s="65">
        <f t="shared" si="261"/>
        <v>0</v>
      </c>
      <c r="R402" s="65">
        <f t="shared" si="262"/>
        <v>0</v>
      </c>
      <c r="S402" s="65">
        <f t="shared" si="263"/>
        <v>0</v>
      </c>
      <c r="T402" s="65">
        <f t="shared" si="264"/>
        <v>0</v>
      </c>
      <c r="U402" s="65">
        <f t="shared" si="265"/>
        <v>0</v>
      </c>
      <c r="V402" s="89">
        <f t="shared" si="266"/>
        <v>0</v>
      </c>
      <c r="W402" s="89">
        <f t="shared" si="267"/>
        <v>0</v>
      </c>
      <c r="X402" s="89">
        <f t="shared" si="268"/>
        <v>0</v>
      </c>
      <c r="Y402" s="89">
        <f t="shared" si="269"/>
        <v>0</v>
      </c>
      <c r="Z402" s="89">
        <f t="shared" si="270"/>
        <v>0</v>
      </c>
      <c r="AA402" s="89">
        <f t="shared" si="271"/>
        <v>0</v>
      </c>
      <c r="AB402" s="89">
        <f t="shared" si="272"/>
        <v>0</v>
      </c>
      <c r="AC402" s="89">
        <f t="shared" si="273"/>
        <v>0</v>
      </c>
      <c r="AD402" s="89">
        <f t="shared" si="274"/>
        <v>0</v>
      </c>
      <c r="AE402" s="89">
        <f t="shared" si="275"/>
        <v>0</v>
      </c>
      <c r="AF402" s="89">
        <f t="shared" si="276"/>
        <v>0</v>
      </c>
      <c r="AG402" s="89">
        <f t="shared" si="277"/>
        <v>0</v>
      </c>
      <c r="AH402" s="65">
        <v>0</v>
      </c>
      <c r="AI402" s="65">
        <v>0</v>
      </c>
      <c r="AJ402" s="65">
        <v>0</v>
      </c>
      <c r="AK402" s="65">
        <v>0</v>
      </c>
      <c r="AL402" s="65">
        <v>0</v>
      </c>
      <c r="AM402" s="65">
        <v>0</v>
      </c>
      <c r="AN402" s="89">
        <v>0</v>
      </c>
      <c r="AO402" s="89">
        <v>0</v>
      </c>
      <c r="AP402" s="89">
        <v>0</v>
      </c>
      <c r="AQ402" s="89">
        <v>0</v>
      </c>
      <c r="AR402" s="89">
        <v>0</v>
      </c>
      <c r="AS402" s="89">
        <v>0</v>
      </c>
      <c r="AT402" s="89">
        <v>0</v>
      </c>
      <c r="AU402" s="89">
        <v>0</v>
      </c>
      <c r="AV402" s="89">
        <v>0</v>
      </c>
      <c r="AW402" s="89">
        <v>0</v>
      </c>
      <c r="AX402" s="89">
        <v>0</v>
      </c>
      <c r="AY402" s="89">
        <v>0</v>
      </c>
      <c r="AZ402" s="65">
        <f t="shared" si="278"/>
        <v>0</v>
      </c>
      <c r="BA402" s="65">
        <f t="shared" si="279"/>
        <v>0</v>
      </c>
      <c r="BB402" s="65">
        <f t="shared" si="280"/>
        <v>0</v>
      </c>
      <c r="BC402" s="65">
        <f t="shared" si="281"/>
        <v>0</v>
      </c>
      <c r="BD402" s="65">
        <f t="shared" si="282"/>
        <v>0</v>
      </c>
      <c r="BE402" s="65">
        <f t="shared" si="283"/>
        <v>0</v>
      </c>
      <c r="BF402" s="65">
        <f t="shared" si="284"/>
        <v>0</v>
      </c>
      <c r="BG402" s="65">
        <f t="shared" si="285"/>
        <v>0</v>
      </c>
      <c r="BH402" s="65">
        <f t="shared" si="286"/>
        <v>0</v>
      </c>
      <c r="BI402" s="65">
        <f t="shared" si="287"/>
        <v>0</v>
      </c>
      <c r="BJ402" s="65">
        <f t="shared" si="288"/>
        <v>0</v>
      </c>
      <c r="BK402" s="65">
        <f t="shared" si="289"/>
        <v>0</v>
      </c>
    </row>
    <row r="403" spans="2:63" ht="15" hidden="1" customHeight="1" outlineLevel="1">
      <c r="B403" s="56" t="s">
        <v>53</v>
      </c>
      <c r="C403" s="56" t="s">
        <v>33</v>
      </c>
      <c r="D403" s="88">
        <f t="shared" si="249"/>
        <v>0</v>
      </c>
      <c r="E403" s="88">
        <f t="shared" si="250"/>
        <v>0</v>
      </c>
      <c r="F403" s="65">
        <f t="shared" si="251"/>
        <v>0</v>
      </c>
      <c r="G403" s="65">
        <f t="shared" si="252"/>
        <v>0</v>
      </c>
      <c r="H403" s="65">
        <f t="shared" si="253"/>
        <v>0</v>
      </c>
      <c r="J403" s="88">
        <f t="shared" si="254"/>
        <v>1.2628763866877972E-3</v>
      </c>
      <c r="K403" s="88">
        <f t="shared" si="255"/>
        <v>0</v>
      </c>
      <c r="L403" s="88">
        <f t="shared" si="256"/>
        <v>5.6061806656101431E-3</v>
      </c>
      <c r="M403" s="88">
        <f t="shared" si="257"/>
        <v>0.9931309429477021</v>
      </c>
      <c r="N403" s="88">
        <f t="shared" si="258"/>
        <v>0</v>
      </c>
      <c r="O403" s="88">
        <f t="shared" si="259"/>
        <v>0</v>
      </c>
      <c r="P403" s="65">
        <f t="shared" si="260"/>
        <v>0</v>
      </c>
      <c r="Q403" s="65">
        <f t="shared" si="261"/>
        <v>0</v>
      </c>
      <c r="R403" s="65">
        <f t="shared" si="262"/>
        <v>0</v>
      </c>
      <c r="S403" s="65">
        <f t="shared" si="263"/>
        <v>0</v>
      </c>
      <c r="T403" s="65">
        <f t="shared" si="264"/>
        <v>0</v>
      </c>
      <c r="U403" s="65">
        <f t="shared" si="265"/>
        <v>0</v>
      </c>
      <c r="V403" s="89">
        <f t="shared" si="266"/>
        <v>0</v>
      </c>
      <c r="W403" s="89">
        <f t="shared" si="267"/>
        <v>0</v>
      </c>
      <c r="X403" s="89">
        <f t="shared" si="268"/>
        <v>0</v>
      </c>
      <c r="Y403" s="89">
        <f t="shared" si="269"/>
        <v>0</v>
      </c>
      <c r="Z403" s="89">
        <f t="shared" si="270"/>
        <v>0</v>
      </c>
      <c r="AA403" s="89">
        <f t="shared" si="271"/>
        <v>0</v>
      </c>
      <c r="AB403" s="89">
        <f t="shared" si="272"/>
        <v>0</v>
      </c>
      <c r="AC403" s="89">
        <f t="shared" si="273"/>
        <v>0</v>
      </c>
      <c r="AD403" s="89">
        <f t="shared" si="274"/>
        <v>0</v>
      </c>
      <c r="AE403" s="89">
        <f t="shared" si="275"/>
        <v>0</v>
      </c>
      <c r="AF403" s="89">
        <f t="shared" si="276"/>
        <v>0</v>
      </c>
      <c r="AG403" s="89">
        <f t="shared" si="277"/>
        <v>0</v>
      </c>
      <c r="AH403" s="65">
        <v>255</v>
      </c>
      <c r="AI403" s="65">
        <v>0</v>
      </c>
      <c r="AJ403" s="65">
        <v>1132</v>
      </c>
      <c r="AK403" s="65">
        <v>200533</v>
      </c>
      <c r="AL403" s="65">
        <v>0</v>
      </c>
      <c r="AM403" s="65">
        <v>0</v>
      </c>
      <c r="AN403" s="89">
        <v>200096</v>
      </c>
      <c r="AO403" s="89">
        <v>0</v>
      </c>
      <c r="AP403" s="89">
        <v>892192</v>
      </c>
      <c r="AQ403" s="89">
        <v>116671631</v>
      </c>
      <c r="AR403" s="89">
        <v>0</v>
      </c>
      <c r="AS403" s="89">
        <v>0</v>
      </c>
      <c r="AT403" s="89">
        <v>81056</v>
      </c>
      <c r="AU403" s="89">
        <v>0</v>
      </c>
      <c r="AV403" s="89">
        <v>348064</v>
      </c>
      <c r="AW403" s="89">
        <v>61447166</v>
      </c>
      <c r="AX403" s="89">
        <v>0</v>
      </c>
      <c r="AY403" s="89">
        <v>0</v>
      </c>
      <c r="AZ403" s="65">
        <f t="shared" si="278"/>
        <v>784.69019607843143</v>
      </c>
      <c r="BA403" s="65">
        <f t="shared" si="279"/>
        <v>0</v>
      </c>
      <c r="BB403" s="65">
        <f t="shared" si="280"/>
        <v>788.15547703180209</v>
      </c>
      <c r="BC403" s="65">
        <f t="shared" si="281"/>
        <v>581.80763764567428</v>
      </c>
      <c r="BD403" s="65">
        <f t="shared" si="282"/>
        <v>0</v>
      </c>
      <c r="BE403" s="65">
        <f t="shared" si="283"/>
        <v>0</v>
      </c>
      <c r="BF403" s="65">
        <f t="shared" si="284"/>
        <v>317.86666666666667</v>
      </c>
      <c r="BG403" s="65">
        <f t="shared" si="285"/>
        <v>0</v>
      </c>
      <c r="BH403" s="65">
        <f t="shared" si="286"/>
        <v>307.47703180212017</v>
      </c>
      <c r="BI403" s="65">
        <f t="shared" si="287"/>
        <v>306.41922277131442</v>
      </c>
      <c r="BJ403" s="65">
        <f t="shared" si="288"/>
        <v>0</v>
      </c>
      <c r="BK403" s="65">
        <f t="shared" si="289"/>
        <v>0</v>
      </c>
    </row>
    <row r="404" spans="2:63" ht="15" hidden="1" customHeight="1" outlineLevel="1">
      <c r="B404" s="56" t="s">
        <v>53</v>
      </c>
      <c r="C404" s="56" t="s">
        <v>32</v>
      </c>
      <c r="D404" s="88">
        <f t="shared" si="249"/>
        <v>0</v>
      </c>
      <c r="E404" s="88">
        <f t="shared" si="250"/>
        <v>0</v>
      </c>
      <c r="F404" s="65">
        <f t="shared" si="251"/>
        <v>0</v>
      </c>
      <c r="G404" s="65">
        <f t="shared" si="252"/>
        <v>0</v>
      </c>
      <c r="H404" s="65">
        <f t="shared" si="253"/>
        <v>0</v>
      </c>
      <c r="J404" s="88">
        <f t="shared" si="254"/>
        <v>0.30233918275901323</v>
      </c>
      <c r="K404" s="88">
        <f t="shared" si="255"/>
        <v>0.12386860133278009</v>
      </c>
      <c r="L404" s="88">
        <f t="shared" si="256"/>
        <v>0.13222723531624195</v>
      </c>
      <c r="M404" s="88">
        <f t="shared" si="257"/>
        <v>0.1679988102863024</v>
      </c>
      <c r="N404" s="88">
        <f t="shared" si="258"/>
        <v>0.21758625555448893</v>
      </c>
      <c r="O404" s="88">
        <f t="shared" si="259"/>
        <v>5.5979914751173407E-2</v>
      </c>
      <c r="P404" s="65">
        <f t="shared" si="260"/>
        <v>0</v>
      </c>
      <c r="Q404" s="65">
        <f t="shared" si="261"/>
        <v>0</v>
      </c>
      <c r="R404" s="65">
        <f t="shared" si="262"/>
        <v>0</v>
      </c>
      <c r="S404" s="65">
        <f t="shared" si="263"/>
        <v>0</v>
      </c>
      <c r="T404" s="65">
        <f t="shared" si="264"/>
        <v>0</v>
      </c>
      <c r="U404" s="65">
        <f t="shared" si="265"/>
        <v>0</v>
      </c>
      <c r="V404" s="89">
        <f t="shared" si="266"/>
        <v>0</v>
      </c>
      <c r="W404" s="89">
        <f t="shared" si="267"/>
        <v>0</v>
      </c>
      <c r="X404" s="89">
        <f t="shared" si="268"/>
        <v>0</v>
      </c>
      <c r="Y404" s="89">
        <f t="shared" si="269"/>
        <v>0</v>
      </c>
      <c r="Z404" s="89">
        <f t="shared" si="270"/>
        <v>0</v>
      </c>
      <c r="AA404" s="89">
        <f t="shared" si="271"/>
        <v>0</v>
      </c>
      <c r="AB404" s="89">
        <f t="shared" si="272"/>
        <v>0</v>
      </c>
      <c r="AC404" s="89">
        <f t="shared" si="273"/>
        <v>0</v>
      </c>
      <c r="AD404" s="89">
        <f t="shared" si="274"/>
        <v>0</v>
      </c>
      <c r="AE404" s="89">
        <f t="shared" si="275"/>
        <v>0</v>
      </c>
      <c r="AF404" s="89">
        <f t="shared" si="276"/>
        <v>0</v>
      </c>
      <c r="AG404" s="89">
        <f t="shared" si="277"/>
        <v>0</v>
      </c>
      <c r="AH404" s="65">
        <v>0</v>
      </c>
      <c r="AI404" s="65">
        <v>0</v>
      </c>
      <c r="AJ404" s="65">
        <v>0</v>
      </c>
      <c r="AK404" s="65">
        <v>0</v>
      </c>
      <c r="AL404" s="65">
        <v>0</v>
      </c>
      <c r="AM404" s="65">
        <v>0</v>
      </c>
      <c r="AN404" s="89">
        <v>0</v>
      </c>
      <c r="AO404" s="89">
        <v>0</v>
      </c>
      <c r="AP404" s="89">
        <v>0</v>
      </c>
      <c r="AQ404" s="89">
        <v>0</v>
      </c>
      <c r="AR404" s="89">
        <v>0</v>
      </c>
      <c r="AS404" s="89">
        <v>0</v>
      </c>
      <c r="AT404" s="89">
        <v>0</v>
      </c>
      <c r="AU404" s="89">
        <v>0</v>
      </c>
      <c r="AV404" s="89">
        <v>0</v>
      </c>
      <c r="AW404" s="89">
        <v>0</v>
      </c>
      <c r="AX404" s="89">
        <v>0</v>
      </c>
      <c r="AY404" s="89">
        <v>0</v>
      </c>
      <c r="AZ404" s="65">
        <f t="shared" si="278"/>
        <v>0</v>
      </c>
      <c r="BA404" s="65">
        <f t="shared" si="279"/>
        <v>0</v>
      </c>
      <c r="BB404" s="65">
        <f t="shared" si="280"/>
        <v>0</v>
      </c>
      <c r="BC404" s="65">
        <f t="shared" si="281"/>
        <v>0</v>
      </c>
      <c r="BD404" s="65">
        <f t="shared" si="282"/>
        <v>0</v>
      </c>
      <c r="BE404" s="65">
        <f t="shared" si="283"/>
        <v>0</v>
      </c>
      <c r="BF404" s="65">
        <f t="shared" si="284"/>
        <v>0</v>
      </c>
      <c r="BG404" s="65">
        <f t="shared" si="285"/>
        <v>0</v>
      </c>
      <c r="BH404" s="65">
        <f t="shared" si="286"/>
        <v>0</v>
      </c>
      <c r="BI404" s="65">
        <f t="shared" si="287"/>
        <v>0</v>
      </c>
      <c r="BJ404" s="65">
        <f t="shared" si="288"/>
        <v>0</v>
      </c>
      <c r="BK404" s="65">
        <f t="shared" si="289"/>
        <v>0</v>
      </c>
    </row>
    <row r="405" spans="2:63" ht="15" hidden="1" customHeight="1" outlineLevel="1">
      <c r="B405" s="56" t="s">
        <v>53</v>
      </c>
      <c r="C405" s="56" t="s">
        <v>31</v>
      </c>
      <c r="D405" s="88">
        <f t="shared" si="249"/>
        <v>0</v>
      </c>
      <c r="E405" s="88">
        <f t="shared" si="250"/>
        <v>0</v>
      </c>
      <c r="F405" s="65">
        <f t="shared" si="251"/>
        <v>0</v>
      </c>
      <c r="G405" s="65">
        <f t="shared" si="252"/>
        <v>0</v>
      </c>
      <c r="H405" s="65">
        <f t="shared" si="253"/>
        <v>0</v>
      </c>
      <c r="J405" s="88">
        <f t="shared" si="254"/>
        <v>0.30233918275901323</v>
      </c>
      <c r="K405" s="88">
        <f t="shared" si="255"/>
        <v>0.12386860133278009</v>
      </c>
      <c r="L405" s="88">
        <f t="shared" si="256"/>
        <v>0.13222723531624195</v>
      </c>
      <c r="M405" s="88">
        <f t="shared" si="257"/>
        <v>0.1679988102863024</v>
      </c>
      <c r="N405" s="88">
        <f t="shared" si="258"/>
        <v>0.21758625555448893</v>
      </c>
      <c r="O405" s="88">
        <f t="shared" si="259"/>
        <v>5.5979914751173407E-2</v>
      </c>
      <c r="P405" s="65">
        <f t="shared" si="260"/>
        <v>0</v>
      </c>
      <c r="Q405" s="65">
        <f t="shared" si="261"/>
        <v>0</v>
      </c>
      <c r="R405" s="65">
        <f t="shared" si="262"/>
        <v>0</v>
      </c>
      <c r="S405" s="65">
        <f t="shared" si="263"/>
        <v>0</v>
      </c>
      <c r="T405" s="65">
        <f t="shared" si="264"/>
        <v>0</v>
      </c>
      <c r="U405" s="65">
        <f t="shared" si="265"/>
        <v>0</v>
      </c>
      <c r="V405" s="89">
        <f t="shared" si="266"/>
        <v>0</v>
      </c>
      <c r="W405" s="89">
        <f t="shared" si="267"/>
        <v>0</v>
      </c>
      <c r="X405" s="89">
        <f t="shared" si="268"/>
        <v>0</v>
      </c>
      <c r="Y405" s="89">
        <f t="shared" si="269"/>
        <v>0</v>
      </c>
      <c r="Z405" s="89">
        <f t="shared" si="270"/>
        <v>0</v>
      </c>
      <c r="AA405" s="89">
        <f t="shared" si="271"/>
        <v>0</v>
      </c>
      <c r="AB405" s="89">
        <f t="shared" si="272"/>
        <v>0</v>
      </c>
      <c r="AC405" s="89">
        <f t="shared" si="273"/>
        <v>0</v>
      </c>
      <c r="AD405" s="89">
        <f t="shared" si="274"/>
        <v>0</v>
      </c>
      <c r="AE405" s="89">
        <f t="shared" si="275"/>
        <v>0</v>
      </c>
      <c r="AF405" s="89">
        <f t="shared" si="276"/>
        <v>0</v>
      </c>
      <c r="AG405" s="89">
        <f t="shared" si="277"/>
        <v>0</v>
      </c>
      <c r="AH405" s="65">
        <v>0</v>
      </c>
      <c r="AI405" s="65">
        <v>0</v>
      </c>
      <c r="AJ405" s="65">
        <v>0</v>
      </c>
      <c r="AK405" s="65">
        <v>0</v>
      </c>
      <c r="AL405" s="65">
        <v>0</v>
      </c>
      <c r="AM405" s="65">
        <v>0</v>
      </c>
      <c r="AN405" s="89">
        <v>0</v>
      </c>
      <c r="AO405" s="89">
        <v>0</v>
      </c>
      <c r="AP405" s="89">
        <v>0</v>
      </c>
      <c r="AQ405" s="89">
        <v>0</v>
      </c>
      <c r="AR405" s="89">
        <v>0</v>
      </c>
      <c r="AS405" s="89">
        <v>0</v>
      </c>
      <c r="AT405" s="89">
        <v>0</v>
      </c>
      <c r="AU405" s="89">
        <v>0</v>
      </c>
      <c r="AV405" s="89">
        <v>0</v>
      </c>
      <c r="AW405" s="89">
        <v>0</v>
      </c>
      <c r="AX405" s="89">
        <v>0</v>
      </c>
      <c r="AY405" s="89">
        <v>0</v>
      </c>
      <c r="AZ405" s="65">
        <f t="shared" si="278"/>
        <v>0</v>
      </c>
      <c r="BA405" s="65">
        <f t="shared" si="279"/>
        <v>0</v>
      </c>
      <c r="BB405" s="65">
        <f t="shared" si="280"/>
        <v>0</v>
      </c>
      <c r="BC405" s="65">
        <f t="shared" si="281"/>
        <v>0</v>
      </c>
      <c r="BD405" s="65">
        <f t="shared" si="282"/>
        <v>0</v>
      </c>
      <c r="BE405" s="65">
        <f t="shared" si="283"/>
        <v>0</v>
      </c>
      <c r="BF405" s="65">
        <f t="shared" si="284"/>
        <v>0</v>
      </c>
      <c r="BG405" s="65">
        <f t="shared" si="285"/>
        <v>0</v>
      </c>
      <c r="BH405" s="65">
        <f t="shared" si="286"/>
        <v>0</v>
      </c>
      <c r="BI405" s="65">
        <f t="shared" si="287"/>
        <v>0</v>
      </c>
      <c r="BJ405" s="65">
        <f t="shared" si="288"/>
        <v>0</v>
      </c>
      <c r="BK405" s="65">
        <f t="shared" si="289"/>
        <v>0</v>
      </c>
    </row>
    <row r="406" spans="2:63" ht="15" hidden="1" customHeight="1" outlineLevel="1">
      <c r="B406" s="56" t="s">
        <v>53</v>
      </c>
      <c r="C406" s="56" t="s">
        <v>135</v>
      </c>
      <c r="D406" s="88">
        <f t="shared" si="249"/>
        <v>0</v>
      </c>
      <c r="E406" s="88">
        <f t="shared" si="250"/>
        <v>0</v>
      </c>
      <c r="F406" s="65">
        <f t="shared" si="251"/>
        <v>0</v>
      </c>
      <c r="G406" s="65">
        <f t="shared" si="252"/>
        <v>0</v>
      </c>
      <c r="H406" s="65">
        <f t="shared" si="253"/>
        <v>0</v>
      </c>
      <c r="J406" s="88">
        <f t="shared" si="254"/>
        <v>0.30233918275901323</v>
      </c>
      <c r="K406" s="88">
        <f t="shared" si="255"/>
        <v>0.12386860133278009</v>
      </c>
      <c r="L406" s="88">
        <f t="shared" si="256"/>
        <v>0.13222723531624195</v>
      </c>
      <c r="M406" s="88">
        <f t="shared" si="257"/>
        <v>0.1679988102863024</v>
      </c>
      <c r="N406" s="88">
        <f t="shared" si="258"/>
        <v>0.21758625555448893</v>
      </c>
      <c r="O406" s="88">
        <f t="shared" si="259"/>
        <v>5.5979914751173407E-2</v>
      </c>
      <c r="P406" s="65">
        <f t="shared" si="260"/>
        <v>0</v>
      </c>
      <c r="Q406" s="65">
        <f t="shared" si="261"/>
        <v>0</v>
      </c>
      <c r="R406" s="65">
        <f t="shared" si="262"/>
        <v>0</v>
      </c>
      <c r="S406" s="65">
        <f t="shared" si="263"/>
        <v>0</v>
      </c>
      <c r="T406" s="65">
        <f t="shared" si="264"/>
        <v>0</v>
      </c>
      <c r="U406" s="65">
        <f t="shared" si="265"/>
        <v>0</v>
      </c>
      <c r="V406" s="89">
        <f t="shared" si="266"/>
        <v>0</v>
      </c>
      <c r="W406" s="89">
        <f t="shared" si="267"/>
        <v>0</v>
      </c>
      <c r="X406" s="89">
        <f t="shared" si="268"/>
        <v>0</v>
      </c>
      <c r="Y406" s="89">
        <f t="shared" si="269"/>
        <v>0</v>
      </c>
      <c r="Z406" s="89">
        <f t="shared" si="270"/>
        <v>0</v>
      </c>
      <c r="AA406" s="89">
        <f t="shared" si="271"/>
        <v>0</v>
      </c>
      <c r="AB406" s="89">
        <f t="shared" si="272"/>
        <v>0</v>
      </c>
      <c r="AC406" s="89">
        <f t="shared" si="273"/>
        <v>0</v>
      </c>
      <c r="AD406" s="89">
        <f t="shared" si="274"/>
        <v>0</v>
      </c>
      <c r="AE406" s="89">
        <f t="shared" si="275"/>
        <v>0</v>
      </c>
      <c r="AF406" s="89">
        <f t="shared" si="276"/>
        <v>0</v>
      </c>
      <c r="AG406" s="89">
        <f t="shared" si="277"/>
        <v>0</v>
      </c>
      <c r="AH406" s="65">
        <v>0</v>
      </c>
      <c r="AI406" s="65">
        <v>0</v>
      </c>
      <c r="AJ406" s="65">
        <v>0</v>
      </c>
      <c r="AK406" s="65">
        <v>0</v>
      </c>
      <c r="AL406" s="65">
        <v>0</v>
      </c>
      <c r="AM406" s="65">
        <v>0</v>
      </c>
      <c r="AN406" s="89">
        <v>0</v>
      </c>
      <c r="AO406" s="89">
        <v>0</v>
      </c>
      <c r="AP406" s="89">
        <v>0</v>
      </c>
      <c r="AQ406" s="89">
        <v>0</v>
      </c>
      <c r="AR406" s="89">
        <v>0</v>
      </c>
      <c r="AS406" s="89">
        <v>0</v>
      </c>
      <c r="AT406" s="89">
        <v>0</v>
      </c>
      <c r="AU406" s="89">
        <v>0</v>
      </c>
      <c r="AV406" s="89">
        <v>0</v>
      </c>
      <c r="AW406" s="89">
        <v>0</v>
      </c>
      <c r="AX406" s="89">
        <v>0</v>
      </c>
      <c r="AY406" s="89">
        <v>0</v>
      </c>
      <c r="AZ406" s="65">
        <f t="shared" si="278"/>
        <v>0</v>
      </c>
      <c r="BA406" s="65">
        <f t="shared" si="279"/>
        <v>0</v>
      </c>
      <c r="BB406" s="65">
        <f t="shared" si="280"/>
        <v>0</v>
      </c>
      <c r="BC406" s="65">
        <f t="shared" si="281"/>
        <v>0</v>
      </c>
      <c r="BD406" s="65">
        <f t="shared" si="282"/>
        <v>0</v>
      </c>
      <c r="BE406" s="65">
        <f t="shared" si="283"/>
        <v>0</v>
      </c>
      <c r="BF406" s="65">
        <f t="shared" si="284"/>
        <v>0</v>
      </c>
      <c r="BG406" s="65">
        <f t="shared" si="285"/>
        <v>0</v>
      </c>
      <c r="BH406" s="65">
        <f t="shared" si="286"/>
        <v>0</v>
      </c>
      <c r="BI406" s="65">
        <f t="shared" si="287"/>
        <v>0</v>
      </c>
      <c r="BJ406" s="65">
        <f t="shared" si="288"/>
        <v>0</v>
      </c>
      <c r="BK406" s="65">
        <f t="shared" si="289"/>
        <v>0</v>
      </c>
    </row>
    <row r="407" spans="2:63" ht="15" hidden="1" customHeight="1" outlineLevel="1">
      <c r="B407" s="56" t="s">
        <v>52</v>
      </c>
      <c r="C407" s="56" t="s">
        <v>125</v>
      </c>
      <c r="D407" s="88">
        <f t="shared" si="249"/>
        <v>0</v>
      </c>
      <c r="E407" s="88">
        <f t="shared" si="250"/>
        <v>0</v>
      </c>
      <c r="F407" s="65">
        <f t="shared" si="251"/>
        <v>0</v>
      </c>
      <c r="G407" s="65">
        <f t="shared" si="252"/>
        <v>0</v>
      </c>
      <c r="H407" s="65">
        <f t="shared" si="253"/>
        <v>0</v>
      </c>
      <c r="J407" s="88">
        <f t="shared" si="254"/>
        <v>2.574490161918426E-2</v>
      </c>
      <c r="K407" s="88">
        <f t="shared" si="255"/>
        <v>0.11107232527157204</v>
      </c>
      <c r="L407" s="88">
        <f t="shared" si="256"/>
        <v>0.11823952141832343</v>
      </c>
      <c r="M407" s="88">
        <f t="shared" si="257"/>
        <v>0</v>
      </c>
      <c r="N407" s="88">
        <f t="shared" si="258"/>
        <v>0.74494325169092024</v>
      </c>
      <c r="O407" s="88">
        <f t="shared" si="259"/>
        <v>0</v>
      </c>
      <c r="P407" s="65">
        <f t="shared" si="260"/>
        <v>0</v>
      </c>
      <c r="Q407" s="65">
        <f t="shared" si="261"/>
        <v>0</v>
      </c>
      <c r="R407" s="65">
        <f t="shared" si="262"/>
        <v>0</v>
      </c>
      <c r="S407" s="65">
        <f t="shared" si="263"/>
        <v>0</v>
      </c>
      <c r="T407" s="65">
        <f t="shared" si="264"/>
        <v>0</v>
      </c>
      <c r="U407" s="65">
        <f t="shared" si="265"/>
        <v>0</v>
      </c>
      <c r="V407" s="89">
        <f t="shared" si="266"/>
        <v>0</v>
      </c>
      <c r="W407" s="89">
        <f t="shared" si="267"/>
        <v>0</v>
      </c>
      <c r="X407" s="89">
        <f t="shared" si="268"/>
        <v>0</v>
      </c>
      <c r="Y407" s="89">
        <f t="shared" si="269"/>
        <v>0</v>
      </c>
      <c r="Z407" s="89">
        <f t="shared" si="270"/>
        <v>0</v>
      </c>
      <c r="AA407" s="89">
        <f t="shared" si="271"/>
        <v>0</v>
      </c>
      <c r="AB407" s="89">
        <f t="shared" si="272"/>
        <v>0</v>
      </c>
      <c r="AC407" s="89">
        <f t="shared" si="273"/>
        <v>0</v>
      </c>
      <c r="AD407" s="89">
        <f t="shared" si="274"/>
        <v>0</v>
      </c>
      <c r="AE407" s="89">
        <f t="shared" si="275"/>
        <v>0</v>
      </c>
      <c r="AF407" s="89">
        <f t="shared" si="276"/>
        <v>0</v>
      </c>
      <c r="AG407" s="89">
        <f t="shared" si="277"/>
        <v>0</v>
      </c>
      <c r="AH407" s="65">
        <v>8039</v>
      </c>
      <c r="AI407" s="65">
        <v>34683</v>
      </c>
      <c r="AJ407" s="65">
        <v>36921</v>
      </c>
      <c r="AK407" s="65">
        <v>0</v>
      </c>
      <c r="AL407" s="65">
        <v>232613</v>
      </c>
      <c r="AM407" s="65">
        <v>0</v>
      </c>
      <c r="AN407" s="89">
        <v>14464787</v>
      </c>
      <c r="AO407" s="89">
        <v>63573964</v>
      </c>
      <c r="AP407" s="89">
        <v>65118537</v>
      </c>
      <c r="AQ407" s="89">
        <v>0</v>
      </c>
      <c r="AR407" s="89">
        <v>576584261</v>
      </c>
      <c r="AS407" s="89">
        <v>0</v>
      </c>
      <c r="AT407" s="89">
        <v>12417646</v>
      </c>
      <c r="AU407" s="89">
        <v>52268941</v>
      </c>
      <c r="AV407" s="89">
        <v>57078308</v>
      </c>
      <c r="AW407" s="89">
        <v>0</v>
      </c>
      <c r="AX407" s="89">
        <v>371950048</v>
      </c>
      <c r="AY407" s="89">
        <v>0</v>
      </c>
      <c r="AZ407" s="65">
        <f t="shared" si="278"/>
        <v>1799.3266575444707</v>
      </c>
      <c r="BA407" s="65">
        <f t="shared" si="279"/>
        <v>1833.0007208142317</v>
      </c>
      <c r="BB407" s="65">
        <f t="shared" si="280"/>
        <v>1763.726253351751</v>
      </c>
      <c r="BC407" s="65">
        <f t="shared" si="281"/>
        <v>0</v>
      </c>
      <c r="BD407" s="65">
        <f t="shared" si="282"/>
        <v>2478.7275904614103</v>
      </c>
      <c r="BE407" s="65">
        <f t="shared" si="283"/>
        <v>0</v>
      </c>
      <c r="BF407" s="65">
        <f t="shared" si="284"/>
        <v>1544.6754571464112</v>
      </c>
      <c r="BG407" s="65">
        <f t="shared" si="285"/>
        <v>1507.0478620649885</v>
      </c>
      <c r="BH407" s="65">
        <f t="shared" si="286"/>
        <v>1545.9578017930176</v>
      </c>
      <c r="BI407" s="65">
        <f t="shared" si="287"/>
        <v>0</v>
      </c>
      <c r="BJ407" s="65">
        <f t="shared" si="288"/>
        <v>1599.0080004127026</v>
      </c>
      <c r="BK407" s="65">
        <f t="shared" si="289"/>
        <v>0</v>
      </c>
    </row>
    <row r="408" spans="2:63" ht="15" hidden="1" customHeight="1" outlineLevel="1">
      <c r="B408" s="56" t="s">
        <v>52</v>
      </c>
      <c r="C408" s="56" t="s">
        <v>126</v>
      </c>
      <c r="D408" s="88">
        <f t="shared" si="249"/>
        <v>0</v>
      </c>
      <c r="E408" s="88">
        <f t="shared" si="250"/>
        <v>0</v>
      </c>
      <c r="F408" s="65">
        <f t="shared" si="251"/>
        <v>0</v>
      </c>
      <c r="G408" s="65">
        <f t="shared" si="252"/>
        <v>0</v>
      </c>
      <c r="H408" s="65">
        <f t="shared" si="253"/>
        <v>0</v>
      </c>
      <c r="J408" s="88">
        <f t="shared" si="254"/>
        <v>0.30233918275901323</v>
      </c>
      <c r="K408" s="88">
        <f t="shared" si="255"/>
        <v>0.12386860133278009</v>
      </c>
      <c r="L408" s="88">
        <f t="shared" si="256"/>
        <v>0.13222723531624195</v>
      </c>
      <c r="M408" s="88">
        <f t="shared" si="257"/>
        <v>0.1679988102863024</v>
      </c>
      <c r="N408" s="88">
        <f t="shared" si="258"/>
        <v>0.21758625555448893</v>
      </c>
      <c r="O408" s="88">
        <f t="shared" si="259"/>
        <v>5.5979914751173407E-2</v>
      </c>
      <c r="P408" s="65">
        <f t="shared" si="260"/>
        <v>0</v>
      </c>
      <c r="Q408" s="65">
        <f t="shared" si="261"/>
        <v>0</v>
      </c>
      <c r="R408" s="65">
        <f t="shared" si="262"/>
        <v>0</v>
      </c>
      <c r="S408" s="65">
        <f t="shared" si="263"/>
        <v>0</v>
      </c>
      <c r="T408" s="65">
        <f t="shared" si="264"/>
        <v>0</v>
      </c>
      <c r="U408" s="65">
        <f t="shared" si="265"/>
        <v>0</v>
      </c>
      <c r="V408" s="89">
        <f t="shared" si="266"/>
        <v>0</v>
      </c>
      <c r="W408" s="89">
        <f t="shared" si="267"/>
        <v>0</v>
      </c>
      <c r="X408" s="89">
        <f t="shared" si="268"/>
        <v>0</v>
      </c>
      <c r="Y408" s="89">
        <f t="shared" si="269"/>
        <v>0</v>
      </c>
      <c r="Z408" s="89">
        <f t="shared" si="270"/>
        <v>0</v>
      </c>
      <c r="AA408" s="89">
        <f t="shared" si="271"/>
        <v>0</v>
      </c>
      <c r="AB408" s="89">
        <f t="shared" si="272"/>
        <v>0</v>
      </c>
      <c r="AC408" s="89">
        <f t="shared" si="273"/>
        <v>0</v>
      </c>
      <c r="AD408" s="89">
        <f t="shared" si="274"/>
        <v>0</v>
      </c>
      <c r="AE408" s="89">
        <f t="shared" si="275"/>
        <v>0</v>
      </c>
      <c r="AF408" s="89">
        <f t="shared" si="276"/>
        <v>0</v>
      </c>
      <c r="AG408" s="89">
        <f t="shared" si="277"/>
        <v>0</v>
      </c>
      <c r="AH408" s="65">
        <v>0</v>
      </c>
      <c r="AI408" s="65">
        <v>0</v>
      </c>
      <c r="AJ408" s="65">
        <v>0</v>
      </c>
      <c r="AK408" s="65">
        <v>0</v>
      </c>
      <c r="AL408" s="65">
        <v>0</v>
      </c>
      <c r="AM408" s="65">
        <v>0</v>
      </c>
      <c r="AN408" s="89">
        <v>0</v>
      </c>
      <c r="AO408" s="89">
        <v>0</v>
      </c>
      <c r="AP408" s="89">
        <v>0</v>
      </c>
      <c r="AQ408" s="89">
        <v>0</v>
      </c>
      <c r="AR408" s="89">
        <v>0</v>
      </c>
      <c r="AS408" s="89">
        <v>0</v>
      </c>
      <c r="AT408" s="89">
        <v>0</v>
      </c>
      <c r="AU408" s="89">
        <v>0</v>
      </c>
      <c r="AV408" s="89">
        <v>0</v>
      </c>
      <c r="AW408" s="89">
        <v>0</v>
      </c>
      <c r="AX408" s="89">
        <v>0</v>
      </c>
      <c r="AY408" s="89">
        <v>0</v>
      </c>
      <c r="AZ408" s="65">
        <f t="shared" si="278"/>
        <v>0</v>
      </c>
      <c r="BA408" s="65">
        <f t="shared" si="279"/>
        <v>0</v>
      </c>
      <c r="BB408" s="65">
        <f t="shared" si="280"/>
        <v>0</v>
      </c>
      <c r="BC408" s="65">
        <f t="shared" si="281"/>
        <v>0</v>
      </c>
      <c r="BD408" s="65">
        <f t="shared" si="282"/>
        <v>0</v>
      </c>
      <c r="BE408" s="65">
        <f t="shared" si="283"/>
        <v>0</v>
      </c>
      <c r="BF408" s="65">
        <f t="shared" si="284"/>
        <v>0</v>
      </c>
      <c r="BG408" s="65">
        <f t="shared" si="285"/>
        <v>0</v>
      </c>
      <c r="BH408" s="65">
        <f t="shared" si="286"/>
        <v>0</v>
      </c>
      <c r="BI408" s="65">
        <f t="shared" si="287"/>
        <v>0</v>
      </c>
      <c r="BJ408" s="65">
        <f t="shared" si="288"/>
        <v>0</v>
      </c>
      <c r="BK408" s="65">
        <f t="shared" si="289"/>
        <v>0</v>
      </c>
    </row>
    <row r="409" spans="2:63" ht="15" hidden="1" customHeight="1" outlineLevel="1">
      <c r="B409" s="56" t="s">
        <v>52</v>
      </c>
      <c r="C409" s="56" t="s">
        <v>127</v>
      </c>
      <c r="D409" s="88">
        <f t="shared" si="249"/>
        <v>0</v>
      </c>
      <c r="E409" s="88">
        <f t="shared" si="250"/>
        <v>0</v>
      </c>
      <c r="F409" s="65">
        <f t="shared" si="251"/>
        <v>0</v>
      </c>
      <c r="G409" s="65">
        <f t="shared" si="252"/>
        <v>0</v>
      </c>
      <c r="H409" s="65">
        <f t="shared" si="253"/>
        <v>0</v>
      </c>
      <c r="J409" s="88">
        <f t="shared" si="254"/>
        <v>1.542933301186099E-2</v>
      </c>
      <c r="K409" s="88">
        <f t="shared" si="255"/>
        <v>1.6857206003496011E-3</v>
      </c>
      <c r="L409" s="88">
        <f t="shared" si="256"/>
        <v>0.34297214576091833</v>
      </c>
      <c r="M409" s="88">
        <f t="shared" si="257"/>
        <v>0</v>
      </c>
      <c r="N409" s="88">
        <f t="shared" si="258"/>
        <v>0.63991280062687106</v>
      </c>
      <c r="O409" s="88">
        <f t="shared" si="259"/>
        <v>0</v>
      </c>
      <c r="P409" s="65">
        <f t="shared" si="260"/>
        <v>0</v>
      </c>
      <c r="Q409" s="65">
        <f t="shared" si="261"/>
        <v>0</v>
      </c>
      <c r="R409" s="65">
        <f t="shared" si="262"/>
        <v>0</v>
      </c>
      <c r="S409" s="65">
        <f t="shared" si="263"/>
        <v>0</v>
      </c>
      <c r="T409" s="65">
        <f t="shared" si="264"/>
        <v>0</v>
      </c>
      <c r="U409" s="65">
        <f t="shared" si="265"/>
        <v>0</v>
      </c>
      <c r="V409" s="89">
        <f t="shared" si="266"/>
        <v>0</v>
      </c>
      <c r="W409" s="89">
        <f t="shared" si="267"/>
        <v>0</v>
      </c>
      <c r="X409" s="89">
        <f t="shared" si="268"/>
        <v>0</v>
      </c>
      <c r="Y409" s="89">
        <f t="shared" si="269"/>
        <v>0</v>
      </c>
      <c r="Z409" s="89">
        <f t="shared" si="270"/>
        <v>0</v>
      </c>
      <c r="AA409" s="89">
        <f t="shared" si="271"/>
        <v>0</v>
      </c>
      <c r="AB409" s="89">
        <f t="shared" si="272"/>
        <v>0</v>
      </c>
      <c r="AC409" s="89">
        <f t="shared" si="273"/>
        <v>0</v>
      </c>
      <c r="AD409" s="89">
        <f t="shared" si="274"/>
        <v>0</v>
      </c>
      <c r="AE409" s="89">
        <f t="shared" si="275"/>
        <v>0</v>
      </c>
      <c r="AF409" s="89">
        <f t="shared" si="276"/>
        <v>0</v>
      </c>
      <c r="AG409" s="89">
        <f t="shared" si="277"/>
        <v>0</v>
      </c>
      <c r="AH409" s="65">
        <v>23038</v>
      </c>
      <c r="AI409" s="65">
        <v>2517</v>
      </c>
      <c r="AJ409" s="65">
        <v>512102</v>
      </c>
      <c r="AK409" s="65">
        <v>0</v>
      </c>
      <c r="AL409" s="65">
        <v>955473</v>
      </c>
      <c r="AM409" s="65">
        <v>0</v>
      </c>
      <c r="AN409" s="89">
        <v>40185241</v>
      </c>
      <c r="AO409" s="89">
        <v>5017585</v>
      </c>
      <c r="AP409" s="89">
        <v>916421754</v>
      </c>
      <c r="AQ409" s="89">
        <v>0</v>
      </c>
      <c r="AR409" s="89">
        <v>1933115388</v>
      </c>
      <c r="AS409" s="89">
        <v>0</v>
      </c>
      <c r="AT409" s="89">
        <v>29315981</v>
      </c>
      <c r="AU409" s="89">
        <v>2780240</v>
      </c>
      <c r="AV409" s="89">
        <v>653900467</v>
      </c>
      <c r="AW409" s="89">
        <v>0</v>
      </c>
      <c r="AX409" s="89">
        <v>1228849351</v>
      </c>
      <c r="AY409" s="89">
        <v>0</v>
      </c>
      <c r="AZ409" s="65">
        <f t="shared" si="278"/>
        <v>1744.3025002170327</v>
      </c>
      <c r="BA409" s="65">
        <f t="shared" si="279"/>
        <v>1993.4783472387762</v>
      </c>
      <c r="BB409" s="65">
        <f t="shared" si="280"/>
        <v>1789.5297304052708</v>
      </c>
      <c r="BC409" s="65">
        <f t="shared" si="281"/>
        <v>0</v>
      </c>
      <c r="BD409" s="65">
        <f t="shared" si="282"/>
        <v>2023.2025269159883</v>
      </c>
      <c r="BE409" s="65">
        <f t="shared" si="283"/>
        <v>0</v>
      </c>
      <c r="BF409" s="65">
        <f t="shared" si="284"/>
        <v>1272.5054692247591</v>
      </c>
      <c r="BG409" s="65">
        <f t="shared" si="285"/>
        <v>1104.5848232022249</v>
      </c>
      <c r="BH409" s="65">
        <f t="shared" si="286"/>
        <v>1276.894968189931</v>
      </c>
      <c r="BI409" s="65">
        <f t="shared" si="287"/>
        <v>0</v>
      </c>
      <c r="BJ409" s="65">
        <f t="shared" si="288"/>
        <v>1286.1162492294393</v>
      </c>
      <c r="BK409" s="65">
        <f t="shared" si="289"/>
        <v>0</v>
      </c>
    </row>
    <row r="410" spans="2:63" ht="15" hidden="1" customHeight="1" outlineLevel="1">
      <c r="B410" s="56" t="s">
        <v>52</v>
      </c>
      <c r="C410" s="56" t="s">
        <v>128</v>
      </c>
      <c r="D410" s="88">
        <f t="shared" si="249"/>
        <v>0</v>
      </c>
      <c r="E410" s="88">
        <f t="shared" si="250"/>
        <v>0</v>
      </c>
      <c r="F410" s="65">
        <f t="shared" si="251"/>
        <v>0</v>
      </c>
      <c r="G410" s="65">
        <f t="shared" si="252"/>
        <v>0</v>
      </c>
      <c r="H410" s="65">
        <f t="shared" si="253"/>
        <v>0</v>
      </c>
      <c r="J410" s="88">
        <f t="shared" si="254"/>
        <v>0.30233918275901323</v>
      </c>
      <c r="K410" s="88">
        <f t="shared" si="255"/>
        <v>0.12386860133278009</v>
      </c>
      <c r="L410" s="88">
        <f t="shared" si="256"/>
        <v>0.13222723531624195</v>
      </c>
      <c r="M410" s="88">
        <f t="shared" si="257"/>
        <v>0.1679988102863024</v>
      </c>
      <c r="N410" s="88">
        <f t="shared" si="258"/>
        <v>0.21758625555448893</v>
      </c>
      <c r="O410" s="88">
        <f t="shared" si="259"/>
        <v>5.5979914751173407E-2</v>
      </c>
      <c r="P410" s="65">
        <f t="shared" si="260"/>
        <v>0</v>
      </c>
      <c r="Q410" s="65">
        <f t="shared" si="261"/>
        <v>0</v>
      </c>
      <c r="R410" s="65">
        <f t="shared" si="262"/>
        <v>0</v>
      </c>
      <c r="S410" s="65">
        <f t="shared" si="263"/>
        <v>0</v>
      </c>
      <c r="T410" s="65">
        <f t="shared" si="264"/>
        <v>0</v>
      </c>
      <c r="U410" s="65">
        <f t="shared" si="265"/>
        <v>0</v>
      </c>
      <c r="V410" s="89">
        <f t="shared" si="266"/>
        <v>0</v>
      </c>
      <c r="W410" s="89">
        <f t="shared" si="267"/>
        <v>0</v>
      </c>
      <c r="X410" s="89">
        <f t="shared" si="268"/>
        <v>0</v>
      </c>
      <c r="Y410" s="89">
        <f t="shared" si="269"/>
        <v>0</v>
      </c>
      <c r="Z410" s="89">
        <f t="shared" si="270"/>
        <v>0</v>
      </c>
      <c r="AA410" s="89">
        <f t="shared" si="271"/>
        <v>0</v>
      </c>
      <c r="AB410" s="89">
        <f t="shared" si="272"/>
        <v>0</v>
      </c>
      <c r="AC410" s="89">
        <f t="shared" si="273"/>
        <v>0</v>
      </c>
      <c r="AD410" s="89">
        <f t="shared" si="274"/>
        <v>0</v>
      </c>
      <c r="AE410" s="89">
        <f t="shared" si="275"/>
        <v>0</v>
      </c>
      <c r="AF410" s="89">
        <f t="shared" si="276"/>
        <v>0</v>
      </c>
      <c r="AG410" s="89">
        <f t="shared" si="277"/>
        <v>0</v>
      </c>
      <c r="AH410" s="65">
        <v>0</v>
      </c>
      <c r="AI410" s="65">
        <v>0</v>
      </c>
      <c r="AJ410" s="65">
        <v>0</v>
      </c>
      <c r="AK410" s="65">
        <v>0</v>
      </c>
      <c r="AL410" s="65">
        <v>0</v>
      </c>
      <c r="AM410" s="65">
        <v>0</v>
      </c>
      <c r="AN410" s="89">
        <v>0</v>
      </c>
      <c r="AO410" s="89">
        <v>0</v>
      </c>
      <c r="AP410" s="89">
        <v>0</v>
      </c>
      <c r="AQ410" s="89">
        <v>0</v>
      </c>
      <c r="AR410" s="89">
        <v>0</v>
      </c>
      <c r="AS410" s="89">
        <v>0</v>
      </c>
      <c r="AT410" s="89">
        <v>0</v>
      </c>
      <c r="AU410" s="89">
        <v>0</v>
      </c>
      <c r="AV410" s="89">
        <v>0</v>
      </c>
      <c r="AW410" s="89">
        <v>0</v>
      </c>
      <c r="AX410" s="89">
        <v>0</v>
      </c>
      <c r="AY410" s="89">
        <v>0</v>
      </c>
      <c r="AZ410" s="65">
        <f t="shared" si="278"/>
        <v>0</v>
      </c>
      <c r="BA410" s="65">
        <f t="shared" si="279"/>
        <v>0</v>
      </c>
      <c r="BB410" s="65">
        <f t="shared" si="280"/>
        <v>0</v>
      </c>
      <c r="BC410" s="65">
        <f t="shared" si="281"/>
        <v>0</v>
      </c>
      <c r="BD410" s="65">
        <f t="shared" si="282"/>
        <v>0</v>
      </c>
      <c r="BE410" s="65">
        <f t="shared" si="283"/>
        <v>0</v>
      </c>
      <c r="BF410" s="65">
        <f t="shared" si="284"/>
        <v>0</v>
      </c>
      <c r="BG410" s="65">
        <f t="shared" si="285"/>
        <v>0</v>
      </c>
      <c r="BH410" s="65">
        <f t="shared" si="286"/>
        <v>0</v>
      </c>
      <c r="BI410" s="65">
        <f t="shared" si="287"/>
        <v>0</v>
      </c>
      <c r="BJ410" s="65">
        <f t="shared" si="288"/>
        <v>0</v>
      </c>
      <c r="BK410" s="65">
        <f t="shared" si="289"/>
        <v>0</v>
      </c>
    </row>
    <row r="411" spans="2:63" ht="15" hidden="1" customHeight="1" outlineLevel="1">
      <c r="B411" s="56" t="s">
        <v>52</v>
      </c>
      <c r="C411" s="56" t="s">
        <v>40</v>
      </c>
      <c r="D411" s="88">
        <f t="shared" si="249"/>
        <v>0</v>
      </c>
      <c r="E411" s="88">
        <f t="shared" si="250"/>
        <v>0</v>
      </c>
      <c r="F411" s="65">
        <f t="shared" si="251"/>
        <v>0</v>
      </c>
      <c r="G411" s="65">
        <f t="shared" si="252"/>
        <v>0</v>
      </c>
      <c r="H411" s="65">
        <f t="shared" si="253"/>
        <v>0</v>
      </c>
      <c r="J411" s="88">
        <f t="shared" si="254"/>
        <v>0.30233918275901323</v>
      </c>
      <c r="K411" s="88">
        <f t="shared" si="255"/>
        <v>0.12386860133278009</v>
      </c>
      <c r="L411" s="88">
        <f t="shared" si="256"/>
        <v>0.13222723531624195</v>
      </c>
      <c r="M411" s="88">
        <f t="shared" si="257"/>
        <v>0.1679988102863024</v>
      </c>
      <c r="N411" s="88">
        <f t="shared" si="258"/>
        <v>0.21758625555448893</v>
      </c>
      <c r="O411" s="88">
        <f t="shared" si="259"/>
        <v>5.5979914751173407E-2</v>
      </c>
      <c r="P411" s="65">
        <f t="shared" si="260"/>
        <v>0</v>
      </c>
      <c r="Q411" s="65">
        <f t="shared" si="261"/>
        <v>0</v>
      </c>
      <c r="R411" s="65">
        <f t="shared" si="262"/>
        <v>0</v>
      </c>
      <c r="S411" s="65">
        <f t="shared" si="263"/>
        <v>0</v>
      </c>
      <c r="T411" s="65">
        <f t="shared" si="264"/>
        <v>0</v>
      </c>
      <c r="U411" s="65">
        <f t="shared" si="265"/>
        <v>0</v>
      </c>
      <c r="V411" s="89">
        <f t="shared" si="266"/>
        <v>0</v>
      </c>
      <c r="W411" s="89">
        <f t="shared" si="267"/>
        <v>0</v>
      </c>
      <c r="X411" s="89">
        <f t="shared" si="268"/>
        <v>0</v>
      </c>
      <c r="Y411" s="89">
        <f t="shared" si="269"/>
        <v>0</v>
      </c>
      <c r="Z411" s="89">
        <f t="shared" si="270"/>
        <v>0</v>
      </c>
      <c r="AA411" s="89">
        <f t="shared" si="271"/>
        <v>0</v>
      </c>
      <c r="AB411" s="89">
        <f t="shared" si="272"/>
        <v>0</v>
      </c>
      <c r="AC411" s="89">
        <f t="shared" si="273"/>
        <v>0</v>
      </c>
      <c r="AD411" s="89">
        <f t="shared" si="274"/>
        <v>0</v>
      </c>
      <c r="AE411" s="89">
        <f t="shared" si="275"/>
        <v>0</v>
      </c>
      <c r="AF411" s="89">
        <f t="shared" si="276"/>
        <v>0</v>
      </c>
      <c r="AG411" s="89">
        <f t="shared" si="277"/>
        <v>0</v>
      </c>
      <c r="AH411" s="65">
        <v>0</v>
      </c>
      <c r="AI411" s="65">
        <v>0</v>
      </c>
      <c r="AJ411" s="65">
        <v>0</v>
      </c>
      <c r="AK411" s="65">
        <v>0</v>
      </c>
      <c r="AL411" s="65">
        <v>0</v>
      </c>
      <c r="AM411" s="65">
        <v>0</v>
      </c>
      <c r="AN411" s="89">
        <v>0</v>
      </c>
      <c r="AO411" s="89">
        <v>0</v>
      </c>
      <c r="AP411" s="89">
        <v>0</v>
      </c>
      <c r="AQ411" s="89">
        <v>0</v>
      </c>
      <c r="AR411" s="89">
        <v>0</v>
      </c>
      <c r="AS411" s="89">
        <v>0</v>
      </c>
      <c r="AT411" s="89">
        <v>0</v>
      </c>
      <c r="AU411" s="89">
        <v>0</v>
      </c>
      <c r="AV411" s="89">
        <v>0</v>
      </c>
      <c r="AW411" s="89">
        <v>0</v>
      </c>
      <c r="AX411" s="89">
        <v>0</v>
      </c>
      <c r="AY411" s="89">
        <v>0</v>
      </c>
      <c r="AZ411" s="65">
        <f t="shared" si="278"/>
        <v>0</v>
      </c>
      <c r="BA411" s="65">
        <f t="shared" si="279"/>
        <v>0</v>
      </c>
      <c r="BB411" s="65">
        <f t="shared" si="280"/>
        <v>0</v>
      </c>
      <c r="BC411" s="65">
        <f t="shared" si="281"/>
        <v>0</v>
      </c>
      <c r="BD411" s="65">
        <f t="shared" si="282"/>
        <v>0</v>
      </c>
      <c r="BE411" s="65">
        <f t="shared" si="283"/>
        <v>0</v>
      </c>
      <c r="BF411" s="65">
        <f t="shared" si="284"/>
        <v>0</v>
      </c>
      <c r="BG411" s="65">
        <f t="shared" si="285"/>
        <v>0</v>
      </c>
      <c r="BH411" s="65">
        <f t="shared" si="286"/>
        <v>0</v>
      </c>
      <c r="BI411" s="65">
        <f t="shared" si="287"/>
        <v>0</v>
      </c>
      <c r="BJ411" s="65">
        <f t="shared" si="288"/>
        <v>0</v>
      </c>
      <c r="BK411" s="65">
        <f t="shared" si="289"/>
        <v>0</v>
      </c>
    </row>
    <row r="412" spans="2:63" ht="15" hidden="1" customHeight="1" outlineLevel="1">
      <c r="B412" s="56" t="s">
        <v>52</v>
      </c>
      <c r="C412" s="56" t="s">
        <v>129</v>
      </c>
      <c r="D412" s="88">
        <f t="shared" si="249"/>
        <v>0</v>
      </c>
      <c r="E412" s="88">
        <f t="shared" si="250"/>
        <v>0</v>
      </c>
      <c r="F412" s="65">
        <f t="shared" si="251"/>
        <v>0</v>
      </c>
      <c r="G412" s="65">
        <f t="shared" si="252"/>
        <v>0</v>
      </c>
      <c r="H412" s="65">
        <f t="shared" si="253"/>
        <v>0</v>
      </c>
      <c r="J412" s="88">
        <f t="shared" si="254"/>
        <v>2.746523378854759E-2</v>
      </c>
      <c r="K412" s="88">
        <f t="shared" si="255"/>
        <v>0.25655056277453758</v>
      </c>
      <c r="L412" s="88">
        <f t="shared" si="256"/>
        <v>0.11121443323204075</v>
      </c>
      <c r="M412" s="88">
        <f t="shared" si="257"/>
        <v>0</v>
      </c>
      <c r="N412" s="88">
        <f t="shared" si="258"/>
        <v>0.6047697702048741</v>
      </c>
      <c r="O412" s="88">
        <f t="shared" si="259"/>
        <v>0</v>
      </c>
      <c r="P412" s="65">
        <f t="shared" si="260"/>
        <v>0</v>
      </c>
      <c r="Q412" s="65">
        <f t="shared" si="261"/>
        <v>0</v>
      </c>
      <c r="R412" s="65">
        <f t="shared" si="262"/>
        <v>0</v>
      </c>
      <c r="S412" s="65">
        <f t="shared" si="263"/>
        <v>0</v>
      </c>
      <c r="T412" s="65">
        <f t="shared" si="264"/>
        <v>0</v>
      </c>
      <c r="U412" s="65">
        <f t="shared" si="265"/>
        <v>0</v>
      </c>
      <c r="V412" s="89">
        <f t="shared" si="266"/>
        <v>0</v>
      </c>
      <c r="W412" s="89">
        <f t="shared" si="267"/>
        <v>0</v>
      </c>
      <c r="X412" s="89">
        <f t="shared" si="268"/>
        <v>0</v>
      </c>
      <c r="Y412" s="89">
        <f t="shared" si="269"/>
        <v>0</v>
      </c>
      <c r="Z412" s="89">
        <f t="shared" si="270"/>
        <v>0</v>
      </c>
      <c r="AA412" s="89">
        <f t="shared" si="271"/>
        <v>0</v>
      </c>
      <c r="AB412" s="89">
        <f t="shared" si="272"/>
        <v>0</v>
      </c>
      <c r="AC412" s="89">
        <f t="shared" si="273"/>
        <v>0</v>
      </c>
      <c r="AD412" s="89">
        <f t="shared" si="274"/>
        <v>0</v>
      </c>
      <c r="AE412" s="89">
        <f t="shared" si="275"/>
        <v>0</v>
      </c>
      <c r="AF412" s="89">
        <f t="shared" si="276"/>
        <v>0</v>
      </c>
      <c r="AG412" s="89">
        <f t="shared" si="277"/>
        <v>0</v>
      </c>
      <c r="AH412" s="65">
        <v>84354</v>
      </c>
      <c r="AI412" s="65">
        <v>787944</v>
      </c>
      <c r="AJ412" s="65">
        <v>341573</v>
      </c>
      <c r="AK412" s="65">
        <v>0</v>
      </c>
      <c r="AL412" s="65">
        <v>1857430</v>
      </c>
      <c r="AM412" s="65">
        <v>0</v>
      </c>
      <c r="AN412" s="89">
        <v>153675651</v>
      </c>
      <c r="AO412" s="89">
        <v>1473026585</v>
      </c>
      <c r="AP412" s="89">
        <v>576845892</v>
      </c>
      <c r="AQ412" s="89">
        <v>0</v>
      </c>
      <c r="AR412" s="89">
        <v>3894050850</v>
      </c>
      <c r="AS412" s="89">
        <v>0</v>
      </c>
      <c r="AT412" s="89">
        <v>109879971</v>
      </c>
      <c r="AU412" s="89">
        <v>900053683</v>
      </c>
      <c r="AV412" s="89">
        <v>402149303</v>
      </c>
      <c r="AW412" s="89">
        <v>0</v>
      </c>
      <c r="AX412" s="89">
        <v>2327156477</v>
      </c>
      <c r="AY412" s="89">
        <v>0</v>
      </c>
      <c r="AZ412" s="65">
        <f t="shared" si="278"/>
        <v>1821.7944732911303</v>
      </c>
      <c r="BA412" s="65">
        <f t="shared" si="279"/>
        <v>1869.4559321474624</v>
      </c>
      <c r="BB412" s="65">
        <f t="shared" si="280"/>
        <v>1688.7924162624095</v>
      </c>
      <c r="BC412" s="65">
        <f t="shared" si="281"/>
        <v>0</v>
      </c>
      <c r="BD412" s="65">
        <f t="shared" si="282"/>
        <v>2096.4724646420054</v>
      </c>
      <c r="BE412" s="65">
        <f t="shared" si="283"/>
        <v>0</v>
      </c>
      <c r="BF412" s="65">
        <f t="shared" si="284"/>
        <v>1302.6053417739527</v>
      </c>
      <c r="BG412" s="65">
        <f t="shared" si="285"/>
        <v>1142.2812826799875</v>
      </c>
      <c r="BH412" s="65">
        <f t="shared" si="286"/>
        <v>1177.3451150998469</v>
      </c>
      <c r="BI412" s="65">
        <f t="shared" si="287"/>
        <v>0</v>
      </c>
      <c r="BJ412" s="65">
        <f t="shared" si="288"/>
        <v>1252.8905406933236</v>
      </c>
      <c r="BK412" s="65">
        <f t="shared" si="289"/>
        <v>0</v>
      </c>
    </row>
    <row r="413" spans="2:63" ht="15" hidden="1" customHeight="1" outlineLevel="1">
      <c r="B413" s="56" t="s">
        <v>52</v>
      </c>
      <c r="C413" s="56" t="s">
        <v>130</v>
      </c>
      <c r="D413" s="88">
        <f t="shared" si="249"/>
        <v>0</v>
      </c>
      <c r="E413" s="88">
        <f t="shared" si="250"/>
        <v>0</v>
      </c>
      <c r="F413" s="65">
        <f t="shared" si="251"/>
        <v>0</v>
      </c>
      <c r="G413" s="65">
        <f t="shared" si="252"/>
        <v>0</v>
      </c>
      <c r="H413" s="65">
        <f t="shared" si="253"/>
        <v>0</v>
      </c>
      <c r="J413" s="88">
        <f t="shared" si="254"/>
        <v>0.45859273487373597</v>
      </c>
      <c r="K413" s="88">
        <f t="shared" si="255"/>
        <v>0.35903762499293823</v>
      </c>
      <c r="L413" s="88">
        <f t="shared" si="256"/>
        <v>0.14858765041523078</v>
      </c>
      <c r="M413" s="88">
        <f t="shared" si="257"/>
        <v>0</v>
      </c>
      <c r="N413" s="88">
        <f t="shared" si="258"/>
        <v>3.3781989718095026E-2</v>
      </c>
      <c r="O413" s="88">
        <f t="shared" si="259"/>
        <v>0</v>
      </c>
      <c r="P413" s="65">
        <f t="shared" si="260"/>
        <v>0</v>
      </c>
      <c r="Q413" s="65">
        <f t="shared" si="261"/>
        <v>0</v>
      </c>
      <c r="R413" s="65">
        <f t="shared" si="262"/>
        <v>0</v>
      </c>
      <c r="S413" s="65">
        <f t="shared" si="263"/>
        <v>0</v>
      </c>
      <c r="T413" s="65">
        <f t="shared" si="264"/>
        <v>0</v>
      </c>
      <c r="U413" s="65">
        <f t="shared" si="265"/>
        <v>0</v>
      </c>
      <c r="V413" s="89">
        <f t="shared" si="266"/>
        <v>0</v>
      </c>
      <c r="W413" s="89">
        <f t="shared" si="267"/>
        <v>0</v>
      </c>
      <c r="X413" s="89">
        <f t="shared" si="268"/>
        <v>0</v>
      </c>
      <c r="Y413" s="89">
        <f t="shared" si="269"/>
        <v>0</v>
      </c>
      <c r="Z413" s="89">
        <f t="shared" si="270"/>
        <v>0</v>
      </c>
      <c r="AA413" s="89">
        <f t="shared" si="271"/>
        <v>0</v>
      </c>
      <c r="AB413" s="89">
        <f t="shared" si="272"/>
        <v>0</v>
      </c>
      <c r="AC413" s="89">
        <f t="shared" si="273"/>
        <v>0</v>
      </c>
      <c r="AD413" s="89">
        <f t="shared" si="274"/>
        <v>0</v>
      </c>
      <c r="AE413" s="89">
        <f t="shared" si="275"/>
        <v>0</v>
      </c>
      <c r="AF413" s="89">
        <f t="shared" si="276"/>
        <v>0</v>
      </c>
      <c r="AG413" s="89">
        <f t="shared" si="277"/>
        <v>0</v>
      </c>
      <c r="AH413" s="65">
        <v>649404</v>
      </c>
      <c r="AI413" s="65">
        <v>508426</v>
      </c>
      <c r="AJ413" s="65">
        <v>210412</v>
      </c>
      <c r="AK413" s="65">
        <v>0</v>
      </c>
      <c r="AL413" s="65">
        <v>47838</v>
      </c>
      <c r="AM413" s="65">
        <v>0</v>
      </c>
      <c r="AN413" s="89">
        <v>1262656869</v>
      </c>
      <c r="AO413" s="89">
        <v>1029990892</v>
      </c>
      <c r="AP413" s="89">
        <v>439424955</v>
      </c>
      <c r="AQ413" s="89">
        <v>0</v>
      </c>
      <c r="AR413" s="89">
        <v>123637408</v>
      </c>
      <c r="AS413" s="89">
        <v>0</v>
      </c>
      <c r="AT413" s="89">
        <v>974444229</v>
      </c>
      <c r="AU413" s="89">
        <v>698965856</v>
      </c>
      <c r="AV413" s="89">
        <v>312041550</v>
      </c>
      <c r="AW413" s="89">
        <v>0</v>
      </c>
      <c r="AX413" s="89">
        <v>77133620</v>
      </c>
      <c r="AY413" s="89">
        <v>0</v>
      </c>
      <c r="AZ413" s="65">
        <f t="shared" si="278"/>
        <v>1944.3318319566865</v>
      </c>
      <c r="BA413" s="65">
        <f t="shared" si="279"/>
        <v>2025.8422897334126</v>
      </c>
      <c r="BB413" s="65">
        <f t="shared" si="280"/>
        <v>2088.4025388285841</v>
      </c>
      <c r="BC413" s="65">
        <f t="shared" si="281"/>
        <v>0</v>
      </c>
      <c r="BD413" s="65">
        <f t="shared" si="282"/>
        <v>2584.5020276767423</v>
      </c>
      <c r="BE413" s="65">
        <f t="shared" si="283"/>
        <v>0</v>
      </c>
      <c r="BF413" s="65">
        <f t="shared" si="284"/>
        <v>1500.520829868618</v>
      </c>
      <c r="BG413" s="65">
        <f t="shared" si="285"/>
        <v>1374.7641859385633</v>
      </c>
      <c r="BH413" s="65">
        <f t="shared" si="286"/>
        <v>1483.0026329296809</v>
      </c>
      <c r="BI413" s="65">
        <f t="shared" si="287"/>
        <v>0</v>
      </c>
      <c r="BJ413" s="65">
        <f t="shared" si="288"/>
        <v>1612.3922404782809</v>
      </c>
      <c r="BK413" s="65">
        <f t="shared" si="289"/>
        <v>0</v>
      </c>
    </row>
    <row r="414" spans="2:63" ht="15" hidden="1" customHeight="1" outlineLevel="1">
      <c r="B414" s="56" t="s">
        <v>52</v>
      </c>
      <c r="C414" s="56" t="s">
        <v>131</v>
      </c>
      <c r="D414" s="88">
        <f t="shared" si="249"/>
        <v>0</v>
      </c>
      <c r="E414" s="88">
        <f t="shared" si="250"/>
        <v>0</v>
      </c>
      <c r="F414" s="65">
        <f t="shared" si="251"/>
        <v>0</v>
      </c>
      <c r="G414" s="65">
        <f t="shared" si="252"/>
        <v>0</v>
      </c>
      <c r="H414" s="65">
        <f t="shared" si="253"/>
        <v>0</v>
      </c>
      <c r="J414" s="88">
        <f t="shared" si="254"/>
        <v>0.30233918275901323</v>
      </c>
      <c r="K414" s="88">
        <f t="shared" si="255"/>
        <v>0.12386860133278009</v>
      </c>
      <c r="L414" s="88">
        <f t="shared" si="256"/>
        <v>0.13222723531624195</v>
      </c>
      <c r="M414" s="88">
        <f t="shared" si="257"/>
        <v>0.1679988102863024</v>
      </c>
      <c r="N414" s="88">
        <f t="shared" si="258"/>
        <v>0.21758625555448893</v>
      </c>
      <c r="O414" s="88">
        <f t="shared" si="259"/>
        <v>5.5979914751173407E-2</v>
      </c>
      <c r="P414" s="65">
        <f t="shared" si="260"/>
        <v>0</v>
      </c>
      <c r="Q414" s="65">
        <f t="shared" si="261"/>
        <v>0</v>
      </c>
      <c r="R414" s="65">
        <f t="shared" si="262"/>
        <v>0</v>
      </c>
      <c r="S414" s="65">
        <f t="shared" si="263"/>
        <v>0</v>
      </c>
      <c r="T414" s="65">
        <f t="shared" si="264"/>
        <v>0</v>
      </c>
      <c r="U414" s="65">
        <f t="shared" si="265"/>
        <v>0</v>
      </c>
      <c r="V414" s="89">
        <f t="shared" si="266"/>
        <v>0</v>
      </c>
      <c r="W414" s="89">
        <f t="shared" si="267"/>
        <v>0</v>
      </c>
      <c r="X414" s="89">
        <f t="shared" si="268"/>
        <v>0</v>
      </c>
      <c r="Y414" s="89">
        <f t="shared" si="269"/>
        <v>0</v>
      </c>
      <c r="Z414" s="89">
        <f t="shared" si="270"/>
        <v>0</v>
      </c>
      <c r="AA414" s="89">
        <f t="shared" si="271"/>
        <v>0</v>
      </c>
      <c r="AB414" s="89">
        <f t="shared" si="272"/>
        <v>0</v>
      </c>
      <c r="AC414" s="89">
        <f t="shared" si="273"/>
        <v>0</v>
      </c>
      <c r="AD414" s="89">
        <f t="shared" si="274"/>
        <v>0</v>
      </c>
      <c r="AE414" s="89">
        <f t="shared" si="275"/>
        <v>0</v>
      </c>
      <c r="AF414" s="89">
        <f t="shared" si="276"/>
        <v>0</v>
      </c>
      <c r="AG414" s="89">
        <f t="shared" si="277"/>
        <v>0</v>
      </c>
      <c r="AH414" s="65">
        <v>0</v>
      </c>
      <c r="AI414" s="65">
        <v>0</v>
      </c>
      <c r="AJ414" s="65">
        <v>0</v>
      </c>
      <c r="AK414" s="65">
        <v>0</v>
      </c>
      <c r="AL414" s="65">
        <v>0</v>
      </c>
      <c r="AM414" s="65">
        <v>0</v>
      </c>
      <c r="AN414" s="89">
        <v>0</v>
      </c>
      <c r="AO414" s="89">
        <v>0</v>
      </c>
      <c r="AP414" s="89">
        <v>0</v>
      </c>
      <c r="AQ414" s="89">
        <v>0</v>
      </c>
      <c r="AR414" s="89">
        <v>-148</v>
      </c>
      <c r="AS414" s="89">
        <v>0</v>
      </c>
      <c r="AT414" s="89">
        <v>0</v>
      </c>
      <c r="AU414" s="89">
        <v>0</v>
      </c>
      <c r="AV414" s="89">
        <v>0</v>
      </c>
      <c r="AW414" s="89">
        <v>0</v>
      </c>
      <c r="AX414" s="89">
        <v>0</v>
      </c>
      <c r="AY414" s="89">
        <v>0</v>
      </c>
      <c r="AZ414" s="65">
        <f t="shared" si="278"/>
        <v>0</v>
      </c>
      <c r="BA414" s="65">
        <f t="shared" si="279"/>
        <v>0</v>
      </c>
      <c r="BB414" s="65">
        <f t="shared" si="280"/>
        <v>0</v>
      </c>
      <c r="BC414" s="65">
        <f t="shared" si="281"/>
        <v>0</v>
      </c>
      <c r="BD414" s="65">
        <f t="shared" si="282"/>
        <v>0</v>
      </c>
      <c r="BE414" s="65">
        <f t="shared" si="283"/>
        <v>0</v>
      </c>
      <c r="BF414" s="65">
        <f t="shared" si="284"/>
        <v>0</v>
      </c>
      <c r="BG414" s="65">
        <f t="shared" si="285"/>
        <v>0</v>
      </c>
      <c r="BH414" s="65">
        <f t="shared" si="286"/>
        <v>0</v>
      </c>
      <c r="BI414" s="65">
        <f t="shared" si="287"/>
        <v>0</v>
      </c>
      <c r="BJ414" s="65">
        <f t="shared" si="288"/>
        <v>0</v>
      </c>
      <c r="BK414" s="65">
        <f t="shared" si="289"/>
        <v>0</v>
      </c>
    </row>
    <row r="415" spans="2:63" ht="15" hidden="1" customHeight="1" outlineLevel="1">
      <c r="B415" s="56" t="s">
        <v>52</v>
      </c>
      <c r="C415" s="56" t="s">
        <v>132</v>
      </c>
      <c r="D415" s="88">
        <f t="shared" si="249"/>
        <v>0</v>
      </c>
      <c r="E415" s="88">
        <f t="shared" si="250"/>
        <v>0</v>
      </c>
      <c r="F415" s="65">
        <f t="shared" si="251"/>
        <v>0</v>
      </c>
      <c r="G415" s="65">
        <f t="shared" si="252"/>
        <v>0</v>
      </c>
      <c r="H415" s="65">
        <f t="shared" si="253"/>
        <v>0</v>
      </c>
      <c r="J415" s="88">
        <f t="shared" si="254"/>
        <v>0.30233918275901323</v>
      </c>
      <c r="K415" s="88">
        <f t="shared" si="255"/>
        <v>0.12386860133278009</v>
      </c>
      <c r="L415" s="88">
        <f t="shared" si="256"/>
        <v>0.13222723531624195</v>
      </c>
      <c r="M415" s="88">
        <f t="shared" si="257"/>
        <v>0.1679988102863024</v>
      </c>
      <c r="N415" s="88">
        <f t="shared" si="258"/>
        <v>0.21758625555448893</v>
      </c>
      <c r="O415" s="88">
        <f t="shared" si="259"/>
        <v>5.5979914751173407E-2</v>
      </c>
      <c r="P415" s="65">
        <f t="shared" si="260"/>
        <v>0</v>
      </c>
      <c r="Q415" s="65">
        <f t="shared" si="261"/>
        <v>0</v>
      </c>
      <c r="R415" s="65">
        <f t="shared" si="262"/>
        <v>0</v>
      </c>
      <c r="S415" s="65">
        <f t="shared" si="263"/>
        <v>0</v>
      </c>
      <c r="T415" s="65">
        <f t="shared" si="264"/>
        <v>0</v>
      </c>
      <c r="U415" s="65">
        <f t="shared" si="265"/>
        <v>0</v>
      </c>
      <c r="V415" s="89">
        <f t="shared" si="266"/>
        <v>0</v>
      </c>
      <c r="W415" s="89">
        <f t="shared" si="267"/>
        <v>0</v>
      </c>
      <c r="X415" s="89">
        <f t="shared" si="268"/>
        <v>0</v>
      </c>
      <c r="Y415" s="89">
        <f t="shared" si="269"/>
        <v>0</v>
      </c>
      <c r="Z415" s="89">
        <f t="shared" si="270"/>
        <v>0</v>
      </c>
      <c r="AA415" s="89">
        <f t="shared" si="271"/>
        <v>0</v>
      </c>
      <c r="AB415" s="89">
        <f t="shared" si="272"/>
        <v>0</v>
      </c>
      <c r="AC415" s="89">
        <f t="shared" si="273"/>
        <v>0</v>
      </c>
      <c r="AD415" s="89">
        <f t="shared" si="274"/>
        <v>0</v>
      </c>
      <c r="AE415" s="89">
        <f t="shared" si="275"/>
        <v>0</v>
      </c>
      <c r="AF415" s="89">
        <f t="shared" si="276"/>
        <v>0</v>
      </c>
      <c r="AG415" s="89">
        <f t="shared" si="277"/>
        <v>0</v>
      </c>
      <c r="AH415" s="65">
        <v>0</v>
      </c>
      <c r="AI415" s="65">
        <v>0</v>
      </c>
      <c r="AJ415" s="65">
        <v>0</v>
      </c>
      <c r="AK415" s="65">
        <v>0</v>
      </c>
      <c r="AL415" s="65">
        <v>0</v>
      </c>
      <c r="AM415" s="65">
        <v>0</v>
      </c>
      <c r="AN415" s="89">
        <v>0</v>
      </c>
      <c r="AO415" s="89">
        <v>0</v>
      </c>
      <c r="AP415" s="89">
        <v>0</v>
      </c>
      <c r="AQ415" s="89">
        <v>0</v>
      </c>
      <c r="AR415" s="89">
        <v>0</v>
      </c>
      <c r="AS415" s="89">
        <v>0</v>
      </c>
      <c r="AT415" s="89">
        <v>0</v>
      </c>
      <c r="AU415" s="89">
        <v>0</v>
      </c>
      <c r="AV415" s="89">
        <v>0</v>
      </c>
      <c r="AW415" s="89">
        <v>0</v>
      </c>
      <c r="AX415" s="89">
        <v>0</v>
      </c>
      <c r="AY415" s="89">
        <v>0</v>
      </c>
      <c r="AZ415" s="65">
        <f t="shared" si="278"/>
        <v>0</v>
      </c>
      <c r="BA415" s="65">
        <f t="shared" si="279"/>
        <v>0</v>
      </c>
      <c r="BB415" s="65">
        <f t="shared" si="280"/>
        <v>0</v>
      </c>
      <c r="BC415" s="65">
        <f t="shared" si="281"/>
        <v>0</v>
      </c>
      <c r="BD415" s="65">
        <f t="shared" si="282"/>
        <v>0</v>
      </c>
      <c r="BE415" s="65">
        <f t="shared" si="283"/>
        <v>0</v>
      </c>
      <c r="BF415" s="65">
        <f t="shared" si="284"/>
        <v>0</v>
      </c>
      <c r="BG415" s="65">
        <f t="shared" si="285"/>
        <v>0</v>
      </c>
      <c r="BH415" s="65">
        <f t="shared" si="286"/>
        <v>0</v>
      </c>
      <c r="BI415" s="65">
        <f t="shared" si="287"/>
        <v>0</v>
      </c>
      <c r="BJ415" s="65">
        <f t="shared" si="288"/>
        <v>0</v>
      </c>
      <c r="BK415" s="65">
        <f t="shared" si="289"/>
        <v>0</v>
      </c>
    </row>
    <row r="416" spans="2:63" ht="15" hidden="1" customHeight="1" outlineLevel="1">
      <c r="B416" s="56" t="s">
        <v>52</v>
      </c>
      <c r="C416" s="56" t="s">
        <v>133</v>
      </c>
      <c r="D416" s="88">
        <f t="shared" si="249"/>
        <v>0</v>
      </c>
      <c r="E416" s="88">
        <f t="shared" si="250"/>
        <v>0</v>
      </c>
      <c r="F416" s="65">
        <f t="shared" si="251"/>
        <v>0</v>
      </c>
      <c r="G416" s="65">
        <f t="shared" si="252"/>
        <v>0</v>
      </c>
      <c r="H416" s="65">
        <f t="shared" si="253"/>
        <v>0</v>
      </c>
      <c r="J416" s="88">
        <f t="shared" si="254"/>
        <v>0.30233918275901323</v>
      </c>
      <c r="K416" s="88">
        <f t="shared" si="255"/>
        <v>0.12386860133278009</v>
      </c>
      <c r="L416" s="88">
        <f t="shared" si="256"/>
        <v>0.13222723531624195</v>
      </c>
      <c r="M416" s="88">
        <f t="shared" si="257"/>
        <v>0.1679988102863024</v>
      </c>
      <c r="N416" s="88">
        <f t="shared" si="258"/>
        <v>0.21758625555448893</v>
      </c>
      <c r="O416" s="88">
        <f t="shared" si="259"/>
        <v>5.5979914751173407E-2</v>
      </c>
      <c r="P416" s="65">
        <f t="shared" si="260"/>
        <v>0</v>
      </c>
      <c r="Q416" s="65">
        <f t="shared" si="261"/>
        <v>0</v>
      </c>
      <c r="R416" s="65">
        <f t="shared" si="262"/>
        <v>0</v>
      </c>
      <c r="S416" s="65">
        <f t="shared" si="263"/>
        <v>0</v>
      </c>
      <c r="T416" s="65">
        <f t="shared" si="264"/>
        <v>0</v>
      </c>
      <c r="U416" s="65">
        <f t="shared" si="265"/>
        <v>0</v>
      </c>
      <c r="V416" s="89">
        <f t="shared" si="266"/>
        <v>0</v>
      </c>
      <c r="W416" s="89">
        <f t="shared" si="267"/>
        <v>0</v>
      </c>
      <c r="X416" s="89">
        <f t="shared" si="268"/>
        <v>0</v>
      </c>
      <c r="Y416" s="89">
        <f t="shared" si="269"/>
        <v>0</v>
      </c>
      <c r="Z416" s="89">
        <f t="shared" si="270"/>
        <v>0</v>
      </c>
      <c r="AA416" s="89">
        <f t="shared" si="271"/>
        <v>0</v>
      </c>
      <c r="AB416" s="89">
        <f t="shared" si="272"/>
        <v>0</v>
      </c>
      <c r="AC416" s="89">
        <f t="shared" si="273"/>
        <v>0</v>
      </c>
      <c r="AD416" s="89">
        <f t="shared" si="274"/>
        <v>0</v>
      </c>
      <c r="AE416" s="89">
        <f t="shared" si="275"/>
        <v>0</v>
      </c>
      <c r="AF416" s="89">
        <f t="shared" si="276"/>
        <v>0</v>
      </c>
      <c r="AG416" s="89">
        <f t="shared" si="277"/>
        <v>0</v>
      </c>
      <c r="AH416" s="65">
        <v>0</v>
      </c>
      <c r="AI416" s="65">
        <v>0</v>
      </c>
      <c r="AJ416" s="65">
        <v>0</v>
      </c>
      <c r="AK416" s="65">
        <v>0</v>
      </c>
      <c r="AL416" s="65">
        <v>0</v>
      </c>
      <c r="AM416" s="65">
        <v>0</v>
      </c>
      <c r="AN416" s="89">
        <v>0</v>
      </c>
      <c r="AO416" s="89">
        <v>0</v>
      </c>
      <c r="AP416" s="89">
        <v>0</v>
      </c>
      <c r="AQ416" s="89">
        <v>0</v>
      </c>
      <c r="AR416" s="89">
        <v>0</v>
      </c>
      <c r="AS416" s="89">
        <v>0</v>
      </c>
      <c r="AT416" s="89">
        <v>0</v>
      </c>
      <c r="AU416" s="89">
        <v>0</v>
      </c>
      <c r="AV416" s="89">
        <v>0</v>
      </c>
      <c r="AW416" s="89">
        <v>0</v>
      </c>
      <c r="AX416" s="89">
        <v>0</v>
      </c>
      <c r="AY416" s="89">
        <v>0</v>
      </c>
      <c r="AZ416" s="65">
        <f t="shared" si="278"/>
        <v>0</v>
      </c>
      <c r="BA416" s="65">
        <f t="shared" si="279"/>
        <v>0</v>
      </c>
      <c r="BB416" s="65">
        <f t="shared" si="280"/>
        <v>0</v>
      </c>
      <c r="BC416" s="65">
        <f t="shared" si="281"/>
        <v>0</v>
      </c>
      <c r="BD416" s="65">
        <f t="shared" si="282"/>
        <v>0</v>
      </c>
      <c r="BE416" s="65">
        <f t="shared" si="283"/>
        <v>0</v>
      </c>
      <c r="BF416" s="65">
        <f t="shared" si="284"/>
        <v>0</v>
      </c>
      <c r="BG416" s="65">
        <f t="shared" si="285"/>
        <v>0</v>
      </c>
      <c r="BH416" s="65">
        <f t="shared" si="286"/>
        <v>0</v>
      </c>
      <c r="BI416" s="65">
        <f t="shared" si="287"/>
        <v>0</v>
      </c>
      <c r="BJ416" s="65">
        <f t="shared" si="288"/>
        <v>0</v>
      </c>
      <c r="BK416" s="65">
        <f t="shared" si="289"/>
        <v>0</v>
      </c>
    </row>
    <row r="417" spans="2:63" ht="15" hidden="1" customHeight="1" outlineLevel="1">
      <c r="B417" s="56" t="s">
        <v>52</v>
      </c>
      <c r="C417" s="56" t="s">
        <v>134</v>
      </c>
      <c r="D417" s="88">
        <f t="shared" si="249"/>
        <v>0</v>
      </c>
      <c r="E417" s="88">
        <f t="shared" si="250"/>
        <v>0</v>
      </c>
      <c r="F417" s="65">
        <f t="shared" si="251"/>
        <v>0</v>
      </c>
      <c r="G417" s="65">
        <f t="shared" si="252"/>
        <v>0</v>
      </c>
      <c r="H417" s="65">
        <f t="shared" si="253"/>
        <v>0</v>
      </c>
      <c r="J417" s="88">
        <f t="shared" si="254"/>
        <v>0.30233918275901323</v>
      </c>
      <c r="K417" s="88">
        <f t="shared" si="255"/>
        <v>0.12386860133278009</v>
      </c>
      <c r="L417" s="88">
        <f t="shared" si="256"/>
        <v>0.13222723531624195</v>
      </c>
      <c r="M417" s="88">
        <f t="shared" si="257"/>
        <v>0.1679988102863024</v>
      </c>
      <c r="N417" s="88">
        <f t="shared" si="258"/>
        <v>0.21758625555448893</v>
      </c>
      <c r="O417" s="88">
        <f t="shared" si="259"/>
        <v>5.5979914751173407E-2</v>
      </c>
      <c r="P417" s="65">
        <f t="shared" si="260"/>
        <v>0</v>
      </c>
      <c r="Q417" s="65">
        <f t="shared" si="261"/>
        <v>0</v>
      </c>
      <c r="R417" s="65">
        <f t="shared" si="262"/>
        <v>0</v>
      </c>
      <c r="S417" s="65">
        <f t="shared" si="263"/>
        <v>0</v>
      </c>
      <c r="T417" s="65">
        <f t="shared" si="264"/>
        <v>0</v>
      </c>
      <c r="U417" s="65">
        <f t="shared" si="265"/>
        <v>0</v>
      </c>
      <c r="V417" s="89">
        <f t="shared" si="266"/>
        <v>0</v>
      </c>
      <c r="W417" s="89">
        <f t="shared" si="267"/>
        <v>0</v>
      </c>
      <c r="X417" s="89">
        <f t="shared" si="268"/>
        <v>0</v>
      </c>
      <c r="Y417" s="89">
        <f t="shared" si="269"/>
        <v>0</v>
      </c>
      <c r="Z417" s="89">
        <f t="shared" si="270"/>
        <v>0</v>
      </c>
      <c r="AA417" s="89">
        <f t="shared" si="271"/>
        <v>0</v>
      </c>
      <c r="AB417" s="89">
        <f t="shared" si="272"/>
        <v>0</v>
      </c>
      <c r="AC417" s="89">
        <f t="shared" si="273"/>
        <v>0</v>
      </c>
      <c r="AD417" s="89">
        <f t="shared" si="274"/>
        <v>0</v>
      </c>
      <c r="AE417" s="89">
        <f t="shared" si="275"/>
        <v>0</v>
      </c>
      <c r="AF417" s="89">
        <f t="shared" si="276"/>
        <v>0</v>
      </c>
      <c r="AG417" s="89">
        <f t="shared" si="277"/>
        <v>0</v>
      </c>
      <c r="AH417" s="65">
        <v>0</v>
      </c>
      <c r="AI417" s="65">
        <v>0</v>
      </c>
      <c r="AJ417" s="65">
        <v>0</v>
      </c>
      <c r="AK417" s="65">
        <v>0</v>
      </c>
      <c r="AL417" s="65">
        <v>0</v>
      </c>
      <c r="AM417" s="65">
        <v>0</v>
      </c>
      <c r="AN417" s="89">
        <v>0</v>
      </c>
      <c r="AO417" s="89">
        <v>0</v>
      </c>
      <c r="AP417" s="89">
        <v>0</v>
      </c>
      <c r="AQ417" s="89">
        <v>0</v>
      </c>
      <c r="AR417" s="89">
        <v>0</v>
      </c>
      <c r="AS417" s="89">
        <v>0</v>
      </c>
      <c r="AT417" s="89">
        <v>0</v>
      </c>
      <c r="AU417" s="89">
        <v>0</v>
      </c>
      <c r="AV417" s="89">
        <v>0</v>
      </c>
      <c r="AW417" s="89">
        <v>0</v>
      </c>
      <c r="AX417" s="89">
        <v>0</v>
      </c>
      <c r="AY417" s="89">
        <v>0</v>
      </c>
      <c r="AZ417" s="65">
        <f t="shared" si="278"/>
        <v>0</v>
      </c>
      <c r="BA417" s="65">
        <f t="shared" si="279"/>
        <v>0</v>
      </c>
      <c r="BB417" s="65">
        <f t="shared" si="280"/>
        <v>0</v>
      </c>
      <c r="BC417" s="65">
        <f t="shared" si="281"/>
        <v>0</v>
      </c>
      <c r="BD417" s="65">
        <f t="shared" si="282"/>
        <v>0</v>
      </c>
      <c r="BE417" s="65">
        <f t="shared" si="283"/>
        <v>0</v>
      </c>
      <c r="BF417" s="65">
        <f t="shared" si="284"/>
        <v>0</v>
      </c>
      <c r="BG417" s="65">
        <f t="shared" si="285"/>
        <v>0</v>
      </c>
      <c r="BH417" s="65">
        <f t="shared" si="286"/>
        <v>0</v>
      </c>
      <c r="BI417" s="65">
        <f t="shared" si="287"/>
        <v>0</v>
      </c>
      <c r="BJ417" s="65">
        <f t="shared" si="288"/>
        <v>0</v>
      </c>
      <c r="BK417" s="65">
        <f t="shared" si="289"/>
        <v>0</v>
      </c>
    </row>
    <row r="418" spans="2:63" ht="15" hidden="1" customHeight="1" outlineLevel="1">
      <c r="B418" s="56" t="s">
        <v>52</v>
      </c>
      <c r="C418" s="56" t="s">
        <v>39</v>
      </c>
      <c r="D418" s="88">
        <f t="shared" si="249"/>
        <v>0</v>
      </c>
      <c r="E418" s="88">
        <f t="shared" si="250"/>
        <v>0</v>
      </c>
      <c r="F418" s="65">
        <f t="shared" si="251"/>
        <v>0</v>
      </c>
      <c r="G418" s="65">
        <f t="shared" si="252"/>
        <v>0</v>
      </c>
      <c r="H418" s="65">
        <f t="shared" si="253"/>
        <v>0</v>
      </c>
      <c r="J418" s="88">
        <f t="shared" si="254"/>
        <v>0.30233918275901323</v>
      </c>
      <c r="K418" s="88">
        <f t="shared" si="255"/>
        <v>0.12386860133278009</v>
      </c>
      <c r="L418" s="88">
        <f t="shared" si="256"/>
        <v>0.13222723531624195</v>
      </c>
      <c r="M418" s="88">
        <f t="shared" si="257"/>
        <v>0.1679988102863024</v>
      </c>
      <c r="N418" s="88">
        <f t="shared" si="258"/>
        <v>0.21758625555448893</v>
      </c>
      <c r="O418" s="88">
        <f t="shared" si="259"/>
        <v>5.5979914751173407E-2</v>
      </c>
      <c r="P418" s="65">
        <f t="shared" si="260"/>
        <v>0</v>
      </c>
      <c r="Q418" s="65">
        <f t="shared" si="261"/>
        <v>0</v>
      </c>
      <c r="R418" s="65">
        <f t="shared" si="262"/>
        <v>0</v>
      </c>
      <c r="S418" s="65">
        <f t="shared" si="263"/>
        <v>0</v>
      </c>
      <c r="T418" s="65">
        <f t="shared" si="264"/>
        <v>0</v>
      </c>
      <c r="U418" s="65">
        <f t="shared" si="265"/>
        <v>0</v>
      </c>
      <c r="V418" s="89">
        <f t="shared" si="266"/>
        <v>0</v>
      </c>
      <c r="W418" s="89">
        <f t="shared" si="267"/>
        <v>0</v>
      </c>
      <c r="X418" s="89">
        <f t="shared" si="268"/>
        <v>0</v>
      </c>
      <c r="Y418" s="89">
        <f t="shared" si="269"/>
        <v>0</v>
      </c>
      <c r="Z418" s="89">
        <f t="shared" si="270"/>
        <v>0</v>
      </c>
      <c r="AA418" s="89">
        <f t="shared" si="271"/>
        <v>0</v>
      </c>
      <c r="AB418" s="89">
        <f t="shared" si="272"/>
        <v>0</v>
      </c>
      <c r="AC418" s="89">
        <f t="shared" si="273"/>
        <v>0</v>
      </c>
      <c r="AD418" s="89">
        <f t="shared" si="274"/>
        <v>0</v>
      </c>
      <c r="AE418" s="89">
        <f t="shared" si="275"/>
        <v>0</v>
      </c>
      <c r="AF418" s="89">
        <f t="shared" si="276"/>
        <v>0</v>
      </c>
      <c r="AG418" s="89">
        <f t="shared" si="277"/>
        <v>0</v>
      </c>
      <c r="AH418" s="65">
        <v>0</v>
      </c>
      <c r="AI418" s="65">
        <v>0</v>
      </c>
      <c r="AJ418" s="65">
        <v>0</v>
      </c>
      <c r="AK418" s="65">
        <v>0</v>
      </c>
      <c r="AL418" s="65">
        <v>0</v>
      </c>
      <c r="AM418" s="65">
        <v>0</v>
      </c>
      <c r="AN418" s="89">
        <v>0</v>
      </c>
      <c r="AO418" s="89">
        <v>0</v>
      </c>
      <c r="AP418" s="89">
        <v>0</v>
      </c>
      <c r="AQ418" s="89">
        <v>0</v>
      </c>
      <c r="AR418" s="89">
        <v>0</v>
      </c>
      <c r="AS418" s="89">
        <v>0</v>
      </c>
      <c r="AT418" s="89">
        <v>0</v>
      </c>
      <c r="AU418" s="89">
        <v>0</v>
      </c>
      <c r="AV418" s="89">
        <v>0</v>
      </c>
      <c r="AW418" s="89">
        <v>0</v>
      </c>
      <c r="AX418" s="89">
        <v>0</v>
      </c>
      <c r="AY418" s="89">
        <v>0</v>
      </c>
      <c r="AZ418" s="65">
        <f t="shared" si="278"/>
        <v>0</v>
      </c>
      <c r="BA418" s="65">
        <f t="shared" si="279"/>
        <v>0</v>
      </c>
      <c r="BB418" s="65">
        <f t="shared" si="280"/>
        <v>0</v>
      </c>
      <c r="BC418" s="65">
        <f t="shared" si="281"/>
        <v>0</v>
      </c>
      <c r="BD418" s="65">
        <f t="shared" si="282"/>
        <v>0</v>
      </c>
      <c r="BE418" s="65">
        <f t="shared" si="283"/>
        <v>0</v>
      </c>
      <c r="BF418" s="65">
        <f t="shared" si="284"/>
        <v>0</v>
      </c>
      <c r="BG418" s="65">
        <f t="shared" si="285"/>
        <v>0</v>
      </c>
      <c r="BH418" s="65">
        <f t="shared" si="286"/>
        <v>0</v>
      </c>
      <c r="BI418" s="65">
        <f t="shared" si="287"/>
        <v>0</v>
      </c>
      <c r="BJ418" s="65">
        <f t="shared" si="288"/>
        <v>0</v>
      </c>
      <c r="BK418" s="65">
        <f t="shared" si="289"/>
        <v>0</v>
      </c>
    </row>
    <row r="419" spans="2:63" ht="15" hidden="1" customHeight="1" outlineLevel="1">
      <c r="B419" s="56" t="s">
        <v>52</v>
      </c>
      <c r="C419" s="56" t="s">
        <v>38</v>
      </c>
      <c r="D419" s="88">
        <f t="shared" si="249"/>
        <v>0</v>
      </c>
      <c r="E419" s="88">
        <f t="shared" si="250"/>
        <v>0</v>
      </c>
      <c r="F419" s="65">
        <f t="shared" si="251"/>
        <v>0</v>
      </c>
      <c r="G419" s="65">
        <f t="shared" si="252"/>
        <v>0</v>
      </c>
      <c r="H419" s="65">
        <f t="shared" si="253"/>
        <v>0</v>
      </c>
      <c r="J419" s="88">
        <f t="shared" si="254"/>
        <v>0.30233918275901323</v>
      </c>
      <c r="K419" s="88">
        <f t="shared" si="255"/>
        <v>0.12386860133278009</v>
      </c>
      <c r="L419" s="88">
        <f t="shared" si="256"/>
        <v>0.13222723531624195</v>
      </c>
      <c r="M419" s="88">
        <f t="shared" si="257"/>
        <v>0.1679988102863024</v>
      </c>
      <c r="N419" s="88">
        <f t="shared" si="258"/>
        <v>0.21758625555448893</v>
      </c>
      <c r="O419" s="88">
        <f t="shared" si="259"/>
        <v>5.5979914751173407E-2</v>
      </c>
      <c r="P419" s="65">
        <f t="shared" si="260"/>
        <v>0</v>
      </c>
      <c r="Q419" s="65">
        <f t="shared" si="261"/>
        <v>0</v>
      </c>
      <c r="R419" s="65">
        <f t="shared" si="262"/>
        <v>0</v>
      </c>
      <c r="S419" s="65">
        <f t="shared" si="263"/>
        <v>0</v>
      </c>
      <c r="T419" s="65">
        <f t="shared" si="264"/>
        <v>0</v>
      </c>
      <c r="U419" s="65">
        <f t="shared" si="265"/>
        <v>0</v>
      </c>
      <c r="V419" s="89">
        <f t="shared" si="266"/>
        <v>0</v>
      </c>
      <c r="W419" s="89">
        <f t="shared" si="267"/>
        <v>0</v>
      </c>
      <c r="X419" s="89">
        <f t="shared" si="268"/>
        <v>0</v>
      </c>
      <c r="Y419" s="89">
        <f t="shared" si="269"/>
        <v>0</v>
      </c>
      <c r="Z419" s="89">
        <f t="shared" si="270"/>
        <v>0</v>
      </c>
      <c r="AA419" s="89">
        <f t="shared" si="271"/>
        <v>0</v>
      </c>
      <c r="AB419" s="89">
        <f t="shared" si="272"/>
        <v>0</v>
      </c>
      <c r="AC419" s="89">
        <f t="shared" si="273"/>
        <v>0</v>
      </c>
      <c r="AD419" s="89">
        <f t="shared" si="274"/>
        <v>0</v>
      </c>
      <c r="AE419" s="89">
        <f t="shared" si="275"/>
        <v>0</v>
      </c>
      <c r="AF419" s="89">
        <f t="shared" si="276"/>
        <v>0</v>
      </c>
      <c r="AG419" s="89">
        <f t="shared" si="277"/>
        <v>0</v>
      </c>
      <c r="AH419" s="65">
        <v>0</v>
      </c>
      <c r="AI419" s="65">
        <v>0</v>
      </c>
      <c r="AJ419" s="65">
        <v>0</v>
      </c>
      <c r="AK419" s="65">
        <v>0</v>
      </c>
      <c r="AL419" s="65">
        <v>0</v>
      </c>
      <c r="AM419" s="65">
        <v>0</v>
      </c>
      <c r="AN419" s="89">
        <v>0</v>
      </c>
      <c r="AO419" s="89">
        <v>0</v>
      </c>
      <c r="AP419" s="89">
        <v>0</v>
      </c>
      <c r="AQ419" s="89">
        <v>0</v>
      </c>
      <c r="AR419" s="89">
        <v>0</v>
      </c>
      <c r="AS419" s="89">
        <v>0</v>
      </c>
      <c r="AT419" s="89">
        <v>0</v>
      </c>
      <c r="AU419" s="89">
        <v>0</v>
      </c>
      <c r="AV419" s="89">
        <v>0</v>
      </c>
      <c r="AW419" s="89">
        <v>0</v>
      </c>
      <c r="AX419" s="89">
        <v>0</v>
      </c>
      <c r="AY419" s="89">
        <v>0</v>
      </c>
      <c r="AZ419" s="65">
        <f t="shared" si="278"/>
        <v>0</v>
      </c>
      <c r="BA419" s="65">
        <f t="shared" si="279"/>
        <v>0</v>
      </c>
      <c r="BB419" s="65">
        <f t="shared" si="280"/>
        <v>0</v>
      </c>
      <c r="BC419" s="65">
        <f t="shared" si="281"/>
        <v>0</v>
      </c>
      <c r="BD419" s="65">
        <f t="shared" si="282"/>
        <v>0</v>
      </c>
      <c r="BE419" s="65">
        <f t="shared" si="283"/>
        <v>0</v>
      </c>
      <c r="BF419" s="65">
        <f t="shared" si="284"/>
        <v>0</v>
      </c>
      <c r="BG419" s="65">
        <f t="shared" si="285"/>
        <v>0</v>
      </c>
      <c r="BH419" s="65">
        <f t="shared" si="286"/>
        <v>0</v>
      </c>
      <c r="BI419" s="65">
        <f t="shared" si="287"/>
        <v>0</v>
      </c>
      <c r="BJ419" s="65">
        <f t="shared" si="288"/>
        <v>0</v>
      </c>
      <c r="BK419" s="65">
        <f t="shared" si="289"/>
        <v>0</v>
      </c>
    </row>
    <row r="420" spans="2:63" ht="15" hidden="1" customHeight="1" outlineLevel="1">
      <c r="B420" s="56" t="s">
        <v>52</v>
      </c>
      <c r="C420" s="56" t="s">
        <v>37</v>
      </c>
      <c r="D420" s="88">
        <f t="shared" si="249"/>
        <v>0</v>
      </c>
      <c r="E420" s="88">
        <f t="shared" si="250"/>
        <v>0</v>
      </c>
      <c r="F420" s="65">
        <f t="shared" si="251"/>
        <v>0</v>
      </c>
      <c r="G420" s="65">
        <f t="shared" si="252"/>
        <v>0</v>
      </c>
      <c r="H420" s="65">
        <f t="shared" si="253"/>
        <v>0</v>
      </c>
      <c r="J420" s="88">
        <f t="shared" si="254"/>
        <v>0.30233918275901323</v>
      </c>
      <c r="K420" s="88">
        <f t="shared" si="255"/>
        <v>0.12386860133278009</v>
      </c>
      <c r="L420" s="88">
        <f t="shared" si="256"/>
        <v>0.13222723531624195</v>
      </c>
      <c r="M420" s="88">
        <f t="shared" si="257"/>
        <v>0.1679988102863024</v>
      </c>
      <c r="N420" s="88">
        <f t="shared" si="258"/>
        <v>0.21758625555448893</v>
      </c>
      <c r="O420" s="88">
        <f t="shared" si="259"/>
        <v>5.5979914751173407E-2</v>
      </c>
      <c r="P420" s="65">
        <f t="shared" si="260"/>
        <v>0</v>
      </c>
      <c r="Q420" s="65">
        <f t="shared" si="261"/>
        <v>0</v>
      </c>
      <c r="R420" s="65">
        <f t="shared" si="262"/>
        <v>0</v>
      </c>
      <c r="S420" s="65">
        <f t="shared" si="263"/>
        <v>0</v>
      </c>
      <c r="T420" s="65">
        <f t="shared" si="264"/>
        <v>0</v>
      </c>
      <c r="U420" s="65">
        <f t="shared" si="265"/>
        <v>0</v>
      </c>
      <c r="V420" s="89">
        <f t="shared" si="266"/>
        <v>0</v>
      </c>
      <c r="W420" s="89">
        <f t="shared" si="267"/>
        <v>0</v>
      </c>
      <c r="X420" s="89">
        <f t="shared" si="268"/>
        <v>0</v>
      </c>
      <c r="Y420" s="89">
        <f t="shared" si="269"/>
        <v>0</v>
      </c>
      <c r="Z420" s="89">
        <f t="shared" si="270"/>
        <v>0</v>
      </c>
      <c r="AA420" s="89">
        <f t="shared" si="271"/>
        <v>0</v>
      </c>
      <c r="AB420" s="89">
        <f t="shared" si="272"/>
        <v>0</v>
      </c>
      <c r="AC420" s="89">
        <f t="shared" si="273"/>
        <v>0</v>
      </c>
      <c r="AD420" s="89">
        <f t="shared" si="274"/>
        <v>0</v>
      </c>
      <c r="AE420" s="89">
        <f t="shared" si="275"/>
        <v>0</v>
      </c>
      <c r="AF420" s="89">
        <f t="shared" si="276"/>
        <v>0</v>
      </c>
      <c r="AG420" s="89">
        <f t="shared" si="277"/>
        <v>0</v>
      </c>
      <c r="AH420" s="65">
        <v>0</v>
      </c>
      <c r="AI420" s="65">
        <v>0</v>
      </c>
      <c r="AJ420" s="65">
        <v>0</v>
      </c>
      <c r="AK420" s="65">
        <v>0</v>
      </c>
      <c r="AL420" s="65">
        <v>0</v>
      </c>
      <c r="AM420" s="65">
        <v>0</v>
      </c>
      <c r="AN420" s="89">
        <v>0</v>
      </c>
      <c r="AO420" s="89">
        <v>0</v>
      </c>
      <c r="AP420" s="89">
        <v>0</v>
      </c>
      <c r="AQ420" s="89">
        <v>0</v>
      </c>
      <c r="AR420" s="89">
        <v>0</v>
      </c>
      <c r="AS420" s="89">
        <v>0</v>
      </c>
      <c r="AT420" s="89">
        <v>0</v>
      </c>
      <c r="AU420" s="89">
        <v>0</v>
      </c>
      <c r="AV420" s="89">
        <v>0</v>
      </c>
      <c r="AW420" s="89">
        <v>0</v>
      </c>
      <c r="AX420" s="89">
        <v>0</v>
      </c>
      <c r="AY420" s="89">
        <v>0</v>
      </c>
      <c r="AZ420" s="65">
        <f t="shared" si="278"/>
        <v>0</v>
      </c>
      <c r="BA420" s="65">
        <f t="shared" si="279"/>
        <v>0</v>
      </c>
      <c r="BB420" s="65">
        <f t="shared" si="280"/>
        <v>0</v>
      </c>
      <c r="BC420" s="65">
        <f t="shared" si="281"/>
        <v>0</v>
      </c>
      <c r="BD420" s="65">
        <f t="shared" si="282"/>
        <v>0</v>
      </c>
      <c r="BE420" s="65">
        <f t="shared" si="283"/>
        <v>0</v>
      </c>
      <c r="BF420" s="65">
        <f t="shared" si="284"/>
        <v>0</v>
      </c>
      <c r="BG420" s="65">
        <f t="shared" si="285"/>
        <v>0</v>
      </c>
      <c r="BH420" s="65">
        <f t="shared" si="286"/>
        <v>0</v>
      </c>
      <c r="BI420" s="65">
        <f t="shared" si="287"/>
        <v>0</v>
      </c>
      <c r="BJ420" s="65">
        <f t="shared" si="288"/>
        <v>0</v>
      </c>
      <c r="BK420" s="65">
        <f t="shared" si="289"/>
        <v>0</v>
      </c>
    </row>
    <row r="421" spans="2:63" ht="15" hidden="1" customHeight="1" outlineLevel="1">
      <c r="B421" s="56" t="s">
        <v>52</v>
      </c>
      <c r="C421" s="56" t="s">
        <v>36</v>
      </c>
      <c r="D421" s="88">
        <f t="shared" si="249"/>
        <v>0</v>
      </c>
      <c r="E421" s="88">
        <f t="shared" si="250"/>
        <v>0</v>
      </c>
      <c r="F421" s="65">
        <f t="shared" si="251"/>
        <v>0</v>
      </c>
      <c r="G421" s="65">
        <f t="shared" si="252"/>
        <v>0</v>
      </c>
      <c r="H421" s="65">
        <f t="shared" si="253"/>
        <v>0</v>
      </c>
      <c r="J421" s="88">
        <f t="shared" si="254"/>
        <v>0.30233918275901323</v>
      </c>
      <c r="K421" s="88">
        <f t="shared" si="255"/>
        <v>0.12386860133278009</v>
      </c>
      <c r="L421" s="88">
        <f t="shared" si="256"/>
        <v>0.13222723531624195</v>
      </c>
      <c r="M421" s="88">
        <f t="shared" si="257"/>
        <v>0.1679988102863024</v>
      </c>
      <c r="N421" s="88">
        <f t="shared" si="258"/>
        <v>0.21758625555448893</v>
      </c>
      <c r="O421" s="88">
        <f t="shared" si="259"/>
        <v>5.5979914751173407E-2</v>
      </c>
      <c r="P421" s="65">
        <f t="shared" si="260"/>
        <v>0</v>
      </c>
      <c r="Q421" s="65">
        <f t="shared" si="261"/>
        <v>0</v>
      </c>
      <c r="R421" s="65">
        <f t="shared" si="262"/>
        <v>0</v>
      </c>
      <c r="S421" s="65">
        <f t="shared" si="263"/>
        <v>0</v>
      </c>
      <c r="T421" s="65">
        <f t="shared" si="264"/>
        <v>0</v>
      </c>
      <c r="U421" s="65">
        <f t="shared" si="265"/>
        <v>0</v>
      </c>
      <c r="V421" s="89">
        <f t="shared" si="266"/>
        <v>0</v>
      </c>
      <c r="W421" s="89">
        <f t="shared" si="267"/>
        <v>0</v>
      </c>
      <c r="X421" s="89">
        <f t="shared" si="268"/>
        <v>0</v>
      </c>
      <c r="Y421" s="89">
        <f t="shared" si="269"/>
        <v>0</v>
      </c>
      <c r="Z421" s="89">
        <f t="shared" si="270"/>
        <v>0</v>
      </c>
      <c r="AA421" s="89">
        <f t="shared" si="271"/>
        <v>0</v>
      </c>
      <c r="AB421" s="89">
        <f t="shared" si="272"/>
        <v>0</v>
      </c>
      <c r="AC421" s="89">
        <f t="shared" si="273"/>
        <v>0</v>
      </c>
      <c r="AD421" s="89">
        <f t="shared" si="274"/>
        <v>0</v>
      </c>
      <c r="AE421" s="89">
        <f t="shared" si="275"/>
        <v>0</v>
      </c>
      <c r="AF421" s="89">
        <f t="shared" si="276"/>
        <v>0</v>
      </c>
      <c r="AG421" s="89">
        <f t="shared" si="277"/>
        <v>0</v>
      </c>
      <c r="AH421" s="65">
        <v>0</v>
      </c>
      <c r="AI421" s="65">
        <v>0</v>
      </c>
      <c r="AJ421" s="65">
        <v>0</v>
      </c>
      <c r="AK421" s="65">
        <v>0</v>
      </c>
      <c r="AL421" s="65">
        <v>0</v>
      </c>
      <c r="AM421" s="65">
        <v>0</v>
      </c>
      <c r="AN421" s="89">
        <v>0</v>
      </c>
      <c r="AO421" s="89">
        <v>0</v>
      </c>
      <c r="AP421" s="89">
        <v>0</v>
      </c>
      <c r="AQ421" s="89">
        <v>0</v>
      </c>
      <c r="AR421" s="89">
        <v>0</v>
      </c>
      <c r="AS421" s="89">
        <v>0</v>
      </c>
      <c r="AT421" s="89">
        <v>0</v>
      </c>
      <c r="AU421" s="89">
        <v>0</v>
      </c>
      <c r="AV421" s="89">
        <v>0</v>
      </c>
      <c r="AW421" s="89">
        <v>0</v>
      </c>
      <c r="AX421" s="89">
        <v>0</v>
      </c>
      <c r="AY421" s="89">
        <v>0</v>
      </c>
      <c r="AZ421" s="65">
        <f t="shared" si="278"/>
        <v>0</v>
      </c>
      <c r="BA421" s="65">
        <f t="shared" si="279"/>
        <v>0</v>
      </c>
      <c r="BB421" s="65">
        <f t="shared" si="280"/>
        <v>0</v>
      </c>
      <c r="BC421" s="65">
        <f t="shared" si="281"/>
        <v>0</v>
      </c>
      <c r="BD421" s="65">
        <f t="shared" si="282"/>
        <v>0</v>
      </c>
      <c r="BE421" s="65">
        <f t="shared" si="283"/>
        <v>0</v>
      </c>
      <c r="BF421" s="65">
        <f t="shared" si="284"/>
        <v>0</v>
      </c>
      <c r="BG421" s="65">
        <f t="shared" si="285"/>
        <v>0</v>
      </c>
      <c r="BH421" s="65">
        <f t="shared" si="286"/>
        <v>0</v>
      </c>
      <c r="BI421" s="65">
        <f t="shared" si="287"/>
        <v>0</v>
      </c>
      <c r="BJ421" s="65">
        <f t="shared" si="288"/>
        <v>0</v>
      </c>
      <c r="BK421" s="65">
        <f t="shared" si="289"/>
        <v>0</v>
      </c>
    </row>
    <row r="422" spans="2:63" ht="15" hidden="1" customHeight="1" outlineLevel="1">
      <c r="B422" s="56" t="s">
        <v>52</v>
      </c>
      <c r="C422" s="56" t="s">
        <v>35</v>
      </c>
      <c r="D422" s="88">
        <f t="shared" si="249"/>
        <v>0</v>
      </c>
      <c r="E422" s="88">
        <f t="shared" si="250"/>
        <v>0</v>
      </c>
      <c r="F422" s="65">
        <f t="shared" si="251"/>
        <v>0</v>
      </c>
      <c r="G422" s="65">
        <f t="shared" si="252"/>
        <v>0</v>
      </c>
      <c r="H422" s="65">
        <f t="shared" si="253"/>
        <v>0</v>
      </c>
      <c r="J422" s="88">
        <f t="shared" si="254"/>
        <v>0.30233918275901323</v>
      </c>
      <c r="K422" s="88">
        <f t="shared" si="255"/>
        <v>0.12386860133278009</v>
      </c>
      <c r="L422" s="88">
        <f t="shared" si="256"/>
        <v>0.13222723531624195</v>
      </c>
      <c r="M422" s="88">
        <f t="shared" si="257"/>
        <v>0.1679988102863024</v>
      </c>
      <c r="N422" s="88">
        <f t="shared" si="258"/>
        <v>0.21758625555448893</v>
      </c>
      <c r="O422" s="88">
        <f t="shared" si="259"/>
        <v>5.5979914751173407E-2</v>
      </c>
      <c r="P422" s="65">
        <f t="shared" si="260"/>
        <v>0</v>
      </c>
      <c r="Q422" s="65">
        <f t="shared" si="261"/>
        <v>0</v>
      </c>
      <c r="R422" s="65">
        <f t="shared" si="262"/>
        <v>0</v>
      </c>
      <c r="S422" s="65">
        <f t="shared" si="263"/>
        <v>0</v>
      </c>
      <c r="T422" s="65">
        <f t="shared" si="264"/>
        <v>0</v>
      </c>
      <c r="U422" s="65">
        <f t="shared" si="265"/>
        <v>0</v>
      </c>
      <c r="V422" s="89">
        <f t="shared" si="266"/>
        <v>0</v>
      </c>
      <c r="W422" s="89">
        <f t="shared" si="267"/>
        <v>0</v>
      </c>
      <c r="X422" s="89">
        <f t="shared" si="268"/>
        <v>0</v>
      </c>
      <c r="Y422" s="89">
        <f t="shared" si="269"/>
        <v>0</v>
      </c>
      <c r="Z422" s="89">
        <f t="shared" si="270"/>
        <v>0</v>
      </c>
      <c r="AA422" s="89">
        <f t="shared" si="271"/>
        <v>0</v>
      </c>
      <c r="AB422" s="89">
        <f t="shared" si="272"/>
        <v>0</v>
      </c>
      <c r="AC422" s="89">
        <f t="shared" si="273"/>
        <v>0</v>
      </c>
      <c r="AD422" s="89">
        <f t="shared" si="274"/>
        <v>0</v>
      </c>
      <c r="AE422" s="89">
        <f t="shared" si="275"/>
        <v>0</v>
      </c>
      <c r="AF422" s="89">
        <f t="shared" si="276"/>
        <v>0</v>
      </c>
      <c r="AG422" s="89">
        <f t="shared" si="277"/>
        <v>0</v>
      </c>
      <c r="AH422" s="65">
        <v>0</v>
      </c>
      <c r="AI422" s="65">
        <v>0</v>
      </c>
      <c r="AJ422" s="65">
        <v>0</v>
      </c>
      <c r="AK422" s="65">
        <v>0</v>
      </c>
      <c r="AL422" s="65">
        <v>0</v>
      </c>
      <c r="AM422" s="65">
        <v>0</v>
      </c>
      <c r="AN422" s="89">
        <v>0</v>
      </c>
      <c r="AO422" s="89">
        <v>0</v>
      </c>
      <c r="AP422" s="89">
        <v>0</v>
      </c>
      <c r="AQ422" s="89">
        <v>0</v>
      </c>
      <c r="AR422" s="89">
        <v>0</v>
      </c>
      <c r="AS422" s="89">
        <v>0</v>
      </c>
      <c r="AT422" s="89">
        <v>0</v>
      </c>
      <c r="AU422" s="89">
        <v>0</v>
      </c>
      <c r="AV422" s="89">
        <v>0</v>
      </c>
      <c r="AW422" s="89">
        <v>0</v>
      </c>
      <c r="AX422" s="89">
        <v>0</v>
      </c>
      <c r="AY422" s="89">
        <v>0</v>
      </c>
      <c r="AZ422" s="65">
        <f t="shared" si="278"/>
        <v>0</v>
      </c>
      <c r="BA422" s="65">
        <f t="shared" si="279"/>
        <v>0</v>
      </c>
      <c r="BB422" s="65">
        <f t="shared" si="280"/>
        <v>0</v>
      </c>
      <c r="BC422" s="65">
        <f t="shared" si="281"/>
        <v>0</v>
      </c>
      <c r="BD422" s="65">
        <f t="shared" si="282"/>
        <v>0</v>
      </c>
      <c r="BE422" s="65">
        <f t="shared" si="283"/>
        <v>0</v>
      </c>
      <c r="BF422" s="65">
        <f t="shared" si="284"/>
        <v>0</v>
      </c>
      <c r="BG422" s="65">
        <f t="shared" si="285"/>
        <v>0</v>
      </c>
      <c r="BH422" s="65">
        <f t="shared" si="286"/>
        <v>0</v>
      </c>
      <c r="BI422" s="65">
        <f t="shared" si="287"/>
        <v>0</v>
      </c>
      <c r="BJ422" s="65">
        <f t="shared" si="288"/>
        <v>0</v>
      </c>
      <c r="BK422" s="65">
        <f t="shared" si="289"/>
        <v>0</v>
      </c>
    </row>
    <row r="423" spans="2:63" ht="15" hidden="1" customHeight="1" outlineLevel="1">
      <c r="B423" s="56" t="s">
        <v>52</v>
      </c>
      <c r="C423" s="56" t="s">
        <v>34</v>
      </c>
      <c r="D423" s="88">
        <f t="shared" si="249"/>
        <v>0</v>
      </c>
      <c r="E423" s="88">
        <f t="shared" si="250"/>
        <v>0</v>
      </c>
      <c r="F423" s="65">
        <f t="shared" si="251"/>
        <v>0</v>
      </c>
      <c r="G423" s="65">
        <f t="shared" si="252"/>
        <v>0</v>
      </c>
      <c r="H423" s="65">
        <f t="shared" si="253"/>
        <v>0</v>
      </c>
      <c r="J423" s="88">
        <f t="shared" si="254"/>
        <v>0.30233918275901323</v>
      </c>
      <c r="K423" s="88">
        <f t="shared" si="255"/>
        <v>0.12386860133278009</v>
      </c>
      <c r="L423" s="88">
        <f t="shared" si="256"/>
        <v>0.13222723531624195</v>
      </c>
      <c r="M423" s="88">
        <f t="shared" si="257"/>
        <v>0.1679988102863024</v>
      </c>
      <c r="N423" s="88">
        <f t="shared" si="258"/>
        <v>0.21758625555448893</v>
      </c>
      <c r="O423" s="88">
        <f t="shared" si="259"/>
        <v>5.5979914751173407E-2</v>
      </c>
      <c r="P423" s="65">
        <f t="shared" si="260"/>
        <v>0</v>
      </c>
      <c r="Q423" s="65">
        <f t="shared" si="261"/>
        <v>0</v>
      </c>
      <c r="R423" s="65">
        <f t="shared" si="262"/>
        <v>0</v>
      </c>
      <c r="S423" s="65">
        <f t="shared" si="263"/>
        <v>0</v>
      </c>
      <c r="T423" s="65">
        <f t="shared" si="264"/>
        <v>0</v>
      </c>
      <c r="U423" s="65">
        <f t="shared" si="265"/>
        <v>0</v>
      </c>
      <c r="V423" s="89">
        <f t="shared" si="266"/>
        <v>0</v>
      </c>
      <c r="W423" s="89">
        <f t="shared" si="267"/>
        <v>0</v>
      </c>
      <c r="X423" s="89">
        <f t="shared" si="268"/>
        <v>0</v>
      </c>
      <c r="Y423" s="89">
        <f t="shared" si="269"/>
        <v>0</v>
      </c>
      <c r="Z423" s="89">
        <f t="shared" si="270"/>
        <v>0</v>
      </c>
      <c r="AA423" s="89">
        <f t="shared" si="271"/>
        <v>0</v>
      </c>
      <c r="AB423" s="89">
        <f t="shared" si="272"/>
        <v>0</v>
      </c>
      <c r="AC423" s="89">
        <f t="shared" si="273"/>
        <v>0</v>
      </c>
      <c r="AD423" s="89">
        <f t="shared" si="274"/>
        <v>0</v>
      </c>
      <c r="AE423" s="89">
        <f t="shared" si="275"/>
        <v>0</v>
      </c>
      <c r="AF423" s="89">
        <f t="shared" si="276"/>
        <v>0</v>
      </c>
      <c r="AG423" s="89">
        <f t="shared" si="277"/>
        <v>0</v>
      </c>
      <c r="AH423" s="65">
        <v>0</v>
      </c>
      <c r="AI423" s="65">
        <v>0</v>
      </c>
      <c r="AJ423" s="65">
        <v>0</v>
      </c>
      <c r="AK423" s="65">
        <v>0</v>
      </c>
      <c r="AL423" s="65">
        <v>0</v>
      </c>
      <c r="AM423" s="65">
        <v>0</v>
      </c>
      <c r="AN423" s="89">
        <v>0</v>
      </c>
      <c r="AO423" s="89">
        <v>0</v>
      </c>
      <c r="AP423" s="89">
        <v>0</v>
      </c>
      <c r="AQ423" s="89">
        <v>0</v>
      </c>
      <c r="AR423" s="89">
        <v>0</v>
      </c>
      <c r="AS423" s="89">
        <v>0</v>
      </c>
      <c r="AT423" s="89">
        <v>0</v>
      </c>
      <c r="AU423" s="89">
        <v>0</v>
      </c>
      <c r="AV423" s="89">
        <v>0</v>
      </c>
      <c r="AW423" s="89">
        <v>0</v>
      </c>
      <c r="AX423" s="89">
        <v>0</v>
      </c>
      <c r="AY423" s="89">
        <v>0</v>
      </c>
      <c r="AZ423" s="65">
        <f t="shared" si="278"/>
        <v>0</v>
      </c>
      <c r="BA423" s="65">
        <f t="shared" si="279"/>
        <v>0</v>
      </c>
      <c r="BB423" s="65">
        <f t="shared" si="280"/>
        <v>0</v>
      </c>
      <c r="BC423" s="65">
        <f t="shared" si="281"/>
        <v>0</v>
      </c>
      <c r="BD423" s="65">
        <f t="shared" si="282"/>
        <v>0</v>
      </c>
      <c r="BE423" s="65">
        <f t="shared" si="283"/>
        <v>0</v>
      </c>
      <c r="BF423" s="65">
        <f t="shared" si="284"/>
        <v>0</v>
      </c>
      <c r="BG423" s="65">
        <f t="shared" si="285"/>
        <v>0</v>
      </c>
      <c r="BH423" s="65">
        <f t="shared" si="286"/>
        <v>0</v>
      </c>
      <c r="BI423" s="65">
        <f t="shared" si="287"/>
        <v>0</v>
      </c>
      <c r="BJ423" s="65">
        <f t="shared" si="288"/>
        <v>0</v>
      </c>
      <c r="BK423" s="65">
        <f t="shared" si="289"/>
        <v>0</v>
      </c>
    </row>
    <row r="424" spans="2:63" ht="15" hidden="1" customHeight="1" outlineLevel="1">
      <c r="B424" s="56" t="s">
        <v>52</v>
      </c>
      <c r="C424" s="56" t="s">
        <v>33</v>
      </c>
      <c r="D424" s="88">
        <f t="shared" si="249"/>
        <v>0</v>
      </c>
      <c r="E424" s="88">
        <f t="shared" si="250"/>
        <v>0</v>
      </c>
      <c r="F424" s="65">
        <f t="shared" si="251"/>
        <v>0</v>
      </c>
      <c r="G424" s="65">
        <f t="shared" si="252"/>
        <v>0</v>
      </c>
      <c r="H424" s="65">
        <f t="shared" si="253"/>
        <v>0</v>
      </c>
      <c r="J424" s="88">
        <f t="shared" si="254"/>
        <v>1.2413576466180258E-3</v>
      </c>
      <c r="K424" s="88">
        <f t="shared" si="255"/>
        <v>1.0092338590390454E-5</v>
      </c>
      <c r="L424" s="88">
        <f t="shared" si="256"/>
        <v>5.526186149400673E-3</v>
      </c>
      <c r="M424" s="88">
        <f t="shared" si="257"/>
        <v>0.99322236386539087</v>
      </c>
      <c r="N424" s="88">
        <f t="shared" si="258"/>
        <v>0</v>
      </c>
      <c r="O424" s="88">
        <f t="shared" si="259"/>
        <v>0</v>
      </c>
      <c r="P424" s="65">
        <f t="shared" si="260"/>
        <v>0</v>
      </c>
      <c r="Q424" s="65">
        <f t="shared" si="261"/>
        <v>0</v>
      </c>
      <c r="R424" s="65">
        <f t="shared" si="262"/>
        <v>0</v>
      </c>
      <c r="S424" s="65">
        <f t="shared" si="263"/>
        <v>0</v>
      </c>
      <c r="T424" s="65">
        <f t="shared" si="264"/>
        <v>0</v>
      </c>
      <c r="U424" s="65">
        <f t="shared" si="265"/>
        <v>0</v>
      </c>
      <c r="V424" s="89">
        <f t="shared" si="266"/>
        <v>0</v>
      </c>
      <c r="W424" s="89">
        <f t="shared" si="267"/>
        <v>0</v>
      </c>
      <c r="X424" s="89">
        <f t="shared" si="268"/>
        <v>0</v>
      </c>
      <c r="Y424" s="89">
        <f t="shared" si="269"/>
        <v>0</v>
      </c>
      <c r="Z424" s="89">
        <f t="shared" si="270"/>
        <v>0</v>
      </c>
      <c r="AA424" s="89">
        <f t="shared" si="271"/>
        <v>0</v>
      </c>
      <c r="AB424" s="89">
        <f t="shared" si="272"/>
        <v>0</v>
      </c>
      <c r="AC424" s="89">
        <f t="shared" si="273"/>
        <v>0</v>
      </c>
      <c r="AD424" s="89">
        <f t="shared" si="274"/>
        <v>0</v>
      </c>
      <c r="AE424" s="89">
        <f t="shared" si="275"/>
        <v>0</v>
      </c>
      <c r="AF424" s="89">
        <f t="shared" si="276"/>
        <v>0</v>
      </c>
      <c r="AG424" s="89">
        <f t="shared" si="277"/>
        <v>0</v>
      </c>
      <c r="AH424" s="65">
        <v>1968</v>
      </c>
      <c r="AI424" s="65">
        <v>16</v>
      </c>
      <c r="AJ424" s="65">
        <v>8761</v>
      </c>
      <c r="AK424" s="65">
        <v>1574616</v>
      </c>
      <c r="AL424" s="65">
        <v>0</v>
      </c>
      <c r="AM424" s="65">
        <v>0</v>
      </c>
      <c r="AN424" s="89">
        <v>1675162</v>
      </c>
      <c r="AO424" s="89">
        <v>13370</v>
      </c>
      <c r="AP424" s="89">
        <v>7121698</v>
      </c>
      <c r="AQ424" s="89">
        <v>864678070</v>
      </c>
      <c r="AR424" s="89">
        <v>0</v>
      </c>
      <c r="AS424" s="89">
        <v>0</v>
      </c>
      <c r="AT424" s="89">
        <v>872528</v>
      </c>
      <c r="AU424" s="89">
        <v>6792</v>
      </c>
      <c r="AV424" s="89">
        <v>3737457</v>
      </c>
      <c r="AW424" s="89">
        <v>583674844</v>
      </c>
      <c r="AX424" s="89">
        <v>0</v>
      </c>
      <c r="AY424" s="89">
        <v>0</v>
      </c>
      <c r="AZ424" s="65">
        <f t="shared" si="278"/>
        <v>851.20020325203257</v>
      </c>
      <c r="BA424" s="65">
        <f t="shared" si="279"/>
        <v>835.625</v>
      </c>
      <c r="BB424" s="65">
        <f t="shared" si="280"/>
        <v>812.88642848989844</v>
      </c>
      <c r="BC424" s="65">
        <f t="shared" si="281"/>
        <v>549.13583375248311</v>
      </c>
      <c r="BD424" s="65">
        <f t="shared" si="282"/>
        <v>0</v>
      </c>
      <c r="BE424" s="65">
        <f t="shared" si="283"/>
        <v>0</v>
      </c>
      <c r="BF424" s="65">
        <f t="shared" si="284"/>
        <v>443.35772357723579</v>
      </c>
      <c r="BG424" s="65">
        <f t="shared" si="285"/>
        <v>424.5</v>
      </c>
      <c r="BH424" s="65">
        <f t="shared" si="286"/>
        <v>426.60164364798538</v>
      </c>
      <c r="BI424" s="65">
        <f t="shared" si="287"/>
        <v>370.67757726328199</v>
      </c>
      <c r="BJ424" s="65">
        <f t="shared" si="288"/>
        <v>0</v>
      </c>
      <c r="BK424" s="65">
        <f t="shared" si="289"/>
        <v>0</v>
      </c>
    </row>
    <row r="425" spans="2:63" ht="15" hidden="1" customHeight="1" outlineLevel="1">
      <c r="B425" s="56" t="s">
        <v>52</v>
      </c>
      <c r="C425" s="56" t="s">
        <v>32</v>
      </c>
      <c r="D425" s="88">
        <f t="shared" si="249"/>
        <v>0</v>
      </c>
      <c r="E425" s="88">
        <f t="shared" si="250"/>
        <v>0</v>
      </c>
      <c r="F425" s="65">
        <f t="shared" si="251"/>
        <v>0</v>
      </c>
      <c r="G425" s="65">
        <f t="shared" si="252"/>
        <v>0</v>
      </c>
      <c r="H425" s="65">
        <f t="shared" si="253"/>
        <v>0</v>
      </c>
      <c r="J425" s="88">
        <f t="shared" si="254"/>
        <v>3.6219206001338267E-4</v>
      </c>
      <c r="K425" s="88">
        <f t="shared" si="255"/>
        <v>0</v>
      </c>
      <c r="L425" s="88">
        <f t="shared" si="256"/>
        <v>0.10112832034966882</v>
      </c>
      <c r="M425" s="88">
        <f t="shared" si="257"/>
        <v>0.89850948759031779</v>
      </c>
      <c r="N425" s="88">
        <f t="shared" si="258"/>
        <v>0</v>
      </c>
      <c r="O425" s="88">
        <f t="shared" si="259"/>
        <v>0</v>
      </c>
      <c r="P425" s="65">
        <f t="shared" si="260"/>
        <v>0</v>
      </c>
      <c r="Q425" s="65">
        <f t="shared" si="261"/>
        <v>0</v>
      </c>
      <c r="R425" s="65">
        <f t="shared" si="262"/>
        <v>0</v>
      </c>
      <c r="S425" s="65">
        <f t="shared" si="263"/>
        <v>0</v>
      </c>
      <c r="T425" s="65">
        <f t="shared" si="264"/>
        <v>0</v>
      </c>
      <c r="U425" s="65">
        <f t="shared" si="265"/>
        <v>0</v>
      </c>
      <c r="V425" s="89">
        <f t="shared" si="266"/>
        <v>0</v>
      </c>
      <c r="W425" s="89">
        <f t="shared" si="267"/>
        <v>0</v>
      </c>
      <c r="X425" s="89">
        <f t="shared" si="268"/>
        <v>0</v>
      </c>
      <c r="Y425" s="89">
        <f t="shared" si="269"/>
        <v>0</v>
      </c>
      <c r="Z425" s="89">
        <f t="shared" si="270"/>
        <v>0</v>
      </c>
      <c r="AA425" s="89">
        <f t="shared" si="271"/>
        <v>0</v>
      </c>
      <c r="AB425" s="89">
        <f t="shared" si="272"/>
        <v>0</v>
      </c>
      <c r="AC425" s="89">
        <f t="shared" si="273"/>
        <v>0</v>
      </c>
      <c r="AD425" s="89">
        <f t="shared" si="274"/>
        <v>0</v>
      </c>
      <c r="AE425" s="89">
        <f t="shared" si="275"/>
        <v>0</v>
      </c>
      <c r="AF425" s="89">
        <f t="shared" si="276"/>
        <v>0</v>
      </c>
      <c r="AG425" s="89">
        <f t="shared" si="277"/>
        <v>0</v>
      </c>
      <c r="AH425" s="65">
        <v>118</v>
      </c>
      <c r="AI425" s="65">
        <v>0</v>
      </c>
      <c r="AJ425" s="65">
        <v>32947</v>
      </c>
      <c r="AK425" s="65">
        <v>292729</v>
      </c>
      <c r="AL425" s="65">
        <v>0</v>
      </c>
      <c r="AM425" s="65"/>
      <c r="AN425" s="89">
        <v>134977</v>
      </c>
      <c r="AO425" s="89">
        <v>0</v>
      </c>
      <c r="AP425" s="89">
        <v>14442956</v>
      </c>
      <c r="AQ425" s="89">
        <v>215951870</v>
      </c>
      <c r="AR425" s="89">
        <v>0</v>
      </c>
      <c r="AS425" s="89">
        <v>-2656</v>
      </c>
      <c r="AT425" s="89">
        <v>65840</v>
      </c>
      <c r="AU425" s="89">
        <v>0</v>
      </c>
      <c r="AV425" s="89">
        <v>12116363</v>
      </c>
      <c r="AW425" s="89">
        <v>81485957</v>
      </c>
      <c r="AX425" s="89">
        <v>0</v>
      </c>
      <c r="AY425" s="89">
        <v>-425</v>
      </c>
      <c r="AZ425" s="65">
        <f t="shared" si="278"/>
        <v>1143.8728813559321</v>
      </c>
      <c r="BA425" s="65">
        <f t="shared" si="279"/>
        <v>0</v>
      </c>
      <c r="BB425" s="65">
        <f t="shared" si="280"/>
        <v>438.369381127265</v>
      </c>
      <c r="BC425" s="65">
        <f t="shared" si="281"/>
        <v>737.71942650027836</v>
      </c>
      <c r="BD425" s="65">
        <f t="shared" si="282"/>
        <v>0</v>
      </c>
      <c r="BE425" s="65">
        <f t="shared" si="283"/>
        <v>0</v>
      </c>
      <c r="BF425" s="65">
        <f t="shared" si="284"/>
        <v>557.96610169491521</v>
      </c>
      <c r="BG425" s="65">
        <f t="shared" si="285"/>
        <v>0</v>
      </c>
      <c r="BH425" s="65">
        <f t="shared" si="286"/>
        <v>367.75314899687379</v>
      </c>
      <c r="BI425" s="65">
        <f t="shared" si="287"/>
        <v>278.36653355151009</v>
      </c>
      <c r="BJ425" s="65">
        <f t="shared" si="288"/>
        <v>0</v>
      </c>
      <c r="BK425" s="65">
        <f t="shared" si="289"/>
        <v>0</v>
      </c>
    </row>
    <row r="426" spans="2:63" ht="15" hidden="1" customHeight="1" outlineLevel="1">
      <c r="B426" s="56" t="s">
        <v>52</v>
      </c>
      <c r="C426" s="56" t="s">
        <v>31</v>
      </c>
      <c r="D426" s="88">
        <f t="shared" si="249"/>
        <v>0</v>
      </c>
      <c r="E426" s="88">
        <f t="shared" si="250"/>
        <v>0</v>
      </c>
      <c r="F426" s="65">
        <f t="shared" si="251"/>
        <v>0</v>
      </c>
      <c r="G426" s="65">
        <f t="shared" si="252"/>
        <v>0</v>
      </c>
      <c r="H426" s="65">
        <f t="shared" si="253"/>
        <v>0</v>
      </c>
      <c r="J426" s="88">
        <f t="shared" si="254"/>
        <v>0.30233918275901323</v>
      </c>
      <c r="K426" s="88">
        <f t="shared" si="255"/>
        <v>0.12386860133278009</v>
      </c>
      <c r="L426" s="88">
        <f t="shared" si="256"/>
        <v>0.13222723531624195</v>
      </c>
      <c r="M426" s="88">
        <f t="shared" si="257"/>
        <v>0.1679988102863024</v>
      </c>
      <c r="N426" s="88">
        <f t="shared" si="258"/>
        <v>0.21758625555448893</v>
      </c>
      <c r="O426" s="88">
        <f t="shared" si="259"/>
        <v>5.5979914751173407E-2</v>
      </c>
      <c r="P426" s="65">
        <f t="shared" si="260"/>
        <v>0</v>
      </c>
      <c r="Q426" s="65">
        <f t="shared" si="261"/>
        <v>0</v>
      </c>
      <c r="R426" s="65">
        <f t="shared" si="262"/>
        <v>0</v>
      </c>
      <c r="S426" s="65">
        <f t="shared" si="263"/>
        <v>0</v>
      </c>
      <c r="T426" s="65">
        <f t="shared" si="264"/>
        <v>0</v>
      </c>
      <c r="U426" s="65">
        <f t="shared" si="265"/>
        <v>0</v>
      </c>
      <c r="V426" s="89">
        <f t="shared" si="266"/>
        <v>0</v>
      </c>
      <c r="W426" s="89">
        <f t="shared" si="267"/>
        <v>0</v>
      </c>
      <c r="X426" s="89">
        <f t="shared" si="268"/>
        <v>0</v>
      </c>
      <c r="Y426" s="89">
        <f t="shared" si="269"/>
        <v>0</v>
      </c>
      <c r="Z426" s="89">
        <f t="shared" si="270"/>
        <v>0</v>
      </c>
      <c r="AA426" s="89">
        <f t="shared" si="271"/>
        <v>0</v>
      </c>
      <c r="AB426" s="89">
        <f t="shared" si="272"/>
        <v>0</v>
      </c>
      <c r="AC426" s="89">
        <f t="shared" si="273"/>
        <v>0</v>
      </c>
      <c r="AD426" s="89">
        <f t="shared" si="274"/>
        <v>0</v>
      </c>
      <c r="AE426" s="89">
        <f t="shared" si="275"/>
        <v>0</v>
      </c>
      <c r="AF426" s="89">
        <f t="shared" si="276"/>
        <v>0</v>
      </c>
      <c r="AG426" s="89">
        <f t="shared" si="277"/>
        <v>0</v>
      </c>
      <c r="AH426" s="65">
        <v>0</v>
      </c>
      <c r="AI426" s="65">
        <v>0</v>
      </c>
      <c r="AJ426" s="65">
        <v>0</v>
      </c>
      <c r="AK426" s="65">
        <v>0</v>
      </c>
      <c r="AL426" s="65">
        <v>0</v>
      </c>
      <c r="AM426" s="65">
        <v>0</v>
      </c>
      <c r="AN426" s="89">
        <v>0</v>
      </c>
      <c r="AO426" s="89">
        <v>0</v>
      </c>
      <c r="AP426" s="89">
        <v>0</v>
      </c>
      <c r="AQ426" s="89">
        <v>0</v>
      </c>
      <c r="AR426" s="89">
        <v>0</v>
      </c>
      <c r="AS426" s="89">
        <v>0</v>
      </c>
      <c r="AT426" s="89">
        <v>0</v>
      </c>
      <c r="AU426" s="89">
        <v>0</v>
      </c>
      <c r="AV426" s="89">
        <v>0</v>
      </c>
      <c r="AW426" s="89">
        <v>0</v>
      </c>
      <c r="AX426" s="89">
        <v>0</v>
      </c>
      <c r="AY426" s="89">
        <v>0</v>
      </c>
      <c r="AZ426" s="65">
        <f t="shared" si="278"/>
        <v>0</v>
      </c>
      <c r="BA426" s="65">
        <f t="shared" si="279"/>
        <v>0</v>
      </c>
      <c r="BB426" s="65">
        <f t="shared" si="280"/>
        <v>0</v>
      </c>
      <c r="BC426" s="65">
        <f t="shared" si="281"/>
        <v>0</v>
      </c>
      <c r="BD426" s="65">
        <f t="shared" si="282"/>
        <v>0</v>
      </c>
      <c r="BE426" s="65">
        <f t="shared" si="283"/>
        <v>0</v>
      </c>
      <c r="BF426" s="65">
        <f t="shared" si="284"/>
        <v>0</v>
      </c>
      <c r="BG426" s="65">
        <f t="shared" si="285"/>
        <v>0</v>
      </c>
      <c r="BH426" s="65">
        <f t="shared" si="286"/>
        <v>0</v>
      </c>
      <c r="BI426" s="65">
        <f t="shared" si="287"/>
        <v>0</v>
      </c>
      <c r="BJ426" s="65">
        <f t="shared" si="288"/>
        <v>0</v>
      </c>
      <c r="BK426" s="65">
        <f t="shared" si="289"/>
        <v>0</v>
      </c>
    </row>
    <row r="427" spans="2:63" ht="15" hidden="1" customHeight="1" outlineLevel="1">
      <c r="B427" s="56" t="s">
        <v>52</v>
      </c>
      <c r="C427" s="56" t="s">
        <v>135</v>
      </c>
      <c r="D427" s="88">
        <f t="shared" si="249"/>
        <v>0</v>
      </c>
      <c r="E427" s="88">
        <f t="shared" si="250"/>
        <v>0</v>
      </c>
      <c r="F427" s="65">
        <f t="shared" si="251"/>
        <v>0</v>
      </c>
      <c r="G427" s="65">
        <f t="shared" si="252"/>
        <v>0</v>
      </c>
      <c r="H427" s="65">
        <f t="shared" si="253"/>
        <v>0</v>
      </c>
      <c r="J427" s="88">
        <f t="shared" si="254"/>
        <v>0.30233918275901323</v>
      </c>
      <c r="K427" s="88">
        <f t="shared" si="255"/>
        <v>0.12386860133278009</v>
      </c>
      <c r="L427" s="88">
        <f t="shared" si="256"/>
        <v>0.13222723531624195</v>
      </c>
      <c r="M427" s="88">
        <f t="shared" si="257"/>
        <v>0.1679988102863024</v>
      </c>
      <c r="N427" s="88">
        <f t="shared" si="258"/>
        <v>0.21758625555448893</v>
      </c>
      <c r="O427" s="88">
        <f t="shared" si="259"/>
        <v>5.5979914751173407E-2</v>
      </c>
      <c r="P427" s="65">
        <f t="shared" si="260"/>
        <v>0</v>
      </c>
      <c r="Q427" s="65">
        <f t="shared" si="261"/>
        <v>0</v>
      </c>
      <c r="R427" s="65">
        <f t="shared" si="262"/>
        <v>0</v>
      </c>
      <c r="S427" s="65">
        <f t="shared" si="263"/>
        <v>0</v>
      </c>
      <c r="T427" s="65">
        <f t="shared" si="264"/>
        <v>0</v>
      </c>
      <c r="U427" s="65">
        <f t="shared" si="265"/>
        <v>0</v>
      </c>
      <c r="V427" s="89">
        <f t="shared" si="266"/>
        <v>0</v>
      </c>
      <c r="W427" s="89">
        <f t="shared" si="267"/>
        <v>0</v>
      </c>
      <c r="X427" s="89">
        <f t="shared" si="268"/>
        <v>0</v>
      </c>
      <c r="Y427" s="89">
        <f t="shared" si="269"/>
        <v>0</v>
      </c>
      <c r="Z427" s="89">
        <f t="shared" si="270"/>
        <v>0</v>
      </c>
      <c r="AA427" s="89">
        <f t="shared" si="271"/>
        <v>0</v>
      </c>
      <c r="AB427" s="89">
        <f t="shared" si="272"/>
        <v>0</v>
      </c>
      <c r="AC427" s="89">
        <f t="shared" si="273"/>
        <v>0</v>
      </c>
      <c r="AD427" s="89">
        <f t="shared" si="274"/>
        <v>0</v>
      </c>
      <c r="AE427" s="89">
        <f t="shared" si="275"/>
        <v>0</v>
      </c>
      <c r="AF427" s="89">
        <f t="shared" si="276"/>
        <v>0</v>
      </c>
      <c r="AG427" s="89">
        <f t="shared" si="277"/>
        <v>0</v>
      </c>
      <c r="AH427" s="65">
        <v>0</v>
      </c>
      <c r="AI427" s="65">
        <v>0</v>
      </c>
      <c r="AJ427" s="65">
        <v>0</v>
      </c>
      <c r="AK427" s="65">
        <v>0</v>
      </c>
      <c r="AL427" s="65">
        <v>0</v>
      </c>
      <c r="AM427" s="65">
        <v>0</v>
      </c>
      <c r="AN427" s="89">
        <v>0</v>
      </c>
      <c r="AO427" s="89">
        <v>0</v>
      </c>
      <c r="AP427" s="89">
        <v>0</v>
      </c>
      <c r="AQ427" s="89">
        <v>0</v>
      </c>
      <c r="AR427" s="89">
        <v>0</v>
      </c>
      <c r="AS427" s="89">
        <v>0</v>
      </c>
      <c r="AT427" s="89">
        <v>0</v>
      </c>
      <c r="AU427" s="89">
        <v>0</v>
      </c>
      <c r="AV427" s="89">
        <v>0</v>
      </c>
      <c r="AW427" s="89">
        <v>0</v>
      </c>
      <c r="AX427" s="89">
        <v>0</v>
      </c>
      <c r="AY427" s="89">
        <v>0</v>
      </c>
      <c r="AZ427" s="65">
        <f t="shared" si="278"/>
        <v>0</v>
      </c>
      <c r="BA427" s="65">
        <f t="shared" si="279"/>
        <v>0</v>
      </c>
      <c r="BB427" s="65">
        <f t="shared" si="280"/>
        <v>0</v>
      </c>
      <c r="BC427" s="65">
        <f t="shared" si="281"/>
        <v>0</v>
      </c>
      <c r="BD427" s="65">
        <f t="shared" si="282"/>
        <v>0</v>
      </c>
      <c r="BE427" s="65">
        <f t="shared" si="283"/>
        <v>0</v>
      </c>
      <c r="BF427" s="65">
        <f t="shared" si="284"/>
        <v>0</v>
      </c>
      <c r="BG427" s="65">
        <f t="shared" si="285"/>
        <v>0</v>
      </c>
      <c r="BH427" s="65">
        <f t="shared" si="286"/>
        <v>0</v>
      </c>
      <c r="BI427" s="65">
        <f t="shared" si="287"/>
        <v>0</v>
      </c>
      <c r="BJ427" s="65">
        <f t="shared" si="288"/>
        <v>0</v>
      </c>
      <c r="BK427" s="65">
        <f t="shared" si="289"/>
        <v>0</v>
      </c>
    </row>
    <row r="428" spans="2:63" ht="15" hidden="1" customHeight="1" outlineLevel="1">
      <c r="B428" s="56" t="s">
        <v>51</v>
      </c>
      <c r="C428" s="56" t="s">
        <v>125</v>
      </c>
      <c r="D428" s="88">
        <f t="shared" si="249"/>
        <v>0</v>
      </c>
      <c r="E428" s="88">
        <f t="shared" si="250"/>
        <v>0</v>
      </c>
      <c r="F428" s="65">
        <f t="shared" si="251"/>
        <v>0</v>
      </c>
      <c r="G428" s="65">
        <f t="shared" si="252"/>
        <v>0</v>
      </c>
      <c r="H428" s="65">
        <f t="shared" si="253"/>
        <v>0</v>
      </c>
      <c r="J428" s="88">
        <f t="shared" si="254"/>
        <v>0.54926285372809169</v>
      </c>
      <c r="K428" s="88">
        <f t="shared" si="255"/>
        <v>4.5386122436629628E-4</v>
      </c>
      <c r="L428" s="88">
        <f t="shared" si="256"/>
        <v>0.45027572069380251</v>
      </c>
      <c r="M428" s="88">
        <f t="shared" si="257"/>
        <v>0</v>
      </c>
      <c r="N428" s="88">
        <f t="shared" si="258"/>
        <v>7.5643537394382709E-6</v>
      </c>
      <c r="O428" s="88">
        <f t="shared" si="259"/>
        <v>0</v>
      </c>
      <c r="P428" s="65">
        <f t="shared" si="260"/>
        <v>0</v>
      </c>
      <c r="Q428" s="65">
        <f t="shared" si="261"/>
        <v>0</v>
      </c>
      <c r="R428" s="65">
        <f t="shared" si="262"/>
        <v>0</v>
      </c>
      <c r="S428" s="65">
        <f t="shared" si="263"/>
        <v>0</v>
      </c>
      <c r="T428" s="65">
        <f t="shared" si="264"/>
        <v>0</v>
      </c>
      <c r="U428" s="65">
        <f t="shared" si="265"/>
        <v>0</v>
      </c>
      <c r="V428" s="89">
        <f t="shared" si="266"/>
        <v>0</v>
      </c>
      <c r="W428" s="89">
        <f t="shared" si="267"/>
        <v>0</v>
      </c>
      <c r="X428" s="89">
        <f t="shared" si="268"/>
        <v>0</v>
      </c>
      <c r="Y428" s="89">
        <f t="shared" si="269"/>
        <v>0</v>
      </c>
      <c r="Z428" s="89">
        <f t="shared" si="270"/>
        <v>0</v>
      </c>
      <c r="AA428" s="89">
        <f t="shared" si="271"/>
        <v>0</v>
      </c>
      <c r="AB428" s="89">
        <f t="shared" si="272"/>
        <v>0</v>
      </c>
      <c r="AC428" s="89">
        <f t="shared" si="273"/>
        <v>0</v>
      </c>
      <c r="AD428" s="89">
        <f t="shared" si="274"/>
        <v>0</v>
      </c>
      <c r="AE428" s="89">
        <f t="shared" si="275"/>
        <v>0</v>
      </c>
      <c r="AF428" s="89">
        <f t="shared" si="276"/>
        <v>0</v>
      </c>
      <c r="AG428" s="89">
        <f t="shared" si="277"/>
        <v>0</v>
      </c>
      <c r="AH428" s="65">
        <v>72612</v>
      </c>
      <c r="AI428" s="65">
        <v>60</v>
      </c>
      <c r="AJ428" s="65">
        <v>59526</v>
      </c>
      <c r="AK428" s="65">
        <v>0</v>
      </c>
      <c r="AL428" s="65">
        <v>1</v>
      </c>
      <c r="AM428" s="65">
        <v>0</v>
      </c>
      <c r="AN428" s="89">
        <v>94117463</v>
      </c>
      <c r="AO428" s="89">
        <v>85413</v>
      </c>
      <c r="AP428" s="89">
        <v>83011228</v>
      </c>
      <c r="AQ428" s="89">
        <v>0</v>
      </c>
      <c r="AR428" s="89">
        <v>2262</v>
      </c>
      <c r="AS428" s="89">
        <v>0</v>
      </c>
      <c r="AT428" s="89">
        <v>77688699</v>
      </c>
      <c r="AU428" s="89">
        <v>60575</v>
      </c>
      <c r="AV428" s="89">
        <v>64584188</v>
      </c>
      <c r="AW428" s="89">
        <v>0</v>
      </c>
      <c r="AX428" s="89">
        <v>686</v>
      </c>
      <c r="AY428" s="89">
        <v>0</v>
      </c>
      <c r="AZ428" s="65">
        <f t="shared" si="278"/>
        <v>1296.1695449787915</v>
      </c>
      <c r="BA428" s="65">
        <f t="shared" si="279"/>
        <v>1423.55</v>
      </c>
      <c r="BB428" s="65">
        <f t="shared" si="280"/>
        <v>1394.5373114269396</v>
      </c>
      <c r="BC428" s="65">
        <f t="shared" si="281"/>
        <v>0</v>
      </c>
      <c r="BD428" s="65">
        <f t="shared" si="282"/>
        <v>2262</v>
      </c>
      <c r="BE428" s="65">
        <f t="shared" si="283"/>
        <v>0</v>
      </c>
      <c r="BF428" s="65">
        <f t="shared" si="284"/>
        <v>1069.9154272021153</v>
      </c>
      <c r="BG428" s="65">
        <f t="shared" si="285"/>
        <v>1009.5833333333334</v>
      </c>
      <c r="BH428" s="65">
        <f t="shared" si="286"/>
        <v>1084.9744313409267</v>
      </c>
      <c r="BI428" s="65">
        <f t="shared" si="287"/>
        <v>0</v>
      </c>
      <c r="BJ428" s="65">
        <f t="shared" si="288"/>
        <v>686</v>
      </c>
      <c r="BK428" s="65">
        <f t="shared" si="289"/>
        <v>0</v>
      </c>
    </row>
    <row r="429" spans="2:63" ht="15" hidden="1" customHeight="1" outlineLevel="1">
      <c r="B429" s="56" t="s">
        <v>51</v>
      </c>
      <c r="C429" s="56" t="s">
        <v>126</v>
      </c>
      <c r="D429" s="88">
        <f t="shared" si="249"/>
        <v>0</v>
      </c>
      <c r="E429" s="88">
        <f t="shared" si="250"/>
        <v>0</v>
      </c>
      <c r="F429" s="65">
        <f t="shared" si="251"/>
        <v>0</v>
      </c>
      <c r="G429" s="65">
        <f t="shared" si="252"/>
        <v>0</v>
      </c>
      <c r="H429" s="65">
        <f t="shared" si="253"/>
        <v>0</v>
      </c>
      <c r="J429" s="88">
        <f t="shared" si="254"/>
        <v>0.30233918275901323</v>
      </c>
      <c r="K429" s="88">
        <f t="shared" si="255"/>
        <v>0.12386860133278009</v>
      </c>
      <c r="L429" s="88">
        <f t="shared" si="256"/>
        <v>0.13222723531624195</v>
      </c>
      <c r="M429" s="88">
        <f t="shared" si="257"/>
        <v>0.1679988102863024</v>
      </c>
      <c r="N429" s="88">
        <f t="shared" si="258"/>
        <v>0.21758625555448893</v>
      </c>
      <c r="O429" s="88">
        <f t="shared" si="259"/>
        <v>5.5979914751173407E-2</v>
      </c>
      <c r="P429" s="65">
        <f t="shared" si="260"/>
        <v>0</v>
      </c>
      <c r="Q429" s="65">
        <f t="shared" si="261"/>
        <v>0</v>
      </c>
      <c r="R429" s="65">
        <f t="shared" si="262"/>
        <v>0</v>
      </c>
      <c r="S429" s="65">
        <f t="shared" si="263"/>
        <v>0</v>
      </c>
      <c r="T429" s="65">
        <f t="shared" si="264"/>
        <v>0</v>
      </c>
      <c r="U429" s="65">
        <f t="shared" si="265"/>
        <v>0</v>
      </c>
      <c r="V429" s="89">
        <f t="shared" si="266"/>
        <v>0</v>
      </c>
      <c r="W429" s="89">
        <f t="shared" si="267"/>
        <v>0</v>
      </c>
      <c r="X429" s="89">
        <f t="shared" si="268"/>
        <v>0</v>
      </c>
      <c r="Y429" s="89">
        <f t="shared" si="269"/>
        <v>0</v>
      </c>
      <c r="Z429" s="89">
        <f t="shared" si="270"/>
        <v>0</v>
      </c>
      <c r="AA429" s="89">
        <f t="shared" si="271"/>
        <v>0</v>
      </c>
      <c r="AB429" s="89">
        <f t="shared" si="272"/>
        <v>0</v>
      </c>
      <c r="AC429" s="89">
        <f t="shared" si="273"/>
        <v>0</v>
      </c>
      <c r="AD429" s="89">
        <f t="shared" si="274"/>
        <v>0</v>
      </c>
      <c r="AE429" s="89">
        <f t="shared" si="275"/>
        <v>0</v>
      </c>
      <c r="AF429" s="89">
        <f t="shared" si="276"/>
        <v>0</v>
      </c>
      <c r="AG429" s="89">
        <f t="shared" si="277"/>
        <v>0</v>
      </c>
      <c r="AH429" s="65">
        <v>0</v>
      </c>
      <c r="AI429" s="65">
        <v>0</v>
      </c>
      <c r="AJ429" s="65">
        <v>0</v>
      </c>
      <c r="AK429" s="65">
        <v>0</v>
      </c>
      <c r="AL429" s="65">
        <v>0</v>
      </c>
      <c r="AM429" s="65">
        <v>0</v>
      </c>
      <c r="AN429" s="89">
        <v>0</v>
      </c>
      <c r="AO429" s="89">
        <v>0</v>
      </c>
      <c r="AP429" s="89">
        <v>0</v>
      </c>
      <c r="AQ429" s="89">
        <v>0</v>
      </c>
      <c r="AR429" s="89">
        <v>0</v>
      </c>
      <c r="AS429" s="89">
        <v>0</v>
      </c>
      <c r="AT429" s="89">
        <v>0</v>
      </c>
      <c r="AU429" s="89">
        <v>0</v>
      </c>
      <c r="AV429" s="89">
        <v>0</v>
      </c>
      <c r="AW429" s="89">
        <v>0</v>
      </c>
      <c r="AX429" s="89">
        <v>0</v>
      </c>
      <c r="AY429" s="89">
        <v>0</v>
      </c>
      <c r="AZ429" s="65">
        <f t="shared" si="278"/>
        <v>0</v>
      </c>
      <c r="BA429" s="65">
        <f t="shared" si="279"/>
        <v>0</v>
      </c>
      <c r="BB429" s="65">
        <f t="shared" si="280"/>
        <v>0</v>
      </c>
      <c r="BC429" s="65">
        <f t="shared" si="281"/>
        <v>0</v>
      </c>
      <c r="BD429" s="65">
        <f t="shared" si="282"/>
        <v>0</v>
      </c>
      <c r="BE429" s="65">
        <f t="shared" si="283"/>
        <v>0</v>
      </c>
      <c r="BF429" s="65">
        <f t="shared" si="284"/>
        <v>0</v>
      </c>
      <c r="BG429" s="65">
        <f t="shared" si="285"/>
        <v>0</v>
      </c>
      <c r="BH429" s="65">
        <f t="shared" si="286"/>
        <v>0</v>
      </c>
      <c r="BI429" s="65">
        <f t="shared" si="287"/>
        <v>0</v>
      </c>
      <c r="BJ429" s="65">
        <f t="shared" si="288"/>
        <v>0</v>
      </c>
      <c r="BK429" s="65">
        <f t="shared" si="289"/>
        <v>0</v>
      </c>
    </row>
    <row r="430" spans="2:63" ht="15" hidden="1" customHeight="1" outlineLevel="1">
      <c r="B430" s="56" t="s">
        <v>51</v>
      </c>
      <c r="C430" s="56" t="s">
        <v>127</v>
      </c>
      <c r="D430" s="88">
        <f t="shared" si="249"/>
        <v>0</v>
      </c>
      <c r="E430" s="88">
        <f t="shared" si="250"/>
        <v>0</v>
      </c>
      <c r="F430" s="65">
        <f t="shared" si="251"/>
        <v>0</v>
      </c>
      <c r="G430" s="65">
        <f t="shared" si="252"/>
        <v>0</v>
      </c>
      <c r="H430" s="65">
        <f t="shared" si="253"/>
        <v>0</v>
      </c>
      <c r="J430" s="88">
        <f t="shared" si="254"/>
        <v>9.9914458791832274E-4</v>
      </c>
      <c r="K430" s="88">
        <f t="shared" si="255"/>
        <v>3.2296170430673796E-4</v>
      </c>
      <c r="L430" s="88">
        <f t="shared" si="256"/>
        <v>0.15708566340989369</v>
      </c>
      <c r="M430" s="88">
        <f t="shared" si="257"/>
        <v>0</v>
      </c>
      <c r="N430" s="88">
        <f t="shared" si="258"/>
        <v>0.84159223029788122</v>
      </c>
      <c r="O430" s="88">
        <f t="shared" si="259"/>
        <v>0</v>
      </c>
      <c r="P430" s="65">
        <f t="shared" si="260"/>
        <v>0</v>
      </c>
      <c r="Q430" s="65">
        <f t="shared" si="261"/>
        <v>0</v>
      </c>
      <c r="R430" s="65">
        <f t="shared" si="262"/>
        <v>0</v>
      </c>
      <c r="S430" s="65">
        <f t="shared" si="263"/>
        <v>0</v>
      </c>
      <c r="T430" s="65">
        <f t="shared" si="264"/>
        <v>0</v>
      </c>
      <c r="U430" s="65">
        <f t="shared" si="265"/>
        <v>0</v>
      </c>
      <c r="V430" s="89">
        <f t="shared" si="266"/>
        <v>0</v>
      </c>
      <c r="W430" s="89">
        <f t="shared" si="267"/>
        <v>0</v>
      </c>
      <c r="X430" s="89">
        <f t="shared" si="268"/>
        <v>0</v>
      </c>
      <c r="Y430" s="89">
        <f t="shared" si="269"/>
        <v>0</v>
      </c>
      <c r="Z430" s="89">
        <f t="shared" si="270"/>
        <v>0</v>
      </c>
      <c r="AA430" s="89">
        <f t="shared" si="271"/>
        <v>0</v>
      </c>
      <c r="AB430" s="89">
        <f t="shared" si="272"/>
        <v>0</v>
      </c>
      <c r="AC430" s="89">
        <f t="shared" si="273"/>
        <v>0</v>
      </c>
      <c r="AD430" s="89">
        <f t="shared" si="274"/>
        <v>0</v>
      </c>
      <c r="AE430" s="89">
        <f t="shared" si="275"/>
        <v>0</v>
      </c>
      <c r="AF430" s="89">
        <f t="shared" si="276"/>
        <v>0</v>
      </c>
      <c r="AG430" s="89">
        <f t="shared" si="277"/>
        <v>0</v>
      </c>
      <c r="AH430" s="65">
        <v>1717</v>
      </c>
      <c r="AI430" s="65">
        <v>555</v>
      </c>
      <c r="AJ430" s="65">
        <v>269947</v>
      </c>
      <c r="AK430" s="65">
        <v>0</v>
      </c>
      <c r="AL430" s="65">
        <v>1446251</v>
      </c>
      <c r="AM430" s="65">
        <v>0</v>
      </c>
      <c r="AN430" s="89">
        <v>3385856</v>
      </c>
      <c r="AO430" s="89">
        <v>1088970</v>
      </c>
      <c r="AP430" s="89">
        <v>451035704</v>
      </c>
      <c r="AQ430" s="89">
        <v>0</v>
      </c>
      <c r="AR430" s="89">
        <v>2910139345</v>
      </c>
      <c r="AS430" s="89">
        <v>0</v>
      </c>
      <c r="AT430" s="89">
        <v>2230230</v>
      </c>
      <c r="AU430" s="89">
        <v>692045</v>
      </c>
      <c r="AV430" s="89">
        <v>359528025</v>
      </c>
      <c r="AW430" s="89">
        <v>0</v>
      </c>
      <c r="AX430" s="89">
        <v>1939565396</v>
      </c>
      <c r="AY430" s="89">
        <v>0</v>
      </c>
      <c r="AZ430" s="65">
        <f t="shared" si="278"/>
        <v>1971.9603960396039</v>
      </c>
      <c r="BA430" s="65">
        <f t="shared" si="279"/>
        <v>1962.1081081081081</v>
      </c>
      <c r="BB430" s="65">
        <f t="shared" si="280"/>
        <v>1670.8305852630331</v>
      </c>
      <c r="BC430" s="65">
        <f t="shared" si="281"/>
        <v>0</v>
      </c>
      <c r="BD430" s="65">
        <f t="shared" si="282"/>
        <v>2012.1952171511032</v>
      </c>
      <c r="BE430" s="65">
        <f t="shared" si="283"/>
        <v>0</v>
      </c>
      <c r="BF430" s="65">
        <f t="shared" si="284"/>
        <v>1298.9108910891089</v>
      </c>
      <c r="BG430" s="65">
        <f t="shared" si="285"/>
        <v>1246.9279279279278</v>
      </c>
      <c r="BH430" s="65">
        <f t="shared" si="286"/>
        <v>1331.8467143550401</v>
      </c>
      <c r="BI430" s="65">
        <f t="shared" si="287"/>
        <v>0</v>
      </c>
      <c r="BJ430" s="65">
        <f t="shared" si="288"/>
        <v>1341.0987415047596</v>
      </c>
      <c r="BK430" s="65">
        <f t="shared" si="289"/>
        <v>0</v>
      </c>
    </row>
    <row r="431" spans="2:63" ht="15" hidden="1" customHeight="1" outlineLevel="1">
      <c r="B431" s="56" t="s">
        <v>51</v>
      </c>
      <c r="C431" s="56" t="s">
        <v>128</v>
      </c>
      <c r="D431" s="88">
        <f t="shared" ref="D431:D494" si="290">VLOOKUP(B431,$B$188:$C$208,2,0)</f>
        <v>0</v>
      </c>
      <c r="E431" s="88">
        <f t="shared" ref="E431:E494" si="291">VLOOKUP(C431,$B$213:$C$233,2,0)</f>
        <v>0</v>
      </c>
      <c r="F431" s="65">
        <f t="shared" ref="F431:F494" si="292">VLOOKUP($B431,$B$188:$D$208,3,0)*E431</f>
        <v>0</v>
      </c>
      <c r="G431" s="65">
        <f t="shared" ref="G431:G494" si="293">SUM(V431:AA431)</f>
        <v>0</v>
      </c>
      <c r="H431" s="65">
        <f t="shared" ref="H431:H494" si="294">SUM(AB431:AG431)</f>
        <v>0</v>
      </c>
      <c r="J431" s="88">
        <f t="shared" ref="J431:J494" si="295">+IF(ISERROR(AH431/SUM($AH431:$AM431)),J$236,AH431/SUM($AH431:$AM431))</f>
        <v>0.30233918275901323</v>
      </c>
      <c r="K431" s="88">
        <f t="shared" ref="K431:K494" si="296">+IF(ISERROR(AI431/SUM($AH431:$AM431)),K$236,AI431/SUM($AH431:$AM431))</f>
        <v>0.12386860133278009</v>
      </c>
      <c r="L431" s="88">
        <f t="shared" ref="L431:L494" si="297">+IF(ISERROR(AJ431/SUM($AH431:$AM431)),L$236,AJ431/SUM($AH431:$AM431))</f>
        <v>0.13222723531624195</v>
      </c>
      <c r="M431" s="88">
        <f t="shared" ref="M431:M494" si="298">+IF(ISERROR(AK431/SUM($AH431:$AM431)),M$236,AK431/SUM($AH431:$AM431))</f>
        <v>0.1679988102863024</v>
      </c>
      <c r="N431" s="88">
        <f t="shared" ref="N431:N494" si="299">+IF(ISERROR(AL431/SUM($AH431:$AM431)),N$236,AL431/SUM($AH431:$AM431))</f>
        <v>0.21758625555448893</v>
      </c>
      <c r="O431" s="88">
        <f t="shared" ref="O431:O494" si="300">+IF(ISERROR(AM431/SUM($AH431:$AM431)),O$236,AM431/SUM($AH431:$AM431))</f>
        <v>5.5979914751173407E-2</v>
      </c>
      <c r="P431" s="65">
        <f t="shared" ref="P431:P494" si="301">+$F431*J431</f>
        <v>0</v>
      </c>
      <c r="Q431" s="65">
        <f t="shared" ref="Q431:Q494" si="302">+$F431*K431</f>
        <v>0</v>
      </c>
      <c r="R431" s="65">
        <f t="shared" ref="R431:R494" si="303">+$F431*L431</f>
        <v>0</v>
      </c>
      <c r="S431" s="65">
        <f t="shared" ref="S431:S494" si="304">+$F431*M431</f>
        <v>0</v>
      </c>
      <c r="T431" s="65">
        <f t="shared" ref="T431:T494" si="305">+$F431*N431</f>
        <v>0</v>
      </c>
      <c r="U431" s="65">
        <f t="shared" ref="U431:U494" si="306">+$F431*O431</f>
        <v>0</v>
      </c>
      <c r="V431" s="89">
        <f t="shared" ref="V431:V494" si="307">+IF(AZ431=0,AZ$236*P431,P431*AZ431)</f>
        <v>0</v>
      </c>
      <c r="W431" s="89">
        <f t="shared" ref="W431:W494" si="308">+IF(BA431=0,BA$236*Q431,Q431*BA431)</f>
        <v>0</v>
      </c>
      <c r="X431" s="89">
        <f t="shared" ref="X431:X494" si="309">+IF(BB431=0,BB$236*R431,R431*BB431)</f>
        <v>0</v>
      </c>
      <c r="Y431" s="89">
        <f t="shared" ref="Y431:Y494" si="310">+IF(BC431=0,BC$236*S431,S431*BC431)</f>
        <v>0</v>
      </c>
      <c r="Z431" s="89">
        <f t="shared" ref="Z431:Z494" si="311">+IF(BD431=0,BD$236*T431,T431*BD431)</f>
        <v>0</v>
      </c>
      <c r="AA431" s="89">
        <f t="shared" ref="AA431:AA494" si="312">+IF(BE431=0,BE$236*U431,U431*BE431)</f>
        <v>0</v>
      </c>
      <c r="AB431" s="89">
        <f t="shared" ref="AB431:AB494" si="313">+IF(BF431=0,BF$236*P431,P431*BF431)</f>
        <v>0</v>
      </c>
      <c r="AC431" s="89">
        <f t="shared" ref="AC431:AC494" si="314">+IF(BG431=0,BG$236*Q431,Q431*BG431)</f>
        <v>0</v>
      </c>
      <c r="AD431" s="89">
        <f t="shared" ref="AD431:AD494" si="315">+IF(BH431=0,BH$236*R431,R431*BH431)</f>
        <v>0</v>
      </c>
      <c r="AE431" s="89">
        <f t="shared" ref="AE431:AE494" si="316">+IF(BI431=0,BI$236*S431,S431*BI431)</f>
        <v>0</v>
      </c>
      <c r="AF431" s="89">
        <f t="shared" ref="AF431:AF494" si="317">+IF(BJ431=0,BJ$236*T431,T431*BJ431)</f>
        <v>0</v>
      </c>
      <c r="AG431" s="89">
        <f t="shared" ref="AG431:AG494" si="318">+IF(BK431=0,BK$236*U431,U431*BK431)</f>
        <v>0</v>
      </c>
      <c r="AH431" s="65">
        <v>0</v>
      </c>
      <c r="AI431" s="65">
        <v>0</v>
      </c>
      <c r="AJ431" s="65">
        <v>0</v>
      </c>
      <c r="AK431" s="65">
        <v>0</v>
      </c>
      <c r="AL431" s="65">
        <v>0</v>
      </c>
      <c r="AM431" s="65">
        <v>0</v>
      </c>
      <c r="AN431" s="89">
        <v>0</v>
      </c>
      <c r="AO431" s="89">
        <v>0</v>
      </c>
      <c r="AP431" s="89">
        <v>0</v>
      </c>
      <c r="AQ431" s="89">
        <v>0</v>
      </c>
      <c r="AR431" s="89">
        <v>0</v>
      </c>
      <c r="AS431" s="89">
        <v>0</v>
      </c>
      <c r="AT431" s="89">
        <v>0</v>
      </c>
      <c r="AU431" s="89">
        <v>0</v>
      </c>
      <c r="AV431" s="89">
        <v>0</v>
      </c>
      <c r="AW431" s="89">
        <v>0</v>
      </c>
      <c r="AX431" s="89">
        <v>0</v>
      </c>
      <c r="AY431" s="89">
        <v>0</v>
      </c>
      <c r="AZ431" s="65">
        <f t="shared" ref="AZ431:AZ494" si="319">+IF(ISERROR(AN431/AH431),0,AN431/AH431)</f>
        <v>0</v>
      </c>
      <c r="BA431" s="65">
        <f t="shared" ref="BA431:BA494" si="320">+IF(ISERROR(AO431/AI431),0,AO431/AI431)</f>
        <v>0</v>
      </c>
      <c r="BB431" s="65">
        <f t="shared" ref="BB431:BB494" si="321">+IF(ISERROR(AP431/AJ431),0,AP431/AJ431)</f>
        <v>0</v>
      </c>
      <c r="BC431" s="65">
        <f t="shared" ref="BC431:BC494" si="322">+IF(ISERROR(AQ431/AK431),0,AQ431/AK431)</f>
        <v>0</v>
      </c>
      <c r="BD431" s="65">
        <f t="shared" ref="BD431:BD494" si="323">+IF(ISERROR(AR431/AL431),0,AR431/AL431)</f>
        <v>0</v>
      </c>
      <c r="BE431" s="65">
        <f t="shared" ref="BE431:BE494" si="324">+IF(ISERROR(AS431/AM431),0,AS431/AM431)</f>
        <v>0</v>
      </c>
      <c r="BF431" s="65">
        <f t="shared" ref="BF431:BF494" si="325">+IF(ISERROR(AT431/AH431),0,AT431/AH431)</f>
        <v>0</v>
      </c>
      <c r="BG431" s="65">
        <f t="shared" ref="BG431:BG494" si="326">+IF(ISERROR(AU431/AI431),0,AU431/AI431)</f>
        <v>0</v>
      </c>
      <c r="BH431" s="65">
        <f t="shared" ref="BH431:BH494" si="327">+IF(ISERROR(AV431/AJ431),0,AV431/AJ431)</f>
        <v>0</v>
      </c>
      <c r="BI431" s="65">
        <f t="shared" ref="BI431:BI494" si="328">+IF(ISERROR(AW431/AK431),0,AW431/AK431)</f>
        <v>0</v>
      </c>
      <c r="BJ431" s="65">
        <f t="shared" ref="BJ431:BJ494" si="329">+IF(ISERROR(AX431/AL431),0,AX431/AL431)</f>
        <v>0</v>
      </c>
      <c r="BK431" s="65">
        <f t="shared" ref="BK431:BK494" si="330">+IF(ISERROR(AY431/AM431),0,AY431/AM431)</f>
        <v>0</v>
      </c>
    </row>
    <row r="432" spans="2:63" ht="15" hidden="1" customHeight="1" outlineLevel="1">
      <c r="B432" s="56" t="s">
        <v>51</v>
      </c>
      <c r="C432" s="56" t="s">
        <v>40</v>
      </c>
      <c r="D432" s="88">
        <f t="shared" si="290"/>
        <v>0</v>
      </c>
      <c r="E432" s="88">
        <f t="shared" si="291"/>
        <v>0</v>
      </c>
      <c r="F432" s="65">
        <f t="shared" si="292"/>
        <v>0</v>
      </c>
      <c r="G432" s="65">
        <f t="shared" si="293"/>
        <v>0</v>
      </c>
      <c r="H432" s="65">
        <f t="shared" si="294"/>
        <v>0</v>
      </c>
      <c r="J432" s="88">
        <f t="shared" si="295"/>
        <v>0.19642382933522173</v>
      </c>
      <c r="K432" s="88">
        <f t="shared" si="296"/>
        <v>3.8063202620164647E-3</v>
      </c>
      <c r="L432" s="88">
        <f t="shared" si="297"/>
        <v>0.22740550588651853</v>
      </c>
      <c r="M432" s="88">
        <f t="shared" si="298"/>
        <v>0</v>
      </c>
      <c r="N432" s="88">
        <f t="shared" si="299"/>
        <v>0.5723643445162433</v>
      </c>
      <c r="O432" s="88">
        <f t="shared" si="300"/>
        <v>0</v>
      </c>
      <c r="P432" s="65">
        <f t="shared" si="301"/>
        <v>0</v>
      </c>
      <c r="Q432" s="65">
        <f t="shared" si="302"/>
        <v>0</v>
      </c>
      <c r="R432" s="65">
        <f t="shared" si="303"/>
        <v>0</v>
      </c>
      <c r="S432" s="65">
        <f t="shared" si="304"/>
        <v>0</v>
      </c>
      <c r="T432" s="65">
        <f t="shared" si="305"/>
        <v>0</v>
      </c>
      <c r="U432" s="65">
        <f t="shared" si="306"/>
        <v>0</v>
      </c>
      <c r="V432" s="89">
        <f t="shared" si="307"/>
        <v>0</v>
      </c>
      <c r="W432" s="89">
        <f t="shared" si="308"/>
        <v>0</v>
      </c>
      <c r="X432" s="89">
        <f t="shared" si="309"/>
        <v>0</v>
      </c>
      <c r="Y432" s="89">
        <f t="shared" si="310"/>
        <v>0</v>
      </c>
      <c r="Z432" s="89">
        <f t="shared" si="311"/>
        <v>0</v>
      </c>
      <c r="AA432" s="89">
        <f t="shared" si="312"/>
        <v>0</v>
      </c>
      <c r="AB432" s="89">
        <f t="shared" si="313"/>
        <v>0</v>
      </c>
      <c r="AC432" s="89">
        <f t="shared" si="314"/>
        <v>0</v>
      </c>
      <c r="AD432" s="89">
        <f t="shared" si="315"/>
        <v>0</v>
      </c>
      <c r="AE432" s="89">
        <f t="shared" si="316"/>
        <v>0</v>
      </c>
      <c r="AF432" s="89">
        <f t="shared" si="317"/>
        <v>0</v>
      </c>
      <c r="AG432" s="89">
        <f t="shared" si="318"/>
        <v>0</v>
      </c>
      <c r="AH432" s="65">
        <v>2219</v>
      </c>
      <c r="AI432" s="65">
        <v>43</v>
      </c>
      <c r="AJ432" s="65">
        <v>2569</v>
      </c>
      <c r="AK432" s="65">
        <v>0</v>
      </c>
      <c r="AL432" s="65">
        <v>6466</v>
      </c>
      <c r="AM432" s="65">
        <v>0</v>
      </c>
      <c r="AN432" s="89">
        <v>1800023</v>
      </c>
      <c r="AO432" s="89">
        <v>56684</v>
      </c>
      <c r="AP432" s="89">
        <v>2628153</v>
      </c>
      <c r="AQ432" s="89">
        <v>0</v>
      </c>
      <c r="AR432" s="89">
        <v>13150006</v>
      </c>
      <c r="AS432" s="89">
        <v>0</v>
      </c>
      <c r="AT432" s="89">
        <v>3543147</v>
      </c>
      <c r="AU432" s="89">
        <v>62135</v>
      </c>
      <c r="AV432" s="89">
        <v>4116335</v>
      </c>
      <c r="AW432" s="89">
        <v>0</v>
      </c>
      <c r="AX432" s="89">
        <v>9323921</v>
      </c>
      <c r="AY432" s="89">
        <v>0</v>
      </c>
      <c r="AZ432" s="65">
        <f t="shared" si="319"/>
        <v>811.18657052726451</v>
      </c>
      <c r="BA432" s="65">
        <f t="shared" si="320"/>
        <v>1318.2325581395348</v>
      </c>
      <c r="BB432" s="65">
        <f t="shared" si="321"/>
        <v>1023.0256909303231</v>
      </c>
      <c r="BC432" s="65">
        <f t="shared" si="322"/>
        <v>0</v>
      </c>
      <c r="BD432" s="65">
        <f t="shared" si="323"/>
        <v>2033.7157438911229</v>
      </c>
      <c r="BE432" s="65">
        <f t="shared" si="324"/>
        <v>0</v>
      </c>
      <c r="BF432" s="65">
        <f t="shared" si="325"/>
        <v>1596.7314105452906</v>
      </c>
      <c r="BG432" s="65">
        <f t="shared" si="326"/>
        <v>1445</v>
      </c>
      <c r="BH432" s="65">
        <f t="shared" si="327"/>
        <v>1602.3102374464772</v>
      </c>
      <c r="BI432" s="65">
        <f t="shared" si="328"/>
        <v>0</v>
      </c>
      <c r="BJ432" s="65">
        <f t="shared" si="329"/>
        <v>1441.9921125889266</v>
      </c>
      <c r="BK432" s="65">
        <f t="shared" si="330"/>
        <v>0</v>
      </c>
    </row>
    <row r="433" spans="2:63" ht="15" hidden="1" customHeight="1" outlineLevel="1">
      <c r="B433" s="56" t="s">
        <v>51</v>
      </c>
      <c r="C433" s="56" t="s">
        <v>129</v>
      </c>
      <c r="D433" s="88">
        <f t="shared" si="290"/>
        <v>0</v>
      </c>
      <c r="E433" s="88">
        <f t="shared" si="291"/>
        <v>0</v>
      </c>
      <c r="F433" s="65">
        <f t="shared" si="292"/>
        <v>0</v>
      </c>
      <c r="G433" s="65">
        <f t="shared" si="293"/>
        <v>0</v>
      </c>
      <c r="H433" s="65">
        <f t="shared" si="294"/>
        <v>0</v>
      </c>
      <c r="J433" s="88">
        <f t="shared" si="295"/>
        <v>3.7694262406975765E-2</v>
      </c>
      <c r="K433" s="88">
        <f t="shared" si="296"/>
        <v>4.0955250861245199E-2</v>
      </c>
      <c r="L433" s="88">
        <f t="shared" si="297"/>
        <v>0.24687700579194283</v>
      </c>
      <c r="M433" s="88">
        <f t="shared" si="298"/>
        <v>0</v>
      </c>
      <c r="N433" s="88">
        <f t="shared" si="299"/>
        <v>0.67447348093983617</v>
      </c>
      <c r="O433" s="88">
        <f t="shared" si="300"/>
        <v>0</v>
      </c>
      <c r="P433" s="65">
        <f t="shared" si="301"/>
        <v>0</v>
      </c>
      <c r="Q433" s="65">
        <f t="shared" si="302"/>
        <v>0</v>
      </c>
      <c r="R433" s="65">
        <f t="shared" si="303"/>
        <v>0</v>
      </c>
      <c r="S433" s="65">
        <f t="shared" si="304"/>
        <v>0</v>
      </c>
      <c r="T433" s="65">
        <f t="shared" si="305"/>
        <v>0</v>
      </c>
      <c r="U433" s="65">
        <f t="shared" si="306"/>
        <v>0</v>
      </c>
      <c r="V433" s="89">
        <f t="shared" si="307"/>
        <v>0</v>
      </c>
      <c r="W433" s="89">
        <f t="shared" si="308"/>
        <v>0</v>
      </c>
      <c r="X433" s="89">
        <f t="shared" si="309"/>
        <v>0</v>
      </c>
      <c r="Y433" s="89">
        <f t="shared" si="310"/>
        <v>0</v>
      </c>
      <c r="Z433" s="89">
        <f t="shared" si="311"/>
        <v>0</v>
      </c>
      <c r="AA433" s="89">
        <f t="shared" si="312"/>
        <v>0</v>
      </c>
      <c r="AB433" s="89">
        <f t="shared" si="313"/>
        <v>0</v>
      </c>
      <c r="AC433" s="89">
        <f t="shared" si="314"/>
        <v>0</v>
      </c>
      <c r="AD433" s="89">
        <f t="shared" si="315"/>
        <v>0</v>
      </c>
      <c r="AE433" s="89">
        <f t="shared" si="316"/>
        <v>0</v>
      </c>
      <c r="AF433" s="89">
        <f t="shared" si="317"/>
        <v>0</v>
      </c>
      <c r="AG433" s="89">
        <f t="shared" si="318"/>
        <v>0</v>
      </c>
      <c r="AH433" s="65">
        <v>88913</v>
      </c>
      <c r="AI433" s="65">
        <v>96605</v>
      </c>
      <c r="AJ433" s="65">
        <v>582332</v>
      </c>
      <c r="AK433" s="65">
        <v>0</v>
      </c>
      <c r="AL433" s="65">
        <v>1590944</v>
      </c>
      <c r="AM433" s="65">
        <v>0</v>
      </c>
      <c r="AN433" s="89">
        <v>180769276</v>
      </c>
      <c r="AO433" s="89">
        <v>166929745</v>
      </c>
      <c r="AP433" s="89">
        <v>1186923143</v>
      </c>
      <c r="AQ433" s="89">
        <v>0</v>
      </c>
      <c r="AR433" s="89">
        <v>3455945928</v>
      </c>
      <c r="AS433" s="89">
        <v>0</v>
      </c>
      <c r="AT433" s="89">
        <v>141904692</v>
      </c>
      <c r="AU433" s="89">
        <v>109604928</v>
      </c>
      <c r="AV433" s="89">
        <v>900839536</v>
      </c>
      <c r="AW433" s="89">
        <v>0</v>
      </c>
      <c r="AX433" s="89">
        <v>2268735977</v>
      </c>
      <c r="AY433" s="89">
        <v>0</v>
      </c>
      <c r="AZ433" s="65">
        <f t="shared" si="319"/>
        <v>2033.102875844927</v>
      </c>
      <c r="BA433" s="65">
        <f t="shared" si="320"/>
        <v>1727.9617514621395</v>
      </c>
      <c r="BB433" s="65">
        <f t="shared" si="321"/>
        <v>2038.2241453329029</v>
      </c>
      <c r="BC433" s="65">
        <f t="shared" si="322"/>
        <v>0</v>
      </c>
      <c r="BD433" s="65">
        <f t="shared" si="323"/>
        <v>2172.2612034113081</v>
      </c>
      <c r="BE433" s="65">
        <f t="shared" si="324"/>
        <v>0</v>
      </c>
      <c r="BF433" s="65">
        <f t="shared" si="325"/>
        <v>1595.9948713911351</v>
      </c>
      <c r="BG433" s="65">
        <f t="shared" si="326"/>
        <v>1134.56785880648</v>
      </c>
      <c r="BH433" s="65">
        <f t="shared" si="327"/>
        <v>1546.9518006910148</v>
      </c>
      <c r="BI433" s="65">
        <f t="shared" si="328"/>
        <v>0</v>
      </c>
      <c r="BJ433" s="65">
        <f t="shared" si="329"/>
        <v>1426.0313229126857</v>
      </c>
      <c r="BK433" s="65">
        <f t="shared" si="330"/>
        <v>0</v>
      </c>
    </row>
    <row r="434" spans="2:63" ht="15" hidden="1" customHeight="1" outlineLevel="1">
      <c r="B434" s="56" t="s">
        <v>51</v>
      </c>
      <c r="C434" s="56" t="s">
        <v>130</v>
      </c>
      <c r="D434" s="88">
        <f t="shared" si="290"/>
        <v>0</v>
      </c>
      <c r="E434" s="88">
        <f t="shared" si="291"/>
        <v>0</v>
      </c>
      <c r="F434" s="65">
        <f t="shared" si="292"/>
        <v>0</v>
      </c>
      <c r="G434" s="65">
        <f t="shared" si="293"/>
        <v>0</v>
      </c>
      <c r="H434" s="65">
        <f t="shared" si="294"/>
        <v>0</v>
      </c>
      <c r="J434" s="88">
        <f t="shared" si="295"/>
        <v>0.46652970344953693</v>
      </c>
      <c r="K434" s="88">
        <f t="shared" si="296"/>
        <v>2.0630532758231238E-2</v>
      </c>
      <c r="L434" s="88">
        <f t="shared" si="297"/>
        <v>0.32404564962514387</v>
      </c>
      <c r="M434" s="88">
        <f t="shared" si="298"/>
        <v>0</v>
      </c>
      <c r="N434" s="88">
        <f t="shared" si="299"/>
        <v>0.18879411416708797</v>
      </c>
      <c r="O434" s="88">
        <f t="shared" si="300"/>
        <v>0</v>
      </c>
      <c r="P434" s="65">
        <f t="shared" si="301"/>
        <v>0</v>
      </c>
      <c r="Q434" s="65">
        <f t="shared" si="302"/>
        <v>0</v>
      </c>
      <c r="R434" s="65">
        <f t="shared" si="303"/>
        <v>0</v>
      </c>
      <c r="S434" s="65">
        <f t="shared" si="304"/>
        <v>0</v>
      </c>
      <c r="T434" s="65">
        <f t="shared" si="305"/>
        <v>0</v>
      </c>
      <c r="U434" s="65">
        <f t="shared" si="306"/>
        <v>0</v>
      </c>
      <c r="V434" s="89">
        <f t="shared" si="307"/>
        <v>0</v>
      </c>
      <c r="W434" s="89">
        <f t="shared" si="308"/>
        <v>0</v>
      </c>
      <c r="X434" s="89">
        <f t="shared" si="309"/>
        <v>0</v>
      </c>
      <c r="Y434" s="89">
        <f t="shared" si="310"/>
        <v>0</v>
      </c>
      <c r="Z434" s="89">
        <f t="shared" si="311"/>
        <v>0</v>
      </c>
      <c r="AA434" s="89">
        <f t="shared" si="312"/>
        <v>0</v>
      </c>
      <c r="AB434" s="89">
        <f t="shared" si="313"/>
        <v>0</v>
      </c>
      <c r="AC434" s="89">
        <f t="shared" si="314"/>
        <v>0</v>
      </c>
      <c r="AD434" s="89">
        <f t="shared" si="315"/>
        <v>0</v>
      </c>
      <c r="AE434" s="89">
        <f t="shared" si="316"/>
        <v>0</v>
      </c>
      <c r="AF434" s="89">
        <f t="shared" si="317"/>
        <v>0</v>
      </c>
      <c r="AG434" s="89">
        <f t="shared" si="318"/>
        <v>0</v>
      </c>
      <c r="AH434" s="65">
        <v>216864</v>
      </c>
      <c r="AI434" s="65">
        <v>9590</v>
      </c>
      <c r="AJ434" s="65">
        <v>150631</v>
      </c>
      <c r="AK434" s="65">
        <v>0</v>
      </c>
      <c r="AL434" s="65">
        <v>87760</v>
      </c>
      <c r="AM434" s="65">
        <v>0</v>
      </c>
      <c r="AN434" s="89">
        <v>428502375</v>
      </c>
      <c r="AO434" s="89">
        <v>18398413</v>
      </c>
      <c r="AP434" s="89">
        <v>347278175</v>
      </c>
      <c r="AQ434" s="89">
        <v>0</v>
      </c>
      <c r="AR434" s="89">
        <v>228148992</v>
      </c>
      <c r="AS434" s="89">
        <v>0</v>
      </c>
      <c r="AT434" s="89">
        <v>346887749</v>
      </c>
      <c r="AU434" s="89">
        <v>15323556</v>
      </c>
      <c r="AV434" s="89">
        <v>247396724</v>
      </c>
      <c r="AW434" s="89">
        <v>0</v>
      </c>
      <c r="AX434" s="89">
        <v>144579269</v>
      </c>
      <c r="AY434" s="89">
        <v>0</v>
      </c>
      <c r="AZ434" s="65">
        <f t="shared" si="319"/>
        <v>1975.9036769588313</v>
      </c>
      <c r="BA434" s="65">
        <f t="shared" si="320"/>
        <v>1918.4997914494265</v>
      </c>
      <c r="BB434" s="65">
        <f t="shared" si="321"/>
        <v>2305.489407890806</v>
      </c>
      <c r="BC434" s="65">
        <f t="shared" si="322"/>
        <v>0</v>
      </c>
      <c r="BD434" s="65">
        <f t="shared" si="323"/>
        <v>2599.6922515952597</v>
      </c>
      <c r="BE434" s="65">
        <f t="shared" si="324"/>
        <v>0</v>
      </c>
      <c r="BF434" s="65">
        <f t="shared" si="325"/>
        <v>1599.56354673897</v>
      </c>
      <c r="BG434" s="65">
        <f t="shared" si="326"/>
        <v>1597.8681960375391</v>
      </c>
      <c r="BH434" s="65">
        <f t="shared" si="327"/>
        <v>1642.4024536781938</v>
      </c>
      <c r="BI434" s="65">
        <f t="shared" si="328"/>
        <v>0</v>
      </c>
      <c r="BJ434" s="65">
        <f t="shared" si="329"/>
        <v>1647.4392547857794</v>
      </c>
      <c r="BK434" s="65">
        <f t="shared" si="330"/>
        <v>0</v>
      </c>
    </row>
    <row r="435" spans="2:63" ht="15" hidden="1" customHeight="1" outlineLevel="1">
      <c r="B435" s="56" t="s">
        <v>51</v>
      </c>
      <c r="C435" s="56" t="s">
        <v>131</v>
      </c>
      <c r="D435" s="88">
        <f t="shared" si="290"/>
        <v>0</v>
      </c>
      <c r="E435" s="88">
        <f t="shared" si="291"/>
        <v>0</v>
      </c>
      <c r="F435" s="65">
        <f t="shared" si="292"/>
        <v>0</v>
      </c>
      <c r="G435" s="65">
        <f t="shared" si="293"/>
        <v>0</v>
      </c>
      <c r="H435" s="65">
        <f t="shared" si="294"/>
        <v>0</v>
      </c>
      <c r="J435" s="88">
        <f t="shared" si="295"/>
        <v>0.30233918275901323</v>
      </c>
      <c r="K435" s="88">
        <f t="shared" si="296"/>
        <v>0.12386860133278009</v>
      </c>
      <c r="L435" s="88">
        <f t="shared" si="297"/>
        <v>0.13222723531624195</v>
      </c>
      <c r="M435" s="88">
        <f t="shared" si="298"/>
        <v>0.1679988102863024</v>
      </c>
      <c r="N435" s="88">
        <f t="shared" si="299"/>
        <v>0.21758625555448893</v>
      </c>
      <c r="O435" s="88">
        <f t="shared" si="300"/>
        <v>5.5979914751173407E-2</v>
      </c>
      <c r="P435" s="65">
        <f t="shared" si="301"/>
        <v>0</v>
      </c>
      <c r="Q435" s="65">
        <f t="shared" si="302"/>
        <v>0</v>
      </c>
      <c r="R435" s="65">
        <f t="shared" si="303"/>
        <v>0</v>
      </c>
      <c r="S435" s="65">
        <f t="shared" si="304"/>
        <v>0</v>
      </c>
      <c r="T435" s="65">
        <f t="shared" si="305"/>
        <v>0</v>
      </c>
      <c r="U435" s="65">
        <f t="shared" si="306"/>
        <v>0</v>
      </c>
      <c r="V435" s="89">
        <f t="shared" si="307"/>
        <v>0</v>
      </c>
      <c r="W435" s="89">
        <f t="shared" si="308"/>
        <v>0</v>
      </c>
      <c r="X435" s="89">
        <f t="shared" si="309"/>
        <v>0</v>
      </c>
      <c r="Y435" s="89">
        <f t="shared" si="310"/>
        <v>0</v>
      </c>
      <c r="Z435" s="89">
        <f t="shared" si="311"/>
        <v>0</v>
      </c>
      <c r="AA435" s="89">
        <f t="shared" si="312"/>
        <v>0</v>
      </c>
      <c r="AB435" s="89">
        <f t="shared" si="313"/>
        <v>0</v>
      </c>
      <c r="AC435" s="89">
        <f t="shared" si="314"/>
        <v>0</v>
      </c>
      <c r="AD435" s="89">
        <f t="shared" si="315"/>
        <v>0</v>
      </c>
      <c r="AE435" s="89">
        <f t="shared" si="316"/>
        <v>0</v>
      </c>
      <c r="AF435" s="89">
        <f t="shared" si="317"/>
        <v>0</v>
      </c>
      <c r="AG435" s="89">
        <f t="shared" si="318"/>
        <v>0</v>
      </c>
      <c r="AH435" s="65">
        <v>0</v>
      </c>
      <c r="AI435" s="65">
        <v>0</v>
      </c>
      <c r="AJ435" s="65">
        <v>0</v>
      </c>
      <c r="AK435" s="65">
        <v>0</v>
      </c>
      <c r="AL435" s="65">
        <v>0</v>
      </c>
      <c r="AM435" s="65">
        <v>0</v>
      </c>
      <c r="AN435" s="89">
        <v>0</v>
      </c>
      <c r="AO435" s="89">
        <v>0</v>
      </c>
      <c r="AP435" s="89">
        <v>0</v>
      </c>
      <c r="AQ435" s="89">
        <v>0</v>
      </c>
      <c r="AR435" s="89">
        <v>0</v>
      </c>
      <c r="AS435" s="89">
        <v>0</v>
      </c>
      <c r="AT435" s="89">
        <v>0</v>
      </c>
      <c r="AU435" s="89">
        <v>0</v>
      </c>
      <c r="AV435" s="89">
        <v>0</v>
      </c>
      <c r="AW435" s="89">
        <v>0</v>
      </c>
      <c r="AX435" s="89">
        <v>0</v>
      </c>
      <c r="AY435" s="89">
        <v>0</v>
      </c>
      <c r="AZ435" s="65">
        <f t="shared" si="319"/>
        <v>0</v>
      </c>
      <c r="BA435" s="65">
        <f t="shared" si="320"/>
        <v>0</v>
      </c>
      <c r="BB435" s="65">
        <f t="shared" si="321"/>
        <v>0</v>
      </c>
      <c r="BC435" s="65">
        <f t="shared" si="322"/>
        <v>0</v>
      </c>
      <c r="BD435" s="65">
        <f t="shared" si="323"/>
        <v>0</v>
      </c>
      <c r="BE435" s="65">
        <f t="shared" si="324"/>
        <v>0</v>
      </c>
      <c r="BF435" s="65">
        <f t="shared" si="325"/>
        <v>0</v>
      </c>
      <c r="BG435" s="65">
        <f t="shared" si="326"/>
        <v>0</v>
      </c>
      <c r="BH435" s="65">
        <f t="shared" si="327"/>
        <v>0</v>
      </c>
      <c r="BI435" s="65">
        <f t="shared" si="328"/>
        <v>0</v>
      </c>
      <c r="BJ435" s="65">
        <f t="shared" si="329"/>
        <v>0</v>
      </c>
      <c r="BK435" s="65">
        <f t="shared" si="330"/>
        <v>0</v>
      </c>
    </row>
    <row r="436" spans="2:63" ht="15" hidden="1" customHeight="1" outlineLevel="1">
      <c r="B436" s="56" t="s">
        <v>51</v>
      </c>
      <c r="C436" s="56" t="s">
        <v>132</v>
      </c>
      <c r="D436" s="88">
        <f t="shared" si="290"/>
        <v>0</v>
      </c>
      <c r="E436" s="88">
        <f t="shared" si="291"/>
        <v>0</v>
      </c>
      <c r="F436" s="65">
        <f t="shared" si="292"/>
        <v>0</v>
      </c>
      <c r="G436" s="65">
        <f t="shared" si="293"/>
        <v>0</v>
      </c>
      <c r="H436" s="65">
        <f t="shared" si="294"/>
        <v>0</v>
      </c>
      <c r="J436" s="88">
        <f t="shared" si="295"/>
        <v>0.89311960139281665</v>
      </c>
      <c r="K436" s="88">
        <f t="shared" si="296"/>
        <v>1.7097593351416865E-3</v>
      </c>
      <c r="L436" s="88">
        <f t="shared" si="297"/>
        <v>0.1051706392720417</v>
      </c>
      <c r="M436" s="88">
        <f t="shared" si="298"/>
        <v>0</v>
      </c>
      <c r="N436" s="88">
        <f t="shared" si="299"/>
        <v>0</v>
      </c>
      <c r="O436" s="88">
        <f t="shared" si="300"/>
        <v>0</v>
      </c>
      <c r="P436" s="65">
        <f t="shared" si="301"/>
        <v>0</v>
      </c>
      <c r="Q436" s="65">
        <f t="shared" si="302"/>
        <v>0</v>
      </c>
      <c r="R436" s="65">
        <f t="shared" si="303"/>
        <v>0</v>
      </c>
      <c r="S436" s="65">
        <f t="shared" si="304"/>
        <v>0</v>
      </c>
      <c r="T436" s="65">
        <f t="shared" si="305"/>
        <v>0</v>
      </c>
      <c r="U436" s="65">
        <f t="shared" si="306"/>
        <v>0</v>
      </c>
      <c r="V436" s="89">
        <f t="shared" si="307"/>
        <v>0</v>
      </c>
      <c r="W436" s="89">
        <f t="shared" si="308"/>
        <v>0</v>
      </c>
      <c r="X436" s="89">
        <f t="shared" si="309"/>
        <v>0</v>
      </c>
      <c r="Y436" s="89">
        <f t="shared" si="310"/>
        <v>0</v>
      </c>
      <c r="Z436" s="89">
        <f t="shared" si="311"/>
        <v>0</v>
      </c>
      <c r="AA436" s="89">
        <f t="shared" si="312"/>
        <v>0</v>
      </c>
      <c r="AB436" s="89">
        <f t="shared" si="313"/>
        <v>0</v>
      </c>
      <c r="AC436" s="89">
        <f t="shared" si="314"/>
        <v>0</v>
      </c>
      <c r="AD436" s="89">
        <f t="shared" si="315"/>
        <v>0</v>
      </c>
      <c r="AE436" s="89">
        <f t="shared" si="316"/>
        <v>0</v>
      </c>
      <c r="AF436" s="89">
        <f t="shared" si="317"/>
        <v>0</v>
      </c>
      <c r="AG436" s="89">
        <f t="shared" si="318"/>
        <v>0</v>
      </c>
      <c r="AH436" s="65">
        <v>371402</v>
      </c>
      <c r="AI436" s="65">
        <v>711</v>
      </c>
      <c r="AJ436" s="65">
        <v>43735</v>
      </c>
      <c r="AK436" s="65">
        <v>0</v>
      </c>
      <c r="AL436" s="65">
        <v>0</v>
      </c>
      <c r="AM436" s="65">
        <v>0</v>
      </c>
      <c r="AN436" s="89">
        <v>454134220</v>
      </c>
      <c r="AO436" s="89">
        <v>1114967</v>
      </c>
      <c r="AP436" s="89">
        <v>67066309</v>
      </c>
      <c r="AQ436" s="89">
        <v>0</v>
      </c>
      <c r="AR436" s="89">
        <v>0</v>
      </c>
      <c r="AS436" s="89">
        <v>0</v>
      </c>
      <c r="AT436" s="89">
        <v>341333197</v>
      </c>
      <c r="AU436" s="89">
        <v>706593</v>
      </c>
      <c r="AV436" s="89">
        <v>46410014</v>
      </c>
      <c r="AW436" s="89">
        <v>0</v>
      </c>
      <c r="AX436" s="89">
        <v>0</v>
      </c>
      <c r="AY436" s="89">
        <v>0</v>
      </c>
      <c r="AZ436" s="65">
        <f t="shared" si="319"/>
        <v>1222.7565279670007</v>
      </c>
      <c r="BA436" s="65">
        <f t="shared" si="320"/>
        <v>1568.1673699015471</v>
      </c>
      <c r="BB436" s="65">
        <f t="shared" si="321"/>
        <v>1533.4699668457756</v>
      </c>
      <c r="BC436" s="65">
        <f t="shared" si="322"/>
        <v>0</v>
      </c>
      <c r="BD436" s="65">
        <f t="shared" si="323"/>
        <v>0</v>
      </c>
      <c r="BE436" s="65">
        <f t="shared" si="324"/>
        <v>0</v>
      </c>
      <c r="BF436" s="65">
        <f t="shared" si="325"/>
        <v>919.03973861206998</v>
      </c>
      <c r="BG436" s="65">
        <f t="shared" si="326"/>
        <v>993.80168776371306</v>
      </c>
      <c r="BH436" s="65">
        <f t="shared" si="327"/>
        <v>1061.1641477077856</v>
      </c>
      <c r="BI436" s="65">
        <f t="shared" si="328"/>
        <v>0</v>
      </c>
      <c r="BJ436" s="65">
        <f t="shared" si="329"/>
        <v>0</v>
      </c>
      <c r="BK436" s="65">
        <f t="shared" si="330"/>
        <v>0</v>
      </c>
    </row>
    <row r="437" spans="2:63" ht="15" hidden="1" customHeight="1" outlineLevel="1">
      <c r="B437" s="56" t="s">
        <v>51</v>
      </c>
      <c r="C437" s="56" t="s">
        <v>133</v>
      </c>
      <c r="D437" s="88">
        <f t="shared" si="290"/>
        <v>0</v>
      </c>
      <c r="E437" s="88">
        <f t="shared" si="291"/>
        <v>0</v>
      </c>
      <c r="F437" s="65">
        <f t="shared" si="292"/>
        <v>0</v>
      </c>
      <c r="G437" s="65">
        <f t="shared" si="293"/>
        <v>0</v>
      </c>
      <c r="H437" s="65">
        <f t="shared" si="294"/>
        <v>0</v>
      </c>
      <c r="J437" s="88">
        <f t="shared" si="295"/>
        <v>0.30233918275901323</v>
      </c>
      <c r="K437" s="88">
        <f t="shared" si="296"/>
        <v>0.12386860133278009</v>
      </c>
      <c r="L437" s="88">
        <f t="shared" si="297"/>
        <v>0.13222723531624195</v>
      </c>
      <c r="M437" s="88">
        <f t="shared" si="298"/>
        <v>0.1679988102863024</v>
      </c>
      <c r="N437" s="88">
        <f t="shared" si="299"/>
        <v>0.21758625555448893</v>
      </c>
      <c r="O437" s="88">
        <f t="shared" si="300"/>
        <v>5.5979914751173407E-2</v>
      </c>
      <c r="P437" s="65">
        <f t="shared" si="301"/>
        <v>0</v>
      </c>
      <c r="Q437" s="65">
        <f t="shared" si="302"/>
        <v>0</v>
      </c>
      <c r="R437" s="65">
        <f t="shared" si="303"/>
        <v>0</v>
      </c>
      <c r="S437" s="65">
        <f t="shared" si="304"/>
        <v>0</v>
      </c>
      <c r="T437" s="65">
        <f t="shared" si="305"/>
        <v>0</v>
      </c>
      <c r="U437" s="65">
        <f t="shared" si="306"/>
        <v>0</v>
      </c>
      <c r="V437" s="89">
        <f t="shared" si="307"/>
        <v>0</v>
      </c>
      <c r="W437" s="89">
        <f t="shared" si="308"/>
        <v>0</v>
      </c>
      <c r="X437" s="89">
        <f t="shared" si="309"/>
        <v>0</v>
      </c>
      <c r="Y437" s="89">
        <f t="shared" si="310"/>
        <v>0</v>
      </c>
      <c r="Z437" s="89">
        <f t="shared" si="311"/>
        <v>0</v>
      </c>
      <c r="AA437" s="89">
        <f t="shared" si="312"/>
        <v>0</v>
      </c>
      <c r="AB437" s="89">
        <f t="shared" si="313"/>
        <v>0</v>
      </c>
      <c r="AC437" s="89">
        <f t="shared" si="314"/>
        <v>0</v>
      </c>
      <c r="AD437" s="89">
        <f t="shared" si="315"/>
        <v>0</v>
      </c>
      <c r="AE437" s="89">
        <f t="shared" si="316"/>
        <v>0</v>
      </c>
      <c r="AF437" s="89">
        <f t="shared" si="317"/>
        <v>0</v>
      </c>
      <c r="AG437" s="89">
        <f t="shared" si="318"/>
        <v>0</v>
      </c>
      <c r="AH437" s="65">
        <v>0</v>
      </c>
      <c r="AI437" s="65">
        <v>0</v>
      </c>
      <c r="AJ437" s="65">
        <v>0</v>
      </c>
      <c r="AK437" s="65">
        <v>0</v>
      </c>
      <c r="AL437" s="65">
        <v>0</v>
      </c>
      <c r="AM437" s="65">
        <v>0</v>
      </c>
      <c r="AN437" s="89">
        <v>0</v>
      </c>
      <c r="AO437" s="89">
        <v>0</v>
      </c>
      <c r="AP437" s="89">
        <v>0</v>
      </c>
      <c r="AQ437" s="89">
        <v>0</v>
      </c>
      <c r="AR437" s="89">
        <v>0</v>
      </c>
      <c r="AS437" s="89">
        <v>0</v>
      </c>
      <c r="AT437" s="89">
        <v>0</v>
      </c>
      <c r="AU437" s="89">
        <v>0</v>
      </c>
      <c r="AV437" s="89">
        <v>0</v>
      </c>
      <c r="AW437" s="89">
        <v>0</v>
      </c>
      <c r="AX437" s="89">
        <v>0</v>
      </c>
      <c r="AY437" s="89">
        <v>0</v>
      </c>
      <c r="AZ437" s="65">
        <f t="shared" si="319"/>
        <v>0</v>
      </c>
      <c r="BA437" s="65">
        <f t="shared" si="320"/>
        <v>0</v>
      </c>
      <c r="BB437" s="65">
        <f t="shared" si="321"/>
        <v>0</v>
      </c>
      <c r="BC437" s="65">
        <f t="shared" si="322"/>
        <v>0</v>
      </c>
      <c r="BD437" s="65">
        <f t="shared" si="323"/>
        <v>0</v>
      </c>
      <c r="BE437" s="65">
        <f t="shared" si="324"/>
        <v>0</v>
      </c>
      <c r="BF437" s="65">
        <f t="shared" si="325"/>
        <v>0</v>
      </c>
      <c r="BG437" s="65">
        <f t="shared" si="326"/>
        <v>0</v>
      </c>
      <c r="BH437" s="65">
        <f t="shared" si="327"/>
        <v>0</v>
      </c>
      <c r="BI437" s="65">
        <f t="shared" si="328"/>
        <v>0</v>
      </c>
      <c r="BJ437" s="65">
        <f t="shared" si="329"/>
        <v>0</v>
      </c>
      <c r="BK437" s="65">
        <f t="shared" si="330"/>
        <v>0</v>
      </c>
    </row>
    <row r="438" spans="2:63" ht="15" hidden="1" customHeight="1" outlineLevel="1">
      <c r="B438" s="56" t="s">
        <v>51</v>
      </c>
      <c r="C438" s="56" t="s">
        <v>134</v>
      </c>
      <c r="D438" s="88">
        <f t="shared" si="290"/>
        <v>0</v>
      </c>
      <c r="E438" s="88">
        <f t="shared" si="291"/>
        <v>0</v>
      </c>
      <c r="F438" s="65">
        <f t="shared" si="292"/>
        <v>0</v>
      </c>
      <c r="G438" s="65">
        <f t="shared" si="293"/>
        <v>0</v>
      </c>
      <c r="H438" s="65">
        <f t="shared" si="294"/>
        <v>0</v>
      </c>
      <c r="J438" s="88">
        <f t="shared" si="295"/>
        <v>0.30233918275901323</v>
      </c>
      <c r="K438" s="88">
        <f t="shared" si="296"/>
        <v>0.12386860133278009</v>
      </c>
      <c r="L438" s="88">
        <f t="shared" si="297"/>
        <v>0.13222723531624195</v>
      </c>
      <c r="M438" s="88">
        <f t="shared" si="298"/>
        <v>0.1679988102863024</v>
      </c>
      <c r="N438" s="88">
        <f t="shared" si="299"/>
        <v>0.21758625555448893</v>
      </c>
      <c r="O438" s="88">
        <f t="shared" si="300"/>
        <v>5.5979914751173407E-2</v>
      </c>
      <c r="P438" s="65">
        <f t="shared" si="301"/>
        <v>0</v>
      </c>
      <c r="Q438" s="65">
        <f t="shared" si="302"/>
        <v>0</v>
      </c>
      <c r="R438" s="65">
        <f t="shared" si="303"/>
        <v>0</v>
      </c>
      <c r="S438" s="65">
        <f t="shared" si="304"/>
        <v>0</v>
      </c>
      <c r="T438" s="65">
        <f t="shared" si="305"/>
        <v>0</v>
      </c>
      <c r="U438" s="65">
        <f t="shared" si="306"/>
        <v>0</v>
      </c>
      <c r="V438" s="89">
        <f t="shared" si="307"/>
        <v>0</v>
      </c>
      <c r="W438" s="89">
        <f t="shared" si="308"/>
        <v>0</v>
      </c>
      <c r="X438" s="89">
        <f t="shared" si="309"/>
        <v>0</v>
      </c>
      <c r="Y438" s="89">
        <f t="shared" si="310"/>
        <v>0</v>
      </c>
      <c r="Z438" s="89">
        <f t="shared" si="311"/>
        <v>0</v>
      </c>
      <c r="AA438" s="89">
        <f t="shared" si="312"/>
        <v>0</v>
      </c>
      <c r="AB438" s="89">
        <f t="shared" si="313"/>
        <v>0</v>
      </c>
      <c r="AC438" s="89">
        <f t="shared" si="314"/>
        <v>0</v>
      </c>
      <c r="AD438" s="89">
        <f t="shared" si="315"/>
        <v>0</v>
      </c>
      <c r="AE438" s="89">
        <f t="shared" si="316"/>
        <v>0</v>
      </c>
      <c r="AF438" s="89">
        <f t="shared" si="317"/>
        <v>0</v>
      </c>
      <c r="AG438" s="89">
        <f t="shared" si="318"/>
        <v>0</v>
      </c>
      <c r="AH438" s="65">
        <v>0</v>
      </c>
      <c r="AI438" s="65">
        <v>0</v>
      </c>
      <c r="AJ438" s="65">
        <v>0</v>
      </c>
      <c r="AK438" s="65">
        <v>0</v>
      </c>
      <c r="AL438" s="65">
        <v>0</v>
      </c>
      <c r="AM438" s="65">
        <v>0</v>
      </c>
      <c r="AN438" s="89">
        <v>0</v>
      </c>
      <c r="AO438" s="89">
        <v>0</v>
      </c>
      <c r="AP438" s="89">
        <v>0</v>
      </c>
      <c r="AQ438" s="89">
        <v>0</v>
      </c>
      <c r="AR438" s="89">
        <v>0</v>
      </c>
      <c r="AS438" s="89">
        <v>0</v>
      </c>
      <c r="AT438" s="89">
        <v>0</v>
      </c>
      <c r="AU438" s="89">
        <v>0</v>
      </c>
      <c r="AV438" s="89">
        <v>0</v>
      </c>
      <c r="AW438" s="89">
        <v>0</v>
      </c>
      <c r="AX438" s="89">
        <v>0</v>
      </c>
      <c r="AY438" s="89">
        <v>0</v>
      </c>
      <c r="AZ438" s="65">
        <f t="shared" si="319"/>
        <v>0</v>
      </c>
      <c r="BA438" s="65">
        <f t="shared" si="320"/>
        <v>0</v>
      </c>
      <c r="BB438" s="65">
        <f t="shared" si="321"/>
        <v>0</v>
      </c>
      <c r="BC438" s="65">
        <f t="shared" si="322"/>
        <v>0</v>
      </c>
      <c r="BD438" s="65">
        <f t="shared" si="323"/>
        <v>0</v>
      </c>
      <c r="BE438" s="65">
        <f t="shared" si="324"/>
        <v>0</v>
      </c>
      <c r="BF438" s="65">
        <f t="shared" si="325"/>
        <v>0</v>
      </c>
      <c r="BG438" s="65">
        <f t="shared" si="326"/>
        <v>0</v>
      </c>
      <c r="BH438" s="65">
        <f t="shared" si="327"/>
        <v>0</v>
      </c>
      <c r="BI438" s="65">
        <f t="shared" si="328"/>
        <v>0</v>
      </c>
      <c r="BJ438" s="65">
        <f t="shared" si="329"/>
        <v>0</v>
      </c>
      <c r="BK438" s="65">
        <f t="shared" si="330"/>
        <v>0</v>
      </c>
    </row>
    <row r="439" spans="2:63" ht="15" hidden="1" customHeight="1" outlineLevel="1">
      <c r="B439" s="56" t="s">
        <v>51</v>
      </c>
      <c r="C439" s="56" t="s">
        <v>39</v>
      </c>
      <c r="D439" s="88">
        <f t="shared" si="290"/>
        <v>0</v>
      </c>
      <c r="E439" s="88">
        <f t="shared" si="291"/>
        <v>0</v>
      </c>
      <c r="F439" s="65">
        <f t="shared" si="292"/>
        <v>0</v>
      </c>
      <c r="G439" s="65">
        <f t="shared" si="293"/>
        <v>0</v>
      </c>
      <c r="H439" s="65">
        <f t="shared" si="294"/>
        <v>0</v>
      </c>
      <c r="J439" s="88">
        <f t="shared" si="295"/>
        <v>0.30233918275901323</v>
      </c>
      <c r="K439" s="88">
        <f t="shared" si="296"/>
        <v>0.12386860133278009</v>
      </c>
      <c r="L439" s="88">
        <f t="shared" si="297"/>
        <v>0.13222723531624195</v>
      </c>
      <c r="M439" s="88">
        <f t="shared" si="298"/>
        <v>0.1679988102863024</v>
      </c>
      <c r="N439" s="88">
        <f t="shared" si="299"/>
        <v>0.21758625555448893</v>
      </c>
      <c r="O439" s="88">
        <f t="shared" si="300"/>
        <v>5.5979914751173407E-2</v>
      </c>
      <c r="P439" s="65">
        <f t="shared" si="301"/>
        <v>0</v>
      </c>
      <c r="Q439" s="65">
        <f t="shared" si="302"/>
        <v>0</v>
      </c>
      <c r="R439" s="65">
        <f t="shared" si="303"/>
        <v>0</v>
      </c>
      <c r="S439" s="65">
        <f t="shared" si="304"/>
        <v>0</v>
      </c>
      <c r="T439" s="65">
        <f t="shared" si="305"/>
        <v>0</v>
      </c>
      <c r="U439" s="65">
        <f t="shared" si="306"/>
        <v>0</v>
      </c>
      <c r="V439" s="89">
        <f t="shared" si="307"/>
        <v>0</v>
      </c>
      <c r="W439" s="89">
        <f t="shared" si="308"/>
        <v>0</v>
      </c>
      <c r="X439" s="89">
        <f t="shared" si="309"/>
        <v>0</v>
      </c>
      <c r="Y439" s="89">
        <f t="shared" si="310"/>
        <v>0</v>
      </c>
      <c r="Z439" s="89">
        <f t="shared" si="311"/>
        <v>0</v>
      </c>
      <c r="AA439" s="89">
        <f t="shared" si="312"/>
        <v>0</v>
      </c>
      <c r="AB439" s="89">
        <f t="shared" si="313"/>
        <v>0</v>
      </c>
      <c r="AC439" s="89">
        <f t="shared" si="314"/>
        <v>0</v>
      </c>
      <c r="AD439" s="89">
        <f t="shared" si="315"/>
        <v>0</v>
      </c>
      <c r="AE439" s="89">
        <f t="shared" si="316"/>
        <v>0</v>
      </c>
      <c r="AF439" s="89">
        <f t="shared" si="317"/>
        <v>0</v>
      </c>
      <c r="AG439" s="89">
        <f t="shared" si="318"/>
        <v>0</v>
      </c>
      <c r="AH439" s="65">
        <v>0</v>
      </c>
      <c r="AI439" s="65">
        <v>0</v>
      </c>
      <c r="AJ439" s="65">
        <v>0</v>
      </c>
      <c r="AK439" s="65">
        <v>0</v>
      </c>
      <c r="AL439" s="65">
        <v>0</v>
      </c>
      <c r="AM439" s="65">
        <v>0</v>
      </c>
      <c r="AN439" s="89">
        <v>0</v>
      </c>
      <c r="AO439" s="89">
        <v>0</v>
      </c>
      <c r="AP439" s="89">
        <v>0</v>
      </c>
      <c r="AQ439" s="89">
        <v>0</v>
      </c>
      <c r="AR439" s="89">
        <v>0</v>
      </c>
      <c r="AS439" s="89">
        <v>0</v>
      </c>
      <c r="AT439" s="89">
        <v>0</v>
      </c>
      <c r="AU439" s="89">
        <v>0</v>
      </c>
      <c r="AV439" s="89">
        <v>0</v>
      </c>
      <c r="AW439" s="89">
        <v>0</v>
      </c>
      <c r="AX439" s="89">
        <v>0</v>
      </c>
      <c r="AY439" s="89">
        <v>0</v>
      </c>
      <c r="AZ439" s="65">
        <f t="shared" si="319"/>
        <v>0</v>
      </c>
      <c r="BA439" s="65">
        <f t="shared" si="320"/>
        <v>0</v>
      </c>
      <c r="BB439" s="65">
        <f t="shared" si="321"/>
        <v>0</v>
      </c>
      <c r="BC439" s="65">
        <f t="shared" si="322"/>
        <v>0</v>
      </c>
      <c r="BD439" s="65">
        <f t="shared" si="323"/>
        <v>0</v>
      </c>
      <c r="BE439" s="65">
        <f t="shared" si="324"/>
        <v>0</v>
      </c>
      <c r="BF439" s="65">
        <f t="shared" si="325"/>
        <v>0</v>
      </c>
      <c r="BG439" s="65">
        <f t="shared" si="326"/>
        <v>0</v>
      </c>
      <c r="BH439" s="65">
        <f t="shared" si="327"/>
        <v>0</v>
      </c>
      <c r="BI439" s="65">
        <f t="shared" si="328"/>
        <v>0</v>
      </c>
      <c r="BJ439" s="65">
        <f t="shared" si="329"/>
        <v>0</v>
      </c>
      <c r="BK439" s="65">
        <f t="shared" si="330"/>
        <v>0</v>
      </c>
    </row>
    <row r="440" spans="2:63" ht="15" hidden="1" customHeight="1" outlineLevel="1">
      <c r="B440" s="56" t="s">
        <v>51</v>
      </c>
      <c r="C440" s="56" t="s">
        <v>38</v>
      </c>
      <c r="D440" s="88">
        <f t="shared" si="290"/>
        <v>0</v>
      </c>
      <c r="E440" s="88">
        <f t="shared" si="291"/>
        <v>0</v>
      </c>
      <c r="F440" s="65">
        <f t="shared" si="292"/>
        <v>0</v>
      </c>
      <c r="G440" s="65">
        <f t="shared" si="293"/>
        <v>0</v>
      </c>
      <c r="H440" s="65">
        <f t="shared" si="294"/>
        <v>0</v>
      </c>
      <c r="J440" s="88">
        <f t="shared" si="295"/>
        <v>0.30233918275901323</v>
      </c>
      <c r="K440" s="88">
        <f t="shared" si="296"/>
        <v>0.12386860133278009</v>
      </c>
      <c r="L440" s="88">
        <f t="shared" si="297"/>
        <v>0.13222723531624195</v>
      </c>
      <c r="M440" s="88">
        <f t="shared" si="298"/>
        <v>0.1679988102863024</v>
      </c>
      <c r="N440" s="88">
        <f t="shared" si="299"/>
        <v>0.21758625555448893</v>
      </c>
      <c r="O440" s="88">
        <f t="shared" si="300"/>
        <v>5.5979914751173407E-2</v>
      </c>
      <c r="P440" s="65">
        <f t="shared" si="301"/>
        <v>0</v>
      </c>
      <c r="Q440" s="65">
        <f t="shared" si="302"/>
        <v>0</v>
      </c>
      <c r="R440" s="65">
        <f t="shared" si="303"/>
        <v>0</v>
      </c>
      <c r="S440" s="65">
        <f t="shared" si="304"/>
        <v>0</v>
      </c>
      <c r="T440" s="65">
        <f t="shared" si="305"/>
        <v>0</v>
      </c>
      <c r="U440" s="65">
        <f t="shared" si="306"/>
        <v>0</v>
      </c>
      <c r="V440" s="89">
        <f t="shared" si="307"/>
        <v>0</v>
      </c>
      <c r="W440" s="89">
        <f t="shared" si="308"/>
        <v>0</v>
      </c>
      <c r="X440" s="89">
        <f t="shared" si="309"/>
        <v>0</v>
      </c>
      <c r="Y440" s="89">
        <f t="shared" si="310"/>
        <v>0</v>
      </c>
      <c r="Z440" s="89">
        <f t="shared" si="311"/>
        <v>0</v>
      </c>
      <c r="AA440" s="89">
        <f t="shared" si="312"/>
        <v>0</v>
      </c>
      <c r="AB440" s="89">
        <f t="shared" si="313"/>
        <v>0</v>
      </c>
      <c r="AC440" s="89">
        <f t="shared" si="314"/>
        <v>0</v>
      </c>
      <c r="AD440" s="89">
        <f t="shared" si="315"/>
        <v>0</v>
      </c>
      <c r="AE440" s="89">
        <f t="shared" si="316"/>
        <v>0</v>
      </c>
      <c r="AF440" s="89">
        <f t="shared" si="317"/>
        <v>0</v>
      </c>
      <c r="AG440" s="89">
        <f t="shared" si="318"/>
        <v>0</v>
      </c>
      <c r="AH440" s="65">
        <v>0</v>
      </c>
      <c r="AI440" s="65">
        <v>0</v>
      </c>
      <c r="AJ440" s="65">
        <v>0</v>
      </c>
      <c r="AK440" s="65">
        <v>0</v>
      </c>
      <c r="AL440" s="65">
        <v>0</v>
      </c>
      <c r="AM440" s="65">
        <v>0</v>
      </c>
      <c r="AN440" s="89">
        <v>0</v>
      </c>
      <c r="AO440" s="89">
        <v>0</v>
      </c>
      <c r="AP440" s="89">
        <v>0</v>
      </c>
      <c r="AQ440" s="89">
        <v>0</v>
      </c>
      <c r="AR440" s="89">
        <v>0</v>
      </c>
      <c r="AS440" s="89">
        <v>0</v>
      </c>
      <c r="AT440" s="89">
        <v>0</v>
      </c>
      <c r="AU440" s="89">
        <v>0</v>
      </c>
      <c r="AV440" s="89">
        <v>0</v>
      </c>
      <c r="AW440" s="89">
        <v>0</v>
      </c>
      <c r="AX440" s="89">
        <v>0</v>
      </c>
      <c r="AY440" s="89">
        <v>0</v>
      </c>
      <c r="AZ440" s="65">
        <f t="shared" si="319"/>
        <v>0</v>
      </c>
      <c r="BA440" s="65">
        <f t="shared" si="320"/>
        <v>0</v>
      </c>
      <c r="BB440" s="65">
        <f t="shared" si="321"/>
        <v>0</v>
      </c>
      <c r="BC440" s="65">
        <f t="shared" si="322"/>
        <v>0</v>
      </c>
      <c r="BD440" s="65">
        <f t="shared" si="323"/>
        <v>0</v>
      </c>
      <c r="BE440" s="65">
        <f t="shared" si="324"/>
        <v>0</v>
      </c>
      <c r="BF440" s="65">
        <f t="shared" si="325"/>
        <v>0</v>
      </c>
      <c r="BG440" s="65">
        <f t="shared" si="326"/>
        <v>0</v>
      </c>
      <c r="BH440" s="65">
        <f t="shared" si="327"/>
        <v>0</v>
      </c>
      <c r="BI440" s="65">
        <f t="shared" si="328"/>
        <v>0</v>
      </c>
      <c r="BJ440" s="65">
        <f t="shared" si="329"/>
        <v>0</v>
      </c>
      <c r="BK440" s="65">
        <f t="shared" si="330"/>
        <v>0</v>
      </c>
    </row>
    <row r="441" spans="2:63" ht="15" hidden="1" customHeight="1" outlineLevel="1">
      <c r="B441" s="56" t="s">
        <v>51</v>
      </c>
      <c r="C441" s="56" t="s">
        <v>37</v>
      </c>
      <c r="D441" s="88">
        <f t="shared" si="290"/>
        <v>0</v>
      </c>
      <c r="E441" s="88">
        <f t="shared" si="291"/>
        <v>0</v>
      </c>
      <c r="F441" s="65">
        <f t="shared" si="292"/>
        <v>0</v>
      </c>
      <c r="G441" s="65">
        <f t="shared" si="293"/>
        <v>0</v>
      </c>
      <c r="H441" s="65">
        <f t="shared" si="294"/>
        <v>0</v>
      </c>
      <c r="J441" s="88">
        <f t="shared" si="295"/>
        <v>1.0763365787800159E-2</v>
      </c>
      <c r="K441" s="88">
        <f t="shared" si="296"/>
        <v>9.8621677044614413E-5</v>
      </c>
      <c r="L441" s="88">
        <f t="shared" si="297"/>
        <v>0.98913801253515521</v>
      </c>
      <c r="M441" s="88">
        <f t="shared" si="298"/>
        <v>0</v>
      </c>
      <c r="N441" s="88">
        <f t="shared" si="299"/>
        <v>0</v>
      </c>
      <c r="O441" s="88">
        <f t="shared" si="300"/>
        <v>0</v>
      </c>
      <c r="P441" s="65">
        <f t="shared" si="301"/>
        <v>0</v>
      </c>
      <c r="Q441" s="65">
        <f t="shared" si="302"/>
        <v>0</v>
      </c>
      <c r="R441" s="65">
        <f t="shared" si="303"/>
        <v>0</v>
      </c>
      <c r="S441" s="65">
        <f t="shared" si="304"/>
        <v>0</v>
      </c>
      <c r="T441" s="65">
        <f t="shared" si="305"/>
        <v>0</v>
      </c>
      <c r="U441" s="65">
        <f t="shared" si="306"/>
        <v>0</v>
      </c>
      <c r="V441" s="89">
        <f t="shared" si="307"/>
        <v>0</v>
      </c>
      <c r="W441" s="89">
        <f t="shared" si="308"/>
        <v>0</v>
      </c>
      <c r="X441" s="89">
        <f t="shared" si="309"/>
        <v>0</v>
      </c>
      <c r="Y441" s="89">
        <f t="shared" si="310"/>
        <v>0</v>
      </c>
      <c r="Z441" s="89">
        <f t="shared" si="311"/>
        <v>0</v>
      </c>
      <c r="AA441" s="89">
        <f t="shared" si="312"/>
        <v>0</v>
      </c>
      <c r="AB441" s="89">
        <f t="shared" si="313"/>
        <v>0</v>
      </c>
      <c r="AC441" s="89">
        <f t="shared" si="314"/>
        <v>0</v>
      </c>
      <c r="AD441" s="89">
        <f t="shared" si="315"/>
        <v>0</v>
      </c>
      <c r="AE441" s="89">
        <f t="shared" si="316"/>
        <v>0</v>
      </c>
      <c r="AF441" s="89">
        <f t="shared" si="317"/>
        <v>0</v>
      </c>
      <c r="AG441" s="89">
        <f t="shared" si="318"/>
        <v>0</v>
      </c>
      <c r="AH441" s="65">
        <v>3165</v>
      </c>
      <c r="AI441" s="65">
        <v>29</v>
      </c>
      <c r="AJ441" s="65">
        <v>290859</v>
      </c>
      <c r="AK441" s="65">
        <v>0</v>
      </c>
      <c r="AL441" s="65">
        <v>0</v>
      </c>
      <c r="AM441" s="65">
        <v>0</v>
      </c>
      <c r="AN441" s="89">
        <v>3563939</v>
      </c>
      <c r="AO441" s="89">
        <v>33930</v>
      </c>
      <c r="AP441" s="89">
        <v>251174072</v>
      </c>
      <c r="AQ441" s="89">
        <v>0</v>
      </c>
      <c r="AR441" s="89">
        <v>0</v>
      </c>
      <c r="AS441" s="89">
        <v>0</v>
      </c>
      <c r="AT441" s="89">
        <v>4545483</v>
      </c>
      <c r="AU441" s="89">
        <v>29612</v>
      </c>
      <c r="AV441" s="89">
        <v>137045551</v>
      </c>
      <c r="AW441" s="89">
        <v>0</v>
      </c>
      <c r="AX441" s="89">
        <v>0</v>
      </c>
      <c r="AY441" s="89">
        <v>0</v>
      </c>
      <c r="AZ441" s="65">
        <f t="shared" si="319"/>
        <v>1126.0470774091627</v>
      </c>
      <c r="BA441" s="65">
        <f t="shared" si="320"/>
        <v>1170</v>
      </c>
      <c r="BB441" s="65">
        <f t="shared" si="321"/>
        <v>863.55956666288478</v>
      </c>
      <c r="BC441" s="65">
        <f t="shared" si="322"/>
        <v>0</v>
      </c>
      <c r="BD441" s="65">
        <f t="shared" si="323"/>
        <v>0</v>
      </c>
      <c r="BE441" s="65">
        <f t="shared" si="324"/>
        <v>0</v>
      </c>
      <c r="BF441" s="65">
        <f t="shared" si="325"/>
        <v>1436.1715639810427</v>
      </c>
      <c r="BG441" s="65">
        <f t="shared" si="326"/>
        <v>1021.1034482758621</v>
      </c>
      <c r="BH441" s="65">
        <f t="shared" si="327"/>
        <v>471.17521204432387</v>
      </c>
      <c r="BI441" s="65">
        <f t="shared" si="328"/>
        <v>0</v>
      </c>
      <c r="BJ441" s="65">
        <f t="shared" si="329"/>
        <v>0</v>
      </c>
      <c r="BK441" s="65">
        <f t="shared" si="330"/>
        <v>0</v>
      </c>
    </row>
    <row r="442" spans="2:63" ht="15" hidden="1" customHeight="1" outlineLevel="1">
      <c r="B442" s="56" t="s">
        <v>51</v>
      </c>
      <c r="C442" s="56" t="s">
        <v>36</v>
      </c>
      <c r="D442" s="88">
        <f t="shared" si="290"/>
        <v>0</v>
      </c>
      <c r="E442" s="88">
        <f t="shared" si="291"/>
        <v>0</v>
      </c>
      <c r="F442" s="65">
        <f t="shared" si="292"/>
        <v>0</v>
      </c>
      <c r="G442" s="65">
        <f t="shared" si="293"/>
        <v>0</v>
      </c>
      <c r="H442" s="65">
        <f t="shared" si="294"/>
        <v>0</v>
      </c>
      <c r="J442" s="88">
        <f t="shared" si="295"/>
        <v>0.95595876870940411</v>
      </c>
      <c r="K442" s="88">
        <f t="shared" si="296"/>
        <v>3.2476701496752332E-4</v>
      </c>
      <c r="L442" s="88">
        <f t="shared" si="297"/>
        <v>4.3716464275628357E-2</v>
      </c>
      <c r="M442" s="88">
        <f t="shared" si="298"/>
        <v>0</v>
      </c>
      <c r="N442" s="88">
        <f t="shared" si="299"/>
        <v>0</v>
      </c>
      <c r="O442" s="88">
        <f t="shared" si="300"/>
        <v>0</v>
      </c>
      <c r="P442" s="65">
        <f t="shared" si="301"/>
        <v>0</v>
      </c>
      <c r="Q442" s="65">
        <f t="shared" si="302"/>
        <v>0</v>
      </c>
      <c r="R442" s="65">
        <f t="shared" si="303"/>
        <v>0</v>
      </c>
      <c r="S442" s="65">
        <f t="shared" si="304"/>
        <v>0</v>
      </c>
      <c r="T442" s="65">
        <f t="shared" si="305"/>
        <v>0</v>
      </c>
      <c r="U442" s="65">
        <f t="shared" si="306"/>
        <v>0</v>
      </c>
      <c r="V442" s="89">
        <f t="shared" si="307"/>
        <v>0</v>
      </c>
      <c r="W442" s="89">
        <f t="shared" si="308"/>
        <v>0</v>
      </c>
      <c r="X442" s="89">
        <f t="shared" si="309"/>
        <v>0</v>
      </c>
      <c r="Y442" s="89">
        <f t="shared" si="310"/>
        <v>0</v>
      </c>
      <c r="Z442" s="89">
        <f t="shared" si="311"/>
        <v>0</v>
      </c>
      <c r="AA442" s="89">
        <f t="shared" si="312"/>
        <v>0</v>
      </c>
      <c r="AB442" s="89">
        <f t="shared" si="313"/>
        <v>0</v>
      </c>
      <c r="AC442" s="89">
        <f t="shared" si="314"/>
        <v>0</v>
      </c>
      <c r="AD442" s="89">
        <f t="shared" si="315"/>
        <v>0</v>
      </c>
      <c r="AE442" s="89">
        <f t="shared" si="316"/>
        <v>0</v>
      </c>
      <c r="AF442" s="89">
        <f t="shared" si="317"/>
        <v>0</v>
      </c>
      <c r="AG442" s="89">
        <f t="shared" si="318"/>
        <v>0</v>
      </c>
      <c r="AH442" s="65">
        <v>67701</v>
      </c>
      <c r="AI442" s="65">
        <v>23</v>
      </c>
      <c r="AJ442" s="65">
        <v>3096</v>
      </c>
      <c r="AK442" s="65">
        <v>0</v>
      </c>
      <c r="AL442" s="65">
        <v>0</v>
      </c>
      <c r="AM442" s="65">
        <v>0</v>
      </c>
      <c r="AN442" s="89">
        <v>135803619</v>
      </c>
      <c r="AO442" s="89">
        <v>41314</v>
      </c>
      <c r="AP442" s="89">
        <v>4549718</v>
      </c>
      <c r="AQ442" s="89">
        <v>0</v>
      </c>
      <c r="AR442" s="89">
        <v>0</v>
      </c>
      <c r="AS442" s="89">
        <v>0</v>
      </c>
      <c r="AT442" s="89">
        <v>129820442</v>
      </c>
      <c r="AU442" s="89">
        <v>40612</v>
      </c>
      <c r="AV442" s="89">
        <v>5971515</v>
      </c>
      <c r="AW442" s="89">
        <v>0</v>
      </c>
      <c r="AX442" s="89">
        <v>0</v>
      </c>
      <c r="AY442" s="89">
        <v>0</v>
      </c>
      <c r="AZ442" s="65">
        <f t="shared" si="319"/>
        <v>2005.9322462002037</v>
      </c>
      <c r="BA442" s="65">
        <f t="shared" si="320"/>
        <v>1796.2608695652175</v>
      </c>
      <c r="BB442" s="65">
        <f t="shared" si="321"/>
        <v>1469.547157622739</v>
      </c>
      <c r="BC442" s="65">
        <f t="shared" si="322"/>
        <v>0</v>
      </c>
      <c r="BD442" s="65">
        <f t="shared" si="323"/>
        <v>0</v>
      </c>
      <c r="BE442" s="65">
        <f t="shared" si="324"/>
        <v>0</v>
      </c>
      <c r="BF442" s="65">
        <f t="shared" si="325"/>
        <v>1917.5557524999631</v>
      </c>
      <c r="BG442" s="65">
        <f t="shared" si="326"/>
        <v>1765.7391304347825</v>
      </c>
      <c r="BH442" s="65">
        <f t="shared" si="327"/>
        <v>1928.7839147286822</v>
      </c>
      <c r="BI442" s="65">
        <f t="shared" si="328"/>
        <v>0</v>
      </c>
      <c r="BJ442" s="65">
        <f t="shared" si="329"/>
        <v>0</v>
      </c>
      <c r="BK442" s="65">
        <f t="shared" si="330"/>
        <v>0</v>
      </c>
    </row>
    <row r="443" spans="2:63" ht="15" hidden="1" customHeight="1" outlineLevel="1">
      <c r="B443" s="56" t="s">
        <v>51</v>
      </c>
      <c r="C443" s="56" t="s">
        <v>35</v>
      </c>
      <c r="D443" s="88">
        <f t="shared" si="290"/>
        <v>0</v>
      </c>
      <c r="E443" s="88">
        <f t="shared" si="291"/>
        <v>0</v>
      </c>
      <c r="F443" s="65">
        <f t="shared" si="292"/>
        <v>0</v>
      </c>
      <c r="G443" s="65">
        <f t="shared" si="293"/>
        <v>0</v>
      </c>
      <c r="H443" s="65">
        <f t="shared" si="294"/>
        <v>0</v>
      </c>
      <c r="J443" s="88">
        <f t="shared" si="295"/>
        <v>0.30233918275901323</v>
      </c>
      <c r="K443" s="88">
        <f t="shared" si="296"/>
        <v>0.12386860133278009</v>
      </c>
      <c r="L443" s="88">
        <f t="shared" si="297"/>
        <v>0.13222723531624195</v>
      </c>
      <c r="M443" s="88">
        <f t="shared" si="298"/>
        <v>0.1679988102863024</v>
      </c>
      <c r="N443" s="88">
        <f t="shared" si="299"/>
        <v>0.21758625555448893</v>
      </c>
      <c r="O443" s="88">
        <f t="shared" si="300"/>
        <v>5.5979914751173407E-2</v>
      </c>
      <c r="P443" s="65">
        <f t="shared" si="301"/>
        <v>0</v>
      </c>
      <c r="Q443" s="65">
        <f t="shared" si="302"/>
        <v>0</v>
      </c>
      <c r="R443" s="65">
        <f t="shared" si="303"/>
        <v>0</v>
      </c>
      <c r="S443" s="65">
        <f t="shared" si="304"/>
        <v>0</v>
      </c>
      <c r="T443" s="65">
        <f t="shared" si="305"/>
        <v>0</v>
      </c>
      <c r="U443" s="65">
        <f t="shared" si="306"/>
        <v>0</v>
      </c>
      <c r="V443" s="89">
        <f t="shared" si="307"/>
        <v>0</v>
      </c>
      <c r="W443" s="89">
        <f t="shared" si="308"/>
        <v>0</v>
      </c>
      <c r="X443" s="89">
        <f t="shared" si="309"/>
        <v>0</v>
      </c>
      <c r="Y443" s="89">
        <f t="shared" si="310"/>
        <v>0</v>
      </c>
      <c r="Z443" s="89">
        <f t="shared" si="311"/>
        <v>0</v>
      </c>
      <c r="AA443" s="89">
        <f t="shared" si="312"/>
        <v>0</v>
      </c>
      <c r="AB443" s="89">
        <f t="shared" si="313"/>
        <v>0</v>
      </c>
      <c r="AC443" s="89">
        <f t="shared" si="314"/>
        <v>0</v>
      </c>
      <c r="AD443" s="89">
        <f t="shared" si="315"/>
        <v>0</v>
      </c>
      <c r="AE443" s="89">
        <f t="shared" si="316"/>
        <v>0</v>
      </c>
      <c r="AF443" s="89">
        <f t="shared" si="317"/>
        <v>0</v>
      </c>
      <c r="AG443" s="89">
        <f t="shared" si="318"/>
        <v>0</v>
      </c>
      <c r="AH443" s="65">
        <v>0</v>
      </c>
      <c r="AI443" s="65">
        <v>0</v>
      </c>
      <c r="AJ443" s="65">
        <v>0</v>
      </c>
      <c r="AK443" s="65">
        <v>0</v>
      </c>
      <c r="AL443" s="65">
        <v>0</v>
      </c>
      <c r="AM443" s="65">
        <v>0</v>
      </c>
      <c r="AN443" s="89">
        <v>0</v>
      </c>
      <c r="AO443" s="89">
        <v>0</v>
      </c>
      <c r="AP443" s="89">
        <v>0</v>
      </c>
      <c r="AQ443" s="89">
        <v>0</v>
      </c>
      <c r="AR443" s="89">
        <v>0</v>
      </c>
      <c r="AS443" s="89">
        <v>0</v>
      </c>
      <c r="AT443" s="89">
        <v>0</v>
      </c>
      <c r="AU443" s="89">
        <v>0</v>
      </c>
      <c r="AV443" s="89">
        <v>0</v>
      </c>
      <c r="AW443" s="89">
        <v>0</v>
      </c>
      <c r="AX443" s="89">
        <v>0</v>
      </c>
      <c r="AY443" s="89">
        <v>0</v>
      </c>
      <c r="AZ443" s="65">
        <f t="shared" si="319"/>
        <v>0</v>
      </c>
      <c r="BA443" s="65">
        <f t="shared" si="320"/>
        <v>0</v>
      </c>
      <c r="BB443" s="65">
        <f t="shared" si="321"/>
        <v>0</v>
      </c>
      <c r="BC443" s="65">
        <f t="shared" si="322"/>
        <v>0</v>
      </c>
      <c r="BD443" s="65">
        <f t="shared" si="323"/>
        <v>0</v>
      </c>
      <c r="BE443" s="65">
        <f t="shared" si="324"/>
        <v>0</v>
      </c>
      <c r="BF443" s="65">
        <f t="shared" si="325"/>
        <v>0</v>
      </c>
      <c r="BG443" s="65">
        <f t="shared" si="326"/>
        <v>0</v>
      </c>
      <c r="BH443" s="65">
        <f t="shared" si="327"/>
        <v>0</v>
      </c>
      <c r="BI443" s="65">
        <f t="shared" si="328"/>
        <v>0</v>
      </c>
      <c r="BJ443" s="65">
        <f t="shared" si="329"/>
        <v>0</v>
      </c>
      <c r="BK443" s="65">
        <f t="shared" si="330"/>
        <v>0</v>
      </c>
    </row>
    <row r="444" spans="2:63" ht="15" hidden="1" customHeight="1" outlineLevel="1">
      <c r="B444" s="56" t="s">
        <v>51</v>
      </c>
      <c r="C444" s="56" t="s">
        <v>34</v>
      </c>
      <c r="D444" s="88">
        <f t="shared" si="290"/>
        <v>0</v>
      </c>
      <c r="E444" s="88">
        <f t="shared" si="291"/>
        <v>0</v>
      </c>
      <c r="F444" s="65">
        <f t="shared" si="292"/>
        <v>0</v>
      </c>
      <c r="G444" s="65">
        <f t="shared" si="293"/>
        <v>0</v>
      </c>
      <c r="H444" s="65">
        <f t="shared" si="294"/>
        <v>0</v>
      </c>
      <c r="J444" s="88">
        <f t="shared" si="295"/>
        <v>0.70674078459750456</v>
      </c>
      <c r="K444" s="88">
        <f t="shared" si="296"/>
        <v>0.2013499111900533</v>
      </c>
      <c r="L444" s="88">
        <f t="shared" si="297"/>
        <v>9.0042321777076065E-2</v>
      </c>
      <c r="M444" s="88">
        <f t="shared" si="298"/>
        <v>0</v>
      </c>
      <c r="N444" s="88">
        <f t="shared" si="299"/>
        <v>1.8669824353660944E-3</v>
      </c>
      <c r="O444" s="88">
        <f t="shared" si="300"/>
        <v>0</v>
      </c>
      <c r="P444" s="65">
        <f t="shared" si="301"/>
        <v>0</v>
      </c>
      <c r="Q444" s="65">
        <f t="shared" si="302"/>
        <v>0</v>
      </c>
      <c r="R444" s="65">
        <f t="shared" si="303"/>
        <v>0</v>
      </c>
      <c r="S444" s="65">
        <f t="shared" si="304"/>
        <v>0</v>
      </c>
      <c r="T444" s="65">
        <f t="shared" si="305"/>
        <v>0</v>
      </c>
      <c r="U444" s="65">
        <f t="shared" si="306"/>
        <v>0</v>
      </c>
      <c r="V444" s="89">
        <f t="shared" si="307"/>
        <v>0</v>
      </c>
      <c r="W444" s="89">
        <f t="shared" si="308"/>
        <v>0</v>
      </c>
      <c r="X444" s="89">
        <f t="shared" si="309"/>
        <v>0</v>
      </c>
      <c r="Y444" s="89">
        <f t="shared" si="310"/>
        <v>0</v>
      </c>
      <c r="Z444" s="89">
        <f t="shared" si="311"/>
        <v>0</v>
      </c>
      <c r="AA444" s="89">
        <f t="shared" si="312"/>
        <v>0</v>
      </c>
      <c r="AB444" s="89">
        <f t="shared" si="313"/>
        <v>0</v>
      </c>
      <c r="AC444" s="89">
        <f t="shared" si="314"/>
        <v>0</v>
      </c>
      <c r="AD444" s="89">
        <f t="shared" si="315"/>
        <v>0</v>
      </c>
      <c r="AE444" s="89">
        <f t="shared" si="316"/>
        <v>0</v>
      </c>
      <c r="AF444" s="89">
        <f t="shared" si="317"/>
        <v>0</v>
      </c>
      <c r="AG444" s="89">
        <f t="shared" si="318"/>
        <v>0</v>
      </c>
      <c r="AH444" s="65">
        <v>1611475</v>
      </c>
      <c r="AI444" s="65">
        <v>459108</v>
      </c>
      <c r="AJ444" s="65">
        <v>205310</v>
      </c>
      <c r="AK444" s="65">
        <v>0</v>
      </c>
      <c r="AL444" s="65">
        <v>4257</v>
      </c>
      <c r="AM444" s="65">
        <v>0</v>
      </c>
      <c r="AN444" s="89">
        <v>1814332498</v>
      </c>
      <c r="AO444" s="89">
        <v>601152119</v>
      </c>
      <c r="AP444" s="89">
        <v>285020799</v>
      </c>
      <c r="AQ444" s="89">
        <v>0</v>
      </c>
      <c r="AR444" s="89">
        <v>12045883</v>
      </c>
      <c r="AS444" s="89">
        <v>0</v>
      </c>
      <c r="AT444" s="89">
        <v>1317861813</v>
      </c>
      <c r="AU444" s="89">
        <v>461758553</v>
      </c>
      <c r="AV444" s="89">
        <v>198601339</v>
      </c>
      <c r="AW444" s="89">
        <v>0</v>
      </c>
      <c r="AX444" s="89">
        <v>7451172</v>
      </c>
      <c r="AY444" s="89">
        <v>0</v>
      </c>
      <c r="AZ444" s="65">
        <f t="shared" si="319"/>
        <v>1125.8831182612203</v>
      </c>
      <c r="BA444" s="65">
        <f t="shared" si="320"/>
        <v>1309.3915135436541</v>
      </c>
      <c r="BB444" s="65">
        <f t="shared" si="321"/>
        <v>1388.246062052506</v>
      </c>
      <c r="BC444" s="65">
        <f t="shared" si="322"/>
        <v>0</v>
      </c>
      <c r="BD444" s="65">
        <f t="shared" si="323"/>
        <v>2829.6647874089736</v>
      </c>
      <c r="BE444" s="65">
        <f t="shared" si="324"/>
        <v>0</v>
      </c>
      <c r="BF444" s="65">
        <f t="shared" si="325"/>
        <v>817.79848461812935</v>
      </c>
      <c r="BG444" s="65">
        <f t="shared" si="326"/>
        <v>1005.7732668566002</v>
      </c>
      <c r="BH444" s="65">
        <f t="shared" si="327"/>
        <v>967.32423652038381</v>
      </c>
      <c r="BI444" s="65">
        <f t="shared" si="328"/>
        <v>0</v>
      </c>
      <c r="BJ444" s="65">
        <f t="shared" si="329"/>
        <v>1750.3340380549682</v>
      </c>
      <c r="BK444" s="65">
        <f t="shared" si="330"/>
        <v>0</v>
      </c>
    </row>
    <row r="445" spans="2:63" ht="15" hidden="1" customHeight="1" outlineLevel="1">
      <c r="B445" s="56" t="s">
        <v>51</v>
      </c>
      <c r="C445" s="56" t="s">
        <v>33</v>
      </c>
      <c r="D445" s="88">
        <f t="shared" si="290"/>
        <v>0</v>
      </c>
      <c r="E445" s="88">
        <f t="shared" si="291"/>
        <v>0</v>
      </c>
      <c r="F445" s="65">
        <f t="shared" si="292"/>
        <v>0</v>
      </c>
      <c r="G445" s="65">
        <f t="shared" si="293"/>
        <v>0</v>
      </c>
      <c r="H445" s="65">
        <f t="shared" si="294"/>
        <v>0</v>
      </c>
      <c r="J445" s="88">
        <f t="shared" si="295"/>
        <v>2.8435112532046287E-2</v>
      </c>
      <c r="K445" s="88">
        <f t="shared" si="296"/>
        <v>1.1084522233507646E-4</v>
      </c>
      <c r="L445" s="88">
        <f t="shared" si="297"/>
        <v>6.7620077831988742E-3</v>
      </c>
      <c r="M445" s="88">
        <f t="shared" si="298"/>
        <v>0.96457871852590904</v>
      </c>
      <c r="N445" s="88">
        <f t="shared" si="299"/>
        <v>0</v>
      </c>
      <c r="O445" s="88">
        <f t="shared" si="300"/>
        <v>1.1331593651073166E-4</v>
      </c>
      <c r="P445" s="65">
        <f t="shared" si="301"/>
        <v>0</v>
      </c>
      <c r="Q445" s="65">
        <f t="shared" si="302"/>
        <v>0</v>
      </c>
      <c r="R445" s="65">
        <f t="shared" si="303"/>
        <v>0</v>
      </c>
      <c r="S445" s="65">
        <f t="shared" si="304"/>
        <v>0</v>
      </c>
      <c r="T445" s="65">
        <f t="shared" si="305"/>
        <v>0</v>
      </c>
      <c r="U445" s="65">
        <f t="shared" si="306"/>
        <v>0</v>
      </c>
      <c r="V445" s="89">
        <f t="shared" si="307"/>
        <v>0</v>
      </c>
      <c r="W445" s="89">
        <f t="shared" si="308"/>
        <v>0</v>
      </c>
      <c r="X445" s="89">
        <f t="shared" si="309"/>
        <v>0</v>
      </c>
      <c r="Y445" s="89">
        <f t="shared" si="310"/>
        <v>0</v>
      </c>
      <c r="Z445" s="89">
        <f t="shared" si="311"/>
        <v>0</v>
      </c>
      <c r="AA445" s="89">
        <f t="shared" si="312"/>
        <v>0</v>
      </c>
      <c r="AB445" s="89">
        <f t="shared" si="313"/>
        <v>0</v>
      </c>
      <c r="AC445" s="89">
        <f t="shared" si="314"/>
        <v>0</v>
      </c>
      <c r="AD445" s="89">
        <f t="shared" si="315"/>
        <v>0</v>
      </c>
      <c r="AE445" s="89">
        <f t="shared" si="316"/>
        <v>0</v>
      </c>
      <c r="AF445" s="89">
        <f t="shared" si="317"/>
        <v>0</v>
      </c>
      <c r="AG445" s="89">
        <f t="shared" si="318"/>
        <v>0</v>
      </c>
      <c r="AH445" s="65">
        <v>253195</v>
      </c>
      <c r="AI445" s="65">
        <v>987</v>
      </c>
      <c r="AJ445" s="65">
        <v>60211</v>
      </c>
      <c r="AK445" s="65">
        <v>8588906</v>
      </c>
      <c r="AL445" s="65">
        <v>0</v>
      </c>
      <c r="AM445" s="65">
        <v>1009</v>
      </c>
      <c r="AN445" s="89">
        <v>99266372</v>
      </c>
      <c r="AO445" s="89">
        <v>813420</v>
      </c>
      <c r="AP445" s="89">
        <v>41284837</v>
      </c>
      <c r="AQ445" s="89">
        <v>5223283416</v>
      </c>
      <c r="AR445" s="89">
        <v>0</v>
      </c>
      <c r="AS445" s="89">
        <v>929377</v>
      </c>
      <c r="AT445" s="89">
        <v>70489002</v>
      </c>
      <c r="AU445" s="89">
        <v>281642</v>
      </c>
      <c r="AV445" s="89">
        <v>18031801</v>
      </c>
      <c r="AW445" s="89">
        <v>2705676343</v>
      </c>
      <c r="AX445" s="89">
        <v>0</v>
      </c>
      <c r="AY445" s="89">
        <v>296859</v>
      </c>
      <c r="AZ445" s="65">
        <f t="shared" si="319"/>
        <v>392.0550247832698</v>
      </c>
      <c r="BA445" s="65">
        <f t="shared" si="320"/>
        <v>824.13373860182367</v>
      </c>
      <c r="BB445" s="65">
        <f t="shared" si="321"/>
        <v>685.66934613276646</v>
      </c>
      <c r="BC445" s="65">
        <f t="shared" si="322"/>
        <v>608.14304126742104</v>
      </c>
      <c r="BD445" s="65">
        <f t="shared" si="323"/>
        <v>0</v>
      </c>
      <c r="BE445" s="65">
        <f t="shared" si="324"/>
        <v>921.08721506442021</v>
      </c>
      <c r="BF445" s="65">
        <f t="shared" si="325"/>
        <v>278.39808053081617</v>
      </c>
      <c r="BG445" s="65">
        <f t="shared" si="326"/>
        <v>285.3515704154002</v>
      </c>
      <c r="BH445" s="65">
        <f t="shared" si="327"/>
        <v>299.47685638836759</v>
      </c>
      <c r="BI445" s="65">
        <f t="shared" si="328"/>
        <v>315.01990393188606</v>
      </c>
      <c r="BJ445" s="65">
        <f t="shared" si="329"/>
        <v>0</v>
      </c>
      <c r="BK445" s="65">
        <f t="shared" si="330"/>
        <v>294.21110009910802</v>
      </c>
    </row>
    <row r="446" spans="2:63" ht="15" hidden="1" customHeight="1" outlineLevel="1">
      <c r="B446" s="56" t="s">
        <v>51</v>
      </c>
      <c r="C446" s="56" t="s">
        <v>32</v>
      </c>
      <c r="D446" s="88">
        <f t="shared" si="290"/>
        <v>0</v>
      </c>
      <c r="E446" s="88">
        <f t="shared" si="291"/>
        <v>0</v>
      </c>
      <c r="F446" s="65">
        <f t="shared" si="292"/>
        <v>0</v>
      </c>
      <c r="G446" s="65">
        <f t="shared" si="293"/>
        <v>0</v>
      </c>
      <c r="H446" s="65">
        <f t="shared" si="294"/>
        <v>0</v>
      </c>
      <c r="J446" s="88">
        <f t="shared" si="295"/>
        <v>0.30233918275901323</v>
      </c>
      <c r="K446" s="88">
        <f t="shared" si="296"/>
        <v>0.12386860133278009</v>
      </c>
      <c r="L446" s="88">
        <f t="shared" si="297"/>
        <v>0.13222723531624195</v>
      </c>
      <c r="M446" s="88">
        <f t="shared" si="298"/>
        <v>0.1679988102863024</v>
      </c>
      <c r="N446" s="88">
        <f t="shared" si="299"/>
        <v>0.21758625555448893</v>
      </c>
      <c r="O446" s="88">
        <f t="shared" si="300"/>
        <v>5.5979914751173407E-2</v>
      </c>
      <c r="P446" s="65">
        <f t="shared" si="301"/>
        <v>0</v>
      </c>
      <c r="Q446" s="65">
        <f t="shared" si="302"/>
        <v>0</v>
      </c>
      <c r="R446" s="65">
        <f t="shared" si="303"/>
        <v>0</v>
      </c>
      <c r="S446" s="65">
        <f t="shared" si="304"/>
        <v>0</v>
      </c>
      <c r="T446" s="65">
        <f t="shared" si="305"/>
        <v>0</v>
      </c>
      <c r="U446" s="65">
        <f t="shared" si="306"/>
        <v>0</v>
      </c>
      <c r="V446" s="89">
        <f t="shared" si="307"/>
        <v>0</v>
      </c>
      <c r="W446" s="89">
        <f t="shared" si="308"/>
        <v>0</v>
      </c>
      <c r="X446" s="89">
        <f t="shared" si="309"/>
        <v>0</v>
      </c>
      <c r="Y446" s="89">
        <f t="shared" si="310"/>
        <v>0</v>
      </c>
      <c r="Z446" s="89">
        <f t="shared" si="311"/>
        <v>0</v>
      </c>
      <c r="AA446" s="89">
        <f t="shared" si="312"/>
        <v>0</v>
      </c>
      <c r="AB446" s="89">
        <f t="shared" si="313"/>
        <v>0</v>
      </c>
      <c r="AC446" s="89">
        <f t="shared" si="314"/>
        <v>0</v>
      </c>
      <c r="AD446" s="89">
        <f t="shared" si="315"/>
        <v>0</v>
      </c>
      <c r="AE446" s="89">
        <f t="shared" si="316"/>
        <v>0</v>
      </c>
      <c r="AF446" s="89">
        <f t="shared" si="317"/>
        <v>0</v>
      </c>
      <c r="AG446" s="89">
        <f t="shared" si="318"/>
        <v>0</v>
      </c>
      <c r="AH446" s="65">
        <v>0</v>
      </c>
      <c r="AI446" s="65">
        <v>0</v>
      </c>
      <c r="AJ446" s="65">
        <v>0</v>
      </c>
      <c r="AK446" s="65">
        <v>0</v>
      </c>
      <c r="AL446" s="65">
        <v>0</v>
      </c>
      <c r="AM446" s="65">
        <v>0</v>
      </c>
      <c r="AN446" s="89">
        <v>0</v>
      </c>
      <c r="AO446" s="89">
        <v>0</v>
      </c>
      <c r="AP446" s="89">
        <v>0</v>
      </c>
      <c r="AQ446" s="89">
        <v>0</v>
      </c>
      <c r="AR446" s="89">
        <v>0</v>
      </c>
      <c r="AS446" s="89">
        <v>0</v>
      </c>
      <c r="AT446" s="89">
        <v>0</v>
      </c>
      <c r="AU446" s="89">
        <v>0</v>
      </c>
      <c r="AV446" s="89">
        <v>0</v>
      </c>
      <c r="AW446" s="89">
        <v>0</v>
      </c>
      <c r="AX446" s="89">
        <v>0</v>
      </c>
      <c r="AY446" s="89">
        <v>0</v>
      </c>
      <c r="AZ446" s="65">
        <f t="shared" si="319"/>
        <v>0</v>
      </c>
      <c r="BA446" s="65">
        <f t="shared" si="320"/>
        <v>0</v>
      </c>
      <c r="BB446" s="65">
        <f t="shared" si="321"/>
        <v>0</v>
      </c>
      <c r="BC446" s="65">
        <f t="shared" si="322"/>
        <v>0</v>
      </c>
      <c r="BD446" s="65">
        <f t="shared" si="323"/>
        <v>0</v>
      </c>
      <c r="BE446" s="65">
        <f t="shared" si="324"/>
        <v>0</v>
      </c>
      <c r="BF446" s="65">
        <f t="shared" si="325"/>
        <v>0</v>
      </c>
      <c r="BG446" s="65">
        <f t="shared" si="326"/>
        <v>0</v>
      </c>
      <c r="BH446" s="65">
        <f t="shared" si="327"/>
        <v>0</v>
      </c>
      <c r="BI446" s="65">
        <f t="shared" si="328"/>
        <v>0</v>
      </c>
      <c r="BJ446" s="65">
        <f t="shared" si="329"/>
        <v>0</v>
      </c>
      <c r="BK446" s="65">
        <f t="shared" si="330"/>
        <v>0</v>
      </c>
    </row>
    <row r="447" spans="2:63" ht="15" hidden="1" customHeight="1" outlineLevel="1">
      <c r="B447" s="56" t="s">
        <v>51</v>
      </c>
      <c r="C447" s="56" t="s">
        <v>31</v>
      </c>
      <c r="D447" s="88">
        <f t="shared" si="290"/>
        <v>0</v>
      </c>
      <c r="E447" s="88">
        <f t="shared" si="291"/>
        <v>0</v>
      </c>
      <c r="F447" s="65">
        <f t="shared" si="292"/>
        <v>0</v>
      </c>
      <c r="G447" s="65">
        <f t="shared" si="293"/>
        <v>0</v>
      </c>
      <c r="H447" s="65">
        <f t="shared" si="294"/>
        <v>0</v>
      </c>
      <c r="J447" s="88">
        <f t="shared" si="295"/>
        <v>0.30233918275901323</v>
      </c>
      <c r="K447" s="88">
        <f t="shared" si="296"/>
        <v>0.12386860133278009</v>
      </c>
      <c r="L447" s="88">
        <f t="shared" si="297"/>
        <v>0.13222723531624195</v>
      </c>
      <c r="M447" s="88">
        <f t="shared" si="298"/>
        <v>0.1679988102863024</v>
      </c>
      <c r="N447" s="88">
        <f t="shared" si="299"/>
        <v>0.21758625555448893</v>
      </c>
      <c r="O447" s="88">
        <f t="shared" si="300"/>
        <v>5.5979914751173407E-2</v>
      </c>
      <c r="P447" s="65">
        <f t="shared" si="301"/>
        <v>0</v>
      </c>
      <c r="Q447" s="65">
        <f t="shared" si="302"/>
        <v>0</v>
      </c>
      <c r="R447" s="65">
        <f t="shared" si="303"/>
        <v>0</v>
      </c>
      <c r="S447" s="65">
        <f t="shared" si="304"/>
        <v>0</v>
      </c>
      <c r="T447" s="65">
        <f t="shared" si="305"/>
        <v>0</v>
      </c>
      <c r="U447" s="65">
        <f t="shared" si="306"/>
        <v>0</v>
      </c>
      <c r="V447" s="89">
        <f t="shared" si="307"/>
        <v>0</v>
      </c>
      <c r="W447" s="89">
        <f t="shared" si="308"/>
        <v>0</v>
      </c>
      <c r="X447" s="89">
        <f t="shared" si="309"/>
        <v>0</v>
      </c>
      <c r="Y447" s="89">
        <f t="shared" si="310"/>
        <v>0</v>
      </c>
      <c r="Z447" s="89">
        <f t="shared" si="311"/>
        <v>0</v>
      </c>
      <c r="AA447" s="89">
        <f t="shared" si="312"/>
        <v>0</v>
      </c>
      <c r="AB447" s="89">
        <f t="shared" si="313"/>
        <v>0</v>
      </c>
      <c r="AC447" s="89">
        <f t="shared" si="314"/>
        <v>0</v>
      </c>
      <c r="AD447" s="89">
        <f t="shared" si="315"/>
        <v>0</v>
      </c>
      <c r="AE447" s="89">
        <f t="shared" si="316"/>
        <v>0</v>
      </c>
      <c r="AF447" s="89">
        <f t="shared" si="317"/>
        <v>0</v>
      </c>
      <c r="AG447" s="89">
        <f t="shared" si="318"/>
        <v>0</v>
      </c>
      <c r="AH447" s="65">
        <v>0</v>
      </c>
      <c r="AI447" s="65">
        <v>0</v>
      </c>
      <c r="AJ447" s="65">
        <v>0</v>
      </c>
      <c r="AK447" s="65">
        <v>0</v>
      </c>
      <c r="AL447" s="65">
        <v>0</v>
      </c>
      <c r="AM447" s="65">
        <v>0</v>
      </c>
      <c r="AN447" s="89">
        <v>0</v>
      </c>
      <c r="AO447" s="89">
        <v>0</v>
      </c>
      <c r="AP447" s="89">
        <v>0</v>
      </c>
      <c r="AQ447" s="89">
        <v>0</v>
      </c>
      <c r="AR447" s="89">
        <v>0</v>
      </c>
      <c r="AS447" s="89">
        <v>0</v>
      </c>
      <c r="AT447" s="89">
        <v>0</v>
      </c>
      <c r="AU447" s="89">
        <v>0</v>
      </c>
      <c r="AV447" s="89">
        <v>0</v>
      </c>
      <c r="AW447" s="89">
        <v>0</v>
      </c>
      <c r="AX447" s="89">
        <v>0</v>
      </c>
      <c r="AY447" s="89">
        <v>0</v>
      </c>
      <c r="AZ447" s="65">
        <f t="shared" si="319"/>
        <v>0</v>
      </c>
      <c r="BA447" s="65">
        <f t="shared" si="320"/>
        <v>0</v>
      </c>
      <c r="BB447" s="65">
        <f t="shared" si="321"/>
        <v>0</v>
      </c>
      <c r="BC447" s="65">
        <f t="shared" si="322"/>
        <v>0</v>
      </c>
      <c r="BD447" s="65">
        <f t="shared" si="323"/>
        <v>0</v>
      </c>
      <c r="BE447" s="65">
        <f t="shared" si="324"/>
        <v>0</v>
      </c>
      <c r="BF447" s="65">
        <f t="shared" si="325"/>
        <v>0</v>
      </c>
      <c r="BG447" s="65">
        <f t="shared" si="326"/>
        <v>0</v>
      </c>
      <c r="BH447" s="65">
        <f t="shared" si="327"/>
        <v>0</v>
      </c>
      <c r="BI447" s="65">
        <f t="shared" si="328"/>
        <v>0</v>
      </c>
      <c r="BJ447" s="65">
        <f t="shared" si="329"/>
        <v>0</v>
      </c>
      <c r="BK447" s="65">
        <f t="shared" si="330"/>
        <v>0</v>
      </c>
    </row>
    <row r="448" spans="2:63" ht="15" hidden="1" customHeight="1" outlineLevel="1">
      <c r="B448" s="56" t="s">
        <v>51</v>
      </c>
      <c r="C448" s="56" t="s">
        <v>135</v>
      </c>
      <c r="D448" s="88">
        <f t="shared" si="290"/>
        <v>0</v>
      </c>
      <c r="E448" s="88">
        <f t="shared" si="291"/>
        <v>0</v>
      </c>
      <c r="F448" s="65">
        <f t="shared" si="292"/>
        <v>0</v>
      </c>
      <c r="G448" s="65">
        <f t="shared" si="293"/>
        <v>0</v>
      </c>
      <c r="H448" s="65">
        <f t="shared" si="294"/>
        <v>0</v>
      </c>
      <c r="J448" s="88">
        <f t="shared" si="295"/>
        <v>0.30233918275901323</v>
      </c>
      <c r="K448" s="88">
        <f t="shared" si="296"/>
        <v>0.12386860133278009</v>
      </c>
      <c r="L448" s="88">
        <f t="shared" si="297"/>
        <v>0.13222723531624195</v>
      </c>
      <c r="M448" s="88">
        <f t="shared" si="298"/>
        <v>0.1679988102863024</v>
      </c>
      <c r="N448" s="88">
        <f t="shared" si="299"/>
        <v>0.21758625555448893</v>
      </c>
      <c r="O448" s="88">
        <f t="shared" si="300"/>
        <v>5.5979914751173407E-2</v>
      </c>
      <c r="P448" s="65">
        <f t="shared" si="301"/>
        <v>0</v>
      </c>
      <c r="Q448" s="65">
        <f t="shared" si="302"/>
        <v>0</v>
      </c>
      <c r="R448" s="65">
        <f t="shared" si="303"/>
        <v>0</v>
      </c>
      <c r="S448" s="65">
        <f t="shared" si="304"/>
        <v>0</v>
      </c>
      <c r="T448" s="65">
        <f t="shared" si="305"/>
        <v>0</v>
      </c>
      <c r="U448" s="65">
        <f t="shared" si="306"/>
        <v>0</v>
      </c>
      <c r="V448" s="89">
        <f t="shared" si="307"/>
        <v>0</v>
      </c>
      <c r="W448" s="89">
        <f t="shared" si="308"/>
        <v>0</v>
      </c>
      <c r="X448" s="89">
        <f t="shared" si="309"/>
        <v>0</v>
      </c>
      <c r="Y448" s="89">
        <f t="shared" si="310"/>
        <v>0</v>
      </c>
      <c r="Z448" s="89">
        <f t="shared" si="311"/>
        <v>0</v>
      </c>
      <c r="AA448" s="89">
        <f t="shared" si="312"/>
        <v>0</v>
      </c>
      <c r="AB448" s="89">
        <f t="shared" si="313"/>
        <v>0</v>
      </c>
      <c r="AC448" s="89">
        <f t="shared" si="314"/>
        <v>0</v>
      </c>
      <c r="AD448" s="89">
        <f t="shared" si="315"/>
        <v>0</v>
      </c>
      <c r="AE448" s="89">
        <f t="shared" si="316"/>
        <v>0</v>
      </c>
      <c r="AF448" s="89">
        <f t="shared" si="317"/>
        <v>0</v>
      </c>
      <c r="AG448" s="89">
        <f t="shared" si="318"/>
        <v>0</v>
      </c>
      <c r="AH448" s="65">
        <v>0</v>
      </c>
      <c r="AI448" s="65">
        <v>0</v>
      </c>
      <c r="AJ448" s="65">
        <v>0</v>
      </c>
      <c r="AK448" s="65">
        <v>0</v>
      </c>
      <c r="AL448" s="65">
        <v>0</v>
      </c>
      <c r="AM448" s="65">
        <v>0</v>
      </c>
      <c r="AN448" s="89">
        <v>0</v>
      </c>
      <c r="AO448" s="89">
        <v>0</v>
      </c>
      <c r="AP448" s="89">
        <v>0</v>
      </c>
      <c r="AQ448" s="89">
        <v>0</v>
      </c>
      <c r="AR448" s="89">
        <v>0</v>
      </c>
      <c r="AS448" s="89">
        <v>0</v>
      </c>
      <c r="AT448" s="89">
        <v>0</v>
      </c>
      <c r="AU448" s="89">
        <v>0</v>
      </c>
      <c r="AV448" s="89">
        <v>0</v>
      </c>
      <c r="AW448" s="89">
        <v>0</v>
      </c>
      <c r="AX448" s="89">
        <v>0</v>
      </c>
      <c r="AY448" s="89">
        <v>0</v>
      </c>
      <c r="AZ448" s="65">
        <f t="shared" si="319"/>
        <v>0</v>
      </c>
      <c r="BA448" s="65">
        <f t="shared" si="320"/>
        <v>0</v>
      </c>
      <c r="BB448" s="65">
        <f t="shared" si="321"/>
        <v>0</v>
      </c>
      <c r="BC448" s="65">
        <f t="shared" si="322"/>
        <v>0</v>
      </c>
      <c r="BD448" s="65">
        <f t="shared" si="323"/>
        <v>0</v>
      </c>
      <c r="BE448" s="65">
        <f t="shared" si="324"/>
        <v>0</v>
      </c>
      <c r="BF448" s="65">
        <f t="shared" si="325"/>
        <v>0</v>
      </c>
      <c r="BG448" s="65">
        <f t="shared" si="326"/>
        <v>0</v>
      </c>
      <c r="BH448" s="65">
        <f t="shared" si="327"/>
        <v>0</v>
      </c>
      <c r="BI448" s="65">
        <f t="shared" si="328"/>
        <v>0</v>
      </c>
      <c r="BJ448" s="65">
        <f t="shared" si="329"/>
        <v>0</v>
      </c>
      <c r="BK448" s="65">
        <f t="shared" si="330"/>
        <v>0</v>
      </c>
    </row>
    <row r="449" spans="2:63" ht="15" hidden="1" customHeight="1" outlineLevel="1">
      <c r="B449" s="54" t="s">
        <v>50</v>
      </c>
      <c r="C449" s="56" t="s">
        <v>125</v>
      </c>
      <c r="D449" s="88">
        <f t="shared" si="290"/>
        <v>0</v>
      </c>
      <c r="E449" s="88">
        <f t="shared" si="291"/>
        <v>0</v>
      </c>
      <c r="F449" s="65">
        <f t="shared" si="292"/>
        <v>0</v>
      </c>
      <c r="G449" s="65">
        <f t="shared" si="293"/>
        <v>0</v>
      </c>
      <c r="H449" s="65">
        <f t="shared" si="294"/>
        <v>0</v>
      </c>
      <c r="J449" s="88">
        <f t="shared" si="295"/>
        <v>0.30233918275901323</v>
      </c>
      <c r="K449" s="88">
        <f t="shared" si="296"/>
        <v>0.12386860133278009</v>
      </c>
      <c r="L449" s="88">
        <f t="shared" si="297"/>
        <v>0.13222723531624195</v>
      </c>
      <c r="M449" s="88">
        <f t="shared" si="298"/>
        <v>0.1679988102863024</v>
      </c>
      <c r="N449" s="88">
        <f t="shared" si="299"/>
        <v>0.21758625555448893</v>
      </c>
      <c r="O449" s="88">
        <f t="shared" si="300"/>
        <v>5.5979914751173407E-2</v>
      </c>
      <c r="P449" s="65">
        <f t="shared" si="301"/>
        <v>0</v>
      </c>
      <c r="Q449" s="65">
        <f t="shared" si="302"/>
        <v>0</v>
      </c>
      <c r="R449" s="65">
        <f t="shared" si="303"/>
        <v>0</v>
      </c>
      <c r="S449" s="65">
        <f t="shared" si="304"/>
        <v>0</v>
      </c>
      <c r="T449" s="65">
        <f t="shared" si="305"/>
        <v>0</v>
      </c>
      <c r="U449" s="65">
        <f t="shared" si="306"/>
        <v>0</v>
      </c>
      <c r="V449" s="89">
        <f t="shared" si="307"/>
        <v>0</v>
      </c>
      <c r="W449" s="89">
        <f t="shared" si="308"/>
        <v>0</v>
      </c>
      <c r="X449" s="89">
        <f t="shared" si="309"/>
        <v>0</v>
      </c>
      <c r="Y449" s="89">
        <f t="shared" si="310"/>
        <v>0</v>
      </c>
      <c r="Z449" s="89">
        <f t="shared" si="311"/>
        <v>0</v>
      </c>
      <c r="AA449" s="89">
        <f t="shared" si="312"/>
        <v>0</v>
      </c>
      <c r="AB449" s="89">
        <f t="shared" si="313"/>
        <v>0</v>
      </c>
      <c r="AC449" s="89">
        <f t="shared" si="314"/>
        <v>0</v>
      </c>
      <c r="AD449" s="89">
        <f t="shared" si="315"/>
        <v>0</v>
      </c>
      <c r="AE449" s="89">
        <f t="shared" si="316"/>
        <v>0</v>
      </c>
      <c r="AF449" s="89">
        <f t="shared" si="317"/>
        <v>0</v>
      </c>
      <c r="AG449" s="89">
        <f t="shared" si="318"/>
        <v>0</v>
      </c>
      <c r="AH449" s="65">
        <v>0</v>
      </c>
      <c r="AI449" s="65">
        <v>0</v>
      </c>
      <c r="AJ449" s="65">
        <v>0</v>
      </c>
      <c r="AK449" s="65">
        <v>0</v>
      </c>
      <c r="AL449" s="65">
        <v>0</v>
      </c>
      <c r="AM449" s="65">
        <v>0</v>
      </c>
      <c r="AN449" s="89">
        <v>0</v>
      </c>
      <c r="AO449" s="89">
        <v>0</v>
      </c>
      <c r="AP449" s="89">
        <v>0</v>
      </c>
      <c r="AQ449" s="89">
        <v>0</v>
      </c>
      <c r="AR449" s="89">
        <v>0</v>
      </c>
      <c r="AS449" s="89">
        <v>0</v>
      </c>
      <c r="AT449" s="89">
        <v>0</v>
      </c>
      <c r="AU449" s="89">
        <v>0</v>
      </c>
      <c r="AV449" s="89">
        <v>0</v>
      </c>
      <c r="AW449" s="89">
        <v>0</v>
      </c>
      <c r="AX449" s="89">
        <v>0</v>
      </c>
      <c r="AY449" s="89">
        <v>0</v>
      </c>
      <c r="AZ449" s="65">
        <f t="shared" si="319"/>
        <v>0</v>
      </c>
      <c r="BA449" s="65">
        <f t="shared" si="320"/>
        <v>0</v>
      </c>
      <c r="BB449" s="65">
        <f t="shared" si="321"/>
        <v>0</v>
      </c>
      <c r="BC449" s="65">
        <f t="shared" si="322"/>
        <v>0</v>
      </c>
      <c r="BD449" s="65">
        <f t="shared" si="323"/>
        <v>0</v>
      </c>
      <c r="BE449" s="65">
        <f t="shared" si="324"/>
        <v>0</v>
      </c>
      <c r="BF449" s="65">
        <f t="shared" si="325"/>
        <v>0</v>
      </c>
      <c r="BG449" s="65">
        <f t="shared" si="326"/>
        <v>0</v>
      </c>
      <c r="BH449" s="65">
        <f t="shared" si="327"/>
        <v>0</v>
      </c>
      <c r="BI449" s="65">
        <f t="shared" si="328"/>
        <v>0</v>
      </c>
      <c r="BJ449" s="65">
        <f t="shared" si="329"/>
        <v>0</v>
      </c>
      <c r="BK449" s="65">
        <f t="shared" si="330"/>
        <v>0</v>
      </c>
    </row>
    <row r="450" spans="2:63" ht="15" hidden="1" customHeight="1" outlineLevel="1">
      <c r="B450" s="54" t="s">
        <v>50</v>
      </c>
      <c r="C450" s="56" t="s">
        <v>126</v>
      </c>
      <c r="D450" s="88">
        <f t="shared" si="290"/>
        <v>0</v>
      </c>
      <c r="E450" s="88">
        <f t="shared" si="291"/>
        <v>0</v>
      </c>
      <c r="F450" s="65">
        <f t="shared" si="292"/>
        <v>0</v>
      </c>
      <c r="G450" s="65">
        <f t="shared" si="293"/>
        <v>0</v>
      </c>
      <c r="H450" s="65">
        <f t="shared" si="294"/>
        <v>0</v>
      </c>
      <c r="J450" s="88">
        <f t="shared" si="295"/>
        <v>0.30233918275901323</v>
      </c>
      <c r="K450" s="88">
        <f t="shared" si="296"/>
        <v>0.12386860133278009</v>
      </c>
      <c r="L450" s="88">
        <f t="shared" si="297"/>
        <v>0.13222723531624195</v>
      </c>
      <c r="M450" s="88">
        <f t="shared" si="298"/>
        <v>0.1679988102863024</v>
      </c>
      <c r="N450" s="88">
        <f t="shared" si="299"/>
        <v>0.21758625555448893</v>
      </c>
      <c r="O450" s="88">
        <f t="shared" si="300"/>
        <v>5.5979914751173407E-2</v>
      </c>
      <c r="P450" s="65">
        <f t="shared" si="301"/>
        <v>0</v>
      </c>
      <c r="Q450" s="65">
        <f t="shared" si="302"/>
        <v>0</v>
      </c>
      <c r="R450" s="65">
        <f t="shared" si="303"/>
        <v>0</v>
      </c>
      <c r="S450" s="65">
        <f t="shared" si="304"/>
        <v>0</v>
      </c>
      <c r="T450" s="65">
        <f t="shared" si="305"/>
        <v>0</v>
      </c>
      <c r="U450" s="65">
        <f t="shared" si="306"/>
        <v>0</v>
      </c>
      <c r="V450" s="89">
        <f t="shared" si="307"/>
        <v>0</v>
      </c>
      <c r="W450" s="89">
        <f t="shared" si="308"/>
        <v>0</v>
      </c>
      <c r="X450" s="89">
        <f t="shared" si="309"/>
        <v>0</v>
      </c>
      <c r="Y450" s="89">
        <f t="shared" si="310"/>
        <v>0</v>
      </c>
      <c r="Z450" s="89">
        <f t="shared" si="311"/>
        <v>0</v>
      </c>
      <c r="AA450" s="89">
        <f t="shared" si="312"/>
        <v>0</v>
      </c>
      <c r="AB450" s="89">
        <f t="shared" si="313"/>
        <v>0</v>
      </c>
      <c r="AC450" s="89">
        <f t="shared" si="314"/>
        <v>0</v>
      </c>
      <c r="AD450" s="89">
        <f t="shared" si="315"/>
        <v>0</v>
      </c>
      <c r="AE450" s="89">
        <f t="shared" si="316"/>
        <v>0</v>
      </c>
      <c r="AF450" s="89">
        <f t="shared" si="317"/>
        <v>0</v>
      </c>
      <c r="AG450" s="89">
        <f t="shared" si="318"/>
        <v>0</v>
      </c>
      <c r="AH450" s="65">
        <v>0</v>
      </c>
      <c r="AI450" s="65">
        <v>0</v>
      </c>
      <c r="AJ450" s="65">
        <v>0</v>
      </c>
      <c r="AK450" s="65">
        <v>0</v>
      </c>
      <c r="AL450" s="65">
        <v>0</v>
      </c>
      <c r="AM450" s="65">
        <v>0</v>
      </c>
      <c r="AN450" s="89">
        <v>0</v>
      </c>
      <c r="AO450" s="89">
        <v>0</v>
      </c>
      <c r="AP450" s="89">
        <v>0</v>
      </c>
      <c r="AQ450" s="89">
        <v>0</v>
      </c>
      <c r="AR450" s="89">
        <v>0</v>
      </c>
      <c r="AS450" s="89">
        <v>0</v>
      </c>
      <c r="AT450" s="89">
        <v>0</v>
      </c>
      <c r="AU450" s="89">
        <v>0</v>
      </c>
      <c r="AV450" s="89">
        <v>0</v>
      </c>
      <c r="AW450" s="89">
        <v>0</v>
      </c>
      <c r="AX450" s="89">
        <v>0</v>
      </c>
      <c r="AY450" s="89">
        <v>0</v>
      </c>
      <c r="AZ450" s="65">
        <f t="shared" si="319"/>
        <v>0</v>
      </c>
      <c r="BA450" s="65">
        <f t="shared" si="320"/>
        <v>0</v>
      </c>
      <c r="BB450" s="65">
        <f t="shared" si="321"/>
        <v>0</v>
      </c>
      <c r="BC450" s="65">
        <f t="shared" si="322"/>
        <v>0</v>
      </c>
      <c r="BD450" s="65">
        <f t="shared" si="323"/>
        <v>0</v>
      </c>
      <c r="BE450" s="65">
        <f t="shared" si="324"/>
        <v>0</v>
      </c>
      <c r="BF450" s="65">
        <f t="shared" si="325"/>
        <v>0</v>
      </c>
      <c r="BG450" s="65">
        <f t="shared" si="326"/>
        <v>0</v>
      </c>
      <c r="BH450" s="65">
        <f t="shared" si="327"/>
        <v>0</v>
      </c>
      <c r="BI450" s="65">
        <f t="shared" si="328"/>
        <v>0</v>
      </c>
      <c r="BJ450" s="65">
        <f t="shared" si="329"/>
        <v>0</v>
      </c>
      <c r="BK450" s="65">
        <f t="shared" si="330"/>
        <v>0</v>
      </c>
    </row>
    <row r="451" spans="2:63" ht="15" hidden="1" customHeight="1" outlineLevel="1">
      <c r="B451" s="54" t="s">
        <v>50</v>
      </c>
      <c r="C451" s="56" t="s">
        <v>127</v>
      </c>
      <c r="D451" s="88">
        <f t="shared" si="290"/>
        <v>0</v>
      </c>
      <c r="E451" s="88">
        <f t="shared" si="291"/>
        <v>0</v>
      </c>
      <c r="F451" s="65">
        <f t="shared" si="292"/>
        <v>0</v>
      </c>
      <c r="G451" s="65">
        <f t="shared" si="293"/>
        <v>0</v>
      </c>
      <c r="H451" s="65">
        <f t="shared" si="294"/>
        <v>0</v>
      </c>
      <c r="J451" s="88">
        <f t="shared" si="295"/>
        <v>0.30233918275901323</v>
      </c>
      <c r="K451" s="88">
        <f t="shared" si="296"/>
        <v>0.12386860133278009</v>
      </c>
      <c r="L451" s="88">
        <f t="shared" si="297"/>
        <v>0.13222723531624195</v>
      </c>
      <c r="M451" s="88">
        <f t="shared" si="298"/>
        <v>0.1679988102863024</v>
      </c>
      <c r="N451" s="88">
        <f t="shared" si="299"/>
        <v>0.21758625555448893</v>
      </c>
      <c r="O451" s="88">
        <f t="shared" si="300"/>
        <v>5.5979914751173407E-2</v>
      </c>
      <c r="P451" s="65">
        <f t="shared" si="301"/>
        <v>0</v>
      </c>
      <c r="Q451" s="65">
        <f t="shared" si="302"/>
        <v>0</v>
      </c>
      <c r="R451" s="65">
        <f t="shared" si="303"/>
        <v>0</v>
      </c>
      <c r="S451" s="65">
        <f t="shared" si="304"/>
        <v>0</v>
      </c>
      <c r="T451" s="65">
        <f t="shared" si="305"/>
        <v>0</v>
      </c>
      <c r="U451" s="65">
        <f t="shared" si="306"/>
        <v>0</v>
      </c>
      <c r="V451" s="89">
        <f t="shared" si="307"/>
        <v>0</v>
      </c>
      <c r="W451" s="89">
        <f t="shared" si="308"/>
        <v>0</v>
      </c>
      <c r="X451" s="89">
        <f t="shared" si="309"/>
        <v>0</v>
      </c>
      <c r="Y451" s="89">
        <f t="shared" si="310"/>
        <v>0</v>
      </c>
      <c r="Z451" s="89">
        <f t="shared" si="311"/>
        <v>0</v>
      </c>
      <c r="AA451" s="89">
        <f t="shared" si="312"/>
        <v>0</v>
      </c>
      <c r="AB451" s="89">
        <f t="shared" si="313"/>
        <v>0</v>
      </c>
      <c r="AC451" s="89">
        <f t="shared" si="314"/>
        <v>0</v>
      </c>
      <c r="AD451" s="89">
        <f t="shared" si="315"/>
        <v>0</v>
      </c>
      <c r="AE451" s="89">
        <f t="shared" si="316"/>
        <v>0</v>
      </c>
      <c r="AF451" s="89">
        <f t="shared" si="317"/>
        <v>0</v>
      </c>
      <c r="AG451" s="89">
        <f t="shared" si="318"/>
        <v>0</v>
      </c>
      <c r="AH451" s="65">
        <v>0</v>
      </c>
      <c r="AI451" s="65">
        <v>0</v>
      </c>
      <c r="AJ451" s="65">
        <v>0</v>
      </c>
      <c r="AK451" s="65">
        <v>0</v>
      </c>
      <c r="AL451" s="65">
        <v>0</v>
      </c>
      <c r="AM451" s="65">
        <v>0</v>
      </c>
      <c r="AN451" s="89">
        <v>0</v>
      </c>
      <c r="AO451" s="89">
        <v>0</v>
      </c>
      <c r="AP451" s="89">
        <v>0</v>
      </c>
      <c r="AQ451" s="89">
        <v>0</v>
      </c>
      <c r="AR451" s="89">
        <v>0</v>
      </c>
      <c r="AS451" s="89">
        <v>0</v>
      </c>
      <c r="AT451" s="89">
        <v>0</v>
      </c>
      <c r="AU451" s="89">
        <v>0</v>
      </c>
      <c r="AV451" s="89">
        <v>0</v>
      </c>
      <c r="AW451" s="89">
        <v>0</v>
      </c>
      <c r="AX451" s="89">
        <v>0</v>
      </c>
      <c r="AY451" s="89">
        <v>0</v>
      </c>
      <c r="AZ451" s="65">
        <f t="shared" si="319"/>
        <v>0</v>
      </c>
      <c r="BA451" s="65">
        <f t="shared" si="320"/>
        <v>0</v>
      </c>
      <c r="BB451" s="65">
        <f t="shared" si="321"/>
        <v>0</v>
      </c>
      <c r="BC451" s="65">
        <f t="shared" si="322"/>
        <v>0</v>
      </c>
      <c r="BD451" s="65">
        <f t="shared" si="323"/>
        <v>0</v>
      </c>
      <c r="BE451" s="65">
        <f t="shared" si="324"/>
        <v>0</v>
      </c>
      <c r="BF451" s="65">
        <f t="shared" si="325"/>
        <v>0</v>
      </c>
      <c r="BG451" s="65">
        <f t="shared" si="326"/>
        <v>0</v>
      </c>
      <c r="BH451" s="65">
        <f t="shared" si="327"/>
        <v>0</v>
      </c>
      <c r="BI451" s="65">
        <f t="shared" si="328"/>
        <v>0</v>
      </c>
      <c r="BJ451" s="65">
        <f t="shared" si="329"/>
        <v>0</v>
      </c>
      <c r="BK451" s="65">
        <f t="shared" si="330"/>
        <v>0</v>
      </c>
    </row>
    <row r="452" spans="2:63" ht="15" hidden="1" customHeight="1" outlineLevel="1">
      <c r="B452" s="54" t="s">
        <v>50</v>
      </c>
      <c r="C452" s="56" t="s">
        <v>128</v>
      </c>
      <c r="D452" s="88">
        <f t="shared" si="290"/>
        <v>0</v>
      </c>
      <c r="E452" s="88">
        <f t="shared" si="291"/>
        <v>0</v>
      </c>
      <c r="F452" s="65">
        <f t="shared" si="292"/>
        <v>0</v>
      </c>
      <c r="G452" s="65">
        <f t="shared" si="293"/>
        <v>0</v>
      </c>
      <c r="H452" s="65">
        <f t="shared" si="294"/>
        <v>0</v>
      </c>
      <c r="J452" s="88">
        <f t="shared" si="295"/>
        <v>0.30233918275901323</v>
      </c>
      <c r="K452" s="88">
        <f t="shared" si="296"/>
        <v>0.12386860133278009</v>
      </c>
      <c r="L452" s="88">
        <f t="shared" si="297"/>
        <v>0.13222723531624195</v>
      </c>
      <c r="M452" s="88">
        <f t="shared" si="298"/>
        <v>0.1679988102863024</v>
      </c>
      <c r="N452" s="88">
        <f t="shared" si="299"/>
        <v>0.21758625555448893</v>
      </c>
      <c r="O452" s="88">
        <f t="shared" si="300"/>
        <v>5.5979914751173407E-2</v>
      </c>
      <c r="P452" s="65">
        <f t="shared" si="301"/>
        <v>0</v>
      </c>
      <c r="Q452" s="65">
        <f t="shared" si="302"/>
        <v>0</v>
      </c>
      <c r="R452" s="65">
        <f t="shared" si="303"/>
        <v>0</v>
      </c>
      <c r="S452" s="65">
        <f t="shared" si="304"/>
        <v>0</v>
      </c>
      <c r="T452" s="65">
        <f t="shared" si="305"/>
        <v>0</v>
      </c>
      <c r="U452" s="65">
        <f t="shared" si="306"/>
        <v>0</v>
      </c>
      <c r="V452" s="89">
        <f t="shared" si="307"/>
        <v>0</v>
      </c>
      <c r="W452" s="89">
        <f t="shared" si="308"/>
        <v>0</v>
      </c>
      <c r="X452" s="89">
        <f t="shared" si="309"/>
        <v>0</v>
      </c>
      <c r="Y452" s="89">
        <f t="shared" si="310"/>
        <v>0</v>
      </c>
      <c r="Z452" s="89">
        <f t="shared" si="311"/>
        <v>0</v>
      </c>
      <c r="AA452" s="89">
        <f t="shared" si="312"/>
        <v>0</v>
      </c>
      <c r="AB452" s="89">
        <f t="shared" si="313"/>
        <v>0</v>
      </c>
      <c r="AC452" s="89">
        <f t="shared" si="314"/>
        <v>0</v>
      </c>
      <c r="AD452" s="89">
        <f t="shared" si="315"/>
        <v>0</v>
      </c>
      <c r="AE452" s="89">
        <f t="shared" si="316"/>
        <v>0</v>
      </c>
      <c r="AF452" s="89">
        <f t="shared" si="317"/>
        <v>0</v>
      </c>
      <c r="AG452" s="89">
        <f t="shared" si="318"/>
        <v>0</v>
      </c>
      <c r="AH452" s="65">
        <v>0</v>
      </c>
      <c r="AI452" s="65">
        <v>0</v>
      </c>
      <c r="AJ452" s="65">
        <v>0</v>
      </c>
      <c r="AK452" s="65">
        <v>0</v>
      </c>
      <c r="AL452" s="65">
        <v>0</v>
      </c>
      <c r="AM452" s="65">
        <v>0</v>
      </c>
      <c r="AN452" s="89">
        <v>0</v>
      </c>
      <c r="AO452" s="89">
        <v>0</v>
      </c>
      <c r="AP452" s="89">
        <v>0</v>
      </c>
      <c r="AQ452" s="89">
        <v>0</v>
      </c>
      <c r="AR452" s="89">
        <v>0</v>
      </c>
      <c r="AS452" s="89">
        <v>0</v>
      </c>
      <c r="AT452" s="89">
        <v>0</v>
      </c>
      <c r="AU452" s="89">
        <v>0</v>
      </c>
      <c r="AV452" s="89">
        <v>0</v>
      </c>
      <c r="AW452" s="89">
        <v>0</v>
      </c>
      <c r="AX452" s="89">
        <v>0</v>
      </c>
      <c r="AY452" s="89">
        <v>0</v>
      </c>
      <c r="AZ452" s="65">
        <f t="shared" si="319"/>
        <v>0</v>
      </c>
      <c r="BA452" s="65">
        <f t="shared" si="320"/>
        <v>0</v>
      </c>
      <c r="BB452" s="65">
        <f t="shared" si="321"/>
        <v>0</v>
      </c>
      <c r="BC452" s="65">
        <f t="shared" si="322"/>
        <v>0</v>
      </c>
      <c r="BD452" s="65">
        <f t="shared" si="323"/>
        <v>0</v>
      </c>
      <c r="BE452" s="65">
        <f t="shared" si="324"/>
        <v>0</v>
      </c>
      <c r="BF452" s="65">
        <f t="shared" si="325"/>
        <v>0</v>
      </c>
      <c r="BG452" s="65">
        <f t="shared" si="326"/>
        <v>0</v>
      </c>
      <c r="BH452" s="65">
        <f t="shared" si="327"/>
        <v>0</v>
      </c>
      <c r="BI452" s="65">
        <f t="shared" si="328"/>
        <v>0</v>
      </c>
      <c r="BJ452" s="65">
        <f t="shared" si="329"/>
        <v>0</v>
      </c>
      <c r="BK452" s="65">
        <f t="shared" si="330"/>
        <v>0</v>
      </c>
    </row>
    <row r="453" spans="2:63" ht="15" hidden="1" customHeight="1" outlineLevel="1">
      <c r="B453" s="54" t="s">
        <v>50</v>
      </c>
      <c r="C453" s="56" t="s">
        <v>40</v>
      </c>
      <c r="D453" s="88">
        <f t="shared" si="290"/>
        <v>0</v>
      </c>
      <c r="E453" s="88">
        <f t="shared" si="291"/>
        <v>0</v>
      </c>
      <c r="F453" s="65">
        <f t="shared" si="292"/>
        <v>0</v>
      </c>
      <c r="G453" s="65">
        <f t="shared" si="293"/>
        <v>0</v>
      </c>
      <c r="H453" s="65">
        <f t="shared" si="294"/>
        <v>0</v>
      </c>
      <c r="J453" s="88">
        <f t="shared" si="295"/>
        <v>0.30233918275901323</v>
      </c>
      <c r="K453" s="88">
        <f t="shared" si="296"/>
        <v>0.12386860133278009</v>
      </c>
      <c r="L453" s="88">
        <f t="shared" si="297"/>
        <v>0.13222723531624195</v>
      </c>
      <c r="M453" s="88">
        <f t="shared" si="298"/>
        <v>0.1679988102863024</v>
      </c>
      <c r="N453" s="88">
        <f t="shared" si="299"/>
        <v>0.21758625555448893</v>
      </c>
      <c r="O453" s="88">
        <f t="shared" si="300"/>
        <v>5.5979914751173407E-2</v>
      </c>
      <c r="P453" s="65">
        <f t="shared" si="301"/>
        <v>0</v>
      </c>
      <c r="Q453" s="65">
        <f t="shared" si="302"/>
        <v>0</v>
      </c>
      <c r="R453" s="65">
        <f t="shared" si="303"/>
        <v>0</v>
      </c>
      <c r="S453" s="65">
        <f t="shared" si="304"/>
        <v>0</v>
      </c>
      <c r="T453" s="65">
        <f t="shared" si="305"/>
        <v>0</v>
      </c>
      <c r="U453" s="65">
        <f t="shared" si="306"/>
        <v>0</v>
      </c>
      <c r="V453" s="89">
        <f t="shared" si="307"/>
        <v>0</v>
      </c>
      <c r="W453" s="89">
        <f t="shared" si="308"/>
        <v>0</v>
      </c>
      <c r="X453" s="89">
        <f t="shared" si="309"/>
        <v>0</v>
      </c>
      <c r="Y453" s="89">
        <f t="shared" si="310"/>
        <v>0</v>
      </c>
      <c r="Z453" s="89">
        <f t="shared" si="311"/>
        <v>0</v>
      </c>
      <c r="AA453" s="89">
        <f t="shared" si="312"/>
        <v>0</v>
      </c>
      <c r="AB453" s="89">
        <f t="shared" si="313"/>
        <v>0</v>
      </c>
      <c r="AC453" s="89">
        <f t="shared" si="314"/>
        <v>0</v>
      </c>
      <c r="AD453" s="89">
        <f t="shared" si="315"/>
        <v>0</v>
      </c>
      <c r="AE453" s="89">
        <f t="shared" si="316"/>
        <v>0</v>
      </c>
      <c r="AF453" s="89">
        <f t="shared" si="317"/>
        <v>0</v>
      </c>
      <c r="AG453" s="89">
        <f t="shared" si="318"/>
        <v>0</v>
      </c>
      <c r="AH453" s="65">
        <v>0</v>
      </c>
      <c r="AI453" s="65">
        <v>0</v>
      </c>
      <c r="AJ453" s="65">
        <v>0</v>
      </c>
      <c r="AK453" s="65">
        <v>0</v>
      </c>
      <c r="AL453" s="65">
        <v>0</v>
      </c>
      <c r="AM453" s="65">
        <v>0</v>
      </c>
      <c r="AN453" s="89">
        <v>0</v>
      </c>
      <c r="AO453" s="89">
        <v>0</v>
      </c>
      <c r="AP453" s="89">
        <v>0</v>
      </c>
      <c r="AQ453" s="89">
        <v>0</v>
      </c>
      <c r="AR453" s="89">
        <v>0</v>
      </c>
      <c r="AS453" s="89">
        <v>0</v>
      </c>
      <c r="AT453" s="89">
        <v>0</v>
      </c>
      <c r="AU453" s="89">
        <v>0</v>
      </c>
      <c r="AV453" s="89">
        <v>0</v>
      </c>
      <c r="AW453" s="89">
        <v>0</v>
      </c>
      <c r="AX453" s="89">
        <v>0</v>
      </c>
      <c r="AY453" s="89">
        <v>0</v>
      </c>
      <c r="AZ453" s="65">
        <f t="shared" si="319"/>
        <v>0</v>
      </c>
      <c r="BA453" s="65">
        <f t="shared" si="320"/>
        <v>0</v>
      </c>
      <c r="BB453" s="65">
        <f t="shared" si="321"/>
        <v>0</v>
      </c>
      <c r="BC453" s="65">
        <f t="shared" si="322"/>
        <v>0</v>
      </c>
      <c r="BD453" s="65">
        <f t="shared" si="323"/>
        <v>0</v>
      </c>
      <c r="BE453" s="65">
        <f t="shared" si="324"/>
        <v>0</v>
      </c>
      <c r="BF453" s="65">
        <f t="shared" si="325"/>
        <v>0</v>
      </c>
      <c r="BG453" s="65">
        <f t="shared" si="326"/>
        <v>0</v>
      </c>
      <c r="BH453" s="65">
        <f t="shared" si="327"/>
        <v>0</v>
      </c>
      <c r="BI453" s="65">
        <f t="shared" si="328"/>
        <v>0</v>
      </c>
      <c r="BJ453" s="65">
        <f t="shared" si="329"/>
        <v>0</v>
      </c>
      <c r="BK453" s="65">
        <f t="shared" si="330"/>
        <v>0</v>
      </c>
    </row>
    <row r="454" spans="2:63" ht="15" hidden="1" customHeight="1" outlineLevel="1">
      <c r="B454" s="54" t="s">
        <v>50</v>
      </c>
      <c r="C454" s="56" t="s">
        <v>129</v>
      </c>
      <c r="D454" s="88">
        <f t="shared" si="290"/>
        <v>0</v>
      </c>
      <c r="E454" s="88">
        <f t="shared" si="291"/>
        <v>0</v>
      </c>
      <c r="F454" s="65">
        <f t="shared" si="292"/>
        <v>0</v>
      </c>
      <c r="G454" s="65">
        <f t="shared" si="293"/>
        <v>0</v>
      </c>
      <c r="H454" s="65">
        <f t="shared" si="294"/>
        <v>0</v>
      </c>
      <c r="J454" s="88">
        <f t="shared" si="295"/>
        <v>0.30233918275901323</v>
      </c>
      <c r="K454" s="88">
        <f t="shared" si="296"/>
        <v>0.12386860133278009</v>
      </c>
      <c r="L454" s="88">
        <f t="shared" si="297"/>
        <v>0.13222723531624195</v>
      </c>
      <c r="M454" s="88">
        <f t="shared" si="298"/>
        <v>0.1679988102863024</v>
      </c>
      <c r="N454" s="88">
        <f t="shared" si="299"/>
        <v>0.21758625555448893</v>
      </c>
      <c r="O454" s="88">
        <f t="shared" si="300"/>
        <v>5.5979914751173407E-2</v>
      </c>
      <c r="P454" s="65">
        <f t="shared" si="301"/>
        <v>0</v>
      </c>
      <c r="Q454" s="65">
        <f t="shared" si="302"/>
        <v>0</v>
      </c>
      <c r="R454" s="65">
        <f t="shared" si="303"/>
        <v>0</v>
      </c>
      <c r="S454" s="65">
        <f t="shared" si="304"/>
        <v>0</v>
      </c>
      <c r="T454" s="65">
        <f t="shared" si="305"/>
        <v>0</v>
      </c>
      <c r="U454" s="65">
        <f t="shared" si="306"/>
        <v>0</v>
      </c>
      <c r="V454" s="89">
        <f t="shared" si="307"/>
        <v>0</v>
      </c>
      <c r="W454" s="89">
        <f t="shared" si="308"/>
        <v>0</v>
      </c>
      <c r="X454" s="89">
        <f t="shared" si="309"/>
        <v>0</v>
      </c>
      <c r="Y454" s="89">
        <f t="shared" si="310"/>
        <v>0</v>
      </c>
      <c r="Z454" s="89">
        <f t="shared" si="311"/>
        <v>0</v>
      </c>
      <c r="AA454" s="89">
        <f t="shared" si="312"/>
        <v>0</v>
      </c>
      <c r="AB454" s="89">
        <f t="shared" si="313"/>
        <v>0</v>
      </c>
      <c r="AC454" s="89">
        <f t="shared" si="314"/>
        <v>0</v>
      </c>
      <c r="AD454" s="89">
        <f t="shared" si="315"/>
        <v>0</v>
      </c>
      <c r="AE454" s="89">
        <f t="shared" si="316"/>
        <v>0</v>
      </c>
      <c r="AF454" s="89">
        <f t="shared" si="317"/>
        <v>0</v>
      </c>
      <c r="AG454" s="89">
        <f t="shared" si="318"/>
        <v>0</v>
      </c>
      <c r="AH454" s="65">
        <v>0</v>
      </c>
      <c r="AI454" s="65">
        <v>0</v>
      </c>
      <c r="AJ454" s="65">
        <v>0</v>
      </c>
      <c r="AK454" s="65">
        <v>0</v>
      </c>
      <c r="AL454" s="65">
        <v>0</v>
      </c>
      <c r="AM454" s="65">
        <v>0</v>
      </c>
      <c r="AN454" s="89">
        <v>0</v>
      </c>
      <c r="AO454" s="89">
        <v>0</v>
      </c>
      <c r="AP454" s="89">
        <v>0</v>
      </c>
      <c r="AQ454" s="89">
        <v>0</v>
      </c>
      <c r="AR454" s="89">
        <v>0</v>
      </c>
      <c r="AS454" s="89">
        <v>0</v>
      </c>
      <c r="AT454" s="89">
        <v>0</v>
      </c>
      <c r="AU454" s="89">
        <v>0</v>
      </c>
      <c r="AV454" s="89">
        <v>0</v>
      </c>
      <c r="AW454" s="89">
        <v>0</v>
      </c>
      <c r="AX454" s="89">
        <v>0</v>
      </c>
      <c r="AY454" s="89">
        <v>0</v>
      </c>
      <c r="AZ454" s="65">
        <f t="shared" si="319"/>
        <v>0</v>
      </c>
      <c r="BA454" s="65">
        <f t="shared" si="320"/>
        <v>0</v>
      </c>
      <c r="BB454" s="65">
        <f t="shared" si="321"/>
        <v>0</v>
      </c>
      <c r="BC454" s="65">
        <f t="shared" si="322"/>
        <v>0</v>
      </c>
      <c r="BD454" s="65">
        <f t="shared" si="323"/>
        <v>0</v>
      </c>
      <c r="BE454" s="65">
        <f t="shared" si="324"/>
        <v>0</v>
      </c>
      <c r="BF454" s="65">
        <f t="shared" si="325"/>
        <v>0</v>
      </c>
      <c r="BG454" s="65">
        <f t="shared" si="326"/>
        <v>0</v>
      </c>
      <c r="BH454" s="65">
        <f t="shared" si="327"/>
        <v>0</v>
      </c>
      <c r="BI454" s="65">
        <f t="shared" si="328"/>
        <v>0</v>
      </c>
      <c r="BJ454" s="65">
        <f t="shared" si="329"/>
        <v>0</v>
      </c>
      <c r="BK454" s="65">
        <f t="shared" si="330"/>
        <v>0</v>
      </c>
    </row>
    <row r="455" spans="2:63" ht="15" hidden="1" customHeight="1" outlineLevel="1">
      <c r="B455" s="54" t="s">
        <v>50</v>
      </c>
      <c r="C455" s="56" t="s">
        <v>130</v>
      </c>
      <c r="D455" s="88">
        <f t="shared" si="290"/>
        <v>0</v>
      </c>
      <c r="E455" s="88">
        <f t="shared" si="291"/>
        <v>0</v>
      </c>
      <c r="F455" s="65">
        <f t="shared" si="292"/>
        <v>0</v>
      </c>
      <c r="G455" s="65">
        <f t="shared" si="293"/>
        <v>0</v>
      </c>
      <c r="H455" s="65">
        <f t="shared" si="294"/>
        <v>0</v>
      </c>
      <c r="J455" s="88">
        <f t="shared" si="295"/>
        <v>0.30233918275901323</v>
      </c>
      <c r="K455" s="88">
        <f t="shared" si="296"/>
        <v>0.12386860133278009</v>
      </c>
      <c r="L455" s="88">
        <f t="shared" si="297"/>
        <v>0.13222723531624195</v>
      </c>
      <c r="M455" s="88">
        <f t="shared" si="298"/>
        <v>0.1679988102863024</v>
      </c>
      <c r="N455" s="88">
        <f t="shared" si="299"/>
        <v>0.21758625555448893</v>
      </c>
      <c r="O455" s="88">
        <f t="shared" si="300"/>
        <v>5.5979914751173407E-2</v>
      </c>
      <c r="P455" s="65">
        <f t="shared" si="301"/>
        <v>0</v>
      </c>
      <c r="Q455" s="65">
        <f t="shared" si="302"/>
        <v>0</v>
      </c>
      <c r="R455" s="65">
        <f t="shared" si="303"/>
        <v>0</v>
      </c>
      <c r="S455" s="65">
        <f t="shared" si="304"/>
        <v>0</v>
      </c>
      <c r="T455" s="65">
        <f t="shared" si="305"/>
        <v>0</v>
      </c>
      <c r="U455" s="65">
        <f t="shared" si="306"/>
        <v>0</v>
      </c>
      <c r="V455" s="89">
        <f t="shared" si="307"/>
        <v>0</v>
      </c>
      <c r="W455" s="89">
        <f t="shared" si="308"/>
        <v>0</v>
      </c>
      <c r="X455" s="89">
        <f t="shared" si="309"/>
        <v>0</v>
      </c>
      <c r="Y455" s="89">
        <f t="shared" si="310"/>
        <v>0</v>
      </c>
      <c r="Z455" s="89">
        <f t="shared" si="311"/>
        <v>0</v>
      </c>
      <c r="AA455" s="89">
        <f t="shared" si="312"/>
        <v>0</v>
      </c>
      <c r="AB455" s="89">
        <f t="shared" si="313"/>
        <v>0</v>
      </c>
      <c r="AC455" s="89">
        <f t="shared" si="314"/>
        <v>0</v>
      </c>
      <c r="AD455" s="89">
        <f t="shared" si="315"/>
        <v>0</v>
      </c>
      <c r="AE455" s="89">
        <f t="shared" si="316"/>
        <v>0</v>
      </c>
      <c r="AF455" s="89">
        <f t="shared" si="317"/>
        <v>0</v>
      </c>
      <c r="AG455" s="89">
        <f t="shared" si="318"/>
        <v>0</v>
      </c>
      <c r="AH455" s="65">
        <v>0</v>
      </c>
      <c r="AI455" s="65">
        <v>0</v>
      </c>
      <c r="AJ455" s="65">
        <v>0</v>
      </c>
      <c r="AK455" s="65">
        <v>0</v>
      </c>
      <c r="AL455" s="65">
        <v>0</v>
      </c>
      <c r="AM455" s="65">
        <v>0</v>
      </c>
      <c r="AN455" s="89">
        <v>0</v>
      </c>
      <c r="AO455" s="89">
        <v>0</v>
      </c>
      <c r="AP455" s="89">
        <v>0</v>
      </c>
      <c r="AQ455" s="89">
        <v>0</v>
      </c>
      <c r="AR455" s="89">
        <v>0</v>
      </c>
      <c r="AS455" s="89">
        <v>0</v>
      </c>
      <c r="AT455" s="89">
        <v>0</v>
      </c>
      <c r="AU455" s="89">
        <v>0</v>
      </c>
      <c r="AV455" s="89">
        <v>0</v>
      </c>
      <c r="AW455" s="89">
        <v>0</v>
      </c>
      <c r="AX455" s="89">
        <v>0</v>
      </c>
      <c r="AY455" s="89">
        <v>0</v>
      </c>
      <c r="AZ455" s="65">
        <f t="shared" si="319"/>
        <v>0</v>
      </c>
      <c r="BA455" s="65">
        <f t="shared" si="320"/>
        <v>0</v>
      </c>
      <c r="BB455" s="65">
        <f t="shared" si="321"/>
        <v>0</v>
      </c>
      <c r="BC455" s="65">
        <f t="shared" si="322"/>
        <v>0</v>
      </c>
      <c r="BD455" s="65">
        <f t="shared" si="323"/>
        <v>0</v>
      </c>
      <c r="BE455" s="65">
        <f t="shared" si="324"/>
        <v>0</v>
      </c>
      <c r="BF455" s="65">
        <f t="shared" si="325"/>
        <v>0</v>
      </c>
      <c r="BG455" s="65">
        <f t="shared" si="326"/>
        <v>0</v>
      </c>
      <c r="BH455" s="65">
        <f t="shared" si="327"/>
        <v>0</v>
      </c>
      <c r="BI455" s="65">
        <f t="shared" si="328"/>
        <v>0</v>
      </c>
      <c r="BJ455" s="65">
        <f t="shared" si="329"/>
        <v>0</v>
      </c>
      <c r="BK455" s="65">
        <f t="shared" si="330"/>
        <v>0</v>
      </c>
    </row>
    <row r="456" spans="2:63" ht="15" hidden="1" customHeight="1" outlineLevel="1">
      <c r="B456" s="54" t="s">
        <v>50</v>
      </c>
      <c r="C456" s="56" t="s">
        <v>131</v>
      </c>
      <c r="D456" s="88">
        <f t="shared" si="290"/>
        <v>0</v>
      </c>
      <c r="E456" s="88">
        <f t="shared" si="291"/>
        <v>0</v>
      </c>
      <c r="F456" s="65">
        <f t="shared" si="292"/>
        <v>0</v>
      </c>
      <c r="G456" s="65">
        <f t="shared" si="293"/>
        <v>0</v>
      </c>
      <c r="H456" s="65">
        <f t="shared" si="294"/>
        <v>0</v>
      </c>
      <c r="J456" s="88">
        <f t="shared" si="295"/>
        <v>0.30233918275901323</v>
      </c>
      <c r="K456" s="88">
        <f t="shared" si="296"/>
        <v>0.12386860133278009</v>
      </c>
      <c r="L456" s="88">
        <f t="shared" si="297"/>
        <v>0.13222723531624195</v>
      </c>
      <c r="M456" s="88">
        <f t="shared" si="298"/>
        <v>0.1679988102863024</v>
      </c>
      <c r="N456" s="88">
        <f t="shared" si="299"/>
        <v>0.21758625555448893</v>
      </c>
      <c r="O456" s="88">
        <f t="shared" si="300"/>
        <v>5.5979914751173407E-2</v>
      </c>
      <c r="P456" s="65">
        <f t="shared" si="301"/>
        <v>0</v>
      </c>
      <c r="Q456" s="65">
        <f t="shared" si="302"/>
        <v>0</v>
      </c>
      <c r="R456" s="65">
        <f t="shared" si="303"/>
        <v>0</v>
      </c>
      <c r="S456" s="65">
        <f t="shared" si="304"/>
        <v>0</v>
      </c>
      <c r="T456" s="65">
        <f t="shared" si="305"/>
        <v>0</v>
      </c>
      <c r="U456" s="65">
        <f t="shared" si="306"/>
        <v>0</v>
      </c>
      <c r="V456" s="89">
        <f t="shared" si="307"/>
        <v>0</v>
      </c>
      <c r="W456" s="89">
        <f t="shared" si="308"/>
        <v>0</v>
      </c>
      <c r="X456" s="89">
        <f t="shared" si="309"/>
        <v>0</v>
      </c>
      <c r="Y456" s="89">
        <f t="shared" si="310"/>
        <v>0</v>
      </c>
      <c r="Z456" s="89">
        <f t="shared" si="311"/>
        <v>0</v>
      </c>
      <c r="AA456" s="89">
        <f t="shared" si="312"/>
        <v>0</v>
      </c>
      <c r="AB456" s="89">
        <f t="shared" si="313"/>
        <v>0</v>
      </c>
      <c r="AC456" s="89">
        <f t="shared" si="314"/>
        <v>0</v>
      </c>
      <c r="AD456" s="89">
        <f t="shared" si="315"/>
        <v>0</v>
      </c>
      <c r="AE456" s="89">
        <f t="shared" si="316"/>
        <v>0</v>
      </c>
      <c r="AF456" s="89">
        <f t="shared" si="317"/>
        <v>0</v>
      </c>
      <c r="AG456" s="89">
        <f t="shared" si="318"/>
        <v>0</v>
      </c>
      <c r="AH456" s="65">
        <v>0</v>
      </c>
      <c r="AI456" s="65">
        <v>0</v>
      </c>
      <c r="AJ456" s="65">
        <v>0</v>
      </c>
      <c r="AK456" s="65">
        <v>0</v>
      </c>
      <c r="AL456" s="65">
        <v>0</v>
      </c>
      <c r="AM456" s="65">
        <v>0</v>
      </c>
      <c r="AN456" s="89">
        <v>0</v>
      </c>
      <c r="AO456" s="89">
        <v>0</v>
      </c>
      <c r="AP456" s="89">
        <v>0</v>
      </c>
      <c r="AQ456" s="89">
        <v>0</v>
      </c>
      <c r="AR456" s="89">
        <v>0</v>
      </c>
      <c r="AS456" s="89">
        <v>0</v>
      </c>
      <c r="AT456" s="89">
        <v>0</v>
      </c>
      <c r="AU456" s="89">
        <v>0</v>
      </c>
      <c r="AV456" s="89">
        <v>0</v>
      </c>
      <c r="AW456" s="89">
        <v>0</v>
      </c>
      <c r="AX456" s="89">
        <v>0</v>
      </c>
      <c r="AY456" s="89">
        <v>0</v>
      </c>
      <c r="AZ456" s="65">
        <f t="shared" si="319"/>
        <v>0</v>
      </c>
      <c r="BA456" s="65">
        <f t="shared" si="320"/>
        <v>0</v>
      </c>
      <c r="BB456" s="65">
        <f t="shared" si="321"/>
        <v>0</v>
      </c>
      <c r="BC456" s="65">
        <f t="shared" si="322"/>
        <v>0</v>
      </c>
      <c r="BD456" s="65">
        <f t="shared" si="323"/>
        <v>0</v>
      </c>
      <c r="BE456" s="65">
        <f t="shared" si="324"/>
        <v>0</v>
      </c>
      <c r="BF456" s="65">
        <f t="shared" si="325"/>
        <v>0</v>
      </c>
      <c r="BG456" s="65">
        <f t="shared" si="326"/>
        <v>0</v>
      </c>
      <c r="BH456" s="65">
        <f t="shared" si="327"/>
        <v>0</v>
      </c>
      <c r="BI456" s="65">
        <f t="shared" si="328"/>
        <v>0</v>
      </c>
      <c r="BJ456" s="65">
        <f t="shared" si="329"/>
        <v>0</v>
      </c>
      <c r="BK456" s="65">
        <f t="shared" si="330"/>
        <v>0</v>
      </c>
    </row>
    <row r="457" spans="2:63" ht="15" hidden="1" customHeight="1" outlineLevel="1">
      <c r="B457" s="54" t="s">
        <v>50</v>
      </c>
      <c r="C457" s="56" t="s">
        <v>132</v>
      </c>
      <c r="D457" s="88">
        <f t="shared" si="290"/>
        <v>0</v>
      </c>
      <c r="E457" s="88">
        <f t="shared" si="291"/>
        <v>0</v>
      </c>
      <c r="F457" s="65">
        <f t="shared" si="292"/>
        <v>0</v>
      </c>
      <c r="G457" s="65">
        <f t="shared" si="293"/>
        <v>0</v>
      </c>
      <c r="H457" s="65">
        <f t="shared" si="294"/>
        <v>0</v>
      </c>
      <c r="J457" s="88">
        <f t="shared" si="295"/>
        <v>0.30233918275901323</v>
      </c>
      <c r="K457" s="88">
        <f t="shared" si="296"/>
        <v>0.12386860133278009</v>
      </c>
      <c r="L457" s="88">
        <f t="shared" si="297"/>
        <v>0.13222723531624195</v>
      </c>
      <c r="M457" s="88">
        <f t="shared" si="298"/>
        <v>0.1679988102863024</v>
      </c>
      <c r="N457" s="88">
        <f t="shared" si="299"/>
        <v>0.21758625555448893</v>
      </c>
      <c r="O457" s="88">
        <f t="shared" si="300"/>
        <v>5.5979914751173407E-2</v>
      </c>
      <c r="P457" s="65">
        <f t="shared" si="301"/>
        <v>0</v>
      </c>
      <c r="Q457" s="65">
        <f t="shared" si="302"/>
        <v>0</v>
      </c>
      <c r="R457" s="65">
        <f t="shared" si="303"/>
        <v>0</v>
      </c>
      <c r="S457" s="65">
        <f t="shared" si="304"/>
        <v>0</v>
      </c>
      <c r="T457" s="65">
        <f t="shared" si="305"/>
        <v>0</v>
      </c>
      <c r="U457" s="65">
        <f t="shared" si="306"/>
        <v>0</v>
      </c>
      <c r="V457" s="89">
        <f t="shared" si="307"/>
        <v>0</v>
      </c>
      <c r="W457" s="89">
        <f t="shared" si="308"/>
        <v>0</v>
      </c>
      <c r="X457" s="89">
        <f t="shared" si="309"/>
        <v>0</v>
      </c>
      <c r="Y457" s="89">
        <f t="shared" si="310"/>
        <v>0</v>
      </c>
      <c r="Z457" s="89">
        <f t="shared" si="311"/>
        <v>0</v>
      </c>
      <c r="AA457" s="89">
        <f t="shared" si="312"/>
        <v>0</v>
      </c>
      <c r="AB457" s="89">
        <f t="shared" si="313"/>
        <v>0</v>
      </c>
      <c r="AC457" s="89">
        <f t="shared" si="314"/>
        <v>0</v>
      </c>
      <c r="AD457" s="89">
        <f t="shared" si="315"/>
        <v>0</v>
      </c>
      <c r="AE457" s="89">
        <f t="shared" si="316"/>
        <v>0</v>
      </c>
      <c r="AF457" s="89">
        <f t="shared" si="317"/>
        <v>0</v>
      </c>
      <c r="AG457" s="89">
        <f t="shared" si="318"/>
        <v>0</v>
      </c>
      <c r="AH457" s="65">
        <v>0</v>
      </c>
      <c r="AI457" s="65">
        <v>0</v>
      </c>
      <c r="AJ457" s="65">
        <v>0</v>
      </c>
      <c r="AK457" s="65">
        <v>0</v>
      </c>
      <c r="AL457" s="65">
        <v>0</v>
      </c>
      <c r="AM457" s="65">
        <v>0</v>
      </c>
      <c r="AN457" s="89">
        <v>0</v>
      </c>
      <c r="AO457" s="89">
        <v>0</v>
      </c>
      <c r="AP457" s="89">
        <v>0</v>
      </c>
      <c r="AQ457" s="89">
        <v>0</v>
      </c>
      <c r="AR457" s="89">
        <v>0</v>
      </c>
      <c r="AS457" s="89">
        <v>0</v>
      </c>
      <c r="AT457" s="89">
        <v>0</v>
      </c>
      <c r="AU457" s="89">
        <v>0</v>
      </c>
      <c r="AV457" s="89">
        <v>0</v>
      </c>
      <c r="AW457" s="89">
        <v>0</v>
      </c>
      <c r="AX457" s="89">
        <v>0</v>
      </c>
      <c r="AY457" s="89">
        <v>0</v>
      </c>
      <c r="AZ457" s="65">
        <f t="shared" si="319"/>
        <v>0</v>
      </c>
      <c r="BA457" s="65">
        <f t="shared" si="320"/>
        <v>0</v>
      </c>
      <c r="BB457" s="65">
        <f t="shared" si="321"/>
        <v>0</v>
      </c>
      <c r="BC457" s="65">
        <f t="shared" si="322"/>
        <v>0</v>
      </c>
      <c r="BD457" s="65">
        <f t="shared" si="323"/>
        <v>0</v>
      </c>
      <c r="BE457" s="65">
        <f t="shared" si="324"/>
        <v>0</v>
      </c>
      <c r="BF457" s="65">
        <f t="shared" si="325"/>
        <v>0</v>
      </c>
      <c r="BG457" s="65">
        <f t="shared" si="326"/>
        <v>0</v>
      </c>
      <c r="BH457" s="65">
        <f t="shared" si="327"/>
        <v>0</v>
      </c>
      <c r="BI457" s="65">
        <f t="shared" si="328"/>
        <v>0</v>
      </c>
      <c r="BJ457" s="65">
        <f t="shared" si="329"/>
        <v>0</v>
      </c>
      <c r="BK457" s="65">
        <f t="shared" si="330"/>
        <v>0</v>
      </c>
    </row>
    <row r="458" spans="2:63" ht="15" hidden="1" customHeight="1" outlineLevel="1">
      <c r="B458" s="54" t="s">
        <v>50</v>
      </c>
      <c r="C458" s="56" t="s">
        <v>133</v>
      </c>
      <c r="D458" s="88">
        <f t="shared" si="290"/>
        <v>0</v>
      </c>
      <c r="E458" s="88">
        <f t="shared" si="291"/>
        <v>0</v>
      </c>
      <c r="F458" s="65">
        <f t="shared" si="292"/>
        <v>0</v>
      </c>
      <c r="G458" s="65">
        <f t="shared" si="293"/>
        <v>0</v>
      </c>
      <c r="H458" s="65">
        <f t="shared" si="294"/>
        <v>0</v>
      </c>
      <c r="J458" s="88">
        <f t="shared" si="295"/>
        <v>0.30233918275901323</v>
      </c>
      <c r="K458" s="88">
        <f t="shared" si="296"/>
        <v>0.12386860133278009</v>
      </c>
      <c r="L458" s="88">
        <f t="shared" si="297"/>
        <v>0.13222723531624195</v>
      </c>
      <c r="M458" s="88">
        <f t="shared" si="298"/>
        <v>0.1679988102863024</v>
      </c>
      <c r="N458" s="88">
        <f t="shared" si="299"/>
        <v>0.21758625555448893</v>
      </c>
      <c r="O458" s="88">
        <f t="shared" si="300"/>
        <v>5.5979914751173407E-2</v>
      </c>
      <c r="P458" s="65">
        <f t="shared" si="301"/>
        <v>0</v>
      </c>
      <c r="Q458" s="65">
        <f t="shared" si="302"/>
        <v>0</v>
      </c>
      <c r="R458" s="65">
        <f t="shared" si="303"/>
        <v>0</v>
      </c>
      <c r="S458" s="65">
        <f t="shared" si="304"/>
        <v>0</v>
      </c>
      <c r="T458" s="65">
        <f t="shared" si="305"/>
        <v>0</v>
      </c>
      <c r="U458" s="65">
        <f t="shared" si="306"/>
        <v>0</v>
      </c>
      <c r="V458" s="89">
        <f t="shared" si="307"/>
        <v>0</v>
      </c>
      <c r="W458" s="89">
        <f t="shared" si="308"/>
        <v>0</v>
      </c>
      <c r="X458" s="89">
        <f t="shared" si="309"/>
        <v>0</v>
      </c>
      <c r="Y458" s="89">
        <f t="shared" si="310"/>
        <v>0</v>
      </c>
      <c r="Z458" s="89">
        <f t="shared" si="311"/>
        <v>0</v>
      </c>
      <c r="AA458" s="89">
        <f t="shared" si="312"/>
        <v>0</v>
      </c>
      <c r="AB458" s="89">
        <f t="shared" si="313"/>
        <v>0</v>
      </c>
      <c r="AC458" s="89">
        <f t="shared" si="314"/>
        <v>0</v>
      </c>
      <c r="AD458" s="89">
        <f t="shared" si="315"/>
        <v>0</v>
      </c>
      <c r="AE458" s="89">
        <f t="shared" si="316"/>
        <v>0</v>
      </c>
      <c r="AF458" s="89">
        <f t="shared" si="317"/>
        <v>0</v>
      </c>
      <c r="AG458" s="89">
        <f t="shared" si="318"/>
        <v>0</v>
      </c>
      <c r="AH458" s="65">
        <v>0</v>
      </c>
      <c r="AI458" s="65">
        <v>0</v>
      </c>
      <c r="AJ458" s="65">
        <v>0</v>
      </c>
      <c r="AK458" s="65">
        <v>0</v>
      </c>
      <c r="AL458" s="65">
        <v>0</v>
      </c>
      <c r="AM458" s="65">
        <v>0</v>
      </c>
      <c r="AN458" s="89">
        <v>0</v>
      </c>
      <c r="AO458" s="89">
        <v>0</v>
      </c>
      <c r="AP458" s="89">
        <v>0</v>
      </c>
      <c r="AQ458" s="89">
        <v>0</v>
      </c>
      <c r="AR458" s="89">
        <v>0</v>
      </c>
      <c r="AS458" s="89">
        <v>0</v>
      </c>
      <c r="AT458" s="89">
        <v>0</v>
      </c>
      <c r="AU458" s="89">
        <v>0</v>
      </c>
      <c r="AV458" s="89">
        <v>0</v>
      </c>
      <c r="AW458" s="89">
        <v>0</v>
      </c>
      <c r="AX458" s="89">
        <v>0</v>
      </c>
      <c r="AY458" s="89">
        <v>0</v>
      </c>
      <c r="AZ458" s="65">
        <f t="shared" si="319"/>
        <v>0</v>
      </c>
      <c r="BA458" s="65">
        <f t="shared" si="320"/>
        <v>0</v>
      </c>
      <c r="BB458" s="65">
        <f t="shared" si="321"/>
        <v>0</v>
      </c>
      <c r="BC458" s="65">
        <f t="shared" si="322"/>
        <v>0</v>
      </c>
      <c r="BD458" s="65">
        <f t="shared" si="323"/>
        <v>0</v>
      </c>
      <c r="BE458" s="65">
        <f t="shared" si="324"/>
        <v>0</v>
      </c>
      <c r="BF458" s="65">
        <f t="shared" si="325"/>
        <v>0</v>
      </c>
      <c r="BG458" s="65">
        <f t="shared" si="326"/>
        <v>0</v>
      </c>
      <c r="BH458" s="65">
        <f t="shared" si="327"/>
        <v>0</v>
      </c>
      <c r="BI458" s="65">
        <f t="shared" si="328"/>
        <v>0</v>
      </c>
      <c r="BJ458" s="65">
        <f t="shared" si="329"/>
        <v>0</v>
      </c>
      <c r="BK458" s="65">
        <f t="shared" si="330"/>
        <v>0</v>
      </c>
    </row>
    <row r="459" spans="2:63" ht="15" hidden="1" customHeight="1" outlineLevel="1">
      <c r="B459" s="54" t="s">
        <v>50</v>
      </c>
      <c r="C459" s="56" t="s">
        <v>134</v>
      </c>
      <c r="D459" s="88">
        <f t="shared" si="290"/>
        <v>0</v>
      </c>
      <c r="E459" s="88">
        <f t="shared" si="291"/>
        <v>0</v>
      </c>
      <c r="F459" s="65">
        <f t="shared" si="292"/>
        <v>0</v>
      </c>
      <c r="G459" s="65">
        <f t="shared" si="293"/>
        <v>0</v>
      </c>
      <c r="H459" s="65">
        <f t="shared" si="294"/>
        <v>0</v>
      </c>
      <c r="J459" s="88">
        <f t="shared" si="295"/>
        <v>0.86537144302370739</v>
      </c>
      <c r="K459" s="88">
        <f t="shared" si="296"/>
        <v>7.3605085140493135E-3</v>
      </c>
      <c r="L459" s="88">
        <f t="shared" si="297"/>
        <v>0.12712562599589744</v>
      </c>
      <c r="M459" s="88">
        <f t="shared" si="298"/>
        <v>0</v>
      </c>
      <c r="N459" s="88">
        <f t="shared" si="299"/>
        <v>1.4242246634581473E-4</v>
      </c>
      <c r="O459" s="88">
        <f t="shared" si="300"/>
        <v>0</v>
      </c>
      <c r="P459" s="65">
        <f t="shared" si="301"/>
        <v>0</v>
      </c>
      <c r="Q459" s="65">
        <f t="shared" si="302"/>
        <v>0</v>
      </c>
      <c r="R459" s="65">
        <f t="shared" si="303"/>
        <v>0</v>
      </c>
      <c r="S459" s="65">
        <f t="shared" si="304"/>
        <v>0</v>
      </c>
      <c r="T459" s="65">
        <f t="shared" si="305"/>
        <v>0</v>
      </c>
      <c r="U459" s="65">
        <f t="shared" si="306"/>
        <v>0</v>
      </c>
      <c r="V459" s="89">
        <f t="shared" si="307"/>
        <v>0</v>
      </c>
      <c r="W459" s="89">
        <f t="shared" si="308"/>
        <v>0</v>
      </c>
      <c r="X459" s="89">
        <f t="shared" si="309"/>
        <v>0</v>
      </c>
      <c r="Y459" s="89">
        <f t="shared" si="310"/>
        <v>0</v>
      </c>
      <c r="Z459" s="89">
        <f t="shared" si="311"/>
        <v>0</v>
      </c>
      <c r="AA459" s="89">
        <f t="shared" si="312"/>
        <v>0</v>
      </c>
      <c r="AB459" s="89">
        <f t="shared" si="313"/>
        <v>0</v>
      </c>
      <c r="AC459" s="89">
        <f t="shared" si="314"/>
        <v>0</v>
      </c>
      <c r="AD459" s="89">
        <f t="shared" si="315"/>
        <v>0</v>
      </c>
      <c r="AE459" s="89">
        <f t="shared" si="316"/>
        <v>0</v>
      </c>
      <c r="AF459" s="89">
        <f t="shared" si="317"/>
        <v>0</v>
      </c>
      <c r="AG459" s="89">
        <f t="shared" si="318"/>
        <v>0</v>
      </c>
      <c r="AH459" s="65">
        <v>9594143</v>
      </c>
      <c r="AI459" s="65">
        <v>81604</v>
      </c>
      <c r="AJ459" s="65">
        <v>1409408</v>
      </c>
      <c r="AK459" s="65">
        <v>0</v>
      </c>
      <c r="AL459" s="65">
        <v>1579</v>
      </c>
      <c r="AM459" s="65">
        <v>0</v>
      </c>
      <c r="AN459" s="89">
        <v>4262651299</v>
      </c>
      <c r="AO459" s="89">
        <v>38390939</v>
      </c>
      <c r="AP459" s="89">
        <v>719443521</v>
      </c>
      <c r="AQ459" s="89">
        <v>0</v>
      </c>
      <c r="AR459" s="89">
        <v>1221033</v>
      </c>
      <c r="AS459" s="89">
        <v>0</v>
      </c>
      <c r="AT459" s="89">
        <v>2782301467</v>
      </c>
      <c r="AU459" s="89">
        <v>23583666</v>
      </c>
      <c r="AV459" s="89">
        <v>408695602</v>
      </c>
      <c r="AW459" s="89">
        <v>0</v>
      </c>
      <c r="AX459" s="89">
        <v>473650</v>
      </c>
      <c r="AY459" s="89">
        <v>0</v>
      </c>
      <c r="AZ459" s="65">
        <f t="shared" si="319"/>
        <v>444.29724457932303</v>
      </c>
      <c r="BA459" s="65">
        <f t="shared" si="320"/>
        <v>470.45413215038479</v>
      </c>
      <c r="BB459" s="65">
        <f t="shared" si="321"/>
        <v>510.4579518492871</v>
      </c>
      <c r="BC459" s="65">
        <f t="shared" si="322"/>
        <v>0</v>
      </c>
      <c r="BD459" s="65">
        <f t="shared" si="323"/>
        <v>773.29512349588344</v>
      </c>
      <c r="BE459" s="65">
        <f t="shared" si="324"/>
        <v>0</v>
      </c>
      <c r="BF459" s="65">
        <f t="shared" si="325"/>
        <v>289.99999968730924</v>
      </c>
      <c r="BG459" s="65">
        <f t="shared" si="326"/>
        <v>289.00134797313859</v>
      </c>
      <c r="BH459" s="65">
        <f t="shared" si="327"/>
        <v>289.97678599809279</v>
      </c>
      <c r="BI459" s="65">
        <f t="shared" si="328"/>
        <v>0</v>
      </c>
      <c r="BJ459" s="65">
        <f t="shared" si="329"/>
        <v>299.96833438885369</v>
      </c>
      <c r="BK459" s="65">
        <f t="shared" si="330"/>
        <v>0</v>
      </c>
    </row>
    <row r="460" spans="2:63" ht="15" hidden="1" customHeight="1" outlineLevel="1">
      <c r="B460" s="54" t="s">
        <v>50</v>
      </c>
      <c r="C460" s="56" t="s">
        <v>39</v>
      </c>
      <c r="D460" s="88">
        <f t="shared" si="290"/>
        <v>0</v>
      </c>
      <c r="E460" s="88">
        <f t="shared" si="291"/>
        <v>0</v>
      </c>
      <c r="F460" s="65">
        <f t="shared" si="292"/>
        <v>0</v>
      </c>
      <c r="G460" s="65">
        <f t="shared" si="293"/>
        <v>0</v>
      </c>
      <c r="H460" s="65">
        <f t="shared" si="294"/>
        <v>0</v>
      </c>
      <c r="J460" s="88">
        <f t="shared" si="295"/>
        <v>0.30233918275901323</v>
      </c>
      <c r="K460" s="88">
        <f t="shared" si="296"/>
        <v>0.12386860133278009</v>
      </c>
      <c r="L460" s="88">
        <f t="shared" si="297"/>
        <v>0.13222723531624195</v>
      </c>
      <c r="M460" s="88">
        <f t="shared" si="298"/>
        <v>0.1679988102863024</v>
      </c>
      <c r="N460" s="88">
        <f t="shared" si="299"/>
        <v>0.21758625555448893</v>
      </c>
      <c r="O460" s="88">
        <f t="shared" si="300"/>
        <v>5.5979914751173407E-2</v>
      </c>
      <c r="P460" s="65">
        <f t="shared" si="301"/>
        <v>0</v>
      </c>
      <c r="Q460" s="65">
        <f t="shared" si="302"/>
        <v>0</v>
      </c>
      <c r="R460" s="65">
        <f t="shared" si="303"/>
        <v>0</v>
      </c>
      <c r="S460" s="65">
        <f t="shared" si="304"/>
        <v>0</v>
      </c>
      <c r="T460" s="65">
        <f t="shared" si="305"/>
        <v>0</v>
      </c>
      <c r="U460" s="65">
        <f t="shared" si="306"/>
        <v>0</v>
      </c>
      <c r="V460" s="89">
        <f t="shared" si="307"/>
        <v>0</v>
      </c>
      <c r="W460" s="89">
        <f t="shared" si="308"/>
        <v>0</v>
      </c>
      <c r="X460" s="89">
        <f t="shared" si="309"/>
        <v>0</v>
      </c>
      <c r="Y460" s="89">
        <f t="shared" si="310"/>
        <v>0</v>
      </c>
      <c r="Z460" s="89">
        <f t="shared" si="311"/>
        <v>0</v>
      </c>
      <c r="AA460" s="89">
        <f t="shared" si="312"/>
        <v>0</v>
      </c>
      <c r="AB460" s="89">
        <f t="shared" si="313"/>
        <v>0</v>
      </c>
      <c r="AC460" s="89">
        <f t="shared" si="314"/>
        <v>0</v>
      </c>
      <c r="AD460" s="89">
        <f t="shared" si="315"/>
        <v>0</v>
      </c>
      <c r="AE460" s="89">
        <f t="shared" si="316"/>
        <v>0</v>
      </c>
      <c r="AF460" s="89">
        <f t="shared" si="317"/>
        <v>0</v>
      </c>
      <c r="AG460" s="89">
        <f t="shared" si="318"/>
        <v>0</v>
      </c>
      <c r="AH460" s="65">
        <v>0</v>
      </c>
      <c r="AI460" s="65">
        <v>0</v>
      </c>
      <c r="AJ460" s="65">
        <v>0</v>
      </c>
      <c r="AK460" s="65">
        <v>0</v>
      </c>
      <c r="AL460" s="65">
        <v>0</v>
      </c>
      <c r="AM460" s="65">
        <v>0</v>
      </c>
      <c r="AN460" s="89">
        <v>0</v>
      </c>
      <c r="AO460" s="89">
        <v>0</v>
      </c>
      <c r="AP460" s="89">
        <v>0</v>
      </c>
      <c r="AQ460" s="89">
        <v>0</v>
      </c>
      <c r="AR460" s="89">
        <v>0</v>
      </c>
      <c r="AS460" s="89">
        <v>0</v>
      </c>
      <c r="AT460" s="89">
        <v>0</v>
      </c>
      <c r="AU460" s="89">
        <v>0</v>
      </c>
      <c r="AV460" s="89">
        <v>0</v>
      </c>
      <c r="AW460" s="89">
        <v>0</v>
      </c>
      <c r="AX460" s="89">
        <v>0</v>
      </c>
      <c r="AY460" s="89">
        <v>0</v>
      </c>
      <c r="AZ460" s="65">
        <f t="shared" si="319"/>
        <v>0</v>
      </c>
      <c r="BA460" s="65">
        <f t="shared" si="320"/>
        <v>0</v>
      </c>
      <c r="BB460" s="65">
        <f t="shared" si="321"/>
        <v>0</v>
      </c>
      <c r="BC460" s="65">
        <f t="shared" si="322"/>
        <v>0</v>
      </c>
      <c r="BD460" s="65">
        <f t="shared" si="323"/>
        <v>0</v>
      </c>
      <c r="BE460" s="65">
        <f t="shared" si="324"/>
        <v>0</v>
      </c>
      <c r="BF460" s="65">
        <f t="shared" si="325"/>
        <v>0</v>
      </c>
      <c r="BG460" s="65">
        <f t="shared" si="326"/>
        <v>0</v>
      </c>
      <c r="BH460" s="65">
        <f t="shared" si="327"/>
        <v>0</v>
      </c>
      <c r="BI460" s="65">
        <f t="shared" si="328"/>
        <v>0</v>
      </c>
      <c r="BJ460" s="65">
        <f t="shared" si="329"/>
        <v>0</v>
      </c>
      <c r="BK460" s="65">
        <f t="shared" si="330"/>
        <v>0</v>
      </c>
    </row>
    <row r="461" spans="2:63" ht="15" hidden="1" customHeight="1" outlineLevel="1">
      <c r="B461" s="54" t="s">
        <v>50</v>
      </c>
      <c r="C461" s="56" t="s">
        <v>38</v>
      </c>
      <c r="D461" s="88">
        <f t="shared" si="290"/>
        <v>0</v>
      </c>
      <c r="E461" s="88">
        <f t="shared" si="291"/>
        <v>0</v>
      </c>
      <c r="F461" s="65">
        <f t="shared" si="292"/>
        <v>0</v>
      </c>
      <c r="G461" s="65">
        <f t="shared" si="293"/>
        <v>0</v>
      </c>
      <c r="H461" s="65">
        <f t="shared" si="294"/>
        <v>0</v>
      </c>
      <c r="J461" s="88">
        <f t="shared" si="295"/>
        <v>0.30233918275901323</v>
      </c>
      <c r="K461" s="88">
        <f t="shared" si="296"/>
        <v>0.12386860133278009</v>
      </c>
      <c r="L461" s="88">
        <f t="shared" si="297"/>
        <v>0.13222723531624195</v>
      </c>
      <c r="M461" s="88">
        <f t="shared" si="298"/>
        <v>0.1679988102863024</v>
      </c>
      <c r="N461" s="88">
        <f t="shared" si="299"/>
        <v>0.21758625555448893</v>
      </c>
      <c r="O461" s="88">
        <f t="shared" si="300"/>
        <v>5.5979914751173407E-2</v>
      </c>
      <c r="P461" s="65">
        <f t="shared" si="301"/>
        <v>0</v>
      </c>
      <c r="Q461" s="65">
        <f t="shared" si="302"/>
        <v>0</v>
      </c>
      <c r="R461" s="65">
        <f t="shared" si="303"/>
        <v>0</v>
      </c>
      <c r="S461" s="65">
        <f t="shared" si="304"/>
        <v>0</v>
      </c>
      <c r="T461" s="65">
        <f t="shared" si="305"/>
        <v>0</v>
      </c>
      <c r="U461" s="65">
        <f t="shared" si="306"/>
        <v>0</v>
      </c>
      <c r="V461" s="89">
        <f t="shared" si="307"/>
        <v>0</v>
      </c>
      <c r="W461" s="89">
        <f t="shared" si="308"/>
        <v>0</v>
      </c>
      <c r="X461" s="89">
        <f t="shared" si="309"/>
        <v>0</v>
      </c>
      <c r="Y461" s="89">
        <f t="shared" si="310"/>
        <v>0</v>
      </c>
      <c r="Z461" s="89">
        <f t="shared" si="311"/>
        <v>0</v>
      </c>
      <c r="AA461" s="89">
        <f t="shared" si="312"/>
        <v>0</v>
      </c>
      <c r="AB461" s="89">
        <f t="shared" si="313"/>
        <v>0</v>
      </c>
      <c r="AC461" s="89">
        <f t="shared" si="314"/>
        <v>0</v>
      </c>
      <c r="AD461" s="89">
        <f t="shared" si="315"/>
        <v>0</v>
      </c>
      <c r="AE461" s="89">
        <f t="shared" si="316"/>
        <v>0</v>
      </c>
      <c r="AF461" s="89">
        <f t="shared" si="317"/>
        <v>0</v>
      </c>
      <c r="AG461" s="89">
        <f t="shared" si="318"/>
        <v>0</v>
      </c>
      <c r="AH461" s="65">
        <v>0</v>
      </c>
      <c r="AI461" s="65">
        <v>0</v>
      </c>
      <c r="AJ461" s="65">
        <v>0</v>
      </c>
      <c r="AK461" s="65">
        <v>0</v>
      </c>
      <c r="AL461" s="65">
        <v>0</v>
      </c>
      <c r="AM461" s="65">
        <v>0</v>
      </c>
      <c r="AN461" s="89">
        <v>0</v>
      </c>
      <c r="AO461" s="89">
        <v>0</v>
      </c>
      <c r="AP461" s="89">
        <v>0</v>
      </c>
      <c r="AQ461" s="89">
        <v>0</v>
      </c>
      <c r="AR461" s="89">
        <v>0</v>
      </c>
      <c r="AS461" s="89">
        <v>0</v>
      </c>
      <c r="AT461" s="89">
        <v>0</v>
      </c>
      <c r="AU461" s="89">
        <v>0</v>
      </c>
      <c r="AV461" s="89">
        <v>0</v>
      </c>
      <c r="AW461" s="89">
        <v>0</v>
      </c>
      <c r="AX461" s="89">
        <v>0</v>
      </c>
      <c r="AY461" s="89">
        <v>0</v>
      </c>
      <c r="AZ461" s="65">
        <f t="shared" si="319"/>
        <v>0</v>
      </c>
      <c r="BA461" s="65">
        <f t="shared" si="320"/>
        <v>0</v>
      </c>
      <c r="BB461" s="65">
        <f t="shared" si="321"/>
        <v>0</v>
      </c>
      <c r="BC461" s="65">
        <f t="shared" si="322"/>
        <v>0</v>
      </c>
      <c r="BD461" s="65">
        <f t="shared" si="323"/>
        <v>0</v>
      </c>
      <c r="BE461" s="65">
        <f t="shared" si="324"/>
        <v>0</v>
      </c>
      <c r="BF461" s="65">
        <f t="shared" si="325"/>
        <v>0</v>
      </c>
      <c r="BG461" s="65">
        <f t="shared" si="326"/>
        <v>0</v>
      </c>
      <c r="BH461" s="65">
        <f t="shared" si="327"/>
        <v>0</v>
      </c>
      <c r="BI461" s="65">
        <f t="shared" si="328"/>
        <v>0</v>
      </c>
      <c r="BJ461" s="65">
        <f t="shared" si="329"/>
        <v>0</v>
      </c>
      <c r="BK461" s="65">
        <f t="shared" si="330"/>
        <v>0</v>
      </c>
    </row>
    <row r="462" spans="2:63" ht="15" hidden="1" customHeight="1" outlineLevel="1">
      <c r="B462" s="54" t="s">
        <v>50</v>
      </c>
      <c r="C462" s="56" t="s">
        <v>37</v>
      </c>
      <c r="D462" s="88">
        <f t="shared" si="290"/>
        <v>0</v>
      </c>
      <c r="E462" s="88">
        <f t="shared" si="291"/>
        <v>0</v>
      </c>
      <c r="F462" s="65">
        <f t="shared" si="292"/>
        <v>0</v>
      </c>
      <c r="G462" s="65">
        <f t="shared" si="293"/>
        <v>0</v>
      </c>
      <c r="H462" s="65">
        <f t="shared" si="294"/>
        <v>0</v>
      </c>
      <c r="J462" s="88">
        <f t="shared" si="295"/>
        <v>0.30233918275901323</v>
      </c>
      <c r="K462" s="88">
        <f t="shared" si="296"/>
        <v>0.12386860133278009</v>
      </c>
      <c r="L462" s="88">
        <f t="shared" si="297"/>
        <v>0.13222723531624195</v>
      </c>
      <c r="M462" s="88">
        <f t="shared" si="298"/>
        <v>0.1679988102863024</v>
      </c>
      <c r="N462" s="88">
        <f t="shared" si="299"/>
        <v>0.21758625555448893</v>
      </c>
      <c r="O462" s="88">
        <f t="shared" si="300"/>
        <v>5.5979914751173407E-2</v>
      </c>
      <c r="P462" s="65">
        <f t="shared" si="301"/>
        <v>0</v>
      </c>
      <c r="Q462" s="65">
        <f t="shared" si="302"/>
        <v>0</v>
      </c>
      <c r="R462" s="65">
        <f t="shared" si="303"/>
        <v>0</v>
      </c>
      <c r="S462" s="65">
        <f t="shared" si="304"/>
        <v>0</v>
      </c>
      <c r="T462" s="65">
        <f t="shared" si="305"/>
        <v>0</v>
      </c>
      <c r="U462" s="65">
        <f t="shared" si="306"/>
        <v>0</v>
      </c>
      <c r="V462" s="89">
        <f t="shared" si="307"/>
        <v>0</v>
      </c>
      <c r="W462" s="89">
        <f t="shared" si="308"/>
        <v>0</v>
      </c>
      <c r="X462" s="89">
        <f t="shared" si="309"/>
        <v>0</v>
      </c>
      <c r="Y462" s="89">
        <f t="shared" si="310"/>
        <v>0</v>
      </c>
      <c r="Z462" s="89">
        <f t="shared" si="311"/>
        <v>0</v>
      </c>
      <c r="AA462" s="89">
        <f t="shared" si="312"/>
        <v>0</v>
      </c>
      <c r="AB462" s="89">
        <f t="shared" si="313"/>
        <v>0</v>
      </c>
      <c r="AC462" s="89">
        <f t="shared" si="314"/>
        <v>0</v>
      </c>
      <c r="AD462" s="89">
        <f t="shared" si="315"/>
        <v>0</v>
      </c>
      <c r="AE462" s="89">
        <f t="shared" si="316"/>
        <v>0</v>
      </c>
      <c r="AF462" s="89">
        <f t="shared" si="317"/>
        <v>0</v>
      </c>
      <c r="AG462" s="89">
        <f t="shared" si="318"/>
        <v>0</v>
      </c>
      <c r="AH462" s="65">
        <v>0</v>
      </c>
      <c r="AI462" s="65">
        <v>0</v>
      </c>
      <c r="AJ462" s="65">
        <v>0</v>
      </c>
      <c r="AK462" s="65">
        <v>0</v>
      </c>
      <c r="AL462" s="65">
        <v>0</v>
      </c>
      <c r="AM462" s="65">
        <v>0</v>
      </c>
      <c r="AN462" s="89">
        <v>0</v>
      </c>
      <c r="AO462" s="89">
        <v>0</v>
      </c>
      <c r="AP462" s="89">
        <v>0</v>
      </c>
      <c r="AQ462" s="89">
        <v>0</v>
      </c>
      <c r="AR462" s="89">
        <v>0</v>
      </c>
      <c r="AS462" s="89">
        <v>0</v>
      </c>
      <c r="AT462" s="89">
        <v>0</v>
      </c>
      <c r="AU462" s="89">
        <v>0</v>
      </c>
      <c r="AV462" s="89">
        <v>0</v>
      </c>
      <c r="AW462" s="89">
        <v>0</v>
      </c>
      <c r="AX462" s="89">
        <v>0</v>
      </c>
      <c r="AY462" s="89">
        <v>0</v>
      </c>
      <c r="AZ462" s="65">
        <f t="shared" si="319"/>
        <v>0</v>
      </c>
      <c r="BA462" s="65">
        <f t="shared" si="320"/>
        <v>0</v>
      </c>
      <c r="BB462" s="65">
        <f t="shared" si="321"/>
        <v>0</v>
      </c>
      <c r="BC462" s="65">
        <f t="shared" si="322"/>
        <v>0</v>
      </c>
      <c r="BD462" s="65">
        <f t="shared" si="323"/>
        <v>0</v>
      </c>
      <c r="BE462" s="65">
        <f t="shared" si="324"/>
        <v>0</v>
      </c>
      <c r="BF462" s="65">
        <f t="shared" si="325"/>
        <v>0</v>
      </c>
      <c r="BG462" s="65">
        <f t="shared" si="326"/>
        <v>0</v>
      </c>
      <c r="BH462" s="65">
        <f t="shared" si="327"/>
        <v>0</v>
      </c>
      <c r="BI462" s="65">
        <f t="shared" si="328"/>
        <v>0</v>
      </c>
      <c r="BJ462" s="65">
        <f t="shared" si="329"/>
        <v>0</v>
      </c>
      <c r="BK462" s="65">
        <f t="shared" si="330"/>
        <v>0</v>
      </c>
    </row>
    <row r="463" spans="2:63" ht="15" hidden="1" customHeight="1" outlineLevel="1">
      <c r="B463" s="54" t="s">
        <v>50</v>
      </c>
      <c r="C463" s="56" t="s">
        <v>36</v>
      </c>
      <c r="D463" s="88">
        <f t="shared" si="290"/>
        <v>0</v>
      </c>
      <c r="E463" s="88">
        <f t="shared" si="291"/>
        <v>0</v>
      </c>
      <c r="F463" s="65">
        <f t="shared" si="292"/>
        <v>0</v>
      </c>
      <c r="G463" s="65">
        <f t="shared" si="293"/>
        <v>0</v>
      </c>
      <c r="H463" s="65">
        <f t="shared" si="294"/>
        <v>0</v>
      </c>
      <c r="J463" s="88">
        <f t="shared" si="295"/>
        <v>0.30233918275901323</v>
      </c>
      <c r="K463" s="88">
        <f t="shared" si="296"/>
        <v>0.12386860133278009</v>
      </c>
      <c r="L463" s="88">
        <f t="shared" si="297"/>
        <v>0.13222723531624195</v>
      </c>
      <c r="M463" s="88">
        <f t="shared" si="298"/>
        <v>0.1679988102863024</v>
      </c>
      <c r="N463" s="88">
        <f t="shared" si="299"/>
        <v>0.21758625555448893</v>
      </c>
      <c r="O463" s="88">
        <f t="shared" si="300"/>
        <v>5.5979914751173407E-2</v>
      </c>
      <c r="P463" s="65">
        <f t="shared" si="301"/>
        <v>0</v>
      </c>
      <c r="Q463" s="65">
        <f t="shared" si="302"/>
        <v>0</v>
      </c>
      <c r="R463" s="65">
        <f t="shared" si="303"/>
        <v>0</v>
      </c>
      <c r="S463" s="65">
        <f t="shared" si="304"/>
        <v>0</v>
      </c>
      <c r="T463" s="65">
        <f t="shared" si="305"/>
        <v>0</v>
      </c>
      <c r="U463" s="65">
        <f t="shared" si="306"/>
        <v>0</v>
      </c>
      <c r="V463" s="89">
        <f t="shared" si="307"/>
        <v>0</v>
      </c>
      <c r="W463" s="89">
        <f t="shared" si="308"/>
        <v>0</v>
      </c>
      <c r="X463" s="89">
        <f t="shared" si="309"/>
        <v>0</v>
      </c>
      <c r="Y463" s="89">
        <f t="shared" si="310"/>
        <v>0</v>
      </c>
      <c r="Z463" s="89">
        <f t="shared" si="311"/>
        <v>0</v>
      </c>
      <c r="AA463" s="89">
        <f t="shared" si="312"/>
        <v>0</v>
      </c>
      <c r="AB463" s="89">
        <f t="shared" si="313"/>
        <v>0</v>
      </c>
      <c r="AC463" s="89">
        <f t="shared" si="314"/>
        <v>0</v>
      </c>
      <c r="AD463" s="89">
        <f t="shared" si="315"/>
        <v>0</v>
      </c>
      <c r="AE463" s="89">
        <f t="shared" si="316"/>
        <v>0</v>
      </c>
      <c r="AF463" s="89">
        <f t="shared" si="317"/>
        <v>0</v>
      </c>
      <c r="AG463" s="89">
        <f t="shared" si="318"/>
        <v>0</v>
      </c>
      <c r="AH463" s="65">
        <v>0</v>
      </c>
      <c r="AI463" s="65">
        <v>0</v>
      </c>
      <c r="AJ463" s="65">
        <v>0</v>
      </c>
      <c r="AK463" s="65">
        <v>0</v>
      </c>
      <c r="AL463" s="65">
        <v>0</v>
      </c>
      <c r="AM463" s="65">
        <v>0</v>
      </c>
      <c r="AN463" s="89">
        <v>0</v>
      </c>
      <c r="AO463" s="89">
        <v>0</v>
      </c>
      <c r="AP463" s="89">
        <v>0</v>
      </c>
      <c r="AQ463" s="89">
        <v>0</v>
      </c>
      <c r="AR463" s="89">
        <v>0</v>
      </c>
      <c r="AS463" s="89">
        <v>0</v>
      </c>
      <c r="AT463" s="89">
        <v>0</v>
      </c>
      <c r="AU463" s="89">
        <v>0</v>
      </c>
      <c r="AV463" s="89">
        <v>0</v>
      </c>
      <c r="AW463" s="89">
        <v>0</v>
      </c>
      <c r="AX463" s="89">
        <v>0</v>
      </c>
      <c r="AY463" s="89">
        <v>0</v>
      </c>
      <c r="AZ463" s="65">
        <f t="shared" si="319"/>
        <v>0</v>
      </c>
      <c r="BA463" s="65">
        <f t="shared" si="320"/>
        <v>0</v>
      </c>
      <c r="BB463" s="65">
        <f t="shared" si="321"/>
        <v>0</v>
      </c>
      <c r="BC463" s="65">
        <f t="shared" si="322"/>
        <v>0</v>
      </c>
      <c r="BD463" s="65">
        <f t="shared" si="323"/>
        <v>0</v>
      </c>
      <c r="BE463" s="65">
        <f t="shared" si="324"/>
        <v>0</v>
      </c>
      <c r="BF463" s="65">
        <f t="shared" si="325"/>
        <v>0</v>
      </c>
      <c r="BG463" s="65">
        <f t="shared" si="326"/>
        <v>0</v>
      </c>
      <c r="BH463" s="65">
        <f t="shared" si="327"/>
        <v>0</v>
      </c>
      <c r="BI463" s="65">
        <f t="shared" si="328"/>
        <v>0</v>
      </c>
      <c r="BJ463" s="65">
        <f t="shared" si="329"/>
        <v>0</v>
      </c>
      <c r="BK463" s="65">
        <f t="shared" si="330"/>
        <v>0</v>
      </c>
    </row>
    <row r="464" spans="2:63" ht="15" hidden="1" customHeight="1" outlineLevel="1">
      <c r="B464" s="54" t="s">
        <v>50</v>
      </c>
      <c r="C464" s="56" t="s">
        <v>35</v>
      </c>
      <c r="D464" s="88">
        <f t="shared" si="290"/>
        <v>0</v>
      </c>
      <c r="E464" s="88">
        <f t="shared" si="291"/>
        <v>0</v>
      </c>
      <c r="F464" s="65">
        <f t="shared" si="292"/>
        <v>0</v>
      </c>
      <c r="G464" s="65">
        <f t="shared" si="293"/>
        <v>0</v>
      </c>
      <c r="H464" s="65">
        <f t="shared" si="294"/>
        <v>0</v>
      </c>
      <c r="J464" s="88">
        <f t="shared" si="295"/>
        <v>0.30233918275901323</v>
      </c>
      <c r="K464" s="88">
        <f t="shared" si="296"/>
        <v>0.12386860133278009</v>
      </c>
      <c r="L464" s="88">
        <f t="shared" si="297"/>
        <v>0.13222723531624195</v>
      </c>
      <c r="M464" s="88">
        <f t="shared" si="298"/>
        <v>0.1679988102863024</v>
      </c>
      <c r="N464" s="88">
        <f t="shared" si="299"/>
        <v>0.21758625555448893</v>
      </c>
      <c r="O464" s="88">
        <f t="shared" si="300"/>
        <v>5.5979914751173407E-2</v>
      </c>
      <c r="P464" s="65">
        <f t="shared" si="301"/>
        <v>0</v>
      </c>
      <c r="Q464" s="65">
        <f t="shared" si="302"/>
        <v>0</v>
      </c>
      <c r="R464" s="65">
        <f t="shared" si="303"/>
        <v>0</v>
      </c>
      <c r="S464" s="65">
        <f t="shared" si="304"/>
        <v>0</v>
      </c>
      <c r="T464" s="65">
        <f t="shared" si="305"/>
        <v>0</v>
      </c>
      <c r="U464" s="65">
        <f t="shared" si="306"/>
        <v>0</v>
      </c>
      <c r="V464" s="89">
        <f t="shared" si="307"/>
        <v>0</v>
      </c>
      <c r="W464" s="89">
        <f t="shared" si="308"/>
        <v>0</v>
      </c>
      <c r="X464" s="89">
        <f t="shared" si="309"/>
        <v>0</v>
      </c>
      <c r="Y464" s="89">
        <f t="shared" si="310"/>
        <v>0</v>
      </c>
      <c r="Z464" s="89">
        <f t="shared" si="311"/>
        <v>0</v>
      </c>
      <c r="AA464" s="89">
        <f t="shared" si="312"/>
        <v>0</v>
      </c>
      <c r="AB464" s="89">
        <f t="shared" si="313"/>
        <v>0</v>
      </c>
      <c r="AC464" s="89">
        <f t="shared" si="314"/>
        <v>0</v>
      </c>
      <c r="AD464" s="89">
        <f t="shared" si="315"/>
        <v>0</v>
      </c>
      <c r="AE464" s="89">
        <f t="shared" si="316"/>
        <v>0</v>
      </c>
      <c r="AF464" s="89">
        <f t="shared" si="317"/>
        <v>0</v>
      </c>
      <c r="AG464" s="89">
        <f t="shared" si="318"/>
        <v>0</v>
      </c>
      <c r="AH464" s="65">
        <v>0</v>
      </c>
      <c r="AI464" s="65">
        <v>0</v>
      </c>
      <c r="AJ464" s="65">
        <v>0</v>
      </c>
      <c r="AK464" s="65">
        <v>0</v>
      </c>
      <c r="AL464" s="65">
        <v>0</v>
      </c>
      <c r="AM464" s="65">
        <v>0</v>
      </c>
      <c r="AN464" s="89">
        <v>0</v>
      </c>
      <c r="AO464" s="89">
        <v>0</v>
      </c>
      <c r="AP464" s="89">
        <v>0</v>
      </c>
      <c r="AQ464" s="89">
        <v>0</v>
      </c>
      <c r="AR464" s="89">
        <v>0</v>
      </c>
      <c r="AS464" s="89">
        <v>0</v>
      </c>
      <c r="AT464" s="89">
        <v>0</v>
      </c>
      <c r="AU464" s="89">
        <v>0</v>
      </c>
      <c r="AV464" s="89">
        <v>0</v>
      </c>
      <c r="AW464" s="89">
        <v>0</v>
      </c>
      <c r="AX464" s="89">
        <v>0</v>
      </c>
      <c r="AY464" s="89">
        <v>0</v>
      </c>
      <c r="AZ464" s="65">
        <f t="shared" si="319"/>
        <v>0</v>
      </c>
      <c r="BA464" s="65">
        <f t="shared" si="320"/>
        <v>0</v>
      </c>
      <c r="BB464" s="65">
        <f t="shared" si="321"/>
        <v>0</v>
      </c>
      <c r="BC464" s="65">
        <f t="shared" si="322"/>
        <v>0</v>
      </c>
      <c r="BD464" s="65">
        <f t="shared" si="323"/>
        <v>0</v>
      </c>
      <c r="BE464" s="65">
        <f t="shared" si="324"/>
        <v>0</v>
      </c>
      <c r="BF464" s="65">
        <f t="shared" si="325"/>
        <v>0</v>
      </c>
      <c r="BG464" s="65">
        <f t="shared" si="326"/>
        <v>0</v>
      </c>
      <c r="BH464" s="65">
        <f t="shared" si="327"/>
        <v>0</v>
      </c>
      <c r="BI464" s="65">
        <f t="shared" si="328"/>
        <v>0</v>
      </c>
      <c r="BJ464" s="65">
        <f t="shared" si="329"/>
        <v>0</v>
      </c>
      <c r="BK464" s="65">
        <f t="shared" si="330"/>
        <v>0</v>
      </c>
    </row>
    <row r="465" spans="2:63" ht="15" hidden="1" customHeight="1" outlineLevel="1">
      <c r="B465" s="54" t="s">
        <v>50</v>
      </c>
      <c r="C465" s="56" t="s">
        <v>34</v>
      </c>
      <c r="D465" s="88">
        <f t="shared" si="290"/>
        <v>0</v>
      </c>
      <c r="E465" s="88">
        <f t="shared" si="291"/>
        <v>0</v>
      </c>
      <c r="F465" s="65">
        <f t="shared" si="292"/>
        <v>0</v>
      </c>
      <c r="G465" s="65">
        <f t="shared" si="293"/>
        <v>0</v>
      </c>
      <c r="H465" s="65">
        <f t="shared" si="294"/>
        <v>0</v>
      </c>
      <c r="J465" s="88">
        <f t="shared" si="295"/>
        <v>0.30233918275901323</v>
      </c>
      <c r="K465" s="88">
        <f t="shared" si="296"/>
        <v>0.12386860133278009</v>
      </c>
      <c r="L465" s="88">
        <f t="shared" si="297"/>
        <v>0.13222723531624195</v>
      </c>
      <c r="M465" s="88">
        <f t="shared" si="298"/>
        <v>0.1679988102863024</v>
      </c>
      <c r="N465" s="88">
        <f t="shared" si="299"/>
        <v>0.21758625555448893</v>
      </c>
      <c r="O465" s="88">
        <f t="shared" si="300"/>
        <v>5.5979914751173407E-2</v>
      </c>
      <c r="P465" s="65">
        <f t="shared" si="301"/>
        <v>0</v>
      </c>
      <c r="Q465" s="65">
        <f t="shared" si="302"/>
        <v>0</v>
      </c>
      <c r="R465" s="65">
        <f t="shared" si="303"/>
        <v>0</v>
      </c>
      <c r="S465" s="65">
        <f t="shared" si="304"/>
        <v>0</v>
      </c>
      <c r="T465" s="65">
        <f t="shared" si="305"/>
        <v>0</v>
      </c>
      <c r="U465" s="65">
        <f t="shared" si="306"/>
        <v>0</v>
      </c>
      <c r="V465" s="89">
        <f t="shared" si="307"/>
        <v>0</v>
      </c>
      <c r="W465" s="89">
        <f t="shared" si="308"/>
        <v>0</v>
      </c>
      <c r="X465" s="89">
        <f t="shared" si="309"/>
        <v>0</v>
      </c>
      <c r="Y465" s="89">
        <f t="shared" si="310"/>
        <v>0</v>
      </c>
      <c r="Z465" s="89">
        <f t="shared" si="311"/>
        <v>0</v>
      </c>
      <c r="AA465" s="89">
        <f t="shared" si="312"/>
        <v>0</v>
      </c>
      <c r="AB465" s="89">
        <f t="shared" si="313"/>
        <v>0</v>
      </c>
      <c r="AC465" s="89">
        <f t="shared" si="314"/>
        <v>0</v>
      </c>
      <c r="AD465" s="89">
        <f t="shared" si="315"/>
        <v>0</v>
      </c>
      <c r="AE465" s="89">
        <f t="shared" si="316"/>
        <v>0</v>
      </c>
      <c r="AF465" s="89">
        <f t="shared" si="317"/>
        <v>0</v>
      </c>
      <c r="AG465" s="89">
        <f t="shared" si="318"/>
        <v>0</v>
      </c>
      <c r="AH465" s="65">
        <v>0</v>
      </c>
      <c r="AI465" s="65">
        <v>0</v>
      </c>
      <c r="AJ465" s="65">
        <v>0</v>
      </c>
      <c r="AK465" s="65">
        <v>0</v>
      </c>
      <c r="AL465" s="65">
        <v>0</v>
      </c>
      <c r="AM465" s="65">
        <v>0</v>
      </c>
      <c r="AN465" s="89">
        <v>0</v>
      </c>
      <c r="AO465" s="89">
        <v>0</v>
      </c>
      <c r="AP465" s="89">
        <v>0</v>
      </c>
      <c r="AQ465" s="89">
        <v>0</v>
      </c>
      <c r="AR465" s="89">
        <v>0</v>
      </c>
      <c r="AS465" s="89">
        <v>0</v>
      </c>
      <c r="AT465" s="89">
        <v>0</v>
      </c>
      <c r="AU465" s="89">
        <v>0</v>
      </c>
      <c r="AV465" s="89">
        <v>0</v>
      </c>
      <c r="AW465" s="89">
        <v>0</v>
      </c>
      <c r="AX465" s="89">
        <v>0</v>
      </c>
      <c r="AY465" s="89">
        <v>0</v>
      </c>
      <c r="AZ465" s="65">
        <f t="shared" si="319"/>
        <v>0</v>
      </c>
      <c r="BA465" s="65">
        <f t="shared" si="320"/>
        <v>0</v>
      </c>
      <c r="BB465" s="65">
        <f t="shared" si="321"/>
        <v>0</v>
      </c>
      <c r="BC465" s="65">
        <f t="shared" si="322"/>
        <v>0</v>
      </c>
      <c r="BD465" s="65">
        <f t="shared" si="323"/>
        <v>0</v>
      </c>
      <c r="BE465" s="65">
        <f t="shared" si="324"/>
        <v>0</v>
      </c>
      <c r="BF465" s="65">
        <f t="shared" si="325"/>
        <v>0</v>
      </c>
      <c r="BG465" s="65">
        <f t="shared" si="326"/>
        <v>0</v>
      </c>
      <c r="BH465" s="65">
        <f t="shared" si="327"/>
        <v>0</v>
      </c>
      <c r="BI465" s="65">
        <f t="shared" si="328"/>
        <v>0</v>
      </c>
      <c r="BJ465" s="65">
        <f t="shared" si="329"/>
        <v>0</v>
      </c>
      <c r="BK465" s="65">
        <f t="shared" si="330"/>
        <v>0</v>
      </c>
    </row>
    <row r="466" spans="2:63" ht="15" hidden="1" customHeight="1" outlineLevel="1">
      <c r="B466" s="54" t="s">
        <v>50</v>
      </c>
      <c r="C466" s="56" t="s">
        <v>33</v>
      </c>
      <c r="D466" s="88">
        <f t="shared" si="290"/>
        <v>0</v>
      </c>
      <c r="E466" s="88">
        <f t="shared" si="291"/>
        <v>0</v>
      </c>
      <c r="F466" s="65">
        <f t="shared" si="292"/>
        <v>0</v>
      </c>
      <c r="G466" s="65">
        <f t="shared" si="293"/>
        <v>0</v>
      </c>
      <c r="H466" s="65">
        <f t="shared" si="294"/>
        <v>0</v>
      </c>
      <c r="J466" s="88">
        <f t="shared" si="295"/>
        <v>0.30233918275901323</v>
      </c>
      <c r="K466" s="88">
        <f t="shared" si="296"/>
        <v>0.12386860133278009</v>
      </c>
      <c r="L466" s="88">
        <f t="shared" si="297"/>
        <v>0.13222723531624195</v>
      </c>
      <c r="M466" s="88">
        <f t="shared" si="298"/>
        <v>0.1679988102863024</v>
      </c>
      <c r="N466" s="88">
        <f t="shared" si="299"/>
        <v>0.21758625555448893</v>
      </c>
      <c r="O466" s="88">
        <f t="shared" si="300"/>
        <v>5.5979914751173407E-2</v>
      </c>
      <c r="P466" s="65">
        <f t="shared" si="301"/>
        <v>0</v>
      </c>
      <c r="Q466" s="65">
        <f t="shared" si="302"/>
        <v>0</v>
      </c>
      <c r="R466" s="65">
        <f t="shared" si="303"/>
        <v>0</v>
      </c>
      <c r="S466" s="65">
        <f t="shared" si="304"/>
        <v>0</v>
      </c>
      <c r="T466" s="65">
        <f t="shared" si="305"/>
        <v>0</v>
      </c>
      <c r="U466" s="65">
        <f t="shared" si="306"/>
        <v>0</v>
      </c>
      <c r="V466" s="89">
        <f t="shared" si="307"/>
        <v>0</v>
      </c>
      <c r="W466" s="89">
        <f t="shared" si="308"/>
        <v>0</v>
      </c>
      <c r="X466" s="89">
        <f t="shared" si="309"/>
        <v>0</v>
      </c>
      <c r="Y466" s="89">
        <f t="shared" si="310"/>
        <v>0</v>
      </c>
      <c r="Z466" s="89">
        <f t="shared" si="311"/>
        <v>0</v>
      </c>
      <c r="AA466" s="89">
        <f t="shared" si="312"/>
        <v>0</v>
      </c>
      <c r="AB466" s="89">
        <f t="shared" si="313"/>
        <v>0</v>
      </c>
      <c r="AC466" s="89">
        <f t="shared" si="314"/>
        <v>0</v>
      </c>
      <c r="AD466" s="89">
        <f t="shared" si="315"/>
        <v>0</v>
      </c>
      <c r="AE466" s="89">
        <f t="shared" si="316"/>
        <v>0</v>
      </c>
      <c r="AF466" s="89">
        <f t="shared" si="317"/>
        <v>0</v>
      </c>
      <c r="AG466" s="89">
        <f t="shared" si="318"/>
        <v>0</v>
      </c>
      <c r="AH466" s="65">
        <v>0</v>
      </c>
      <c r="AI466" s="65">
        <v>0</v>
      </c>
      <c r="AJ466" s="65">
        <v>0</v>
      </c>
      <c r="AK466" s="65">
        <v>0</v>
      </c>
      <c r="AL466" s="65">
        <v>0</v>
      </c>
      <c r="AM466" s="65">
        <v>0</v>
      </c>
      <c r="AN466" s="89">
        <v>0</v>
      </c>
      <c r="AO466" s="89">
        <v>0</v>
      </c>
      <c r="AP466" s="89">
        <v>0</v>
      </c>
      <c r="AQ466" s="89">
        <v>0</v>
      </c>
      <c r="AR466" s="89">
        <v>0</v>
      </c>
      <c r="AS466" s="89">
        <v>0</v>
      </c>
      <c r="AT466" s="89">
        <v>0</v>
      </c>
      <c r="AU466" s="89">
        <v>0</v>
      </c>
      <c r="AV466" s="89">
        <v>0</v>
      </c>
      <c r="AW466" s="89">
        <v>0</v>
      </c>
      <c r="AX466" s="89">
        <v>0</v>
      </c>
      <c r="AY466" s="89">
        <v>0</v>
      </c>
      <c r="AZ466" s="65">
        <f t="shared" si="319"/>
        <v>0</v>
      </c>
      <c r="BA466" s="65">
        <f t="shared" si="320"/>
        <v>0</v>
      </c>
      <c r="BB466" s="65">
        <f t="shared" si="321"/>
        <v>0</v>
      </c>
      <c r="BC466" s="65">
        <f t="shared" si="322"/>
        <v>0</v>
      </c>
      <c r="BD466" s="65">
        <f t="shared" si="323"/>
        <v>0</v>
      </c>
      <c r="BE466" s="65">
        <f t="shared" si="324"/>
        <v>0</v>
      </c>
      <c r="BF466" s="65">
        <f t="shared" si="325"/>
        <v>0</v>
      </c>
      <c r="BG466" s="65">
        <f t="shared" si="326"/>
        <v>0</v>
      </c>
      <c r="BH466" s="65">
        <f t="shared" si="327"/>
        <v>0</v>
      </c>
      <c r="BI466" s="65">
        <f t="shared" si="328"/>
        <v>0</v>
      </c>
      <c r="BJ466" s="65">
        <f t="shared" si="329"/>
        <v>0</v>
      </c>
      <c r="BK466" s="65">
        <f t="shared" si="330"/>
        <v>0</v>
      </c>
    </row>
    <row r="467" spans="2:63" ht="15" hidden="1" customHeight="1" outlineLevel="1">
      <c r="B467" s="54" t="s">
        <v>50</v>
      </c>
      <c r="C467" s="56" t="s">
        <v>32</v>
      </c>
      <c r="D467" s="88">
        <f t="shared" si="290"/>
        <v>0</v>
      </c>
      <c r="E467" s="88">
        <f t="shared" si="291"/>
        <v>0</v>
      </c>
      <c r="F467" s="65">
        <f t="shared" si="292"/>
        <v>0</v>
      </c>
      <c r="G467" s="65">
        <f t="shared" si="293"/>
        <v>0</v>
      </c>
      <c r="H467" s="65">
        <f t="shared" si="294"/>
        <v>0</v>
      </c>
      <c r="J467" s="88">
        <f t="shared" si="295"/>
        <v>0.30233918275901323</v>
      </c>
      <c r="K467" s="88">
        <f t="shared" si="296"/>
        <v>0.12386860133278009</v>
      </c>
      <c r="L467" s="88">
        <f t="shared" si="297"/>
        <v>0.13222723531624195</v>
      </c>
      <c r="M467" s="88">
        <f t="shared" si="298"/>
        <v>0.1679988102863024</v>
      </c>
      <c r="N467" s="88">
        <f t="shared" si="299"/>
        <v>0.21758625555448893</v>
      </c>
      <c r="O467" s="88">
        <f t="shared" si="300"/>
        <v>5.5979914751173407E-2</v>
      </c>
      <c r="P467" s="65">
        <f t="shared" si="301"/>
        <v>0</v>
      </c>
      <c r="Q467" s="65">
        <f t="shared" si="302"/>
        <v>0</v>
      </c>
      <c r="R467" s="65">
        <f t="shared" si="303"/>
        <v>0</v>
      </c>
      <c r="S467" s="65">
        <f t="shared" si="304"/>
        <v>0</v>
      </c>
      <c r="T467" s="65">
        <f t="shared" si="305"/>
        <v>0</v>
      </c>
      <c r="U467" s="65">
        <f t="shared" si="306"/>
        <v>0</v>
      </c>
      <c r="V467" s="89">
        <f t="shared" si="307"/>
        <v>0</v>
      </c>
      <c r="W467" s="89">
        <f t="shared" si="308"/>
        <v>0</v>
      </c>
      <c r="X467" s="89">
        <f t="shared" si="309"/>
        <v>0</v>
      </c>
      <c r="Y467" s="89">
        <f t="shared" si="310"/>
        <v>0</v>
      </c>
      <c r="Z467" s="89">
        <f t="shared" si="311"/>
        <v>0</v>
      </c>
      <c r="AA467" s="89">
        <f t="shared" si="312"/>
        <v>0</v>
      </c>
      <c r="AB467" s="89">
        <f t="shared" si="313"/>
        <v>0</v>
      </c>
      <c r="AC467" s="89">
        <f t="shared" si="314"/>
        <v>0</v>
      </c>
      <c r="AD467" s="89">
        <f t="shared" si="315"/>
        <v>0</v>
      </c>
      <c r="AE467" s="89">
        <f t="shared" si="316"/>
        <v>0</v>
      </c>
      <c r="AF467" s="89">
        <f t="shared" si="317"/>
        <v>0</v>
      </c>
      <c r="AG467" s="89">
        <f t="shared" si="318"/>
        <v>0</v>
      </c>
      <c r="AH467" s="65">
        <v>0</v>
      </c>
      <c r="AI467" s="65">
        <v>0</v>
      </c>
      <c r="AJ467" s="65">
        <v>0</v>
      </c>
      <c r="AK467" s="65">
        <v>0</v>
      </c>
      <c r="AL467" s="65">
        <v>0</v>
      </c>
      <c r="AM467" s="65">
        <v>0</v>
      </c>
      <c r="AN467" s="89">
        <v>0</v>
      </c>
      <c r="AO467" s="89">
        <v>0</v>
      </c>
      <c r="AP467" s="89">
        <v>0</v>
      </c>
      <c r="AQ467" s="89">
        <v>0</v>
      </c>
      <c r="AR467" s="89">
        <v>0</v>
      </c>
      <c r="AS467" s="89">
        <v>0</v>
      </c>
      <c r="AT467" s="89">
        <v>0</v>
      </c>
      <c r="AU467" s="89">
        <v>0</v>
      </c>
      <c r="AV467" s="89">
        <v>0</v>
      </c>
      <c r="AW467" s="89">
        <v>0</v>
      </c>
      <c r="AX467" s="89">
        <v>0</v>
      </c>
      <c r="AY467" s="89">
        <v>0</v>
      </c>
      <c r="AZ467" s="65">
        <f t="shared" si="319"/>
        <v>0</v>
      </c>
      <c r="BA467" s="65">
        <f t="shared" si="320"/>
        <v>0</v>
      </c>
      <c r="BB467" s="65">
        <f t="shared" si="321"/>
        <v>0</v>
      </c>
      <c r="BC467" s="65">
        <f t="shared" si="322"/>
        <v>0</v>
      </c>
      <c r="BD467" s="65">
        <f t="shared" si="323"/>
        <v>0</v>
      </c>
      <c r="BE467" s="65">
        <f t="shared" si="324"/>
        <v>0</v>
      </c>
      <c r="BF467" s="65">
        <f t="shared" si="325"/>
        <v>0</v>
      </c>
      <c r="BG467" s="65">
        <f t="shared" si="326"/>
        <v>0</v>
      </c>
      <c r="BH467" s="65">
        <f t="shared" si="327"/>
        <v>0</v>
      </c>
      <c r="BI467" s="65">
        <f t="shared" si="328"/>
        <v>0</v>
      </c>
      <c r="BJ467" s="65">
        <f t="shared" si="329"/>
        <v>0</v>
      </c>
      <c r="BK467" s="65">
        <f t="shared" si="330"/>
        <v>0</v>
      </c>
    </row>
    <row r="468" spans="2:63" ht="15" hidden="1" customHeight="1" outlineLevel="1">
      <c r="B468" s="54" t="s">
        <v>50</v>
      </c>
      <c r="C468" s="56" t="s">
        <v>31</v>
      </c>
      <c r="D468" s="88">
        <f t="shared" si="290"/>
        <v>0</v>
      </c>
      <c r="E468" s="88">
        <f t="shared" si="291"/>
        <v>0</v>
      </c>
      <c r="F468" s="65">
        <f t="shared" si="292"/>
        <v>0</v>
      </c>
      <c r="G468" s="65">
        <f t="shared" si="293"/>
        <v>0</v>
      </c>
      <c r="H468" s="65">
        <f t="shared" si="294"/>
        <v>0</v>
      </c>
      <c r="J468" s="88">
        <f t="shared" si="295"/>
        <v>3.2971854498061928E-4</v>
      </c>
      <c r="K468" s="88">
        <f t="shared" si="296"/>
        <v>0</v>
      </c>
      <c r="L468" s="88">
        <f t="shared" si="297"/>
        <v>0.99967028145501935</v>
      </c>
      <c r="M468" s="88">
        <f t="shared" si="298"/>
        <v>0</v>
      </c>
      <c r="N468" s="88">
        <f t="shared" si="299"/>
        <v>0</v>
      </c>
      <c r="O468" s="88">
        <f t="shared" si="300"/>
        <v>0</v>
      </c>
      <c r="P468" s="65">
        <f t="shared" si="301"/>
        <v>0</v>
      </c>
      <c r="Q468" s="65">
        <f t="shared" si="302"/>
        <v>0</v>
      </c>
      <c r="R468" s="65">
        <f t="shared" si="303"/>
        <v>0</v>
      </c>
      <c r="S468" s="65">
        <f t="shared" si="304"/>
        <v>0</v>
      </c>
      <c r="T468" s="65">
        <f t="shared" si="305"/>
        <v>0</v>
      </c>
      <c r="U468" s="65">
        <f t="shared" si="306"/>
        <v>0</v>
      </c>
      <c r="V468" s="89">
        <f t="shared" si="307"/>
        <v>0</v>
      </c>
      <c r="W468" s="89">
        <f t="shared" si="308"/>
        <v>0</v>
      </c>
      <c r="X468" s="89">
        <f t="shared" si="309"/>
        <v>0</v>
      </c>
      <c r="Y468" s="89">
        <f t="shared" si="310"/>
        <v>0</v>
      </c>
      <c r="Z468" s="89">
        <f t="shared" si="311"/>
        <v>0</v>
      </c>
      <c r="AA468" s="89">
        <f t="shared" si="312"/>
        <v>0</v>
      </c>
      <c r="AB468" s="89">
        <f t="shared" si="313"/>
        <v>0</v>
      </c>
      <c r="AC468" s="89">
        <f t="shared" si="314"/>
        <v>0</v>
      </c>
      <c r="AD468" s="89">
        <f t="shared" si="315"/>
        <v>0</v>
      </c>
      <c r="AE468" s="89">
        <f t="shared" si="316"/>
        <v>0</v>
      </c>
      <c r="AF468" s="89">
        <f t="shared" si="317"/>
        <v>0</v>
      </c>
      <c r="AG468" s="89">
        <f t="shared" si="318"/>
        <v>0</v>
      </c>
      <c r="AH468" s="65">
        <v>127</v>
      </c>
      <c r="AI468" s="65">
        <v>0</v>
      </c>
      <c r="AJ468" s="65">
        <v>385050</v>
      </c>
      <c r="AK468" s="65">
        <v>0</v>
      </c>
      <c r="AL468" s="65">
        <v>0</v>
      </c>
      <c r="AM468" s="65">
        <v>0</v>
      </c>
      <c r="AN468" s="89">
        <v>130550</v>
      </c>
      <c r="AO468" s="89">
        <v>0</v>
      </c>
      <c r="AP468" s="89">
        <v>348575932</v>
      </c>
      <c r="AQ468" s="89">
        <v>0</v>
      </c>
      <c r="AR468" s="89">
        <v>0</v>
      </c>
      <c r="AS468" s="89">
        <v>0</v>
      </c>
      <c r="AT468" s="89">
        <v>88138</v>
      </c>
      <c r="AU468" s="89">
        <v>0</v>
      </c>
      <c r="AV468" s="89">
        <v>262209856</v>
      </c>
      <c r="AW468" s="89">
        <v>0</v>
      </c>
      <c r="AX468" s="89">
        <v>0</v>
      </c>
      <c r="AY468" s="89">
        <v>0</v>
      </c>
      <c r="AZ468" s="65">
        <f t="shared" si="319"/>
        <v>1027.9527559055118</v>
      </c>
      <c r="BA468" s="65">
        <f t="shared" si="320"/>
        <v>0</v>
      </c>
      <c r="BB468" s="65">
        <f t="shared" si="321"/>
        <v>905.27446305674584</v>
      </c>
      <c r="BC468" s="65">
        <f t="shared" si="322"/>
        <v>0</v>
      </c>
      <c r="BD468" s="65">
        <f t="shared" si="323"/>
        <v>0</v>
      </c>
      <c r="BE468" s="65">
        <f t="shared" si="324"/>
        <v>0</v>
      </c>
      <c r="BF468" s="65">
        <f t="shared" si="325"/>
        <v>694</v>
      </c>
      <c r="BG468" s="65">
        <f t="shared" si="326"/>
        <v>0</v>
      </c>
      <c r="BH468" s="65">
        <f t="shared" si="327"/>
        <v>680.97612258148297</v>
      </c>
      <c r="BI468" s="65">
        <f t="shared" si="328"/>
        <v>0</v>
      </c>
      <c r="BJ468" s="65">
        <f t="shared" si="329"/>
        <v>0</v>
      </c>
      <c r="BK468" s="65">
        <f t="shared" si="330"/>
        <v>0</v>
      </c>
    </row>
    <row r="469" spans="2:63" ht="15" hidden="1" customHeight="1" outlineLevel="1">
      <c r="B469" s="54" t="s">
        <v>50</v>
      </c>
      <c r="C469" s="56" t="s">
        <v>135</v>
      </c>
      <c r="D469" s="88">
        <f t="shared" si="290"/>
        <v>0</v>
      </c>
      <c r="E469" s="88">
        <f t="shared" si="291"/>
        <v>0</v>
      </c>
      <c r="F469" s="65">
        <f t="shared" si="292"/>
        <v>0</v>
      </c>
      <c r="G469" s="65">
        <f t="shared" si="293"/>
        <v>0</v>
      </c>
      <c r="H469" s="65">
        <f t="shared" si="294"/>
        <v>0</v>
      </c>
      <c r="J469" s="88">
        <f t="shared" si="295"/>
        <v>0.30233918275901323</v>
      </c>
      <c r="K469" s="88">
        <f t="shared" si="296"/>
        <v>0.12386860133278009</v>
      </c>
      <c r="L469" s="88">
        <f t="shared" si="297"/>
        <v>0.13222723531624195</v>
      </c>
      <c r="M469" s="88">
        <f t="shared" si="298"/>
        <v>0.1679988102863024</v>
      </c>
      <c r="N469" s="88">
        <f t="shared" si="299"/>
        <v>0.21758625555448893</v>
      </c>
      <c r="O469" s="88">
        <f t="shared" si="300"/>
        <v>5.5979914751173407E-2</v>
      </c>
      <c r="P469" s="65">
        <f t="shared" si="301"/>
        <v>0</v>
      </c>
      <c r="Q469" s="65">
        <f t="shared" si="302"/>
        <v>0</v>
      </c>
      <c r="R469" s="65">
        <f t="shared" si="303"/>
        <v>0</v>
      </c>
      <c r="S469" s="65">
        <f t="shared" si="304"/>
        <v>0</v>
      </c>
      <c r="T469" s="65">
        <f t="shared" si="305"/>
        <v>0</v>
      </c>
      <c r="U469" s="65">
        <f t="shared" si="306"/>
        <v>0</v>
      </c>
      <c r="V469" s="89">
        <f t="shared" si="307"/>
        <v>0</v>
      </c>
      <c r="W469" s="89">
        <f t="shared" si="308"/>
        <v>0</v>
      </c>
      <c r="X469" s="89">
        <f t="shared" si="309"/>
        <v>0</v>
      </c>
      <c r="Y469" s="89">
        <f t="shared" si="310"/>
        <v>0</v>
      </c>
      <c r="Z469" s="89">
        <f t="shared" si="311"/>
        <v>0</v>
      </c>
      <c r="AA469" s="89">
        <f t="shared" si="312"/>
        <v>0</v>
      </c>
      <c r="AB469" s="89">
        <f t="shared" si="313"/>
        <v>0</v>
      </c>
      <c r="AC469" s="89">
        <f t="shared" si="314"/>
        <v>0</v>
      </c>
      <c r="AD469" s="89">
        <f t="shared" si="315"/>
        <v>0</v>
      </c>
      <c r="AE469" s="89">
        <f t="shared" si="316"/>
        <v>0</v>
      </c>
      <c r="AF469" s="89">
        <f t="shared" si="317"/>
        <v>0</v>
      </c>
      <c r="AG469" s="89">
        <f t="shared" si="318"/>
        <v>0</v>
      </c>
      <c r="AH469" s="65">
        <v>0</v>
      </c>
      <c r="AI469" s="65">
        <v>0</v>
      </c>
      <c r="AJ469" s="65">
        <v>0</v>
      </c>
      <c r="AK469" s="65">
        <v>0</v>
      </c>
      <c r="AL469" s="65">
        <v>0</v>
      </c>
      <c r="AM469" s="65">
        <v>0</v>
      </c>
      <c r="AN469" s="89">
        <v>0</v>
      </c>
      <c r="AO469" s="89">
        <v>0</v>
      </c>
      <c r="AP469" s="89">
        <v>0</v>
      </c>
      <c r="AQ469" s="89">
        <v>0</v>
      </c>
      <c r="AR469" s="89">
        <v>0</v>
      </c>
      <c r="AS469" s="89">
        <v>0</v>
      </c>
      <c r="AT469" s="89">
        <v>0</v>
      </c>
      <c r="AU469" s="89">
        <v>0</v>
      </c>
      <c r="AV469" s="89">
        <v>0</v>
      </c>
      <c r="AW469" s="89">
        <v>0</v>
      </c>
      <c r="AX469" s="89">
        <v>0</v>
      </c>
      <c r="AY469" s="89">
        <v>0</v>
      </c>
      <c r="AZ469" s="65">
        <f t="shared" si="319"/>
        <v>0</v>
      </c>
      <c r="BA469" s="65">
        <f t="shared" si="320"/>
        <v>0</v>
      </c>
      <c r="BB469" s="65">
        <f t="shared" si="321"/>
        <v>0</v>
      </c>
      <c r="BC469" s="65">
        <f t="shared" si="322"/>
        <v>0</v>
      </c>
      <c r="BD469" s="65">
        <f t="shared" si="323"/>
        <v>0</v>
      </c>
      <c r="BE469" s="65">
        <f t="shared" si="324"/>
        <v>0</v>
      </c>
      <c r="BF469" s="65">
        <f t="shared" si="325"/>
        <v>0</v>
      </c>
      <c r="BG469" s="65">
        <f t="shared" si="326"/>
        <v>0</v>
      </c>
      <c r="BH469" s="65">
        <f t="shared" si="327"/>
        <v>0</v>
      </c>
      <c r="BI469" s="65">
        <f t="shared" si="328"/>
        <v>0</v>
      </c>
      <c r="BJ469" s="65">
        <f t="shared" si="329"/>
        <v>0</v>
      </c>
      <c r="BK469" s="65">
        <f t="shared" si="330"/>
        <v>0</v>
      </c>
    </row>
    <row r="470" spans="2:63" ht="15" hidden="1" customHeight="1" outlineLevel="1">
      <c r="B470" s="56" t="s">
        <v>49</v>
      </c>
      <c r="C470" s="56" t="s">
        <v>125</v>
      </c>
      <c r="D470" s="88">
        <f t="shared" si="290"/>
        <v>0</v>
      </c>
      <c r="E470" s="88">
        <f t="shared" si="291"/>
        <v>0</v>
      </c>
      <c r="F470" s="65">
        <f t="shared" si="292"/>
        <v>0</v>
      </c>
      <c r="G470" s="65">
        <f t="shared" si="293"/>
        <v>0</v>
      </c>
      <c r="H470" s="65">
        <f t="shared" si="294"/>
        <v>0</v>
      </c>
      <c r="J470" s="88">
        <f t="shared" si="295"/>
        <v>0.30233918275901323</v>
      </c>
      <c r="K470" s="88">
        <f t="shared" si="296"/>
        <v>0.12386860133278009</v>
      </c>
      <c r="L470" s="88">
        <f t="shared" si="297"/>
        <v>0.13222723531624195</v>
      </c>
      <c r="M470" s="88">
        <f t="shared" si="298"/>
        <v>0.1679988102863024</v>
      </c>
      <c r="N470" s="88">
        <f t="shared" si="299"/>
        <v>0.21758625555448893</v>
      </c>
      <c r="O470" s="88">
        <f t="shared" si="300"/>
        <v>5.5979914751173407E-2</v>
      </c>
      <c r="P470" s="65">
        <f t="shared" si="301"/>
        <v>0</v>
      </c>
      <c r="Q470" s="65">
        <f t="shared" si="302"/>
        <v>0</v>
      </c>
      <c r="R470" s="65">
        <f t="shared" si="303"/>
        <v>0</v>
      </c>
      <c r="S470" s="65">
        <f t="shared" si="304"/>
        <v>0</v>
      </c>
      <c r="T470" s="65">
        <f t="shared" si="305"/>
        <v>0</v>
      </c>
      <c r="U470" s="65">
        <f t="shared" si="306"/>
        <v>0</v>
      </c>
      <c r="V470" s="89">
        <f t="shared" si="307"/>
        <v>0</v>
      </c>
      <c r="W470" s="89">
        <f t="shared" si="308"/>
        <v>0</v>
      </c>
      <c r="X470" s="89">
        <f t="shared" si="309"/>
        <v>0</v>
      </c>
      <c r="Y470" s="89">
        <f t="shared" si="310"/>
        <v>0</v>
      </c>
      <c r="Z470" s="89">
        <f t="shared" si="311"/>
        <v>0</v>
      </c>
      <c r="AA470" s="89">
        <f t="shared" si="312"/>
        <v>0</v>
      </c>
      <c r="AB470" s="89">
        <f t="shared" si="313"/>
        <v>0</v>
      </c>
      <c r="AC470" s="89">
        <f t="shared" si="314"/>
        <v>0</v>
      </c>
      <c r="AD470" s="89">
        <f t="shared" si="315"/>
        <v>0</v>
      </c>
      <c r="AE470" s="89">
        <f t="shared" si="316"/>
        <v>0</v>
      </c>
      <c r="AF470" s="89">
        <f t="shared" si="317"/>
        <v>0</v>
      </c>
      <c r="AG470" s="89">
        <f t="shared" si="318"/>
        <v>0</v>
      </c>
      <c r="AH470" s="65">
        <v>0</v>
      </c>
      <c r="AI470" s="65">
        <v>0</v>
      </c>
      <c r="AJ470" s="65">
        <v>0</v>
      </c>
      <c r="AK470" s="65">
        <v>0</v>
      </c>
      <c r="AL470" s="65">
        <v>0</v>
      </c>
      <c r="AM470" s="65">
        <v>0</v>
      </c>
      <c r="AN470" s="89">
        <v>0</v>
      </c>
      <c r="AO470" s="89">
        <v>0</v>
      </c>
      <c r="AP470" s="89">
        <v>0</v>
      </c>
      <c r="AQ470" s="89">
        <v>0</v>
      </c>
      <c r="AR470" s="89">
        <v>0</v>
      </c>
      <c r="AS470" s="89">
        <v>0</v>
      </c>
      <c r="AT470" s="89">
        <v>0</v>
      </c>
      <c r="AU470" s="89">
        <v>0</v>
      </c>
      <c r="AV470" s="89">
        <v>0</v>
      </c>
      <c r="AW470" s="89">
        <v>0</v>
      </c>
      <c r="AX470" s="89">
        <v>0</v>
      </c>
      <c r="AY470" s="89">
        <v>0</v>
      </c>
      <c r="AZ470" s="65">
        <f t="shared" si="319"/>
        <v>0</v>
      </c>
      <c r="BA470" s="65">
        <f t="shared" si="320"/>
        <v>0</v>
      </c>
      <c r="BB470" s="65">
        <f t="shared" si="321"/>
        <v>0</v>
      </c>
      <c r="BC470" s="65">
        <f t="shared" si="322"/>
        <v>0</v>
      </c>
      <c r="BD470" s="65">
        <f t="shared" si="323"/>
        <v>0</v>
      </c>
      <c r="BE470" s="65">
        <f t="shared" si="324"/>
        <v>0</v>
      </c>
      <c r="BF470" s="65">
        <f t="shared" si="325"/>
        <v>0</v>
      </c>
      <c r="BG470" s="65">
        <f t="shared" si="326"/>
        <v>0</v>
      </c>
      <c r="BH470" s="65">
        <f t="shared" si="327"/>
        <v>0</v>
      </c>
      <c r="BI470" s="65">
        <f t="shared" si="328"/>
        <v>0</v>
      </c>
      <c r="BJ470" s="65">
        <f t="shared" si="329"/>
        <v>0</v>
      </c>
      <c r="BK470" s="65">
        <f t="shared" si="330"/>
        <v>0</v>
      </c>
    </row>
    <row r="471" spans="2:63" ht="15" hidden="1" customHeight="1" outlineLevel="1">
      <c r="B471" s="56" t="s">
        <v>49</v>
      </c>
      <c r="C471" s="56" t="s">
        <v>126</v>
      </c>
      <c r="D471" s="88">
        <f t="shared" si="290"/>
        <v>0</v>
      </c>
      <c r="E471" s="88">
        <f t="shared" si="291"/>
        <v>0</v>
      </c>
      <c r="F471" s="65">
        <f t="shared" si="292"/>
        <v>0</v>
      </c>
      <c r="G471" s="65">
        <f t="shared" si="293"/>
        <v>0</v>
      </c>
      <c r="H471" s="65">
        <f t="shared" si="294"/>
        <v>0</v>
      </c>
      <c r="J471" s="88">
        <f t="shared" si="295"/>
        <v>0.30233918275901323</v>
      </c>
      <c r="K471" s="88">
        <f t="shared" si="296"/>
        <v>0.12386860133278009</v>
      </c>
      <c r="L471" s="88">
        <f t="shared" si="297"/>
        <v>0.13222723531624195</v>
      </c>
      <c r="M471" s="88">
        <f t="shared" si="298"/>
        <v>0.1679988102863024</v>
      </c>
      <c r="N471" s="88">
        <f t="shared" si="299"/>
        <v>0.21758625555448893</v>
      </c>
      <c r="O471" s="88">
        <f t="shared" si="300"/>
        <v>5.5979914751173407E-2</v>
      </c>
      <c r="P471" s="65">
        <f t="shared" si="301"/>
        <v>0</v>
      </c>
      <c r="Q471" s="65">
        <f t="shared" si="302"/>
        <v>0</v>
      </c>
      <c r="R471" s="65">
        <f t="shared" si="303"/>
        <v>0</v>
      </c>
      <c r="S471" s="65">
        <f t="shared" si="304"/>
        <v>0</v>
      </c>
      <c r="T471" s="65">
        <f t="shared" si="305"/>
        <v>0</v>
      </c>
      <c r="U471" s="65">
        <f t="shared" si="306"/>
        <v>0</v>
      </c>
      <c r="V471" s="89">
        <f t="shared" si="307"/>
        <v>0</v>
      </c>
      <c r="W471" s="89">
        <f t="shared" si="308"/>
        <v>0</v>
      </c>
      <c r="X471" s="89">
        <f t="shared" si="309"/>
        <v>0</v>
      </c>
      <c r="Y471" s="89">
        <f t="shared" si="310"/>
        <v>0</v>
      </c>
      <c r="Z471" s="89">
        <f t="shared" si="311"/>
        <v>0</v>
      </c>
      <c r="AA471" s="89">
        <f t="shared" si="312"/>
        <v>0</v>
      </c>
      <c r="AB471" s="89">
        <f t="shared" si="313"/>
        <v>0</v>
      </c>
      <c r="AC471" s="89">
        <f t="shared" si="314"/>
        <v>0</v>
      </c>
      <c r="AD471" s="89">
        <f t="shared" si="315"/>
        <v>0</v>
      </c>
      <c r="AE471" s="89">
        <f t="shared" si="316"/>
        <v>0</v>
      </c>
      <c r="AF471" s="89">
        <f t="shared" si="317"/>
        <v>0</v>
      </c>
      <c r="AG471" s="89">
        <f t="shared" si="318"/>
        <v>0</v>
      </c>
      <c r="AH471" s="65">
        <v>0</v>
      </c>
      <c r="AI471" s="65">
        <v>0</v>
      </c>
      <c r="AJ471" s="65">
        <v>0</v>
      </c>
      <c r="AK471" s="65">
        <v>0</v>
      </c>
      <c r="AL471" s="65">
        <v>0</v>
      </c>
      <c r="AM471" s="65">
        <v>0</v>
      </c>
      <c r="AN471" s="89">
        <v>0</v>
      </c>
      <c r="AO471" s="89">
        <v>0</v>
      </c>
      <c r="AP471" s="89">
        <v>0</v>
      </c>
      <c r="AQ471" s="89">
        <v>0</v>
      </c>
      <c r="AR471" s="89">
        <v>0</v>
      </c>
      <c r="AS471" s="89">
        <v>0</v>
      </c>
      <c r="AT471" s="89">
        <v>0</v>
      </c>
      <c r="AU471" s="89">
        <v>0</v>
      </c>
      <c r="AV471" s="89">
        <v>0</v>
      </c>
      <c r="AW471" s="89">
        <v>0</v>
      </c>
      <c r="AX471" s="89">
        <v>0</v>
      </c>
      <c r="AY471" s="89">
        <v>0</v>
      </c>
      <c r="AZ471" s="65">
        <f t="shared" si="319"/>
        <v>0</v>
      </c>
      <c r="BA471" s="65">
        <f t="shared" si="320"/>
        <v>0</v>
      </c>
      <c r="BB471" s="65">
        <f t="shared" si="321"/>
        <v>0</v>
      </c>
      <c r="BC471" s="65">
        <f t="shared" si="322"/>
        <v>0</v>
      </c>
      <c r="BD471" s="65">
        <f t="shared" si="323"/>
        <v>0</v>
      </c>
      <c r="BE471" s="65">
        <f t="shared" si="324"/>
        <v>0</v>
      </c>
      <c r="BF471" s="65">
        <f t="shared" si="325"/>
        <v>0</v>
      </c>
      <c r="BG471" s="65">
        <f t="shared" si="326"/>
        <v>0</v>
      </c>
      <c r="BH471" s="65">
        <f t="shared" si="327"/>
        <v>0</v>
      </c>
      <c r="BI471" s="65">
        <f t="shared" si="328"/>
        <v>0</v>
      </c>
      <c r="BJ471" s="65">
        <f t="shared" si="329"/>
        <v>0</v>
      </c>
      <c r="BK471" s="65">
        <f t="shared" si="330"/>
        <v>0</v>
      </c>
    </row>
    <row r="472" spans="2:63" ht="15" hidden="1" customHeight="1" outlineLevel="1">
      <c r="B472" s="56" t="s">
        <v>49</v>
      </c>
      <c r="C472" s="56" t="s">
        <v>127</v>
      </c>
      <c r="D472" s="88">
        <f t="shared" si="290"/>
        <v>0</v>
      </c>
      <c r="E472" s="88">
        <f t="shared" si="291"/>
        <v>0</v>
      </c>
      <c r="F472" s="65">
        <f t="shared" si="292"/>
        <v>0</v>
      </c>
      <c r="G472" s="65">
        <f t="shared" si="293"/>
        <v>0</v>
      </c>
      <c r="H472" s="65">
        <f t="shared" si="294"/>
        <v>0</v>
      </c>
      <c r="J472" s="88">
        <f t="shared" si="295"/>
        <v>0.30233918275901323</v>
      </c>
      <c r="K472" s="88">
        <f t="shared" si="296"/>
        <v>0.12386860133278009</v>
      </c>
      <c r="L472" s="88">
        <f t="shared" si="297"/>
        <v>0.13222723531624195</v>
      </c>
      <c r="M472" s="88">
        <f t="shared" si="298"/>
        <v>0.1679988102863024</v>
      </c>
      <c r="N472" s="88">
        <f t="shared" si="299"/>
        <v>0.21758625555448893</v>
      </c>
      <c r="O472" s="88">
        <f t="shared" si="300"/>
        <v>5.5979914751173407E-2</v>
      </c>
      <c r="P472" s="65">
        <f t="shared" si="301"/>
        <v>0</v>
      </c>
      <c r="Q472" s="65">
        <f t="shared" si="302"/>
        <v>0</v>
      </c>
      <c r="R472" s="65">
        <f t="shared" si="303"/>
        <v>0</v>
      </c>
      <c r="S472" s="65">
        <f t="shared" si="304"/>
        <v>0</v>
      </c>
      <c r="T472" s="65">
        <f t="shared" si="305"/>
        <v>0</v>
      </c>
      <c r="U472" s="65">
        <f t="shared" si="306"/>
        <v>0</v>
      </c>
      <c r="V472" s="89">
        <f t="shared" si="307"/>
        <v>0</v>
      </c>
      <c r="W472" s="89">
        <f t="shared" si="308"/>
        <v>0</v>
      </c>
      <c r="X472" s="89">
        <f t="shared" si="309"/>
        <v>0</v>
      </c>
      <c r="Y472" s="89">
        <f t="shared" si="310"/>
        <v>0</v>
      </c>
      <c r="Z472" s="89">
        <f t="shared" si="311"/>
        <v>0</v>
      </c>
      <c r="AA472" s="89">
        <f t="shared" si="312"/>
        <v>0</v>
      </c>
      <c r="AB472" s="89">
        <f t="shared" si="313"/>
        <v>0</v>
      </c>
      <c r="AC472" s="89">
        <f t="shared" si="314"/>
        <v>0</v>
      </c>
      <c r="AD472" s="89">
        <f t="shared" si="315"/>
        <v>0</v>
      </c>
      <c r="AE472" s="89">
        <f t="shared" si="316"/>
        <v>0</v>
      </c>
      <c r="AF472" s="89">
        <f t="shared" si="317"/>
        <v>0</v>
      </c>
      <c r="AG472" s="89">
        <f t="shared" si="318"/>
        <v>0</v>
      </c>
      <c r="AH472" s="65">
        <v>0</v>
      </c>
      <c r="AI472" s="65">
        <v>0</v>
      </c>
      <c r="AJ472" s="65">
        <v>0</v>
      </c>
      <c r="AK472" s="65">
        <v>0</v>
      </c>
      <c r="AL472" s="65">
        <v>0</v>
      </c>
      <c r="AM472" s="65">
        <v>0</v>
      </c>
      <c r="AN472" s="89">
        <v>0</v>
      </c>
      <c r="AO472" s="89">
        <v>0</v>
      </c>
      <c r="AP472" s="89">
        <v>0</v>
      </c>
      <c r="AQ472" s="89">
        <v>0</v>
      </c>
      <c r="AR472" s="89">
        <v>0</v>
      </c>
      <c r="AS472" s="89">
        <v>0</v>
      </c>
      <c r="AT472" s="89">
        <v>0</v>
      </c>
      <c r="AU472" s="89">
        <v>0</v>
      </c>
      <c r="AV472" s="89">
        <v>0</v>
      </c>
      <c r="AW472" s="89">
        <v>0</v>
      </c>
      <c r="AX472" s="89">
        <v>0</v>
      </c>
      <c r="AY472" s="89">
        <v>0</v>
      </c>
      <c r="AZ472" s="65">
        <f t="shared" si="319"/>
        <v>0</v>
      </c>
      <c r="BA472" s="65">
        <f t="shared" si="320"/>
        <v>0</v>
      </c>
      <c r="BB472" s="65">
        <f t="shared" si="321"/>
        <v>0</v>
      </c>
      <c r="BC472" s="65">
        <f t="shared" si="322"/>
        <v>0</v>
      </c>
      <c r="BD472" s="65">
        <f t="shared" si="323"/>
        <v>0</v>
      </c>
      <c r="BE472" s="65">
        <f t="shared" si="324"/>
        <v>0</v>
      </c>
      <c r="BF472" s="65">
        <f t="shared" si="325"/>
        <v>0</v>
      </c>
      <c r="BG472" s="65">
        <f t="shared" si="326"/>
        <v>0</v>
      </c>
      <c r="BH472" s="65">
        <f t="shared" si="327"/>
        <v>0</v>
      </c>
      <c r="BI472" s="65">
        <f t="shared" si="328"/>
        <v>0</v>
      </c>
      <c r="BJ472" s="65">
        <f t="shared" si="329"/>
        <v>0</v>
      </c>
      <c r="BK472" s="65">
        <f t="shared" si="330"/>
        <v>0</v>
      </c>
    </row>
    <row r="473" spans="2:63" ht="15" hidden="1" customHeight="1" outlineLevel="1">
      <c r="B473" s="56" t="s">
        <v>49</v>
      </c>
      <c r="C473" s="56" t="s">
        <v>128</v>
      </c>
      <c r="D473" s="88">
        <f t="shared" si="290"/>
        <v>0</v>
      </c>
      <c r="E473" s="88">
        <f t="shared" si="291"/>
        <v>0</v>
      </c>
      <c r="F473" s="65">
        <f t="shared" si="292"/>
        <v>0</v>
      </c>
      <c r="G473" s="65">
        <f t="shared" si="293"/>
        <v>0</v>
      </c>
      <c r="H473" s="65">
        <f t="shared" si="294"/>
        <v>0</v>
      </c>
      <c r="J473" s="88">
        <f t="shared" si="295"/>
        <v>0.30233918275901323</v>
      </c>
      <c r="K473" s="88">
        <f t="shared" si="296"/>
        <v>0.12386860133278009</v>
      </c>
      <c r="L473" s="88">
        <f t="shared" si="297"/>
        <v>0.13222723531624195</v>
      </c>
      <c r="M473" s="88">
        <f t="shared" si="298"/>
        <v>0.1679988102863024</v>
      </c>
      <c r="N473" s="88">
        <f t="shared" si="299"/>
        <v>0.21758625555448893</v>
      </c>
      <c r="O473" s="88">
        <f t="shared" si="300"/>
        <v>5.5979914751173407E-2</v>
      </c>
      <c r="P473" s="65">
        <f t="shared" si="301"/>
        <v>0</v>
      </c>
      <c r="Q473" s="65">
        <f t="shared" si="302"/>
        <v>0</v>
      </c>
      <c r="R473" s="65">
        <f t="shared" si="303"/>
        <v>0</v>
      </c>
      <c r="S473" s="65">
        <f t="shared" si="304"/>
        <v>0</v>
      </c>
      <c r="T473" s="65">
        <f t="shared" si="305"/>
        <v>0</v>
      </c>
      <c r="U473" s="65">
        <f t="shared" si="306"/>
        <v>0</v>
      </c>
      <c r="V473" s="89">
        <f t="shared" si="307"/>
        <v>0</v>
      </c>
      <c r="W473" s="89">
        <f t="shared" si="308"/>
        <v>0</v>
      </c>
      <c r="X473" s="89">
        <f t="shared" si="309"/>
        <v>0</v>
      </c>
      <c r="Y473" s="89">
        <f t="shared" si="310"/>
        <v>0</v>
      </c>
      <c r="Z473" s="89">
        <f t="shared" si="311"/>
        <v>0</v>
      </c>
      <c r="AA473" s="89">
        <f t="shared" si="312"/>
        <v>0</v>
      </c>
      <c r="AB473" s="89">
        <f t="shared" si="313"/>
        <v>0</v>
      </c>
      <c r="AC473" s="89">
        <f t="shared" si="314"/>
        <v>0</v>
      </c>
      <c r="AD473" s="89">
        <f t="shared" si="315"/>
        <v>0</v>
      </c>
      <c r="AE473" s="89">
        <f t="shared" si="316"/>
        <v>0</v>
      </c>
      <c r="AF473" s="89">
        <f t="shared" si="317"/>
        <v>0</v>
      </c>
      <c r="AG473" s="89">
        <f t="shared" si="318"/>
        <v>0</v>
      </c>
      <c r="AH473" s="65">
        <v>0</v>
      </c>
      <c r="AI473" s="65">
        <v>0</v>
      </c>
      <c r="AJ473" s="65">
        <v>0</v>
      </c>
      <c r="AK473" s="65">
        <v>0</v>
      </c>
      <c r="AL473" s="65">
        <v>0</v>
      </c>
      <c r="AM473" s="65">
        <v>0</v>
      </c>
      <c r="AN473" s="89">
        <v>0</v>
      </c>
      <c r="AO473" s="89">
        <v>0</v>
      </c>
      <c r="AP473" s="89">
        <v>0</v>
      </c>
      <c r="AQ473" s="89">
        <v>0</v>
      </c>
      <c r="AR473" s="89">
        <v>0</v>
      </c>
      <c r="AS473" s="89">
        <v>0</v>
      </c>
      <c r="AT473" s="89">
        <v>0</v>
      </c>
      <c r="AU473" s="89">
        <v>0</v>
      </c>
      <c r="AV473" s="89">
        <v>0</v>
      </c>
      <c r="AW473" s="89">
        <v>0</v>
      </c>
      <c r="AX473" s="89">
        <v>0</v>
      </c>
      <c r="AY473" s="89">
        <v>0</v>
      </c>
      <c r="AZ473" s="65">
        <f t="shared" si="319"/>
        <v>0</v>
      </c>
      <c r="BA473" s="65">
        <f t="shared" si="320"/>
        <v>0</v>
      </c>
      <c r="BB473" s="65">
        <f t="shared" si="321"/>
        <v>0</v>
      </c>
      <c r="BC473" s="65">
        <f t="shared" si="322"/>
        <v>0</v>
      </c>
      <c r="BD473" s="65">
        <f t="shared" si="323"/>
        <v>0</v>
      </c>
      <c r="BE473" s="65">
        <f t="shared" si="324"/>
        <v>0</v>
      </c>
      <c r="BF473" s="65">
        <f t="shared" si="325"/>
        <v>0</v>
      </c>
      <c r="BG473" s="65">
        <f t="shared" si="326"/>
        <v>0</v>
      </c>
      <c r="BH473" s="65">
        <f t="shared" si="327"/>
        <v>0</v>
      </c>
      <c r="BI473" s="65">
        <f t="shared" si="328"/>
        <v>0</v>
      </c>
      <c r="BJ473" s="65">
        <f t="shared" si="329"/>
        <v>0</v>
      </c>
      <c r="BK473" s="65">
        <f t="shared" si="330"/>
        <v>0</v>
      </c>
    </row>
    <row r="474" spans="2:63" ht="15" hidden="1" customHeight="1" outlineLevel="1">
      <c r="B474" s="56" t="s">
        <v>49</v>
      </c>
      <c r="C474" s="56" t="s">
        <v>40</v>
      </c>
      <c r="D474" s="88">
        <f t="shared" si="290"/>
        <v>0</v>
      </c>
      <c r="E474" s="88">
        <f t="shared" si="291"/>
        <v>0</v>
      </c>
      <c r="F474" s="65">
        <f t="shared" si="292"/>
        <v>0</v>
      </c>
      <c r="G474" s="65">
        <f t="shared" si="293"/>
        <v>0</v>
      </c>
      <c r="H474" s="65">
        <f t="shared" si="294"/>
        <v>0</v>
      </c>
      <c r="J474" s="88">
        <f t="shared" si="295"/>
        <v>0.30233918275901323</v>
      </c>
      <c r="K474" s="88">
        <f t="shared" si="296"/>
        <v>0.12386860133278009</v>
      </c>
      <c r="L474" s="88">
        <f t="shared" si="297"/>
        <v>0.13222723531624195</v>
      </c>
      <c r="M474" s="88">
        <f t="shared" si="298"/>
        <v>0.1679988102863024</v>
      </c>
      <c r="N474" s="88">
        <f t="shared" si="299"/>
        <v>0.21758625555448893</v>
      </c>
      <c r="O474" s="88">
        <f t="shared" si="300"/>
        <v>5.5979914751173407E-2</v>
      </c>
      <c r="P474" s="65">
        <f t="shared" si="301"/>
        <v>0</v>
      </c>
      <c r="Q474" s="65">
        <f t="shared" si="302"/>
        <v>0</v>
      </c>
      <c r="R474" s="65">
        <f t="shared" si="303"/>
        <v>0</v>
      </c>
      <c r="S474" s="65">
        <f t="shared" si="304"/>
        <v>0</v>
      </c>
      <c r="T474" s="65">
        <f t="shared" si="305"/>
        <v>0</v>
      </c>
      <c r="U474" s="65">
        <f t="shared" si="306"/>
        <v>0</v>
      </c>
      <c r="V474" s="89">
        <f t="shared" si="307"/>
        <v>0</v>
      </c>
      <c r="W474" s="89">
        <f t="shared" si="308"/>
        <v>0</v>
      </c>
      <c r="X474" s="89">
        <f t="shared" si="309"/>
        <v>0</v>
      </c>
      <c r="Y474" s="89">
        <f t="shared" si="310"/>
        <v>0</v>
      </c>
      <c r="Z474" s="89">
        <f t="shared" si="311"/>
        <v>0</v>
      </c>
      <c r="AA474" s="89">
        <f t="shared" si="312"/>
        <v>0</v>
      </c>
      <c r="AB474" s="89">
        <f t="shared" si="313"/>
        <v>0</v>
      </c>
      <c r="AC474" s="89">
        <f t="shared" si="314"/>
        <v>0</v>
      </c>
      <c r="AD474" s="89">
        <f t="shared" si="315"/>
        <v>0</v>
      </c>
      <c r="AE474" s="89">
        <f t="shared" si="316"/>
        <v>0</v>
      </c>
      <c r="AF474" s="89">
        <f t="shared" si="317"/>
        <v>0</v>
      </c>
      <c r="AG474" s="89">
        <f t="shared" si="318"/>
        <v>0</v>
      </c>
      <c r="AH474" s="65">
        <v>0</v>
      </c>
      <c r="AI474" s="65">
        <v>0</v>
      </c>
      <c r="AJ474" s="65">
        <v>0</v>
      </c>
      <c r="AK474" s="65">
        <v>0</v>
      </c>
      <c r="AL474" s="65">
        <v>0</v>
      </c>
      <c r="AM474" s="65">
        <v>0</v>
      </c>
      <c r="AN474" s="89">
        <v>0</v>
      </c>
      <c r="AO474" s="89">
        <v>0</v>
      </c>
      <c r="AP474" s="89">
        <v>0</v>
      </c>
      <c r="AQ474" s="89">
        <v>0</v>
      </c>
      <c r="AR474" s="89">
        <v>0</v>
      </c>
      <c r="AS474" s="89">
        <v>0</v>
      </c>
      <c r="AT474" s="89">
        <v>0</v>
      </c>
      <c r="AU474" s="89">
        <v>0</v>
      </c>
      <c r="AV474" s="89">
        <v>0</v>
      </c>
      <c r="AW474" s="89">
        <v>0</v>
      </c>
      <c r="AX474" s="89">
        <v>0</v>
      </c>
      <c r="AY474" s="89">
        <v>0</v>
      </c>
      <c r="AZ474" s="65">
        <f t="shared" si="319"/>
        <v>0</v>
      </c>
      <c r="BA474" s="65">
        <f t="shared" si="320"/>
        <v>0</v>
      </c>
      <c r="BB474" s="65">
        <f t="shared" si="321"/>
        <v>0</v>
      </c>
      <c r="BC474" s="65">
        <f t="shared" si="322"/>
        <v>0</v>
      </c>
      <c r="BD474" s="65">
        <f t="shared" si="323"/>
        <v>0</v>
      </c>
      <c r="BE474" s="65">
        <f t="shared" si="324"/>
        <v>0</v>
      </c>
      <c r="BF474" s="65">
        <f t="shared" si="325"/>
        <v>0</v>
      </c>
      <c r="BG474" s="65">
        <f t="shared" si="326"/>
        <v>0</v>
      </c>
      <c r="BH474" s="65">
        <f t="shared" si="327"/>
        <v>0</v>
      </c>
      <c r="BI474" s="65">
        <f t="shared" si="328"/>
        <v>0</v>
      </c>
      <c r="BJ474" s="65">
        <f t="shared" si="329"/>
        <v>0</v>
      </c>
      <c r="BK474" s="65">
        <f t="shared" si="330"/>
        <v>0</v>
      </c>
    </row>
    <row r="475" spans="2:63" ht="15" hidden="1" customHeight="1" outlineLevel="1">
      <c r="B475" s="56" t="s">
        <v>49</v>
      </c>
      <c r="C475" s="56" t="s">
        <v>129</v>
      </c>
      <c r="D475" s="88">
        <f t="shared" si="290"/>
        <v>0</v>
      </c>
      <c r="E475" s="88">
        <f t="shared" si="291"/>
        <v>0</v>
      </c>
      <c r="F475" s="65">
        <f t="shared" si="292"/>
        <v>0</v>
      </c>
      <c r="G475" s="65">
        <f t="shared" si="293"/>
        <v>0</v>
      </c>
      <c r="H475" s="65">
        <f t="shared" si="294"/>
        <v>0</v>
      </c>
      <c r="J475" s="88">
        <f t="shared" si="295"/>
        <v>1.4668891773991041E-2</v>
      </c>
      <c r="K475" s="88">
        <f t="shared" si="296"/>
        <v>0.41332413647641619</v>
      </c>
      <c r="L475" s="88">
        <f t="shared" si="297"/>
        <v>0.32970589534679895</v>
      </c>
      <c r="M475" s="88">
        <f t="shared" si="298"/>
        <v>0</v>
      </c>
      <c r="N475" s="88">
        <f t="shared" si="299"/>
        <v>0.24230107640279383</v>
      </c>
      <c r="O475" s="88">
        <f t="shared" si="300"/>
        <v>0</v>
      </c>
      <c r="P475" s="65">
        <f t="shared" si="301"/>
        <v>0</v>
      </c>
      <c r="Q475" s="65">
        <f t="shared" si="302"/>
        <v>0</v>
      </c>
      <c r="R475" s="65">
        <f t="shared" si="303"/>
        <v>0</v>
      </c>
      <c r="S475" s="65">
        <f t="shared" si="304"/>
        <v>0</v>
      </c>
      <c r="T475" s="65">
        <f t="shared" si="305"/>
        <v>0</v>
      </c>
      <c r="U475" s="65">
        <f t="shared" si="306"/>
        <v>0</v>
      </c>
      <c r="V475" s="89">
        <f t="shared" si="307"/>
        <v>0</v>
      </c>
      <c r="W475" s="89">
        <f t="shared" si="308"/>
        <v>0</v>
      </c>
      <c r="X475" s="89">
        <f t="shared" si="309"/>
        <v>0</v>
      </c>
      <c r="Y475" s="89">
        <f t="shared" si="310"/>
        <v>0</v>
      </c>
      <c r="Z475" s="89">
        <f t="shared" si="311"/>
        <v>0</v>
      </c>
      <c r="AA475" s="89">
        <f t="shared" si="312"/>
        <v>0</v>
      </c>
      <c r="AB475" s="89">
        <f t="shared" si="313"/>
        <v>0</v>
      </c>
      <c r="AC475" s="89">
        <f t="shared" si="314"/>
        <v>0</v>
      </c>
      <c r="AD475" s="89">
        <f t="shared" si="315"/>
        <v>0</v>
      </c>
      <c r="AE475" s="89">
        <f t="shared" si="316"/>
        <v>0</v>
      </c>
      <c r="AF475" s="89">
        <f t="shared" si="317"/>
        <v>0</v>
      </c>
      <c r="AG475" s="89">
        <f t="shared" si="318"/>
        <v>0</v>
      </c>
      <c r="AH475" s="65">
        <v>10293</v>
      </c>
      <c r="AI475" s="65">
        <v>290025</v>
      </c>
      <c r="AJ475" s="65">
        <v>231351</v>
      </c>
      <c r="AK475" s="65">
        <v>0</v>
      </c>
      <c r="AL475" s="65">
        <v>170020</v>
      </c>
      <c r="AM475" s="65">
        <v>0</v>
      </c>
      <c r="AN475" s="89">
        <v>17253155</v>
      </c>
      <c r="AO475" s="89">
        <v>355045612</v>
      </c>
      <c r="AP475" s="89">
        <v>352608405</v>
      </c>
      <c r="AQ475" s="89">
        <v>0</v>
      </c>
      <c r="AR475" s="89">
        <v>279479374</v>
      </c>
      <c r="AS475" s="89">
        <v>0</v>
      </c>
      <c r="AT475" s="89">
        <v>9090239</v>
      </c>
      <c r="AU475" s="89">
        <v>264994455</v>
      </c>
      <c r="AV475" s="89">
        <v>202232415</v>
      </c>
      <c r="AW475" s="89">
        <v>0</v>
      </c>
      <c r="AX475" s="89">
        <v>147747127</v>
      </c>
      <c r="AY475" s="89">
        <v>0</v>
      </c>
      <c r="AZ475" s="65">
        <f t="shared" si="319"/>
        <v>1676.2027591567085</v>
      </c>
      <c r="BA475" s="65">
        <f t="shared" si="320"/>
        <v>1224.1896801999828</v>
      </c>
      <c r="BB475" s="65">
        <f t="shared" si="321"/>
        <v>1524.1274297496013</v>
      </c>
      <c r="BC475" s="65">
        <f t="shared" si="322"/>
        <v>0</v>
      </c>
      <c r="BD475" s="65">
        <f t="shared" si="323"/>
        <v>1643.8029290671686</v>
      </c>
      <c r="BE475" s="65">
        <f t="shared" si="324"/>
        <v>0</v>
      </c>
      <c r="BF475" s="65">
        <f t="shared" si="325"/>
        <v>883.14767317594476</v>
      </c>
      <c r="BG475" s="65">
        <f t="shared" si="326"/>
        <v>913.69521592966123</v>
      </c>
      <c r="BH475" s="65">
        <f t="shared" si="327"/>
        <v>874.13676621237857</v>
      </c>
      <c r="BI475" s="65">
        <f t="shared" si="328"/>
        <v>0</v>
      </c>
      <c r="BJ475" s="65">
        <f t="shared" si="329"/>
        <v>868.99851193977179</v>
      </c>
      <c r="BK475" s="65">
        <f t="shared" si="330"/>
        <v>0</v>
      </c>
    </row>
    <row r="476" spans="2:63" ht="15" hidden="1" customHeight="1" outlineLevel="1">
      <c r="B476" s="56" t="s">
        <v>49</v>
      </c>
      <c r="C476" s="56" t="s">
        <v>130</v>
      </c>
      <c r="D476" s="88">
        <f t="shared" si="290"/>
        <v>0</v>
      </c>
      <c r="E476" s="88">
        <f t="shared" si="291"/>
        <v>0</v>
      </c>
      <c r="F476" s="65">
        <f t="shared" si="292"/>
        <v>0</v>
      </c>
      <c r="G476" s="65">
        <f t="shared" si="293"/>
        <v>0</v>
      </c>
      <c r="H476" s="65">
        <f t="shared" si="294"/>
        <v>0</v>
      </c>
      <c r="J476" s="88">
        <f t="shared" si="295"/>
        <v>0.11850145364797647</v>
      </c>
      <c r="K476" s="88">
        <f t="shared" si="296"/>
        <v>0.40868782022527445</v>
      </c>
      <c r="L476" s="88">
        <f t="shared" si="297"/>
        <v>0.14361449207122165</v>
      </c>
      <c r="M476" s="88">
        <f t="shared" si="298"/>
        <v>0</v>
      </c>
      <c r="N476" s="88">
        <f t="shared" si="299"/>
        <v>0.32919623405552745</v>
      </c>
      <c r="O476" s="88">
        <f t="shared" si="300"/>
        <v>0</v>
      </c>
      <c r="P476" s="65">
        <f t="shared" si="301"/>
        <v>0</v>
      </c>
      <c r="Q476" s="65">
        <f t="shared" si="302"/>
        <v>0</v>
      </c>
      <c r="R476" s="65">
        <f t="shared" si="303"/>
        <v>0</v>
      </c>
      <c r="S476" s="65">
        <f t="shared" si="304"/>
        <v>0</v>
      </c>
      <c r="T476" s="65">
        <f t="shared" si="305"/>
        <v>0</v>
      </c>
      <c r="U476" s="65">
        <f t="shared" si="306"/>
        <v>0</v>
      </c>
      <c r="V476" s="89">
        <f t="shared" si="307"/>
        <v>0</v>
      </c>
      <c r="W476" s="89">
        <f t="shared" si="308"/>
        <v>0</v>
      </c>
      <c r="X476" s="89">
        <f t="shared" si="309"/>
        <v>0</v>
      </c>
      <c r="Y476" s="89">
        <f t="shared" si="310"/>
        <v>0</v>
      </c>
      <c r="Z476" s="89">
        <f t="shared" si="311"/>
        <v>0</v>
      </c>
      <c r="AA476" s="89">
        <f t="shared" si="312"/>
        <v>0</v>
      </c>
      <c r="AB476" s="89">
        <f t="shared" si="313"/>
        <v>0</v>
      </c>
      <c r="AC476" s="89">
        <f t="shared" si="314"/>
        <v>0</v>
      </c>
      <c r="AD476" s="89">
        <f t="shared" si="315"/>
        <v>0</v>
      </c>
      <c r="AE476" s="89">
        <f t="shared" si="316"/>
        <v>0</v>
      </c>
      <c r="AF476" s="89">
        <f t="shared" si="317"/>
        <v>0</v>
      </c>
      <c r="AG476" s="89">
        <f t="shared" si="318"/>
        <v>0</v>
      </c>
      <c r="AH476" s="65">
        <v>1611203</v>
      </c>
      <c r="AI476" s="65">
        <v>5556717</v>
      </c>
      <c r="AJ476" s="65">
        <v>1952652</v>
      </c>
      <c r="AK476" s="65">
        <v>0</v>
      </c>
      <c r="AL476" s="65">
        <v>4475911</v>
      </c>
      <c r="AM476" s="65">
        <v>0</v>
      </c>
      <c r="AN476" s="89">
        <v>2949016394</v>
      </c>
      <c r="AO476" s="89">
        <v>8443463205</v>
      </c>
      <c r="AP476" s="89">
        <v>3041880104</v>
      </c>
      <c r="AQ476" s="89">
        <v>0</v>
      </c>
      <c r="AR476" s="89">
        <v>9401506784</v>
      </c>
      <c r="AS476" s="89">
        <v>0</v>
      </c>
      <c r="AT476" s="89">
        <v>1487139716</v>
      </c>
      <c r="AU476" s="89">
        <v>5131920160</v>
      </c>
      <c r="AV476" s="89">
        <v>1714659804</v>
      </c>
      <c r="AW476" s="89">
        <v>0</v>
      </c>
      <c r="AX476" s="89">
        <v>4118860835</v>
      </c>
      <c r="AY476" s="89">
        <v>0</v>
      </c>
      <c r="AZ476" s="65">
        <f t="shared" si="319"/>
        <v>1830.3195773592774</v>
      </c>
      <c r="BA476" s="65">
        <f t="shared" si="320"/>
        <v>1519.5057090364689</v>
      </c>
      <c r="BB476" s="65">
        <f t="shared" si="321"/>
        <v>1557.8198798352189</v>
      </c>
      <c r="BC476" s="65">
        <f t="shared" si="322"/>
        <v>0</v>
      </c>
      <c r="BD476" s="65">
        <f t="shared" si="323"/>
        <v>2100.4677671204813</v>
      </c>
      <c r="BE476" s="65">
        <f t="shared" si="324"/>
        <v>0</v>
      </c>
      <c r="BF476" s="65">
        <f t="shared" si="325"/>
        <v>922.99959471277054</v>
      </c>
      <c r="BG476" s="65">
        <f t="shared" si="326"/>
        <v>923.55255090370804</v>
      </c>
      <c r="BH476" s="65">
        <f t="shared" si="327"/>
        <v>878.11847886873852</v>
      </c>
      <c r="BI476" s="65">
        <f t="shared" si="328"/>
        <v>0</v>
      </c>
      <c r="BJ476" s="65">
        <f t="shared" si="329"/>
        <v>920.22849314921586</v>
      </c>
      <c r="BK476" s="65">
        <f t="shared" si="330"/>
        <v>0</v>
      </c>
    </row>
    <row r="477" spans="2:63" ht="15" hidden="1" customHeight="1" outlineLevel="1">
      <c r="B477" s="56" t="s">
        <v>49</v>
      </c>
      <c r="C477" s="56" t="s">
        <v>131</v>
      </c>
      <c r="D477" s="88">
        <f t="shared" si="290"/>
        <v>0</v>
      </c>
      <c r="E477" s="88">
        <f t="shared" si="291"/>
        <v>0</v>
      </c>
      <c r="F477" s="65">
        <f t="shared" si="292"/>
        <v>0</v>
      </c>
      <c r="G477" s="65">
        <f t="shared" si="293"/>
        <v>0</v>
      </c>
      <c r="H477" s="65">
        <f t="shared" si="294"/>
        <v>0</v>
      </c>
      <c r="J477" s="88">
        <f t="shared" si="295"/>
        <v>1.1374639517609019E-2</v>
      </c>
      <c r="K477" s="88">
        <f t="shared" si="296"/>
        <v>0.84615048501267154</v>
      </c>
      <c r="L477" s="88">
        <f t="shared" si="297"/>
        <v>0.14002272131434065</v>
      </c>
      <c r="M477" s="88">
        <f t="shared" si="298"/>
        <v>0</v>
      </c>
      <c r="N477" s="88">
        <f t="shared" si="299"/>
        <v>2.4521541553788342E-3</v>
      </c>
      <c r="O477" s="88">
        <f t="shared" si="300"/>
        <v>0</v>
      </c>
      <c r="P477" s="65">
        <f t="shared" si="301"/>
        <v>0</v>
      </c>
      <c r="Q477" s="65">
        <f t="shared" si="302"/>
        <v>0</v>
      </c>
      <c r="R477" s="65">
        <f t="shared" si="303"/>
        <v>0</v>
      </c>
      <c r="S477" s="65">
        <f t="shared" si="304"/>
        <v>0</v>
      </c>
      <c r="T477" s="65">
        <f t="shared" si="305"/>
        <v>0</v>
      </c>
      <c r="U477" s="65">
        <f t="shared" si="306"/>
        <v>0</v>
      </c>
      <c r="V477" s="89">
        <f t="shared" si="307"/>
        <v>0</v>
      </c>
      <c r="W477" s="89">
        <f t="shared" si="308"/>
        <v>0</v>
      </c>
      <c r="X477" s="89">
        <f t="shared" si="309"/>
        <v>0</v>
      </c>
      <c r="Y477" s="89">
        <f t="shared" si="310"/>
        <v>0</v>
      </c>
      <c r="Z477" s="89">
        <f t="shared" si="311"/>
        <v>0</v>
      </c>
      <c r="AA477" s="89">
        <f t="shared" si="312"/>
        <v>0</v>
      </c>
      <c r="AB477" s="89">
        <f t="shared" si="313"/>
        <v>0</v>
      </c>
      <c r="AC477" s="89">
        <f t="shared" si="314"/>
        <v>0</v>
      </c>
      <c r="AD477" s="89">
        <f t="shared" si="315"/>
        <v>0</v>
      </c>
      <c r="AE477" s="89">
        <f t="shared" si="316"/>
        <v>0</v>
      </c>
      <c r="AF477" s="89">
        <f t="shared" si="317"/>
        <v>0</v>
      </c>
      <c r="AG477" s="89">
        <f t="shared" si="318"/>
        <v>0</v>
      </c>
      <c r="AH477" s="65">
        <v>6508</v>
      </c>
      <c r="AI477" s="65">
        <v>484125</v>
      </c>
      <c r="AJ477" s="65">
        <v>80114</v>
      </c>
      <c r="AK477" s="65">
        <v>0</v>
      </c>
      <c r="AL477" s="65">
        <v>1403</v>
      </c>
      <c r="AM477" s="65">
        <v>0</v>
      </c>
      <c r="AN477" s="89">
        <v>9385120</v>
      </c>
      <c r="AO477" s="89">
        <v>565685914</v>
      </c>
      <c r="AP477" s="89">
        <v>86583918</v>
      </c>
      <c r="AQ477" s="89">
        <v>0</v>
      </c>
      <c r="AR477" s="89">
        <v>2271478</v>
      </c>
      <c r="AS477" s="89">
        <v>0</v>
      </c>
      <c r="AT477" s="89">
        <v>5674976</v>
      </c>
      <c r="AU477" s="89">
        <v>376649808</v>
      </c>
      <c r="AV477" s="89">
        <v>63258216</v>
      </c>
      <c r="AW477" s="89">
        <v>0</v>
      </c>
      <c r="AX477" s="89">
        <v>1226149</v>
      </c>
      <c r="AY477" s="89">
        <v>0</v>
      </c>
      <c r="AZ477" s="65">
        <f t="shared" si="319"/>
        <v>1442.0897357098954</v>
      </c>
      <c r="BA477" s="65">
        <f t="shared" si="320"/>
        <v>1168.4707751097339</v>
      </c>
      <c r="BB477" s="65">
        <f t="shared" si="321"/>
        <v>1080.7588935766532</v>
      </c>
      <c r="BC477" s="65">
        <f t="shared" si="322"/>
        <v>0</v>
      </c>
      <c r="BD477" s="65">
        <f t="shared" si="323"/>
        <v>1619.0149679258732</v>
      </c>
      <c r="BE477" s="65">
        <f t="shared" si="324"/>
        <v>0</v>
      </c>
      <c r="BF477" s="65">
        <f t="shared" si="325"/>
        <v>872</v>
      </c>
      <c r="BG477" s="65">
        <f t="shared" si="326"/>
        <v>778.00115259488769</v>
      </c>
      <c r="BH477" s="65">
        <f t="shared" si="327"/>
        <v>789.60251641410991</v>
      </c>
      <c r="BI477" s="65">
        <f t="shared" si="328"/>
        <v>0</v>
      </c>
      <c r="BJ477" s="65">
        <f t="shared" si="329"/>
        <v>873.94796863863155</v>
      </c>
      <c r="BK477" s="65">
        <f t="shared" si="330"/>
        <v>0</v>
      </c>
    </row>
    <row r="478" spans="2:63" ht="15" hidden="1" customHeight="1" outlineLevel="1">
      <c r="B478" s="56" t="s">
        <v>49</v>
      </c>
      <c r="C478" s="56" t="s">
        <v>132</v>
      </c>
      <c r="D478" s="88">
        <f t="shared" si="290"/>
        <v>0</v>
      </c>
      <c r="E478" s="88">
        <f t="shared" si="291"/>
        <v>0</v>
      </c>
      <c r="F478" s="65">
        <f t="shared" si="292"/>
        <v>0</v>
      </c>
      <c r="G478" s="65">
        <f t="shared" si="293"/>
        <v>0</v>
      </c>
      <c r="H478" s="65">
        <f t="shared" si="294"/>
        <v>0</v>
      </c>
      <c r="J478" s="88">
        <f t="shared" si="295"/>
        <v>0.30233918275901323</v>
      </c>
      <c r="K478" s="88">
        <f t="shared" si="296"/>
        <v>0.12386860133278009</v>
      </c>
      <c r="L478" s="88">
        <f t="shared" si="297"/>
        <v>0.13222723531624195</v>
      </c>
      <c r="M478" s="88">
        <f t="shared" si="298"/>
        <v>0.1679988102863024</v>
      </c>
      <c r="N478" s="88">
        <f t="shared" si="299"/>
        <v>0.21758625555448893</v>
      </c>
      <c r="O478" s="88">
        <f t="shared" si="300"/>
        <v>5.5979914751173407E-2</v>
      </c>
      <c r="P478" s="65">
        <f t="shared" si="301"/>
        <v>0</v>
      </c>
      <c r="Q478" s="65">
        <f t="shared" si="302"/>
        <v>0</v>
      </c>
      <c r="R478" s="65">
        <f t="shared" si="303"/>
        <v>0</v>
      </c>
      <c r="S478" s="65">
        <f t="shared" si="304"/>
        <v>0</v>
      </c>
      <c r="T478" s="65">
        <f t="shared" si="305"/>
        <v>0</v>
      </c>
      <c r="U478" s="65">
        <f t="shared" si="306"/>
        <v>0</v>
      </c>
      <c r="V478" s="89">
        <f t="shared" si="307"/>
        <v>0</v>
      </c>
      <c r="W478" s="89">
        <f t="shared" si="308"/>
        <v>0</v>
      </c>
      <c r="X478" s="89">
        <f t="shared" si="309"/>
        <v>0</v>
      </c>
      <c r="Y478" s="89">
        <f t="shared" si="310"/>
        <v>0</v>
      </c>
      <c r="Z478" s="89">
        <f t="shared" si="311"/>
        <v>0</v>
      </c>
      <c r="AA478" s="89">
        <f t="shared" si="312"/>
        <v>0</v>
      </c>
      <c r="AB478" s="89">
        <f t="shared" si="313"/>
        <v>0</v>
      </c>
      <c r="AC478" s="89">
        <f t="shared" si="314"/>
        <v>0</v>
      </c>
      <c r="AD478" s="89">
        <f t="shared" si="315"/>
        <v>0</v>
      </c>
      <c r="AE478" s="89">
        <f t="shared" si="316"/>
        <v>0</v>
      </c>
      <c r="AF478" s="89">
        <f t="shared" si="317"/>
        <v>0</v>
      </c>
      <c r="AG478" s="89">
        <f t="shared" si="318"/>
        <v>0</v>
      </c>
      <c r="AH478" s="65">
        <v>0</v>
      </c>
      <c r="AI478" s="65">
        <v>0</v>
      </c>
      <c r="AJ478" s="65">
        <v>0</v>
      </c>
      <c r="AK478" s="65">
        <v>0</v>
      </c>
      <c r="AL478" s="65">
        <v>0</v>
      </c>
      <c r="AM478" s="65">
        <v>0</v>
      </c>
      <c r="AN478" s="89">
        <v>0</v>
      </c>
      <c r="AO478" s="89">
        <v>0</v>
      </c>
      <c r="AP478" s="89">
        <v>0</v>
      </c>
      <c r="AQ478" s="89">
        <v>0</v>
      </c>
      <c r="AR478" s="89">
        <v>0</v>
      </c>
      <c r="AS478" s="89">
        <v>0</v>
      </c>
      <c r="AT478" s="89">
        <v>0</v>
      </c>
      <c r="AU478" s="89">
        <v>0</v>
      </c>
      <c r="AV478" s="89">
        <v>0</v>
      </c>
      <c r="AW478" s="89">
        <v>0</v>
      </c>
      <c r="AX478" s="89">
        <v>0</v>
      </c>
      <c r="AY478" s="89">
        <v>0</v>
      </c>
      <c r="AZ478" s="65">
        <f t="shared" si="319"/>
        <v>0</v>
      </c>
      <c r="BA478" s="65">
        <f t="shared" si="320"/>
        <v>0</v>
      </c>
      <c r="BB478" s="65">
        <f t="shared" si="321"/>
        <v>0</v>
      </c>
      <c r="BC478" s="65">
        <f t="shared" si="322"/>
        <v>0</v>
      </c>
      <c r="BD478" s="65">
        <f t="shared" si="323"/>
        <v>0</v>
      </c>
      <c r="BE478" s="65">
        <f t="shared" si="324"/>
        <v>0</v>
      </c>
      <c r="BF478" s="65">
        <f t="shared" si="325"/>
        <v>0</v>
      </c>
      <c r="BG478" s="65">
        <f t="shared" si="326"/>
        <v>0</v>
      </c>
      <c r="BH478" s="65">
        <f t="shared" si="327"/>
        <v>0</v>
      </c>
      <c r="BI478" s="65">
        <f t="shared" si="328"/>
        <v>0</v>
      </c>
      <c r="BJ478" s="65">
        <f t="shared" si="329"/>
        <v>0</v>
      </c>
      <c r="BK478" s="65">
        <f t="shared" si="330"/>
        <v>0</v>
      </c>
    </row>
    <row r="479" spans="2:63" ht="15" hidden="1" customHeight="1" outlineLevel="1">
      <c r="B479" s="56" t="s">
        <v>49</v>
      </c>
      <c r="C479" s="56" t="s">
        <v>133</v>
      </c>
      <c r="D479" s="88">
        <f t="shared" si="290"/>
        <v>0</v>
      </c>
      <c r="E479" s="88">
        <f t="shared" si="291"/>
        <v>0</v>
      </c>
      <c r="F479" s="65">
        <f t="shared" si="292"/>
        <v>0</v>
      </c>
      <c r="G479" s="65">
        <f t="shared" si="293"/>
        <v>0</v>
      </c>
      <c r="H479" s="65">
        <f t="shared" si="294"/>
        <v>0</v>
      </c>
      <c r="J479" s="88">
        <f t="shared" si="295"/>
        <v>0.30233918275901323</v>
      </c>
      <c r="K479" s="88">
        <f t="shared" si="296"/>
        <v>0.12386860133278009</v>
      </c>
      <c r="L479" s="88">
        <f t="shared" si="297"/>
        <v>0.13222723531624195</v>
      </c>
      <c r="M479" s="88">
        <f t="shared" si="298"/>
        <v>0.1679988102863024</v>
      </c>
      <c r="N479" s="88">
        <f t="shared" si="299"/>
        <v>0.21758625555448893</v>
      </c>
      <c r="O479" s="88">
        <f t="shared" si="300"/>
        <v>5.5979914751173407E-2</v>
      </c>
      <c r="P479" s="65">
        <f t="shared" si="301"/>
        <v>0</v>
      </c>
      <c r="Q479" s="65">
        <f t="shared" si="302"/>
        <v>0</v>
      </c>
      <c r="R479" s="65">
        <f t="shared" si="303"/>
        <v>0</v>
      </c>
      <c r="S479" s="65">
        <f t="shared" si="304"/>
        <v>0</v>
      </c>
      <c r="T479" s="65">
        <f t="shared" si="305"/>
        <v>0</v>
      </c>
      <c r="U479" s="65">
        <f t="shared" si="306"/>
        <v>0</v>
      </c>
      <c r="V479" s="89">
        <f t="shared" si="307"/>
        <v>0</v>
      </c>
      <c r="W479" s="89">
        <f t="shared" si="308"/>
        <v>0</v>
      </c>
      <c r="X479" s="89">
        <f t="shared" si="309"/>
        <v>0</v>
      </c>
      <c r="Y479" s="89">
        <f t="shared" si="310"/>
        <v>0</v>
      </c>
      <c r="Z479" s="89">
        <f t="shared" si="311"/>
        <v>0</v>
      </c>
      <c r="AA479" s="89">
        <f t="shared" si="312"/>
        <v>0</v>
      </c>
      <c r="AB479" s="89">
        <f t="shared" si="313"/>
        <v>0</v>
      </c>
      <c r="AC479" s="89">
        <f t="shared" si="314"/>
        <v>0</v>
      </c>
      <c r="AD479" s="89">
        <f t="shared" si="315"/>
        <v>0</v>
      </c>
      <c r="AE479" s="89">
        <f t="shared" si="316"/>
        <v>0</v>
      </c>
      <c r="AF479" s="89">
        <f t="shared" si="317"/>
        <v>0</v>
      </c>
      <c r="AG479" s="89">
        <f t="shared" si="318"/>
        <v>0</v>
      </c>
      <c r="AH479" s="65">
        <v>0</v>
      </c>
      <c r="AI479" s="65">
        <v>0</v>
      </c>
      <c r="AJ479" s="65">
        <v>0</v>
      </c>
      <c r="AK479" s="65">
        <v>0</v>
      </c>
      <c r="AL479" s="65">
        <v>0</v>
      </c>
      <c r="AM479" s="65">
        <v>0</v>
      </c>
      <c r="AN479" s="89">
        <v>0</v>
      </c>
      <c r="AO479" s="89">
        <v>0</v>
      </c>
      <c r="AP479" s="89">
        <v>0</v>
      </c>
      <c r="AQ479" s="89">
        <v>0</v>
      </c>
      <c r="AR479" s="89">
        <v>0</v>
      </c>
      <c r="AS479" s="89">
        <v>0</v>
      </c>
      <c r="AT479" s="89">
        <v>0</v>
      </c>
      <c r="AU479" s="89">
        <v>0</v>
      </c>
      <c r="AV479" s="89">
        <v>0</v>
      </c>
      <c r="AW479" s="89">
        <v>0</v>
      </c>
      <c r="AX479" s="89">
        <v>0</v>
      </c>
      <c r="AY479" s="89">
        <v>0</v>
      </c>
      <c r="AZ479" s="65">
        <f t="shared" si="319"/>
        <v>0</v>
      </c>
      <c r="BA479" s="65">
        <f t="shared" si="320"/>
        <v>0</v>
      </c>
      <c r="BB479" s="65">
        <f t="shared" si="321"/>
        <v>0</v>
      </c>
      <c r="BC479" s="65">
        <f t="shared" si="322"/>
        <v>0</v>
      </c>
      <c r="BD479" s="65">
        <f t="shared" si="323"/>
        <v>0</v>
      </c>
      <c r="BE479" s="65">
        <f t="shared" si="324"/>
        <v>0</v>
      </c>
      <c r="BF479" s="65">
        <f t="shared" si="325"/>
        <v>0</v>
      </c>
      <c r="BG479" s="65">
        <f t="shared" si="326"/>
        <v>0</v>
      </c>
      <c r="BH479" s="65">
        <f t="shared" si="327"/>
        <v>0</v>
      </c>
      <c r="BI479" s="65">
        <f t="shared" si="328"/>
        <v>0</v>
      </c>
      <c r="BJ479" s="65">
        <f t="shared" si="329"/>
        <v>0</v>
      </c>
      <c r="BK479" s="65">
        <f t="shared" si="330"/>
        <v>0</v>
      </c>
    </row>
    <row r="480" spans="2:63" ht="15" hidden="1" customHeight="1" outlineLevel="1">
      <c r="B480" s="56" t="s">
        <v>49</v>
      </c>
      <c r="C480" s="56" t="s">
        <v>134</v>
      </c>
      <c r="D480" s="88">
        <f t="shared" si="290"/>
        <v>0</v>
      </c>
      <c r="E480" s="88">
        <f t="shared" si="291"/>
        <v>0</v>
      </c>
      <c r="F480" s="65">
        <f t="shared" si="292"/>
        <v>0</v>
      </c>
      <c r="G480" s="65">
        <f t="shared" si="293"/>
        <v>0</v>
      </c>
      <c r="H480" s="65">
        <f t="shared" si="294"/>
        <v>0</v>
      </c>
      <c r="J480" s="88">
        <f t="shared" si="295"/>
        <v>0.30233918275901323</v>
      </c>
      <c r="K480" s="88">
        <f t="shared" si="296"/>
        <v>0.12386860133278009</v>
      </c>
      <c r="L480" s="88">
        <f t="shared" si="297"/>
        <v>0.13222723531624195</v>
      </c>
      <c r="M480" s="88">
        <f t="shared" si="298"/>
        <v>0.1679988102863024</v>
      </c>
      <c r="N480" s="88">
        <f t="shared" si="299"/>
        <v>0.21758625555448893</v>
      </c>
      <c r="O480" s="88">
        <f t="shared" si="300"/>
        <v>5.5979914751173407E-2</v>
      </c>
      <c r="P480" s="65">
        <f t="shared" si="301"/>
        <v>0</v>
      </c>
      <c r="Q480" s="65">
        <f t="shared" si="302"/>
        <v>0</v>
      </c>
      <c r="R480" s="65">
        <f t="shared" si="303"/>
        <v>0</v>
      </c>
      <c r="S480" s="65">
        <f t="shared" si="304"/>
        <v>0</v>
      </c>
      <c r="T480" s="65">
        <f t="shared" si="305"/>
        <v>0</v>
      </c>
      <c r="U480" s="65">
        <f t="shared" si="306"/>
        <v>0</v>
      </c>
      <c r="V480" s="89">
        <f t="shared" si="307"/>
        <v>0</v>
      </c>
      <c r="W480" s="89">
        <f t="shared" si="308"/>
        <v>0</v>
      </c>
      <c r="X480" s="89">
        <f t="shared" si="309"/>
        <v>0</v>
      </c>
      <c r="Y480" s="89">
        <f t="shared" si="310"/>
        <v>0</v>
      </c>
      <c r="Z480" s="89">
        <f t="shared" si="311"/>
        <v>0</v>
      </c>
      <c r="AA480" s="89">
        <f t="shared" si="312"/>
        <v>0</v>
      </c>
      <c r="AB480" s="89">
        <f t="shared" si="313"/>
        <v>0</v>
      </c>
      <c r="AC480" s="89">
        <f t="shared" si="314"/>
        <v>0</v>
      </c>
      <c r="AD480" s="89">
        <f t="shared" si="315"/>
        <v>0</v>
      </c>
      <c r="AE480" s="89">
        <f t="shared" si="316"/>
        <v>0</v>
      </c>
      <c r="AF480" s="89">
        <f t="shared" si="317"/>
        <v>0</v>
      </c>
      <c r="AG480" s="89">
        <f t="shared" si="318"/>
        <v>0</v>
      </c>
      <c r="AH480" s="65">
        <v>0</v>
      </c>
      <c r="AI480" s="65">
        <v>0</v>
      </c>
      <c r="AJ480" s="65">
        <v>0</v>
      </c>
      <c r="AK480" s="65">
        <v>0</v>
      </c>
      <c r="AL480" s="65">
        <v>0</v>
      </c>
      <c r="AM480" s="65">
        <v>0</v>
      </c>
      <c r="AN480" s="89">
        <v>0</v>
      </c>
      <c r="AO480" s="89">
        <v>0</v>
      </c>
      <c r="AP480" s="89">
        <v>0</v>
      </c>
      <c r="AQ480" s="89">
        <v>0</v>
      </c>
      <c r="AR480" s="89">
        <v>0</v>
      </c>
      <c r="AS480" s="89">
        <v>0</v>
      </c>
      <c r="AT480" s="89">
        <v>0</v>
      </c>
      <c r="AU480" s="89">
        <v>0</v>
      </c>
      <c r="AV480" s="89">
        <v>0</v>
      </c>
      <c r="AW480" s="89">
        <v>0</v>
      </c>
      <c r="AX480" s="89">
        <v>0</v>
      </c>
      <c r="AY480" s="89">
        <v>0</v>
      </c>
      <c r="AZ480" s="65">
        <f t="shared" si="319"/>
        <v>0</v>
      </c>
      <c r="BA480" s="65">
        <f t="shared" si="320"/>
        <v>0</v>
      </c>
      <c r="BB480" s="65">
        <f t="shared" si="321"/>
        <v>0</v>
      </c>
      <c r="BC480" s="65">
        <f t="shared" si="322"/>
        <v>0</v>
      </c>
      <c r="BD480" s="65">
        <f t="shared" si="323"/>
        <v>0</v>
      </c>
      <c r="BE480" s="65">
        <f t="shared" si="324"/>
        <v>0</v>
      </c>
      <c r="BF480" s="65">
        <f t="shared" si="325"/>
        <v>0</v>
      </c>
      <c r="BG480" s="65">
        <f t="shared" si="326"/>
        <v>0</v>
      </c>
      <c r="BH480" s="65">
        <f t="shared" si="327"/>
        <v>0</v>
      </c>
      <c r="BI480" s="65">
        <f t="shared" si="328"/>
        <v>0</v>
      </c>
      <c r="BJ480" s="65">
        <f t="shared" si="329"/>
        <v>0</v>
      </c>
      <c r="BK480" s="65">
        <f t="shared" si="330"/>
        <v>0</v>
      </c>
    </row>
    <row r="481" spans="2:63" ht="15" hidden="1" customHeight="1" outlineLevel="1">
      <c r="B481" s="56" t="s">
        <v>49</v>
      </c>
      <c r="C481" s="56" t="s">
        <v>39</v>
      </c>
      <c r="D481" s="88">
        <f t="shared" si="290"/>
        <v>0</v>
      </c>
      <c r="E481" s="88">
        <f t="shared" si="291"/>
        <v>0</v>
      </c>
      <c r="F481" s="65">
        <f t="shared" si="292"/>
        <v>0</v>
      </c>
      <c r="G481" s="65">
        <f t="shared" si="293"/>
        <v>0</v>
      </c>
      <c r="H481" s="65">
        <f t="shared" si="294"/>
        <v>0</v>
      </c>
      <c r="J481" s="88">
        <f t="shared" si="295"/>
        <v>0.30233918275901323</v>
      </c>
      <c r="K481" s="88">
        <f t="shared" si="296"/>
        <v>0.12386860133278009</v>
      </c>
      <c r="L481" s="88">
        <f t="shared" si="297"/>
        <v>0.13222723531624195</v>
      </c>
      <c r="M481" s="88">
        <f t="shared" si="298"/>
        <v>0.1679988102863024</v>
      </c>
      <c r="N481" s="88">
        <f t="shared" si="299"/>
        <v>0.21758625555448893</v>
      </c>
      <c r="O481" s="88">
        <f t="shared" si="300"/>
        <v>5.5979914751173407E-2</v>
      </c>
      <c r="P481" s="65">
        <f t="shared" si="301"/>
        <v>0</v>
      </c>
      <c r="Q481" s="65">
        <f t="shared" si="302"/>
        <v>0</v>
      </c>
      <c r="R481" s="65">
        <f t="shared" si="303"/>
        <v>0</v>
      </c>
      <c r="S481" s="65">
        <f t="shared" si="304"/>
        <v>0</v>
      </c>
      <c r="T481" s="65">
        <f t="shared" si="305"/>
        <v>0</v>
      </c>
      <c r="U481" s="65">
        <f t="shared" si="306"/>
        <v>0</v>
      </c>
      <c r="V481" s="89">
        <f t="shared" si="307"/>
        <v>0</v>
      </c>
      <c r="W481" s="89">
        <f t="shared" si="308"/>
        <v>0</v>
      </c>
      <c r="X481" s="89">
        <f t="shared" si="309"/>
        <v>0</v>
      </c>
      <c r="Y481" s="89">
        <f t="shared" si="310"/>
        <v>0</v>
      </c>
      <c r="Z481" s="89">
        <f t="shared" si="311"/>
        <v>0</v>
      </c>
      <c r="AA481" s="89">
        <f t="shared" si="312"/>
        <v>0</v>
      </c>
      <c r="AB481" s="89">
        <f t="shared" si="313"/>
        <v>0</v>
      </c>
      <c r="AC481" s="89">
        <f t="shared" si="314"/>
        <v>0</v>
      </c>
      <c r="AD481" s="89">
        <f t="shared" si="315"/>
        <v>0</v>
      </c>
      <c r="AE481" s="89">
        <f t="shared" si="316"/>
        <v>0</v>
      </c>
      <c r="AF481" s="89">
        <f t="shared" si="317"/>
        <v>0</v>
      </c>
      <c r="AG481" s="89">
        <f t="shared" si="318"/>
        <v>0</v>
      </c>
      <c r="AH481" s="65">
        <v>0</v>
      </c>
      <c r="AI481" s="65">
        <v>0</v>
      </c>
      <c r="AJ481" s="65">
        <v>0</v>
      </c>
      <c r="AK481" s="65">
        <v>0</v>
      </c>
      <c r="AL481" s="65">
        <v>0</v>
      </c>
      <c r="AM481" s="65">
        <v>0</v>
      </c>
      <c r="AN481" s="89">
        <v>0</v>
      </c>
      <c r="AO481" s="89">
        <v>0</v>
      </c>
      <c r="AP481" s="89">
        <v>0</v>
      </c>
      <c r="AQ481" s="89">
        <v>0</v>
      </c>
      <c r="AR481" s="89">
        <v>0</v>
      </c>
      <c r="AS481" s="89">
        <v>0</v>
      </c>
      <c r="AT481" s="89">
        <v>0</v>
      </c>
      <c r="AU481" s="89">
        <v>0</v>
      </c>
      <c r="AV481" s="89">
        <v>0</v>
      </c>
      <c r="AW481" s="89">
        <v>0</v>
      </c>
      <c r="AX481" s="89">
        <v>0</v>
      </c>
      <c r="AY481" s="89">
        <v>0</v>
      </c>
      <c r="AZ481" s="65">
        <f t="shared" si="319"/>
        <v>0</v>
      </c>
      <c r="BA481" s="65">
        <f t="shared" si="320"/>
        <v>0</v>
      </c>
      <c r="BB481" s="65">
        <f t="shared" si="321"/>
        <v>0</v>
      </c>
      <c r="BC481" s="65">
        <f t="shared" si="322"/>
        <v>0</v>
      </c>
      <c r="BD481" s="65">
        <f t="shared" si="323"/>
        <v>0</v>
      </c>
      <c r="BE481" s="65">
        <f t="shared" si="324"/>
        <v>0</v>
      </c>
      <c r="BF481" s="65">
        <f t="shared" si="325"/>
        <v>0</v>
      </c>
      <c r="BG481" s="65">
        <f t="shared" si="326"/>
        <v>0</v>
      </c>
      <c r="BH481" s="65">
        <f t="shared" si="327"/>
        <v>0</v>
      </c>
      <c r="BI481" s="65">
        <f t="shared" si="328"/>
        <v>0</v>
      </c>
      <c r="BJ481" s="65">
        <f t="shared" si="329"/>
        <v>0</v>
      </c>
      <c r="BK481" s="65">
        <f t="shared" si="330"/>
        <v>0</v>
      </c>
    </row>
    <row r="482" spans="2:63" ht="15" hidden="1" customHeight="1" outlineLevel="1">
      <c r="B482" s="56" t="s">
        <v>49</v>
      </c>
      <c r="C482" s="56" t="s">
        <v>38</v>
      </c>
      <c r="D482" s="88">
        <f t="shared" si="290"/>
        <v>0</v>
      </c>
      <c r="E482" s="88">
        <f t="shared" si="291"/>
        <v>0</v>
      </c>
      <c r="F482" s="65">
        <f t="shared" si="292"/>
        <v>0</v>
      </c>
      <c r="G482" s="65">
        <f t="shared" si="293"/>
        <v>0</v>
      </c>
      <c r="H482" s="65">
        <f t="shared" si="294"/>
        <v>0</v>
      </c>
      <c r="J482" s="88">
        <f t="shared" si="295"/>
        <v>0.30233918275901323</v>
      </c>
      <c r="K482" s="88">
        <f t="shared" si="296"/>
        <v>0.12386860133278009</v>
      </c>
      <c r="L482" s="88">
        <f t="shared" si="297"/>
        <v>0.13222723531624195</v>
      </c>
      <c r="M482" s="88">
        <f t="shared" si="298"/>
        <v>0.1679988102863024</v>
      </c>
      <c r="N482" s="88">
        <f t="shared" si="299"/>
        <v>0.21758625555448893</v>
      </c>
      <c r="O482" s="88">
        <f t="shared" si="300"/>
        <v>5.5979914751173407E-2</v>
      </c>
      <c r="P482" s="65">
        <f t="shared" si="301"/>
        <v>0</v>
      </c>
      <c r="Q482" s="65">
        <f t="shared" si="302"/>
        <v>0</v>
      </c>
      <c r="R482" s="65">
        <f t="shared" si="303"/>
        <v>0</v>
      </c>
      <c r="S482" s="65">
        <f t="shared" si="304"/>
        <v>0</v>
      </c>
      <c r="T482" s="65">
        <f t="shared" si="305"/>
        <v>0</v>
      </c>
      <c r="U482" s="65">
        <f t="shared" si="306"/>
        <v>0</v>
      </c>
      <c r="V482" s="89">
        <f t="shared" si="307"/>
        <v>0</v>
      </c>
      <c r="W482" s="89">
        <f t="shared" si="308"/>
        <v>0</v>
      </c>
      <c r="X482" s="89">
        <f t="shared" si="309"/>
        <v>0</v>
      </c>
      <c r="Y482" s="89">
        <f t="shared" si="310"/>
        <v>0</v>
      </c>
      <c r="Z482" s="89">
        <f t="shared" si="311"/>
        <v>0</v>
      </c>
      <c r="AA482" s="89">
        <f t="shared" si="312"/>
        <v>0</v>
      </c>
      <c r="AB482" s="89">
        <f t="shared" si="313"/>
        <v>0</v>
      </c>
      <c r="AC482" s="89">
        <f t="shared" si="314"/>
        <v>0</v>
      </c>
      <c r="AD482" s="89">
        <f t="shared" si="315"/>
        <v>0</v>
      </c>
      <c r="AE482" s="89">
        <f t="shared" si="316"/>
        <v>0</v>
      </c>
      <c r="AF482" s="89">
        <f t="shared" si="317"/>
        <v>0</v>
      </c>
      <c r="AG482" s="89">
        <f t="shared" si="318"/>
        <v>0</v>
      </c>
      <c r="AH482" s="65">
        <v>0</v>
      </c>
      <c r="AI482" s="65">
        <v>0</v>
      </c>
      <c r="AJ482" s="65">
        <v>0</v>
      </c>
      <c r="AK482" s="65">
        <v>0</v>
      </c>
      <c r="AL482" s="65">
        <v>0</v>
      </c>
      <c r="AM482" s="65">
        <v>0</v>
      </c>
      <c r="AN482" s="89">
        <v>0</v>
      </c>
      <c r="AO482" s="89">
        <v>0</v>
      </c>
      <c r="AP482" s="89">
        <v>0</v>
      </c>
      <c r="AQ482" s="89">
        <v>0</v>
      </c>
      <c r="AR482" s="89">
        <v>0</v>
      </c>
      <c r="AS482" s="89">
        <v>0</v>
      </c>
      <c r="AT482" s="89">
        <v>0</v>
      </c>
      <c r="AU482" s="89">
        <v>0</v>
      </c>
      <c r="AV482" s="89">
        <v>0</v>
      </c>
      <c r="AW482" s="89">
        <v>0</v>
      </c>
      <c r="AX482" s="89">
        <v>0</v>
      </c>
      <c r="AY482" s="89">
        <v>0</v>
      </c>
      <c r="AZ482" s="65">
        <f t="shared" si="319"/>
        <v>0</v>
      </c>
      <c r="BA482" s="65">
        <f t="shared" si="320"/>
        <v>0</v>
      </c>
      <c r="BB482" s="65">
        <f t="shared" si="321"/>
        <v>0</v>
      </c>
      <c r="BC482" s="65">
        <f t="shared" si="322"/>
        <v>0</v>
      </c>
      <c r="BD482" s="65">
        <f t="shared" si="323"/>
        <v>0</v>
      </c>
      <c r="BE482" s="65">
        <f t="shared" si="324"/>
        <v>0</v>
      </c>
      <c r="BF482" s="65">
        <f t="shared" si="325"/>
        <v>0</v>
      </c>
      <c r="BG482" s="65">
        <f t="shared" si="326"/>
        <v>0</v>
      </c>
      <c r="BH482" s="65">
        <f t="shared" si="327"/>
        <v>0</v>
      </c>
      <c r="BI482" s="65">
        <f t="shared" si="328"/>
        <v>0</v>
      </c>
      <c r="BJ482" s="65">
        <f t="shared" si="329"/>
        <v>0</v>
      </c>
      <c r="BK482" s="65">
        <f t="shared" si="330"/>
        <v>0</v>
      </c>
    </row>
    <row r="483" spans="2:63" ht="15" hidden="1" customHeight="1" outlineLevel="1">
      <c r="B483" s="56" t="s">
        <v>49</v>
      </c>
      <c r="C483" s="56" t="s">
        <v>37</v>
      </c>
      <c r="D483" s="88">
        <f t="shared" si="290"/>
        <v>0</v>
      </c>
      <c r="E483" s="88">
        <f t="shared" si="291"/>
        <v>0</v>
      </c>
      <c r="F483" s="65">
        <f t="shared" si="292"/>
        <v>0</v>
      </c>
      <c r="G483" s="65">
        <f t="shared" si="293"/>
        <v>0</v>
      </c>
      <c r="H483" s="65">
        <f t="shared" si="294"/>
        <v>0</v>
      </c>
      <c r="J483" s="88">
        <f t="shared" si="295"/>
        <v>0.30233918275901323</v>
      </c>
      <c r="K483" s="88">
        <f t="shared" si="296"/>
        <v>0.12386860133278009</v>
      </c>
      <c r="L483" s="88">
        <f t="shared" si="297"/>
        <v>0.13222723531624195</v>
      </c>
      <c r="M483" s="88">
        <f t="shared" si="298"/>
        <v>0.1679988102863024</v>
      </c>
      <c r="N483" s="88">
        <f t="shared" si="299"/>
        <v>0.21758625555448893</v>
      </c>
      <c r="O483" s="88">
        <f t="shared" si="300"/>
        <v>5.5979914751173407E-2</v>
      </c>
      <c r="P483" s="65">
        <f t="shared" si="301"/>
        <v>0</v>
      </c>
      <c r="Q483" s="65">
        <f t="shared" si="302"/>
        <v>0</v>
      </c>
      <c r="R483" s="65">
        <f t="shared" si="303"/>
        <v>0</v>
      </c>
      <c r="S483" s="65">
        <f t="shared" si="304"/>
        <v>0</v>
      </c>
      <c r="T483" s="65">
        <f t="shared" si="305"/>
        <v>0</v>
      </c>
      <c r="U483" s="65">
        <f t="shared" si="306"/>
        <v>0</v>
      </c>
      <c r="V483" s="89">
        <f t="shared" si="307"/>
        <v>0</v>
      </c>
      <c r="W483" s="89">
        <f t="shared" si="308"/>
        <v>0</v>
      </c>
      <c r="X483" s="89">
        <f t="shared" si="309"/>
        <v>0</v>
      </c>
      <c r="Y483" s="89">
        <f t="shared" si="310"/>
        <v>0</v>
      </c>
      <c r="Z483" s="89">
        <f t="shared" si="311"/>
        <v>0</v>
      </c>
      <c r="AA483" s="89">
        <f t="shared" si="312"/>
        <v>0</v>
      </c>
      <c r="AB483" s="89">
        <f t="shared" si="313"/>
        <v>0</v>
      </c>
      <c r="AC483" s="89">
        <f t="shared" si="314"/>
        <v>0</v>
      </c>
      <c r="AD483" s="89">
        <f t="shared" si="315"/>
        <v>0</v>
      </c>
      <c r="AE483" s="89">
        <f t="shared" si="316"/>
        <v>0</v>
      </c>
      <c r="AF483" s="89">
        <f t="shared" si="317"/>
        <v>0</v>
      </c>
      <c r="AG483" s="89">
        <f t="shared" si="318"/>
        <v>0</v>
      </c>
      <c r="AH483" s="65">
        <v>0</v>
      </c>
      <c r="AI483" s="65">
        <v>0</v>
      </c>
      <c r="AJ483" s="65">
        <v>0</v>
      </c>
      <c r="AK483" s="65">
        <v>0</v>
      </c>
      <c r="AL483" s="65">
        <v>0</v>
      </c>
      <c r="AM483" s="65">
        <v>0</v>
      </c>
      <c r="AN483" s="89">
        <v>0</v>
      </c>
      <c r="AO483" s="89">
        <v>0</v>
      </c>
      <c r="AP483" s="89">
        <v>0</v>
      </c>
      <c r="AQ483" s="89">
        <v>0</v>
      </c>
      <c r="AR483" s="89">
        <v>0</v>
      </c>
      <c r="AS483" s="89">
        <v>0</v>
      </c>
      <c r="AT483" s="89">
        <v>0</v>
      </c>
      <c r="AU483" s="89">
        <v>0</v>
      </c>
      <c r="AV483" s="89">
        <v>0</v>
      </c>
      <c r="AW483" s="89">
        <v>0</v>
      </c>
      <c r="AX483" s="89">
        <v>0</v>
      </c>
      <c r="AY483" s="89">
        <v>0</v>
      </c>
      <c r="AZ483" s="65">
        <f t="shared" si="319"/>
        <v>0</v>
      </c>
      <c r="BA483" s="65">
        <f t="shared" si="320"/>
        <v>0</v>
      </c>
      <c r="BB483" s="65">
        <f t="shared" si="321"/>
        <v>0</v>
      </c>
      <c r="BC483" s="65">
        <f t="shared" si="322"/>
        <v>0</v>
      </c>
      <c r="BD483" s="65">
        <f t="shared" si="323"/>
        <v>0</v>
      </c>
      <c r="BE483" s="65">
        <f t="shared" si="324"/>
        <v>0</v>
      </c>
      <c r="BF483" s="65">
        <f t="shared" si="325"/>
        <v>0</v>
      </c>
      <c r="BG483" s="65">
        <f t="shared" si="326"/>
        <v>0</v>
      </c>
      <c r="BH483" s="65">
        <f t="shared" si="327"/>
        <v>0</v>
      </c>
      <c r="BI483" s="65">
        <f t="shared" si="328"/>
        <v>0</v>
      </c>
      <c r="BJ483" s="65">
        <f t="shared" si="329"/>
        <v>0</v>
      </c>
      <c r="BK483" s="65">
        <f t="shared" si="330"/>
        <v>0</v>
      </c>
    </row>
    <row r="484" spans="2:63" ht="15" hidden="1" customHeight="1" outlineLevel="1">
      <c r="B484" s="56" t="s">
        <v>49</v>
      </c>
      <c r="C484" s="56" t="s">
        <v>36</v>
      </c>
      <c r="D484" s="88">
        <f t="shared" si="290"/>
        <v>0</v>
      </c>
      <c r="E484" s="88">
        <f t="shared" si="291"/>
        <v>0</v>
      </c>
      <c r="F484" s="65">
        <f t="shared" si="292"/>
        <v>0</v>
      </c>
      <c r="G484" s="65">
        <f t="shared" si="293"/>
        <v>0</v>
      </c>
      <c r="H484" s="65">
        <f t="shared" si="294"/>
        <v>0</v>
      </c>
      <c r="J484" s="88">
        <f t="shared" si="295"/>
        <v>0.30233918275901323</v>
      </c>
      <c r="K484" s="88">
        <f t="shared" si="296"/>
        <v>0.12386860133278009</v>
      </c>
      <c r="L484" s="88">
        <f t="shared" si="297"/>
        <v>0.13222723531624195</v>
      </c>
      <c r="M484" s="88">
        <f t="shared" si="298"/>
        <v>0.1679988102863024</v>
      </c>
      <c r="N484" s="88">
        <f t="shared" si="299"/>
        <v>0.21758625555448893</v>
      </c>
      <c r="O484" s="88">
        <f t="shared" si="300"/>
        <v>5.5979914751173407E-2</v>
      </c>
      <c r="P484" s="65">
        <f t="shared" si="301"/>
        <v>0</v>
      </c>
      <c r="Q484" s="65">
        <f t="shared" si="302"/>
        <v>0</v>
      </c>
      <c r="R484" s="65">
        <f t="shared" si="303"/>
        <v>0</v>
      </c>
      <c r="S484" s="65">
        <f t="shared" si="304"/>
        <v>0</v>
      </c>
      <c r="T484" s="65">
        <f t="shared" si="305"/>
        <v>0</v>
      </c>
      <c r="U484" s="65">
        <f t="shared" si="306"/>
        <v>0</v>
      </c>
      <c r="V484" s="89">
        <f t="shared" si="307"/>
        <v>0</v>
      </c>
      <c r="W484" s="89">
        <f t="shared" si="308"/>
        <v>0</v>
      </c>
      <c r="X484" s="89">
        <f t="shared" si="309"/>
        <v>0</v>
      </c>
      <c r="Y484" s="89">
        <f t="shared" si="310"/>
        <v>0</v>
      </c>
      <c r="Z484" s="89">
        <f t="shared" si="311"/>
        <v>0</v>
      </c>
      <c r="AA484" s="89">
        <f t="shared" si="312"/>
        <v>0</v>
      </c>
      <c r="AB484" s="89">
        <f t="shared" si="313"/>
        <v>0</v>
      </c>
      <c r="AC484" s="89">
        <f t="shared" si="314"/>
        <v>0</v>
      </c>
      <c r="AD484" s="89">
        <f t="shared" si="315"/>
        <v>0</v>
      </c>
      <c r="AE484" s="89">
        <f t="shared" si="316"/>
        <v>0</v>
      </c>
      <c r="AF484" s="89">
        <f t="shared" si="317"/>
        <v>0</v>
      </c>
      <c r="AG484" s="89">
        <f t="shared" si="318"/>
        <v>0</v>
      </c>
      <c r="AH484" s="65">
        <v>0</v>
      </c>
      <c r="AI484" s="65">
        <v>0</v>
      </c>
      <c r="AJ484" s="65">
        <v>0</v>
      </c>
      <c r="AK484" s="65">
        <v>0</v>
      </c>
      <c r="AL484" s="65">
        <v>0</v>
      </c>
      <c r="AM484" s="65">
        <v>0</v>
      </c>
      <c r="AN484" s="89">
        <v>0</v>
      </c>
      <c r="AO484" s="89">
        <v>0</v>
      </c>
      <c r="AP484" s="89">
        <v>0</v>
      </c>
      <c r="AQ484" s="89">
        <v>0</v>
      </c>
      <c r="AR484" s="89">
        <v>0</v>
      </c>
      <c r="AS484" s="89">
        <v>0</v>
      </c>
      <c r="AT484" s="89">
        <v>0</v>
      </c>
      <c r="AU484" s="89">
        <v>0</v>
      </c>
      <c r="AV484" s="89">
        <v>0</v>
      </c>
      <c r="AW484" s="89">
        <v>0</v>
      </c>
      <c r="AX484" s="89">
        <v>0</v>
      </c>
      <c r="AY484" s="89">
        <v>0</v>
      </c>
      <c r="AZ484" s="65">
        <f t="shared" si="319"/>
        <v>0</v>
      </c>
      <c r="BA484" s="65">
        <f t="shared" si="320"/>
        <v>0</v>
      </c>
      <c r="BB484" s="65">
        <f t="shared" si="321"/>
        <v>0</v>
      </c>
      <c r="BC484" s="65">
        <f t="shared" si="322"/>
        <v>0</v>
      </c>
      <c r="BD484" s="65">
        <f t="shared" si="323"/>
        <v>0</v>
      </c>
      <c r="BE484" s="65">
        <f t="shared" si="324"/>
        <v>0</v>
      </c>
      <c r="BF484" s="65">
        <f t="shared" si="325"/>
        <v>0</v>
      </c>
      <c r="BG484" s="65">
        <f t="shared" si="326"/>
        <v>0</v>
      </c>
      <c r="BH484" s="65">
        <f t="shared" si="327"/>
        <v>0</v>
      </c>
      <c r="BI484" s="65">
        <f t="shared" si="328"/>
        <v>0</v>
      </c>
      <c r="BJ484" s="65">
        <f t="shared" si="329"/>
        <v>0</v>
      </c>
      <c r="BK484" s="65">
        <f t="shared" si="330"/>
        <v>0</v>
      </c>
    </row>
    <row r="485" spans="2:63" ht="15" hidden="1" customHeight="1" outlineLevel="1">
      <c r="B485" s="56" t="s">
        <v>49</v>
      </c>
      <c r="C485" s="56" t="s">
        <v>35</v>
      </c>
      <c r="D485" s="88">
        <f t="shared" si="290"/>
        <v>0</v>
      </c>
      <c r="E485" s="88">
        <f t="shared" si="291"/>
        <v>0</v>
      </c>
      <c r="F485" s="65">
        <f t="shared" si="292"/>
        <v>0</v>
      </c>
      <c r="G485" s="65">
        <f t="shared" si="293"/>
        <v>0</v>
      </c>
      <c r="H485" s="65">
        <f t="shared" si="294"/>
        <v>0</v>
      </c>
      <c r="J485" s="88">
        <f t="shared" si="295"/>
        <v>0.30233918275901323</v>
      </c>
      <c r="K485" s="88">
        <f t="shared" si="296"/>
        <v>0.12386860133278009</v>
      </c>
      <c r="L485" s="88">
        <f t="shared" si="297"/>
        <v>0.13222723531624195</v>
      </c>
      <c r="M485" s="88">
        <f t="shared" si="298"/>
        <v>0.1679988102863024</v>
      </c>
      <c r="N485" s="88">
        <f t="shared" si="299"/>
        <v>0.21758625555448893</v>
      </c>
      <c r="O485" s="88">
        <f t="shared" si="300"/>
        <v>5.5979914751173407E-2</v>
      </c>
      <c r="P485" s="65">
        <f t="shared" si="301"/>
        <v>0</v>
      </c>
      <c r="Q485" s="65">
        <f t="shared" si="302"/>
        <v>0</v>
      </c>
      <c r="R485" s="65">
        <f t="shared" si="303"/>
        <v>0</v>
      </c>
      <c r="S485" s="65">
        <f t="shared" si="304"/>
        <v>0</v>
      </c>
      <c r="T485" s="65">
        <f t="shared" si="305"/>
        <v>0</v>
      </c>
      <c r="U485" s="65">
        <f t="shared" si="306"/>
        <v>0</v>
      </c>
      <c r="V485" s="89">
        <f t="shared" si="307"/>
        <v>0</v>
      </c>
      <c r="W485" s="89">
        <f t="shared" si="308"/>
        <v>0</v>
      </c>
      <c r="X485" s="89">
        <f t="shared" si="309"/>
        <v>0</v>
      </c>
      <c r="Y485" s="89">
        <f t="shared" si="310"/>
        <v>0</v>
      </c>
      <c r="Z485" s="89">
        <f t="shared" si="311"/>
        <v>0</v>
      </c>
      <c r="AA485" s="89">
        <f t="shared" si="312"/>
        <v>0</v>
      </c>
      <c r="AB485" s="89">
        <f t="shared" si="313"/>
        <v>0</v>
      </c>
      <c r="AC485" s="89">
        <f t="shared" si="314"/>
        <v>0</v>
      </c>
      <c r="AD485" s="89">
        <f t="shared" si="315"/>
        <v>0</v>
      </c>
      <c r="AE485" s="89">
        <f t="shared" si="316"/>
        <v>0</v>
      </c>
      <c r="AF485" s="89">
        <f t="shared" si="317"/>
        <v>0</v>
      </c>
      <c r="AG485" s="89">
        <f t="shared" si="318"/>
        <v>0</v>
      </c>
      <c r="AH485" s="65">
        <v>0</v>
      </c>
      <c r="AI485" s="65">
        <v>0</v>
      </c>
      <c r="AJ485" s="65">
        <v>0</v>
      </c>
      <c r="AK485" s="65">
        <v>0</v>
      </c>
      <c r="AL485" s="65">
        <v>0</v>
      </c>
      <c r="AM485" s="65">
        <v>0</v>
      </c>
      <c r="AN485" s="89">
        <v>0</v>
      </c>
      <c r="AO485" s="89">
        <v>0</v>
      </c>
      <c r="AP485" s="89">
        <v>0</v>
      </c>
      <c r="AQ485" s="89">
        <v>0</v>
      </c>
      <c r="AR485" s="89">
        <v>0</v>
      </c>
      <c r="AS485" s="89">
        <v>0</v>
      </c>
      <c r="AT485" s="89">
        <v>0</v>
      </c>
      <c r="AU485" s="89">
        <v>0</v>
      </c>
      <c r="AV485" s="89">
        <v>0</v>
      </c>
      <c r="AW485" s="89">
        <v>0</v>
      </c>
      <c r="AX485" s="89">
        <v>0</v>
      </c>
      <c r="AY485" s="89">
        <v>0</v>
      </c>
      <c r="AZ485" s="65">
        <f t="shared" si="319"/>
        <v>0</v>
      </c>
      <c r="BA485" s="65">
        <f t="shared" si="320"/>
        <v>0</v>
      </c>
      <c r="BB485" s="65">
        <f t="shared" si="321"/>
        <v>0</v>
      </c>
      <c r="BC485" s="65">
        <f t="shared" si="322"/>
        <v>0</v>
      </c>
      <c r="BD485" s="65">
        <f t="shared" si="323"/>
        <v>0</v>
      </c>
      <c r="BE485" s="65">
        <f t="shared" si="324"/>
        <v>0</v>
      </c>
      <c r="BF485" s="65">
        <f t="shared" si="325"/>
        <v>0</v>
      </c>
      <c r="BG485" s="65">
        <f t="shared" si="326"/>
        <v>0</v>
      </c>
      <c r="BH485" s="65">
        <f t="shared" si="327"/>
        <v>0</v>
      </c>
      <c r="BI485" s="65">
        <f t="shared" si="328"/>
        <v>0</v>
      </c>
      <c r="BJ485" s="65">
        <f t="shared" si="329"/>
        <v>0</v>
      </c>
      <c r="BK485" s="65">
        <f t="shared" si="330"/>
        <v>0</v>
      </c>
    </row>
    <row r="486" spans="2:63" ht="15" hidden="1" customHeight="1" outlineLevel="1">
      <c r="B486" s="56" t="s">
        <v>49</v>
      </c>
      <c r="C486" s="56" t="s">
        <v>34</v>
      </c>
      <c r="D486" s="88">
        <f t="shared" si="290"/>
        <v>0</v>
      </c>
      <c r="E486" s="88">
        <f t="shared" si="291"/>
        <v>0</v>
      </c>
      <c r="F486" s="65">
        <f t="shared" si="292"/>
        <v>0</v>
      </c>
      <c r="G486" s="65">
        <f t="shared" si="293"/>
        <v>0</v>
      </c>
      <c r="H486" s="65">
        <f t="shared" si="294"/>
        <v>0</v>
      </c>
      <c r="J486" s="88">
        <f t="shared" si="295"/>
        <v>0.30233918275901323</v>
      </c>
      <c r="K486" s="88">
        <f t="shared" si="296"/>
        <v>0.12386860133278009</v>
      </c>
      <c r="L486" s="88">
        <f t="shared" si="297"/>
        <v>0.13222723531624195</v>
      </c>
      <c r="M486" s="88">
        <f t="shared" si="298"/>
        <v>0.1679988102863024</v>
      </c>
      <c r="N486" s="88">
        <f t="shared" si="299"/>
        <v>0.21758625555448893</v>
      </c>
      <c r="O486" s="88">
        <f t="shared" si="300"/>
        <v>5.5979914751173407E-2</v>
      </c>
      <c r="P486" s="65">
        <f t="shared" si="301"/>
        <v>0</v>
      </c>
      <c r="Q486" s="65">
        <f t="shared" si="302"/>
        <v>0</v>
      </c>
      <c r="R486" s="65">
        <f t="shared" si="303"/>
        <v>0</v>
      </c>
      <c r="S486" s="65">
        <f t="shared" si="304"/>
        <v>0</v>
      </c>
      <c r="T486" s="65">
        <f t="shared" si="305"/>
        <v>0</v>
      </c>
      <c r="U486" s="65">
        <f t="shared" si="306"/>
        <v>0</v>
      </c>
      <c r="V486" s="89">
        <f t="shared" si="307"/>
        <v>0</v>
      </c>
      <c r="W486" s="89">
        <f t="shared" si="308"/>
        <v>0</v>
      </c>
      <c r="X486" s="89">
        <f t="shared" si="309"/>
        <v>0</v>
      </c>
      <c r="Y486" s="89">
        <f t="shared" si="310"/>
        <v>0</v>
      </c>
      <c r="Z486" s="89">
        <f t="shared" si="311"/>
        <v>0</v>
      </c>
      <c r="AA486" s="89">
        <f t="shared" si="312"/>
        <v>0</v>
      </c>
      <c r="AB486" s="89">
        <f t="shared" si="313"/>
        <v>0</v>
      </c>
      <c r="AC486" s="89">
        <f t="shared" si="314"/>
        <v>0</v>
      </c>
      <c r="AD486" s="89">
        <f t="shared" si="315"/>
        <v>0</v>
      </c>
      <c r="AE486" s="89">
        <f t="shared" si="316"/>
        <v>0</v>
      </c>
      <c r="AF486" s="89">
        <f t="shared" si="317"/>
        <v>0</v>
      </c>
      <c r="AG486" s="89">
        <f t="shared" si="318"/>
        <v>0</v>
      </c>
      <c r="AH486" s="65">
        <v>0</v>
      </c>
      <c r="AI486" s="65">
        <v>0</v>
      </c>
      <c r="AJ486" s="65">
        <v>0</v>
      </c>
      <c r="AK486" s="65">
        <v>0</v>
      </c>
      <c r="AL486" s="65">
        <v>0</v>
      </c>
      <c r="AM486" s="65">
        <v>0</v>
      </c>
      <c r="AN486" s="89">
        <v>0</v>
      </c>
      <c r="AO486" s="89">
        <v>0</v>
      </c>
      <c r="AP486" s="89">
        <v>0</v>
      </c>
      <c r="AQ486" s="89">
        <v>0</v>
      </c>
      <c r="AR486" s="89">
        <v>0</v>
      </c>
      <c r="AS486" s="89">
        <v>0</v>
      </c>
      <c r="AT486" s="89">
        <v>0</v>
      </c>
      <c r="AU486" s="89">
        <v>0</v>
      </c>
      <c r="AV486" s="89">
        <v>0</v>
      </c>
      <c r="AW486" s="89">
        <v>0</v>
      </c>
      <c r="AX486" s="89">
        <v>0</v>
      </c>
      <c r="AY486" s="89">
        <v>0</v>
      </c>
      <c r="AZ486" s="65">
        <f t="shared" si="319"/>
        <v>0</v>
      </c>
      <c r="BA486" s="65">
        <f t="shared" si="320"/>
        <v>0</v>
      </c>
      <c r="BB486" s="65">
        <f t="shared" si="321"/>
        <v>0</v>
      </c>
      <c r="BC486" s="65">
        <f t="shared" si="322"/>
        <v>0</v>
      </c>
      <c r="BD486" s="65">
        <f t="shared" si="323"/>
        <v>0</v>
      </c>
      <c r="BE486" s="65">
        <f t="shared" si="324"/>
        <v>0</v>
      </c>
      <c r="BF486" s="65">
        <f t="shared" si="325"/>
        <v>0</v>
      </c>
      <c r="BG486" s="65">
        <f t="shared" si="326"/>
        <v>0</v>
      </c>
      <c r="BH486" s="65">
        <f t="shared" si="327"/>
        <v>0</v>
      </c>
      <c r="BI486" s="65">
        <f t="shared" si="328"/>
        <v>0</v>
      </c>
      <c r="BJ486" s="65">
        <f t="shared" si="329"/>
        <v>0</v>
      </c>
      <c r="BK486" s="65">
        <f t="shared" si="330"/>
        <v>0</v>
      </c>
    </row>
    <row r="487" spans="2:63" ht="15" hidden="1" customHeight="1" outlineLevel="1">
      <c r="B487" s="56" t="s">
        <v>49</v>
      </c>
      <c r="C487" s="56" t="s">
        <v>33</v>
      </c>
      <c r="D487" s="88">
        <f t="shared" si="290"/>
        <v>0</v>
      </c>
      <c r="E487" s="88">
        <f t="shared" si="291"/>
        <v>0</v>
      </c>
      <c r="F487" s="65">
        <f t="shared" si="292"/>
        <v>0</v>
      </c>
      <c r="G487" s="65">
        <f t="shared" si="293"/>
        <v>0</v>
      </c>
      <c r="H487" s="65">
        <f t="shared" si="294"/>
        <v>0</v>
      </c>
      <c r="J487" s="88">
        <f t="shared" si="295"/>
        <v>0.30233918275901323</v>
      </c>
      <c r="K487" s="88">
        <f t="shared" si="296"/>
        <v>0.12386860133278009</v>
      </c>
      <c r="L487" s="88">
        <f t="shared" si="297"/>
        <v>0.13222723531624195</v>
      </c>
      <c r="M487" s="88">
        <f t="shared" si="298"/>
        <v>0.1679988102863024</v>
      </c>
      <c r="N487" s="88">
        <f t="shared" si="299"/>
        <v>0.21758625555448893</v>
      </c>
      <c r="O487" s="88">
        <f t="shared" si="300"/>
        <v>5.5979914751173407E-2</v>
      </c>
      <c r="P487" s="65">
        <f t="shared" si="301"/>
        <v>0</v>
      </c>
      <c r="Q487" s="65">
        <f t="shared" si="302"/>
        <v>0</v>
      </c>
      <c r="R487" s="65">
        <f t="shared" si="303"/>
        <v>0</v>
      </c>
      <c r="S487" s="65">
        <f t="shared" si="304"/>
        <v>0</v>
      </c>
      <c r="T487" s="65">
        <f t="shared" si="305"/>
        <v>0</v>
      </c>
      <c r="U487" s="65">
        <f t="shared" si="306"/>
        <v>0</v>
      </c>
      <c r="V487" s="89">
        <f t="shared" si="307"/>
        <v>0</v>
      </c>
      <c r="W487" s="89">
        <f t="shared" si="308"/>
        <v>0</v>
      </c>
      <c r="X487" s="89">
        <f t="shared" si="309"/>
        <v>0</v>
      </c>
      <c r="Y487" s="89">
        <f t="shared" si="310"/>
        <v>0</v>
      </c>
      <c r="Z487" s="89">
        <f t="shared" si="311"/>
        <v>0</v>
      </c>
      <c r="AA487" s="89">
        <f t="shared" si="312"/>
        <v>0</v>
      </c>
      <c r="AB487" s="89">
        <f t="shared" si="313"/>
        <v>0</v>
      </c>
      <c r="AC487" s="89">
        <f t="shared" si="314"/>
        <v>0</v>
      </c>
      <c r="AD487" s="89">
        <f t="shared" si="315"/>
        <v>0</v>
      </c>
      <c r="AE487" s="89">
        <f t="shared" si="316"/>
        <v>0</v>
      </c>
      <c r="AF487" s="89">
        <f t="shared" si="317"/>
        <v>0</v>
      </c>
      <c r="AG487" s="89">
        <f t="shared" si="318"/>
        <v>0</v>
      </c>
      <c r="AH487" s="65">
        <v>0</v>
      </c>
      <c r="AI487" s="65">
        <v>0</v>
      </c>
      <c r="AJ487" s="65">
        <v>0</v>
      </c>
      <c r="AK487" s="65">
        <v>0</v>
      </c>
      <c r="AL487" s="65">
        <v>0</v>
      </c>
      <c r="AM487" s="65">
        <v>0</v>
      </c>
      <c r="AN487" s="89">
        <v>0</v>
      </c>
      <c r="AO487" s="89">
        <v>0</v>
      </c>
      <c r="AP487" s="89">
        <v>0</v>
      </c>
      <c r="AQ487" s="89">
        <v>0</v>
      </c>
      <c r="AR487" s="89">
        <v>0</v>
      </c>
      <c r="AS487" s="89">
        <v>0</v>
      </c>
      <c r="AT487" s="89">
        <v>0</v>
      </c>
      <c r="AU487" s="89">
        <v>0</v>
      </c>
      <c r="AV487" s="89">
        <v>0</v>
      </c>
      <c r="AW487" s="89">
        <v>0</v>
      </c>
      <c r="AX487" s="89">
        <v>0</v>
      </c>
      <c r="AY487" s="89">
        <v>0</v>
      </c>
      <c r="AZ487" s="65">
        <f t="shared" si="319"/>
        <v>0</v>
      </c>
      <c r="BA487" s="65">
        <f t="shared" si="320"/>
        <v>0</v>
      </c>
      <c r="BB487" s="65">
        <f t="shared" si="321"/>
        <v>0</v>
      </c>
      <c r="BC487" s="65">
        <f t="shared" si="322"/>
        <v>0</v>
      </c>
      <c r="BD487" s="65">
        <f t="shared" si="323"/>
        <v>0</v>
      </c>
      <c r="BE487" s="65">
        <f t="shared" si="324"/>
        <v>0</v>
      </c>
      <c r="BF487" s="65">
        <f t="shared" si="325"/>
        <v>0</v>
      </c>
      <c r="BG487" s="65">
        <f t="shared" si="326"/>
        <v>0</v>
      </c>
      <c r="BH487" s="65">
        <f t="shared" si="327"/>
        <v>0</v>
      </c>
      <c r="BI487" s="65">
        <f t="shared" si="328"/>
        <v>0</v>
      </c>
      <c r="BJ487" s="65">
        <f t="shared" si="329"/>
        <v>0</v>
      </c>
      <c r="BK487" s="65">
        <f t="shared" si="330"/>
        <v>0</v>
      </c>
    </row>
    <row r="488" spans="2:63" ht="15" hidden="1" customHeight="1" outlineLevel="1">
      <c r="B488" s="56" t="s">
        <v>49</v>
      </c>
      <c r="C488" s="56" t="s">
        <v>32</v>
      </c>
      <c r="D488" s="88">
        <f t="shared" si="290"/>
        <v>0</v>
      </c>
      <c r="E488" s="88">
        <f t="shared" si="291"/>
        <v>0</v>
      </c>
      <c r="F488" s="65">
        <f t="shared" si="292"/>
        <v>0</v>
      </c>
      <c r="G488" s="65">
        <f t="shared" si="293"/>
        <v>0</v>
      </c>
      <c r="H488" s="65">
        <f t="shared" si="294"/>
        <v>0</v>
      </c>
      <c r="J488" s="88">
        <f t="shared" si="295"/>
        <v>0.30233918275901323</v>
      </c>
      <c r="K488" s="88">
        <f t="shared" si="296"/>
        <v>0.12386860133278009</v>
      </c>
      <c r="L488" s="88">
        <f t="shared" si="297"/>
        <v>0.13222723531624195</v>
      </c>
      <c r="M488" s="88">
        <f t="shared" si="298"/>
        <v>0.1679988102863024</v>
      </c>
      <c r="N488" s="88">
        <f t="shared" si="299"/>
        <v>0.21758625555448893</v>
      </c>
      <c r="O488" s="88">
        <f t="shared" si="300"/>
        <v>5.5979914751173407E-2</v>
      </c>
      <c r="P488" s="65">
        <f t="shared" si="301"/>
        <v>0</v>
      </c>
      <c r="Q488" s="65">
        <f t="shared" si="302"/>
        <v>0</v>
      </c>
      <c r="R488" s="65">
        <f t="shared" si="303"/>
        <v>0</v>
      </c>
      <c r="S488" s="65">
        <f t="shared" si="304"/>
        <v>0</v>
      </c>
      <c r="T488" s="65">
        <f t="shared" si="305"/>
        <v>0</v>
      </c>
      <c r="U488" s="65">
        <f t="shared" si="306"/>
        <v>0</v>
      </c>
      <c r="V488" s="89">
        <f t="shared" si="307"/>
        <v>0</v>
      </c>
      <c r="W488" s="89">
        <f t="shared" si="308"/>
        <v>0</v>
      </c>
      <c r="X488" s="89">
        <f t="shared" si="309"/>
        <v>0</v>
      </c>
      <c r="Y488" s="89">
        <f t="shared" si="310"/>
        <v>0</v>
      </c>
      <c r="Z488" s="89">
        <f t="shared" si="311"/>
        <v>0</v>
      </c>
      <c r="AA488" s="89">
        <f t="shared" si="312"/>
        <v>0</v>
      </c>
      <c r="AB488" s="89">
        <f t="shared" si="313"/>
        <v>0</v>
      </c>
      <c r="AC488" s="89">
        <f t="shared" si="314"/>
        <v>0</v>
      </c>
      <c r="AD488" s="89">
        <f t="shared" si="315"/>
        <v>0</v>
      </c>
      <c r="AE488" s="89">
        <f t="shared" si="316"/>
        <v>0</v>
      </c>
      <c r="AF488" s="89">
        <f t="shared" si="317"/>
        <v>0</v>
      </c>
      <c r="AG488" s="89">
        <f t="shared" si="318"/>
        <v>0</v>
      </c>
      <c r="AH488" s="65">
        <v>0</v>
      </c>
      <c r="AI488" s="65">
        <v>0</v>
      </c>
      <c r="AJ488" s="65">
        <v>0</v>
      </c>
      <c r="AK488" s="65">
        <v>0</v>
      </c>
      <c r="AL488" s="65">
        <v>0</v>
      </c>
      <c r="AM488" s="65">
        <v>0</v>
      </c>
      <c r="AN488" s="89">
        <v>0</v>
      </c>
      <c r="AO488" s="89">
        <v>0</v>
      </c>
      <c r="AP488" s="89">
        <v>0</v>
      </c>
      <c r="AQ488" s="89">
        <v>0</v>
      </c>
      <c r="AR488" s="89">
        <v>0</v>
      </c>
      <c r="AS488" s="89">
        <v>0</v>
      </c>
      <c r="AT488" s="89">
        <v>0</v>
      </c>
      <c r="AU488" s="89">
        <v>0</v>
      </c>
      <c r="AV488" s="89">
        <v>0</v>
      </c>
      <c r="AW488" s="89">
        <v>0</v>
      </c>
      <c r="AX488" s="89">
        <v>0</v>
      </c>
      <c r="AY488" s="89">
        <v>0</v>
      </c>
      <c r="AZ488" s="65">
        <f t="shared" si="319"/>
        <v>0</v>
      </c>
      <c r="BA488" s="65">
        <f t="shared" si="320"/>
        <v>0</v>
      </c>
      <c r="BB488" s="65">
        <f t="shared" si="321"/>
        <v>0</v>
      </c>
      <c r="BC488" s="65">
        <f t="shared" si="322"/>
        <v>0</v>
      </c>
      <c r="BD488" s="65">
        <f t="shared" si="323"/>
        <v>0</v>
      </c>
      <c r="BE488" s="65">
        <f t="shared" si="324"/>
        <v>0</v>
      </c>
      <c r="BF488" s="65">
        <f t="shared" si="325"/>
        <v>0</v>
      </c>
      <c r="BG488" s="65">
        <f t="shared" si="326"/>
        <v>0</v>
      </c>
      <c r="BH488" s="65">
        <f t="shared" si="327"/>
        <v>0</v>
      </c>
      <c r="BI488" s="65">
        <f t="shared" si="328"/>
        <v>0</v>
      </c>
      <c r="BJ488" s="65">
        <f t="shared" si="329"/>
        <v>0</v>
      </c>
      <c r="BK488" s="65">
        <f t="shared" si="330"/>
        <v>0</v>
      </c>
    </row>
    <row r="489" spans="2:63" ht="15" hidden="1" customHeight="1" outlineLevel="1">
      <c r="B489" s="56" t="s">
        <v>49</v>
      </c>
      <c r="C489" s="56" t="s">
        <v>31</v>
      </c>
      <c r="D489" s="88">
        <f t="shared" si="290"/>
        <v>0</v>
      </c>
      <c r="E489" s="88">
        <f t="shared" si="291"/>
        <v>0</v>
      </c>
      <c r="F489" s="65">
        <f t="shared" si="292"/>
        <v>0</v>
      </c>
      <c r="G489" s="65">
        <f t="shared" si="293"/>
        <v>0</v>
      </c>
      <c r="H489" s="65">
        <f t="shared" si="294"/>
        <v>0</v>
      </c>
      <c r="J489" s="88">
        <f t="shared" si="295"/>
        <v>0.30233918275901323</v>
      </c>
      <c r="K489" s="88">
        <f t="shared" si="296"/>
        <v>0.12386860133278009</v>
      </c>
      <c r="L489" s="88">
        <f t="shared" si="297"/>
        <v>0.13222723531624195</v>
      </c>
      <c r="M489" s="88">
        <f t="shared" si="298"/>
        <v>0.1679988102863024</v>
      </c>
      <c r="N489" s="88">
        <f t="shared" si="299"/>
        <v>0.21758625555448893</v>
      </c>
      <c r="O489" s="88">
        <f t="shared" si="300"/>
        <v>5.5979914751173407E-2</v>
      </c>
      <c r="P489" s="65">
        <f t="shared" si="301"/>
        <v>0</v>
      </c>
      <c r="Q489" s="65">
        <f t="shared" si="302"/>
        <v>0</v>
      </c>
      <c r="R489" s="65">
        <f t="shared" si="303"/>
        <v>0</v>
      </c>
      <c r="S489" s="65">
        <f t="shared" si="304"/>
        <v>0</v>
      </c>
      <c r="T489" s="65">
        <f t="shared" si="305"/>
        <v>0</v>
      </c>
      <c r="U489" s="65">
        <f t="shared" si="306"/>
        <v>0</v>
      </c>
      <c r="V489" s="89">
        <f t="shared" si="307"/>
        <v>0</v>
      </c>
      <c r="W489" s="89">
        <f t="shared" si="308"/>
        <v>0</v>
      </c>
      <c r="X489" s="89">
        <f t="shared" si="309"/>
        <v>0</v>
      </c>
      <c r="Y489" s="89">
        <f t="shared" si="310"/>
        <v>0</v>
      </c>
      <c r="Z489" s="89">
        <f t="shared" si="311"/>
        <v>0</v>
      </c>
      <c r="AA489" s="89">
        <f t="shared" si="312"/>
        <v>0</v>
      </c>
      <c r="AB489" s="89">
        <f t="shared" si="313"/>
        <v>0</v>
      </c>
      <c r="AC489" s="89">
        <f t="shared" si="314"/>
        <v>0</v>
      </c>
      <c r="AD489" s="89">
        <f t="shared" si="315"/>
        <v>0</v>
      </c>
      <c r="AE489" s="89">
        <f t="shared" si="316"/>
        <v>0</v>
      </c>
      <c r="AF489" s="89">
        <f t="shared" si="317"/>
        <v>0</v>
      </c>
      <c r="AG489" s="89">
        <f t="shared" si="318"/>
        <v>0</v>
      </c>
      <c r="AH489" s="65">
        <v>0</v>
      </c>
      <c r="AI489" s="65">
        <v>0</v>
      </c>
      <c r="AJ489" s="65">
        <v>0</v>
      </c>
      <c r="AK489" s="65">
        <v>0</v>
      </c>
      <c r="AL489" s="65">
        <v>0</v>
      </c>
      <c r="AM489" s="65">
        <v>0</v>
      </c>
      <c r="AN489" s="89">
        <v>0</v>
      </c>
      <c r="AO489" s="89">
        <v>0</v>
      </c>
      <c r="AP489" s="89">
        <v>0</v>
      </c>
      <c r="AQ489" s="89">
        <v>0</v>
      </c>
      <c r="AR489" s="89">
        <v>0</v>
      </c>
      <c r="AS489" s="89">
        <v>0</v>
      </c>
      <c r="AT489" s="89">
        <v>0</v>
      </c>
      <c r="AU489" s="89">
        <v>0</v>
      </c>
      <c r="AV489" s="89">
        <v>0</v>
      </c>
      <c r="AW489" s="89">
        <v>0</v>
      </c>
      <c r="AX489" s="89">
        <v>0</v>
      </c>
      <c r="AY489" s="89">
        <v>0</v>
      </c>
      <c r="AZ489" s="65">
        <f t="shared" si="319"/>
        <v>0</v>
      </c>
      <c r="BA489" s="65">
        <f t="shared" si="320"/>
        <v>0</v>
      </c>
      <c r="BB489" s="65">
        <f t="shared" si="321"/>
        <v>0</v>
      </c>
      <c r="BC489" s="65">
        <f t="shared" si="322"/>
        <v>0</v>
      </c>
      <c r="BD489" s="65">
        <f t="shared" si="323"/>
        <v>0</v>
      </c>
      <c r="BE489" s="65">
        <f t="shared" si="324"/>
        <v>0</v>
      </c>
      <c r="BF489" s="65">
        <f t="shared" si="325"/>
        <v>0</v>
      </c>
      <c r="BG489" s="65">
        <f t="shared" si="326"/>
        <v>0</v>
      </c>
      <c r="BH489" s="65">
        <f t="shared" si="327"/>
        <v>0</v>
      </c>
      <c r="BI489" s="65">
        <f t="shared" si="328"/>
        <v>0</v>
      </c>
      <c r="BJ489" s="65">
        <f t="shared" si="329"/>
        <v>0</v>
      </c>
      <c r="BK489" s="65">
        <f t="shared" si="330"/>
        <v>0</v>
      </c>
    </row>
    <row r="490" spans="2:63" ht="15" hidden="1" customHeight="1" outlineLevel="1">
      <c r="B490" s="56" t="s">
        <v>49</v>
      </c>
      <c r="C490" s="56" t="s">
        <v>135</v>
      </c>
      <c r="D490" s="88">
        <f t="shared" si="290"/>
        <v>0</v>
      </c>
      <c r="E490" s="88">
        <f t="shared" si="291"/>
        <v>0</v>
      </c>
      <c r="F490" s="65">
        <f t="shared" si="292"/>
        <v>0</v>
      </c>
      <c r="G490" s="65">
        <f t="shared" si="293"/>
        <v>0</v>
      </c>
      <c r="H490" s="65">
        <f t="shared" si="294"/>
        <v>0</v>
      </c>
      <c r="J490" s="88">
        <f t="shared" si="295"/>
        <v>0.30233918275901323</v>
      </c>
      <c r="K490" s="88">
        <f t="shared" si="296"/>
        <v>0.12386860133278009</v>
      </c>
      <c r="L490" s="88">
        <f t="shared" si="297"/>
        <v>0.13222723531624195</v>
      </c>
      <c r="M490" s="88">
        <f t="shared" si="298"/>
        <v>0.1679988102863024</v>
      </c>
      <c r="N490" s="88">
        <f t="shared" si="299"/>
        <v>0.21758625555448893</v>
      </c>
      <c r="O490" s="88">
        <f t="shared" si="300"/>
        <v>5.5979914751173407E-2</v>
      </c>
      <c r="P490" s="65">
        <f t="shared" si="301"/>
        <v>0</v>
      </c>
      <c r="Q490" s="65">
        <f t="shared" si="302"/>
        <v>0</v>
      </c>
      <c r="R490" s="65">
        <f t="shared" si="303"/>
        <v>0</v>
      </c>
      <c r="S490" s="65">
        <f t="shared" si="304"/>
        <v>0</v>
      </c>
      <c r="T490" s="65">
        <f t="shared" si="305"/>
        <v>0</v>
      </c>
      <c r="U490" s="65">
        <f t="shared" si="306"/>
        <v>0</v>
      </c>
      <c r="V490" s="89">
        <f t="shared" si="307"/>
        <v>0</v>
      </c>
      <c r="W490" s="89">
        <f t="shared" si="308"/>
        <v>0</v>
      </c>
      <c r="X490" s="89">
        <f t="shared" si="309"/>
        <v>0</v>
      </c>
      <c r="Y490" s="89">
        <f t="shared" si="310"/>
        <v>0</v>
      </c>
      <c r="Z490" s="89">
        <f t="shared" si="311"/>
        <v>0</v>
      </c>
      <c r="AA490" s="89">
        <f t="shared" si="312"/>
        <v>0</v>
      </c>
      <c r="AB490" s="89">
        <f t="shared" si="313"/>
        <v>0</v>
      </c>
      <c r="AC490" s="89">
        <f t="shared" si="314"/>
        <v>0</v>
      </c>
      <c r="AD490" s="89">
        <f t="shared" si="315"/>
        <v>0</v>
      </c>
      <c r="AE490" s="89">
        <f t="shared" si="316"/>
        <v>0</v>
      </c>
      <c r="AF490" s="89">
        <f t="shared" si="317"/>
        <v>0</v>
      </c>
      <c r="AG490" s="89">
        <f t="shared" si="318"/>
        <v>0</v>
      </c>
      <c r="AH490" s="65">
        <v>0</v>
      </c>
      <c r="AI490" s="65">
        <v>0</v>
      </c>
      <c r="AJ490" s="65">
        <v>0</v>
      </c>
      <c r="AK490" s="65">
        <v>0</v>
      </c>
      <c r="AL490" s="65">
        <v>0</v>
      </c>
      <c r="AM490" s="65">
        <v>0</v>
      </c>
      <c r="AN490" s="89">
        <v>0</v>
      </c>
      <c r="AO490" s="89">
        <v>0</v>
      </c>
      <c r="AP490" s="89">
        <v>0</v>
      </c>
      <c r="AQ490" s="89">
        <v>0</v>
      </c>
      <c r="AR490" s="89">
        <v>0</v>
      </c>
      <c r="AS490" s="89">
        <v>0</v>
      </c>
      <c r="AT490" s="89">
        <v>0</v>
      </c>
      <c r="AU490" s="89">
        <v>0</v>
      </c>
      <c r="AV490" s="89">
        <v>0</v>
      </c>
      <c r="AW490" s="89">
        <v>0</v>
      </c>
      <c r="AX490" s="89">
        <v>0</v>
      </c>
      <c r="AY490" s="89">
        <v>0</v>
      </c>
      <c r="AZ490" s="65">
        <f t="shared" si="319"/>
        <v>0</v>
      </c>
      <c r="BA490" s="65">
        <f t="shared" si="320"/>
        <v>0</v>
      </c>
      <c r="BB490" s="65">
        <f t="shared" si="321"/>
        <v>0</v>
      </c>
      <c r="BC490" s="65">
        <f t="shared" si="322"/>
        <v>0</v>
      </c>
      <c r="BD490" s="65">
        <f t="shared" si="323"/>
        <v>0</v>
      </c>
      <c r="BE490" s="65">
        <f t="shared" si="324"/>
        <v>0</v>
      </c>
      <c r="BF490" s="65">
        <f t="shared" si="325"/>
        <v>0</v>
      </c>
      <c r="BG490" s="65">
        <f t="shared" si="326"/>
        <v>0</v>
      </c>
      <c r="BH490" s="65">
        <f t="shared" si="327"/>
        <v>0</v>
      </c>
      <c r="BI490" s="65">
        <f t="shared" si="328"/>
        <v>0</v>
      </c>
      <c r="BJ490" s="65">
        <f t="shared" si="329"/>
        <v>0</v>
      </c>
      <c r="BK490" s="65">
        <f t="shared" si="330"/>
        <v>0</v>
      </c>
    </row>
    <row r="491" spans="2:63" ht="15" hidden="1" customHeight="1" outlineLevel="1">
      <c r="B491" s="56" t="s">
        <v>48</v>
      </c>
      <c r="C491" s="56" t="s">
        <v>125</v>
      </c>
      <c r="D491" s="88">
        <f t="shared" si="290"/>
        <v>0</v>
      </c>
      <c r="E491" s="88">
        <f t="shared" si="291"/>
        <v>0</v>
      </c>
      <c r="F491" s="65">
        <f t="shared" si="292"/>
        <v>0</v>
      </c>
      <c r="G491" s="65">
        <f t="shared" si="293"/>
        <v>0</v>
      </c>
      <c r="H491" s="65">
        <f t="shared" si="294"/>
        <v>0</v>
      </c>
      <c r="J491" s="88">
        <f t="shared" si="295"/>
        <v>8.2302573646937924E-2</v>
      </c>
      <c r="K491" s="88">
        <f t="shared" si="296"/>
        <v>3.2810419318335593E-3</v>
      </c>
      <c r="L491" s="88">
        <f t="shared" si="297"/>
        <v>0.18359165246450768</v>
      </c>
      <c r="M491" s="88">
        <f t="shared" si="298"/>
        <v>0</v>
      </c>
      <c r="N491" s="88">
        <f t="shared" si="299"/>
        <v>0.73082473195672082</v>
      </c>
      <c r="O491" s="88">
        <f t="shared" si="300"/>
        <v>0</v>
      </c>
      <c r="P491" s="65">
        <f t="shared" si="301"/>
        <v>0</v>
      </c>
      <c r="Q491" s="65">
        <f t="shared" si="302"/>
        <v>0</v>
      </c>
      <c r="R491" s="65">
        <f t="shared" si="303"/>
        <v>0</v>
      </c>
      <c r="S491" s="65">
        <f t="shared" si="304"/>
        <v>0</v>
      </c>
      <c r="T491" s="65">
        <f t="shared" si="305"/>
        <v>0</v>
      </c>
      <c r="U491" s="65">
        <f t="shared" si="306"/>
        <v>0</v>
      </c>
      <c r="V491" s="89">
        <f t="shared" si="307"/>
        <v>0</v>
      </c>
      <c r="W491" s="89">
        <f t="shared" si="308"/>
        <v>0</v>
      </c>
      <c r="X491" s="89">
        <f t="shared" si="309"/>
        <v>0</v>
      </c>
      <c r="Y491" s="89">
        <f t="shared" si="310"/>
        <v>0</v>
      </c>
      <c r="Z491" s="89">
        <f t="shared" si="311"/>
        <v>0</v>
      </c>
      <c r="AA491" s="89">
        <f t="shared" si="312"/>
        <v>0</v>
      </c>
      <c r="AB491" s="89">
        <f t="shared" si="313"/>
        <v>0</v>
      </c>
      <c r="AC491" s="89">
        <f t="shared" si="314"/>
        <v>0</v>
      </c>
      <c r="AD491" s="89">
        <f t="shared" si="315"/>
        <v>0</v>
      </c>
      <c r="AE491" s="89">
        <f t="shared" si="316"/>
        <v>0</v>
      </c>
      <c r="AF491" s="89">
        <f t="shared" si="317"/>
        <v>0</v>
      </c>
      <c r="AG491" s="89">
        <f t="shared" si="318"/>
        <v>0</v>
      </c>
      <c r="AH491" s="65">
        <v>209830</v>
      </c>
      <c r="AI491" s="65">
        <v>8365</v>
      </c>
      <c r="AJ491" s="65">
        <v>468066</v>
      </c>
      <c r="AK491" s="65">
        <v>0</v>
      </c>
      <c r="AL491" s="65">
        <v>1863234</v>
      </c>
      <c r="AM491" s="65">
        <v>0</v>
      </c>
      <c r="AN491" s="89">
        <v>288070836</v>
      </c>
      <c r="AO491" s="89">
        <v>13778209</v>
      </c>
      <c r="AP491" s="89">
        <v>921774281</v>
      </c>
      <c r="AQ491" s="89">
        <v>0</v>
      </c>
      <c r="AR491" s="89">
        <v>4699585670</v>
      </c>
      <c r="AS491" s="89">
        <v>0</v>
      </c>
      <c r="AT491" s="89">
        <v>252337633</v>
      </c>
      <c r="AU491" s="89">
        <v>9847435</v>
      </c>
      <c r="AV491" s="89">
        <v>615333040</v>
      </c>
      <c r="AW491" s="89">
        <v>0</v>
      </c>
      <c r="AX491" s="89">
        <v>2472486051</v>
      </c>
      <c r="AY491" s="89">
        <v>0</v>
      </c>
      <c r="AZ491" s="65">
        <f t="shared" si="319"/>
        <v>1372.8772625458705</v>
      </c>
      <c r="BA491" s="65">
        <f t="shared" si="320"/>
        <v>1647.1260011954573</v>
      </c>
      <c r="BB491" s="65">
        <f t="shared" si="321"/>
        <v>1969.3254391474707</v>
      </c>
      <c r="BC491" s="65">
        <f t="shared" si="322"/>
        <v>0</v>
      </c>
      <c r="BD491" s="65">
        <f t="shared" si="323"/>
        <v>2522.2734610896969</v>
      </c>
      <c r="BE491" s="65">
        <f t="shared" si="324"/>
        <v>0</v>
      </c>
      <c r="BF491" s="65">
        <f t="shared" si="325"/>
        <v>1202.5812943811657</v>
      </c>
      <c r="BG491" s="65">
        <f t="shared" si="326"/>
        <v>1177.2187686790198</v>
      </c>
      <c r="BH491" s="65">
        <f t="shared" si="327"/>
        <v>1314.6287916661327</v>
      </c>
      <c r="BI491" s="65">
        <f t="shared" si="328"/>
        <v>0</v>
      </c>
      <c r="BJ491" s="65">
        <f t="shared" si="329"/>
        <v>1326.9863318294965</v>
      </c>
      <c r="BK491" s="65">
        <f t="shared" si="330"/>
        <v>0</v>
      </c>
    </row>
    <row r="492" spans="2:63" ht="15" hidden="1" customHeight="1" outlineLevel="1">
      <c r="B492" s="56" t="s">
        <v>48</v>
      </c>
      <c r="C492" s="56" t="s">
        <v>126</v>
      </c>
      <c r="D492" s="88">
        <f t="shared" si="290"/>
        <v>0</v>
      </c>
      <c r="E492" s="88">
        <f t="shared" si="291"/>
        <v>0</v>
      </c>
      <c r="F492" s="65">
        <f t="shared" si="292"/>
        <v>0</v>
      </c>
      <c r="G492" s="65">
        <f t="shared" si="293"/>
        <v>0</v>
      </c>
      <c r="H492" s="65">
        <f t="shared" si="294"/>
        <v>0</v>
      </c>
      <c r="J492" s="88">
        <f t="shared" si="295"/>
        <v>0.30233918275901323</v>
      </c>
      <c r="K492" s="88">
        <f t="shared" si="296"/>
        <v>0.12386860133278009</v>
      </c>
      <c r="L492" s="88">
        <f t="shared" si="297"/>
        <v>0.13222723531624195</v>
      </c>
      <c r="M492" s="88">
        <f t="shared" si="298"/>
        <v>0.1679988102863024</v>
      </c>
      <c r="N492" s="88">
        <f t="shared" si="299"/>
        <v>0.21758625555448893</v>
      </c>
      <c r="O492" s="88">
        <f t="shared" si="300"/>
        <v>5.5979914751173407E-2</v>
      </c>
      <c r="P492" s="65">
        <f t="shared" si="301"/>
        <v>0</v>
      </c>
      <c r="Q492" s="65">
        <f t="shared" si="302"/>
        <v>0</v>
      </c>
      <c r="R492" s="65">
        <f t="shared" si="303"/>
        <v>0</v>
      </c>
      <c r="S492" s="65">
        <f t="shared" si="304"/>
        <v>0</v>
      </c>
      <c r="T492" s="65">
        <f t="shared" si="305"/>
        <v>0</v>
      </c>
      <c r="U492" s="65">
        <f t="shared" si="306"/>
        <v>0</v>
      </c>
      <c r="V492" s="89">
        <f t="shared" si="307"/>
        <v>0</v>
      </c>
      <c r="W492" s="89">
        <f t="shared" si="308"/>
        <v>0</v>
      </c>
      <c r="X492" s="89">
        <f t="shared" si="309"/>
        <v>0</v>
      </c>
      <c r="Y492" s="89">
        <f t="shared" si="310"/>
        <v>0</v>
      </c>
      <c r="Z492" s="89">
        <f t="shared" si="311"/>
        <v>0</v>
      </c>
      <c r="AA492" s="89">
        <f t="shared" si="312"/>
        <v>0</v>
      </c>
      <c r="AB492" s="89">
        <f t="shared" si="313"/>
        <v>0</v>
      </c>
      <c r="AC492" s="89">
        <f t="shared" si="314"/>
        <v>0</v>
      </c>
      <c r="AD492" s="89">
        <f t="shared" si="315"/>
        <v>0</v>
      </c>
      <c r="AE492" s="89">
        <f t="shared" si="316"/>
        <v>0</v>
      </c>
      <c r="AF492" s="89">
        <f t="shared" si="317"/>
        <v>0</v>
      </c>
      <c r="AG492" s="89">
        <f t="shared" si="318"/>
        <v>0</v>
      </c>
      <c r="AH492" s="65">
        <v>0</v>
      </c>
      <c r="AI492" s="65">
        <v>0</v>
      </c>
      <c r="AJ492" s="65">
        <v>0</v>
      </c>
      <c r="AK492" s="65">
        <v>0</v>
      </c>
      <c r="AL492" s="65">
        <v>0</v>
      </c>
      <c r="AM492" s="65">
        <v>0</v>
      </c>
      <c r="AN492" s="89">
        <v>0</v>
      </c>
      <c r="AO492" s="89">
        <v>0</v>
      </c>
      <c r="AP492" s="89">
        <v>0</v>
      </c>
      <c r="AQ492" s="89">
        <v>0</v>
      </c>
      <c r="AR492" s="89">
        <v>0</v>
      </c>
      <c r="AS492" s="89">
        <v>0</v>
      </c>
      <c r="AT492" s="89">
        <v>0</v>
      </c>
      <c r="AU492" s="89">
        <v>0</v>
      </c>
      <c r="AV492" s="89">
        <v>0</v>
      </c>
      <c r="AW492" s="89">
        <v>0</v>
      </c>
      <c r="AX492" s="89">
        <v>0</v>
      </c>
      <c r="AY492" s="89">
        <v>0</v>
      </c>
      <c r="AZ492" s="65">
        <f t="shared" si="319"/>
        <v>0</v>
      </c>
      <c r="BA492" s="65">
        <f t="shared" si="320"/>
        <v>0</v>
      </c>
      <c r="BB492" s="65">
        <f t="shared" si="321"/>
        <v>0</v>
      </c>
      <c r="BC492" s="65">
        <f t="shared" si="322"/>
        <v>0</v>
      </c>
      <c r="BD492" s="65">
        <f t="shared" si="323"/>
        <v>0</v>
      </c>
      <c r="BE492" s="65">
        <f t="shared" si="324"/>
        <v>0</v>
      </c>
      <c r="BF492" s="65">
        <f t="shared" si="325"/>
        <v>0</v>
      </c>
      <c r="BG492" s="65">
        <f t="shared" si="326"/>
        <v>0</v>
      </c>
      <c r="BH492" s="65">
        <f t="shared" si="327"/>
        <v>0</v>
      </c>
      <c r="BI492" s="65">
        <f t="shared" si="328"/>
        <v>0</v>
      </c>
      <c r="BJ492" s="65">
        <f t="shared" si="329"/>
        <v>0</v>
      </c>
      <c r="BK492" s="65">
        <f t="shared" si="330"/>
        <v>0</v>
      </c>
    </row>
    <row r="493" spans="2:63" ht="15" hidden="1" customHeight="1" outlineLevel="1">
      <c r="B493" s="56" t="s">
        <v>48</v>
      </c>
      <c r="C493" s="56" t="s">
        <v>127</v>
      </c>
      <c r="D493" s="88">
        <f t="shared" si="290"/>
        <v>0</v>
      </c>
      <c r="E493" s="88">
        <f t="shared" si="291"/>
        <v>0</v>
      </c>
      <c r="F493" s="65">
        <f t="shared" si="292"/>
        <v>0</v>
      </c>
      <c r="G493" s="65">
        <f t="shared" si="293"/>
        <v>0</v>
      </c>
      <c r="H493" s="65">
        <f t="shared" si="294"/>
        <v>0</v>
      </c>
      <c r="J493" s="88">
        <f t="shared" si="295"/>
        <v>0.30233918275901323</v>
      </c>
      <c r="K493" s="88">
        <f t="shared" si="296"/>
        <v>0.12386860133278009</v>
      </c>
      <c r="L493" s="88">
        <f t="shared" si="297"/>
        <v>0.13222723531624195</v>
      </c>
      <c r="M493" s="88">
        <f t="shared" si="298"/>
        <v>0.1679988102863024</v>
      </c>
      <c r="N493" s="88">
        <f t="shared" si="299"/>
        <v>0.21758625555448893</v>
      </c>
      <c r="O493" s="88">
        <f t="shared" si="300"/>
        <v>5.5979914751173407E-2</v>
      </c>
      <c r="P493" s="65">
        <f t="shared" si="301"/>
        <v>0</v>
      </c>
      <c r="Q493" s="65">
        <f t="shared" si="302"/>
        <v>0</v>
      </c>
      <c r="R493" s="65">
        <f t="shared" si="303"/>
        <v>0</v>
      </c>
      <c r="S493" s="65">
        <f t="shared" si="304"/>
        <v>0</v>
      </c>
      <c r="T493" s="65">
        <f t="shared" si="305"/>
        <v>0</v>
      </c>
      <c r="U493" s="65">
        <f t="shared" si="306"/>
        <v>0</v>
      </c>
      <c r="V493" s="89">
        <f t="shared" si="307"/>
        <v>0</v>
      </c>
      <c r="W493" s="89">
        <f t="shared" si="308"/>
        <v>0</v>
      </c>
      <c r="X493" s="89">
        <f t="shared" si="309"/>
        <v>0</v>
      </c>
      <c r="Y493" s="89">
        <f t="shared" si="310"/>
        <v>0</v>
      </c>
      <c r="Z493" s="89">
        <f t="shared" si="311"/>
        <v>0</v>
      </c>
      <c r="AA493" s="89">
        <f t="shared" si="312"/>
        <v>0</v>
      </c>
      <c r="AB493" s="89">
        <f t="shared" si="313"/>
        <v>0</v>
      </c>
      <c r="AC493" s="89">
        <f t="shared" si="314"/>
        <v>0</v>
      </c>
      <c r="AD493" s="89">
        <f t="shared" si="315"/>
        <v>0</v>
      </c>
      <c r="AE493" s="89">
        <f t="shared" si="316"/>
        <v>0</v>
      </c>
      <c r="AF493" s="89">
        <f t="shared" si="317"/>
        <v>0</v>
      </c>
      <c r="AG493" s="89">
        <f t="shared" si="318"/>
        <v>0</v>
      </c>
      <c r="AH493" s="65">
        <v>0</v>
      </c>
      <c r="AI493" s="65">
        <v>0</v>
      </c>
      <c r="AJ493" s="65">
        <v>0</v>
      </c>
      <c r="AK493" s="65">
        <v>0</v>
      </c>
      <c r="AL493" s="65">
        <v>0</v>
      </c>
      <c r="AM493" s="65">
        <v>0</v>
      </c>
      <c r="AN493" s="89">
        <v>0</v>
      </c>
      <c r="AO493" s="89">
        <v>0</v>
      </c>
      <c r="AP493" s="89">
        <v>0</v>
      </c>
      <c r="AQ493" s="89">
        <v>0</v>
      </c>
      <c r="AR493" s="89">
        <v>0</v>
      </c>
      <c r="AS493" s="89">
        <v>0</v>
      </c>
      <c r="AT493" s="89">
        <v>0</v>
      </c>
      <c r="AU493" s="89">
        <v>0</v>
      </c>
      <c r="AV493" s="89">
        <v>0</v>
      </c>
      <c r="AW493" s="89">
        <v>0</v>
      </c>
      <c r="AX493" s="89">
        <v>0</v>
      </c>
      <c r="AY493" s="89">
        <v>0</v>
      </c>
      <c r="AZ493" s="65">
        <f t="shared" si="319"/>
        <v>0</v>
      </c>
      <c r="BA493" s="65">
        <f t="shared" si="320"/>
        <v>0</v>
      </c>
      <c r="BB493" s="65">
        <f t="shared" si="321"/>
        <v>0</v>
      </c>
      <c r="BC493" s="65">
        <f t="shared" si="322"/>
        <v>0</v>
      </c>
      <c r="BD493" s="65">
        <f t="shared" si="323"/>
        <v>0</v>
      </c>
      <c r="BE493" s="65">
        <f t="shared" si="324"/>
        <v>0</v>
      </c>
      <c r="BF493" s="65">
        <f t="shared" si="325"/>
        <v>0</v>
      </c>
      <c r="BG493" s="65">
        <f t="shared" si="326"/>
        <v>0</v>
      </c>
      <c r="BH493" s="65">
        <f t="shared" si="327"/>
        <v>0</v>
      </c>
      <c r="BI493" s="65">
        <f t="shared" si="328"/>
        <v>0</v>
      </c>
      <c r="BJ493" s="65">
        <f t="shared" si="329"/>
        <v>0</v>
      </c>
      <c r="BK493" s="65">
        <f t="shared" si="330"/>
        <v>0</v>
      </c>
    </row>
    <row r="494" spans="2:63" ht="15" hidden="1" customHeight="1" outlineLevel="1">
      <c r="B494" s="56" t="s">
        <v>48</v>
      </c>
      <c r="C494" s="56" t="s">
        <v>128</v>
      </c>
      <c r="D494" s="88">
        <f t="shared" si="290"/>
        <v>0</v>
      </c>
      <c r="E494" s="88">
        <f t="shared" si="291"/>
        <v>0</v>
      </c>
      <c r="F494" s="65">
        <f t="shared" si="292"/>
        <v>0</v>
      </c>
      <c r="G494" s="65">
        <f t="shared" si="293"/>
        <v>0</v>
      </c>
      <c r="H494" s="65">
        <f t="shared" si="294"/>
        <v>0</v>
      </c>
      <c r="J494" s="88">
        <f t="shared" si="295"/>
        <v>0.30233918275901323</v>
      </c>
      <c r="K494" s="88">
        <f t="shared" si="296"/>
        <v>0.12386860133278009</v>
      </c>
      <c r="L494" s="88">
        <f t="shared" si="297"/>
        <v>0.13222723531624195</v>
      </c>
      <c r="M494" s="88">
        <f t="shared" si="298"/>
        <v>0.1679988102863024</v>
      </c>
      <c r="N494" s="88">
        <f t="shared" si="299"/>
        <v>0.21758625555448893</v>
      </c>
      <c r="O494" s="88">
        <f t="shared" si="300"/>
        <v>5.5979914751173407E-2</v>
      </c>
      <c r="P494" s="65">
        <f t="shared" si="301"/>
        <v>0</v>
      </c>
      <c r="Q494" s="65">
        <f t="shared" si="302"/>
        <v>0</v>
      </c>
      <c r="R494" s="65">
        <f t="shared" si="303"/>
        <v>0</v>
      </c>
      <c r="S494" s="65">
        <f t="shared" si="304"/>
        <v>0</v>
      </c>
      <c r="T494" s="65">
        <f t="shared" si="305"/>
        <v>0</v>
      </c>
      <c r="U494" s="65">
        <f t="shared" si="306"/>
        <v>0</v>
      </c>
      <c r="V494" s="89">
        <f t="shared" si="307"/>
        <v>0</v>
      </c>
      <c r="W494" s="89">
        <f t="shared" si="308"/>
        <v>0</v>
      </c>
      <c r="X494" s="89">
        <f t="shared" si="309"/>
        <v>0</v>
      </c>
      <c r="Y494" s="89">
        <f t="shared" si="310"/>
        <v>0</v>
      </c>
      <c r="Z494" s="89">
        <f t="shared" si="311"/>
        <v>0</v>
      </c>
      <c r="AA494" s="89">
        <f t="shared" si="312"/>
        <v>0</v>
      </c>
      <c r="AB494" s="89">
        <f t="shared" si="313"/>
        <v>0</v>
      </c>
      <c r="AC494" s="89">
        <f t="shared" si="314"/>
        <v>0</v>
      </c>
      <c r="AD494" s="89">
        <f t="shared" si="315"/>
        <v>0</v>
      </c>
      <c r="AE494" s="89">
        <f t="shared" si="316"/>
        <v>0</v>
      </c>
      <c r="AF494" s="89">
        <f t="shared" si="317"/>
        <v>0</v>
      </c>
      <c r="AG494" s="89">
        <f t="shared" si="318"/>
        <v>0</v>
      </c>
      <c r="AH494" s="65">
        <v>0</v>
      </c>
      <c r="AI494" s="65">
        <v>0</v>
      </c>
      <c r="AJ494" s="65">
        <v>0</v>
      </c>
      <c r="AK494" s="65">
        <v>0</v>
      </c>
      <c r="AL494" s="65">
        <v>0</v>
      </c>
      <c r="AM494" s="65">
        <v>0</v>
      </c>
      <c r="AN494" s="89">
        <v>0</v>
      </c>
      <c r="AO494" s="89">
        <v>0</v>
      </c>
      <c r="AP494" s="89">
        <v>0</v>
      </c>
      <c r="AQ494" s="89">
        <v>0</v>
      </c>
      <c r="AR494" s="89">
        <v>0</v>
      </c>
      <c r="AS494" s="89">
        <v>0</v>
      </c>
      <c r="AT494" s="89">
        <v>0</v>
      </c>
      <c r="AU494" s="89">
        <v>0</v>
      </c>
      <c r="AV494" s="89">
        <v>0</v>
      </c>
      <c r="AW494" s="89">
        <v>0</v>
      </c>
      <c r="AX494" s="89">
        <v>0</v>
      </c>
      <c r="AY494" s="89">
        <v>0</v>
      </c>
      <c r="AZ494" s="65">
        <f t="shared" si="319"/>
        <v>0</v>
      </c>
      <c r="BA494" s="65">
        <f t="shared" si="320"/>
        <v>0</v>
      </c>
      <c r="BB494" s="65">
        <f t="shared" si="321"/>
        <v>0</v>
      </c>
      <c r="BC494" s="65">
        <f t="shared" si="322"/>
        <v>0</v>
      </c>
      <c r="BD494" s="65">
        <f t="shared" si="323"/>
        <v>0</v>
      </c>
      <c r="BE494" s="65">
        <f t="shared" si="324"/>
        <v>0</v>
      </c>
      <c r="BF494" s="65">
        <f t="shared" si="325"/>
        <v>0</v>
      </c>
      <c r="BG494" s="65">
        <f t="shared" si="326"/>
        <v>0</v>
      </c>
      <c r="BH494" s="65">
        <f t="shared" si="327"/>
        <v>0</v>
      </c>
      <c r="BI494" s="65">
        <f t="shared" si="328"/>
        <v>0</v>
      </c>
      <c r="BJ494" s="65">
        <f t="shared" si="329"/>
        <v>0</v>
      </c>
      <c r="BK494" s="65">
        <f t="shared" si="330"/>
        <v>0</v>
      </c>
    </row>
    <row r="495" spans="2:63" ht="15" hidden="1" customHeight="1" outlineLevel="1">
      <c r="B495" s="56" t="s">
        <v>48</v>
      </c>
      <c r="C495" s="56" t="s">
        <v>40</v>
      </c>
      <c r="D495" s="88">
        <f t="shared" ref="D495:D558" si="331">VLOOKUP(B495,$B$188:$C$208,2,0)</f>
        <v>0</v>
      </c>
      <c r="E495" s="88">
        <f t="shared" ref="E495:E558" si="332">VLOOKUP(C495,$B$213:$C$233,2,0)</f>
        <v>0</v>
      </c>
      <c r="F495" s="65">
        <f t="shared" ref="F495:F558" si="333">VLOOKUP($B495,$B$188:$D$208,3,0)*E495</f>
        <v>0</v>
      </c>
      <c r="G495" s="65">
        <f t="shared" ref="G495:G558" si="334">SUM(V495:AA495)</f>
        <v>0</v>
      </c>
      <c r="H495" s="65">
        <f t="shared" ref="H495:H558" si="335">SUM(AB495:AG495)</f>
        <v>0</v>
      </c>
      <c r="J495" s="88">
        <f t="shared" ref="J495:J558" si="336">+IF(ISERROR(AH495/SUM($AH495:$AM495)),J$236,AH495/SUM($AH495:$AM495))</f>
        <v>0.2322343376992064</v>
      </c>
      <c r="K495" s="88">
        <f t="shared" ref="K495:K558" si="337">+IF(ISERROR(AI495/SUM($AH495:$AM495)),K$236,AI495/SUM($AH495:$AM495))</f>
        <v>0.66702367894702885</v>
      </c>
      <c r="L495" s="88">
        <f t="shared" ref="L495:L558" si="338">+IF(ISERROR(AJ495/SUM($AH495:$AM495)),L$236,AJ495/SUM($AH495:$AM495))</f>
        <v>0.10074198335376476</v>
      </c>
      <c r="M495" s="88">
        <f t="shared" ref="M495:M558" si="339">+IF(ISERROR(AK495/SUM($AH495:$AM495)),M$236,AK495/SUM($AH495:$AM495))</f>
        <v>0</v>
      </c>
      <c r="N495" s="88">
        <f t="shared" ref="N495:N558" si="340">+IF(ISERROR(AL495/SUM($AH495:$AM495)),N$236,AL495/SUM($AH495:$AM495))</f>
        <v>0</v>
      </c>
      <c r="O495" s="88">
        <f t="shared" ref="O495:O558" si="341">+IF(ISERROR(AM495/SUM($AH495:$AM495)),O$236,AM495/SUM($AH495:$AM495))</f>
        <v>0</v>
      </c>
      <c r="P495" s="65">
        <f t="shared" ref="P495:P558" si="342">+$F495*J495</f>
        <v>0</v>
      </c>
      <c r="Q495" s="65">
        <f t="shared" ref="Q495:Q558" si="343">+$F495*K495</f>
        <v>0</v>
      </c>
      <c r="R495" s="65">
        <f t="shared" ref="R495:R558" si="344">+$F495*L495</f>
        <v>0</v>
      </c>
      <c r="S495" s="65">
        <f t="shared" ref="S495:S558" si="345">+$F495*M495</f>
        <v>0</v>
      </c>
      <c r="T495" s="65">
        <f t="shared" ref="T495:T558" si="346">+$F495*N495</f>
        <v>0</v>
      </c>
      <c r="U495" s="65">
        <f t="shared" ref="U495:U558" si="347">+$F495*O495</f>
        <v>0</v>
      </c>
      <c r="V495" s="89">
        <f t="shared" ref="V495:V558" si="348">+IF(AZ495=0,AZ$236*P495,P495*AZ495)</f>
        <v>0</v>
      </c>
      <c r="W495" s="89">
        <f t="shared" ref="W495:W558" si="349">+IF(BA495=0,BA$236*Q495,Q495*BA495)</f>
        <v>0</v>
      </c>
      <c r="X495" s="89">
        <f t="shared" ref="X495:X558" si="350">+IF(BB495=0,BB$236*R495,R495*BB495)</f>
        <v>0</v>
      </c>
      <c r="Y495" s="89">
        <f t="shared" ref="Y495:Y558" si="351">+IF(BC495=0,BC$236*S495,S495*BC495)</f>
        <v>0</v>
      </c>
      <c r="Z495" s="89">
        <f t="shared" ref="Z495:Z558" si="352">+IF(BD495=0,BD$236*T495,T495*BD495)</f>
        <v>0</v>
      </c>
      <c r="AA495" s="89">
        <f t="shared" ref="AA495:AA558" si="353">+IF(BE495=0,BE$236*U495,U495*BE495)</f>
        <v>0</v>
      </c>
      <c r="AB495" s="89">
        <f t="shared" ref="AB495:AB558" si="354">+IF(BF495=0,BF$236*P495,P495*BF495)</f>
        <v>0</v>
      </c>
      <c r="AC495" s="89">
        <f t="shared" ref="AC495:AC558" si="355">+IF(BG495=0,BG$236*Q495,Q495*BG495)</f>
        <v>0</v>
      </c>
      <c r="AD495" s="89">
        <f t="shared" ref="AD495:AD558" si="356">+IF(BH495=0,BH$236*R495,R495*BH495)</f>
        <v>0</v>
      </c>
      <c r="AE495" s="89">
        <f t="shared" ref="AE495:AE558" si="357">+IF(BI495=0,BI$236*S495,S495*BI495)</f>
        <v>0</v>
      </c>
      <c r="AF495" s="89">
        <f t="shared" ref="AF495:AF558" si="358">+IF(BJ495=0,BJ$236*T495,T495*BJ495)</f>
        <v>0</v>
      </c>
      <c r="AG495" s="89">
        <f t="shared" ref="AG495:AG558" si="359">+IF(BK495=0,BK$236*U495,U495*BK495)</f>
        <v>0</v>
      </c>
      <c r="AH495" s="65">
        <v>35994</v>
      </c>
      <c r="AI495" s="65">
        <v>103382</v>
      </c>
      <c r="AJ495" s="65">
        <v>15614</v>
      </c>
      <c r="AK495" s="65">
        <v>0</v>
      </c>
      <c r="AL495" s="65">
        <v>0</v>
      </c>
      <c r="AM495" s="65">
        <v>0</v>
      </c>
      <c r="AN495" s="89">
        <v>129940931</v>
      </c>
      <c r="AO495" s="89">
        <v>299677998</v>
      </c>
      <c r="AP495" s="89">
        <v>53975616</v>
      </c>
      <c r="AQ495" s="89">
        <v>0</v>
      </c>
      <c r="AR495" s="89">
        <v>1857</v>
      </c>
      <c r="AS495" s="89">
        <v>0</v>
      </c>
      <c r="AT495" s="89">
        <v>79907032</v>
      </c>
      <c r="AU495" s="89">
        <v>205731469</v>
      </c>
      <c r="AV495" s="89">
        <v>34065918</v>
      </c>
      <c r="AW495" s="89">
        <v>0</v>
      </c>
      <c r="AX495" s="89">
        <v>962</v>
      </c>
      <c r="AY495" s="89">
        <v>0</v>
      </c>
      <c r="AZ495" s="65">
        <f t="shared" ref="AZ495:AZ558" si="360">+IF(ISERROR(AN495/AH495),0,AN495/AH495)</f>
        <v>3610.0719842195922</v>
      </c>
      <c r="BA495" s="65">
        <f t="shared" ref="BA495:BA558" si="361">+IF(ISERROR(AO495/AI495),0,AO495/AI495)</f>
        <v>2898.7444429397769</v>
      </c>
      <c r="BB495" s="65">
        <f t="shared" ref="BB495:BB558" si="362">+IF(ISERROR(AP495/AJ495),0,AP495/AJ495)</f>
        <v>3456.8730626360957</v>
      </c>
      <c r="BC495" s="65">
        <f t="shared" ref="BC495:BC558" si="363">+IF(ISERROR(AQ495/AK495),0,AQ495/AK495)</f>
        <v>0</v>
      </c>
      <c r="BD495" s="65">
        <f t="shared" ref="BD495:BD558" si="364">+IF(ISERROR(AR495/AL495),0,AR495/AL495)</f>
        <v>0</v>
      </c>
      <c r="BE495" s="65">
        <f t="shared" ref="BE495:BE558" si="365">+IF(ISERROR(AS495/AM495),0,AS495/AM495)</f>
        <v>0</v>
      </c>
      <c r="BF495" s="65">
        <f t="shared" ref="BF495:BF558" si="366">+IF(ISERROR(AT495/AH495),0,AT495/AH495)</f>
        <v>2220.0097794076792</v>
      </c>
      <c r="BG495" s="65">
        <f t="shared" ref="BG495:BG558" si="367">+IF(ISERROR(AU495/AI495),0,AU495/AI495)</f>
        <v>1990.0124683213712</v>
      </c>
      <c r="BH495" s="65">
        <f t="shared" ref="BH495:BH558" si="368">+IF(ISERROR(AV495/AJ495),0,AV495/AJ495)</f>
        <v>2181.754707313949</v>
      </c>
      <c r="BI495" s="65">
        <f t="shared" ref="BI495:BI558" si="369">+IF(ISERROR(AW495/AK495),0,AW495/AK495)</f>
        <v>0</v>
      </c>
      <c r="BJ495" s="65">
        <f t="shared" ref="BJ495:BJ558" si="370">+IF(ISERROR(AX495/AL495),0,AX495/AL495)</f>
        <v>0</v>
      </c>
      <c r="BK495" s="65">
        <f t="shared" ref="BK495:BK558" si="371">+IF(ISERROR(AY495/AM495),0,AY495/AM495)</f>
        <v>0</v>
      </c>
    </row>
    <row r="496" spans="2:63" ht="15" hidden="1" customHeight="1" outlineLevel="1">
      <c r="B496" s="56" t="s">
        <v>48</v>
      </c>
      <c r="C496" s="56" t="s">
        <v>129</v>
      </c>
      <c r="D496" s="88">
        <f t="shared" si="331"/>
        <v>0</v>
      </c>
      <c r="E496" s="88">
        <f t="shared" si="332"/>
        <v>0</v>
      </c>
      <c r="F496" s="65">
        <f t="shared" si="333"/>
        <v>0</v>
      </c>
      <c r="G496" s="65">
        <f t="shared" si="334"/>
        <v>0</v>
      </c>
      <c r="H496" s="65">
        <f t="shared" si="335"/>
        <v>0</v>
      </c>
      <c r="J496" s="88">
        <f t="shared" si="336"/>
        <v>0.30233918275901323</v>
      </c>
      <c r="K496" s="88">
        <f t="shared" si="337"/>
        <v>0.12386860133278009</v>
      </c>
      <c r="L496" s="88">
        <f t="shared" si="338"/>
        <v>0.13222723531624195</v>
      </c>
      <c r="M496" s="88">
        <f t="shared" si="339"/>
        <v>0.1679988102863024</v>
      </c>
      <c r="N496" s="88">
        <f t="shared" si="340"/>
        <v>0.21758625555448893</v>
      </c>
      <c r="O496" s="88">
        <f t="shared" si="341"/>
        <v>5.5979914751173407E-2</v>
      </c>
      <c r="P496" s="65">
        <f t="shared" si="342"/>
        <v>0</v>
      </c>
      <c r="Q496" s="65">
        <f t="shared" si="343"/>
        <v>0</v>
      </c>
      <c r="R496" s="65">
        <f t="shared" si="344"/>
        <v>0</v>
      </c>
      <c r="S496" s="65">
        <f t="shared" si="345"/>
        <v>0</v>
      </c>
      <c r="T496" s="65">
        <f t="shared" si="346"/>
        <v>0</v>
      </c>
      <c r="U496" s="65">
        <f t="shared" si="347"/>
        <v>0</v>
      </c>
      <c r="V496" s="89">
        <f t="shared" si="348"/>
        <v>0</v>
      </c>
      <c r="W496" s="89">
        <f t="shared" si="349"/>
        <v>0</v>
      </c>
      <c r="X496" s="89">
        <f t="shared" si="350"/>
        <v>0</v>
      </c>
      <c r="Y496" s="89">
        <f t="shared" si="351"/>
        <v>0</v>
      </c>
      <c r="Z496" s="89">
        <f t="shared" si="352"/>
        <v>0</v>
      </c>
      <c r="AA496" s="89">
        <f t="shared" si="353"/>
        <v>0</v>
      </c>
      <c r="AB496" s="89">
        <f t="shared" si="354"/>
        <v>0</v>
      </c>
      <c r="AC496" s="89">
        <f t="shared" si="355"/>
        <v>0</v>
      </c>
      <c r="AD496" s="89">
        <f t="shared" si="356"/>
        <v>0</v>
      </c>
      <c r="AE496" s="89">
        <f t="shared" si="357"/>
        <v>0</v>
      </c>
      <c r="AF496" s="89">
        <f t="shared" si="358"/>
        <v>0</v>
      </c>
      <c r="AG496" s="89">
        <f t="shared" si="359"/>
        <v>0</v>
      </c>
      <c r="AH496" s="65">
        <v>0</v>
      </c>
      <c r="AI496" s="65">
        <v>0</v>
      </c>
      <c r="AJ496" s="65">
        <v>0</v>
      </c>
      <c r="AK496" s="65">
        <v>0</v>
      </c>
      <c r="AL496" s="65">
        <v>0</v>
      </c>
      <c r="AM496" s="65">
        <v>0</v>
      </c>
      <c r="AN496" s="89">
        <v>0</v>
      </c>
      <c r="AO496" s="89">
        <v>0</v>
      </c>
      <c r="AP496" s="89">
        <v>0</v>
      </c>
      <c r="AQ496" s="89">
        <v>0</v>
      </c>
      <c r="AR496" s="89">
        <v>0</v>
      </c>
      <c r="AS496" s="89">
        <v>0</v>
      </c>
      <c r="AT496" s="89">
        <v>0</v>
      </c>
      <c r="AU496" s="89">
        <v>0</v>
      </c>
      <c r="AV496" s="89">
        <v>0</v>
      </c>
      <c r="AW496" s="89">
        <v>0</v>
      </c>
      <c r="AX496" s="89">
        <v>0</v>
      </c>
      <c r="AY496" s="89">
        <v>0</v>
      </c>
      <c r="AZ496" s="65">
        <f t="shared" si="360"/>
        <v>0</v>
      </c>
      <c r="BA496" s="65">
        <f t="shared" si="361"/>
        <v>0</v>
      </c>
      <c r="BB496" s="65">
        <f t="shared" si="362"/>
        <v>0</v>
      </c>
      <c r="BC496" s="65">
        <f t="shared" si="363"/>
        <v>0</v>
      </c>
      <c r="BD496" s="65">
        <f t="shared" si="364"/>
        <v>0</v>
      </c>
      <c r="BE496" s="65">
        <f t="shared" si="365"/>
        <v>0</v>
      </c>
      <c r="BF496" s="65">
        <f t="shared" si="366"/>
        <v>0</v>
      </c>
      <c r="BG496" s="65">
        <f t="shared" si="367"/>
        <v>0</v>
      </c>
      <c r="BH496" s="65">
        <f t="shared" si="368"/>
        <v>0</v>
      </c>
      <c r="BI496" s="65">
        <f t="shared" si="369"/>
        <v>0</v>
      </c>
      <c r="BJ496" s="65">
        <f t="shared" si="370"/>
        <v>0</v>
      </c>
      <c r="BK496" s="65">
        <f t="shared" si="371"/>
        <v>0</v>
      </c>
    </row>
    <row r="497" spans="2:63" ht="15" hidden="1" customHeight="1" outlineLevel="1">
      <c r="B497" s="56" t="s">
        <v>48</v>
      </c>
      <c r="C497" s="56" t="s">
        <v>130</v>
      </c>
      <c r="D497" s="88">
        <f t="shared" si="331"/>
        <v>0</v>
      </c>
      <c r="E497" s="88">
        <f t="shared" si="332"/>
        <v>0</v>
      </c>
      <c r="F497" s="65">
        <f t="shared" si="333"/>
        <v>0</v>
      </c>
      <c r="G497" s="65">
        <f t="shared" si="334"/>
        <v>0</v>
      </c>
      <c r="H497" s="65">
        <f t="shared" si="335"/>
        <v>0</v>
      </c>
      <c r="J497" s="88">
        <f t="shared" si="336"/>
        <v>6.2341030372549996E-4</v>
      </c>
      <c r="K497" s="88">
        <f t="shared" si="337"/>
        <v>0.99920203481123138</v>
      </c>
      <c r="L497" s="88">
        <f t="shared" si="338"/>
        <v>1.7455488504313998E-4</v>
      </c>
      <c r="M497" s="88">
        <f t="shared" si="339"/>
        <v>0</v>
      </c>
      <c r="N497" s="88">
        <f t="shared" si="340"/>
        <v>0</v>
      </c>
      <c r="O497" s="88">
        <f t="shared" si="341"/>
        <v>0</v>
      </c>
      <c r="P497" s="65">
        <f t="shared" si="342"/>
        <v>0</v>
      </c>
      <c r="Q497" s="65">
        <f t="shared" si="343"/>
        <v>0</v>
      </c>
      <c r="R497" s="65">
        <f t="shared" si="344"/>
        <v>0</v>
      </c>
      <c r="S497" s="65">
        <f t="shared" si="345"/>
        <v>0</v>
      </c>
      <c r="T497" s="65">
        <f t="shared" si="346"/>
        <v>0</v>
      </c>
      <c r="U497" s="65">
        <f t="shared" si="347"/>
        <v>0</v>
      </c>
      <c r="V497" s="89">
        <f t="shared" si="348"/>
        <v>0</v>
      </c>
      <c r="W497" s="89">
        <f t="shared" si="349"/>
        <v>0</v>
      </c>
      <c r="X497" s="89">
        <f t="shared" si="350"/>
        <v>0</v>
      </c>
      <c r="Y497" s="89">
        <f t="shared" si="351"/>
        <v>0</v>
      </c>
      <c r="Z497" s="89">
        <f t="shared" si="352"/>
        <v>0</v>
      </c>
      <c r="AA497" s="89">
        <f t="shared" si="353"/>
        <v>0</v>
      </c>
      <c r="AB497" s="89">
        <f t="shared" si="354"/>
        <v>0</v>
      </c>
      <c r="AC497" s="89">
        <f t="shared" si="355"/>
        <v>0</v>
      </c>
      <c r="AD497" s="89">
        <f t="shared" si="356"/>
        <v>0</v>
      </c>
      <c r="AE497" s="89">
        <f t="shared" si="357"/>
        <v>0</v>
      </c>
      <c r="AF497" s="89">
        <f t="shared" si="358"/>
        <v>0</v>
      </c>
      <c r="AG497" s="89">
        <f t="shared" si="359"/>
        <v>0</v>
      </c>
      <c r="AH497" s="65">
        <v>25</v>
      </c>
      <c r="AI497" s="65">
        <v>40070</v>
      </c>
      <c r="AJ497" s="65">
        <v>7</v>
      </c>
      <c r="AK497" s="65">
        <v>0</v>
      </c>
      <c r="AL497" s="65">
        <v>0</v>
      </c>
      <c r="AM497" s="65">
        <v>0</v>
      </c>
      <c r="AN497" s="89">
        <v>24000</v>
      </c>
      <c r="AO497" s="89">
        <v>68026077</v>
      </c>
      <c r="AP497" s="89">
        <v>8080</v>
      </c>
      <c r="AQ497" s="89">
        <v>0</v>
      </c>
      <c r="AR497" s="89">
        <v>0</v>
      </c>
      <c r="AS497" s="89">
        <v>0</v>
      </c>
      <c r="AT497" s="89">
        <v>40200</v>
      </c>
      <c r="AU497" s="89">
        <v>56418560</v>
      </c>
      <c r="AV497" s="89">
        <v>12306</v>
      </c>
      <c r="AW497" s="89">
        <v>0</v>
      </c>
      <c r="AX497" s="89">
        <v>0</v>
      </c>
      <c r="AY497" s="89">
        <v>0</v>
      </c>
      <c r="AZ497" s="65">
        <f t="shared" si="360"/>
        <v>960</v>
      </c>
      <c r="BA497" s="65">
        <f t="shared" si="361"/>
        <v>1697.6809832792612</v>
      </c>
      <c r="BB497" s="65">
        <f t="shared" si="362"/>
        <v>1154.2857142857142</v>
      </c>
      <c r="BC497" s="65">
        <f t="shared" si="363"/>
        <v>0</v>
      </c>
      <c r="BD497" s="65">
        <f t="shared" si="364"/>
        <v>0</v>
      </c>
      <c r="BE497" s="65">
        <f t="shared" si="365"/>
        <v>0</v>
      </c>
      <c r="BF497" s="65">
        <f t="shared" si="366"/>
        <v>1608</v>
      </c>
      <c r="BG497" s="65">
        <f t="shared" si="367"/>
        <v>1408</v>
      </c>
      <c r="BH497" s="65">
        <f t="shared" si="368"/>
        <v>1758</v>
      </c>
      <c r="BI497" s="65">
        <f t="shared" si="369"/>
        <v>0</v>
      </c>
      <c r="BJ497" s="65">
        <f t="shared" si="370"/>
        <v>0</v>
      </c>
      <c r="BK497" s="65">
        <f t="shared" si="371"/>
        <v>0</v>
      </c>
    </row>
    <row r="498" spans="2:63" ht="15" hidden="1" customHeight="1" outlineLevel="1">
      <c r="B498" s="56" t="s">
        <v>48</v>
      </c>
      <c r="C498" s="56" t="s">
        <v>131</v>
      </c>
      <c r="D498" s="88">
        <f t="shared" si="331"/>
        <v>0</v>
      </c>
      <c r="E498" s="88">
        <f t="shared" si="332"/>
        <v>0</v>
      </c>
      <c r="F498" s="65">
        <f t="shared" si="333"/>
        <v>0</v>
      </c>
      <c r="G498" s="65">
        <f t="shared" si="334"/>
        <v>0</v>
      </c>
      <c r="H498" s="65">
        <f t="shared" si="335"/>
        <v>0</v>
      </c>
      <c r="J498" s="88">
        <f t="shared" si="336"/>
        <v>0.30233918275901323</v>
      </c>
      <c r="K498" s="88">
        <f t="shared" si="337"/>
        <v>0.12386860133278009</v>
      </c>
      <c r="L498" s="88">
        <f t="shared" si="338"/>
        <v>0.13222723531624195</v>
      </c>
      <c r="M498" s="88">
        <f t="shared" si="339"/>
        <v>0.1679988102863024</v>
      </c>
      <c r="N498" s="88">
        <f t="shared" si="340"/>
        <v>0.21758625555448893</v>
      </c>
      <c r="O498" s="88">
        <f t="shared" si="341"/>
        <v>5.5979914751173407E-2</v>
      </c>
      <c r="P498" s="65">
        <f t="shared" si="342"/>
        <v>0</v>
      </c>
      <c r="Q498" s="65">
        <f t="shared" si="343"/>
        <v>0</v>
      </c>
      <c r="R498" s="65">
        <f t="shared" si="344"/>
        <v>0</v>
      </c>
      <c r="S498" s="65">
        <f t="shared" si="345"/>
        <v>0</v>
      </c>
      <c r="T498" s="65">
        <f t="shared" si="346"/>
        <v>0</v>
      </c>
      <c r="U498" s="65">
        <f t="shared" si="347"/>
        <v>0</v>
      </c>
      <c r="V498" s="89">
        <f t="shared" si="348"/>
        <v>0</v>
      </c>
      <c r="W498" s="89">
        <f t="shared" si="349"/>
        <v>0</v>
      </c>
      <c r="X498" s="89">
        <f t="shared" si="350"/>
        <v>0</v>
      </c>
      <c r="Y498" s="89">
        <f t="shared" si="351"/>
        <v>0</v>
      </c>
      <c r="Z498" s="89">
        <f t="shared" si="352"/>
        <v>0</v>
      </c>
      <c r="AA498" s="89">
        <f t="shared" si="353"/>
        <v>0</v>
      </c>
      <c r="AB498" s="89">
        <f t="shared" si="354"/>
        <v>0</v>
      </c>
      <c r="AC498" s="89">
        <f t="shared" si="355"/>
        <v>0</v>
      </c>
      <c r="AD498" s="89">
        <f t="shared" si="356"/>
        <v>0</v>
      </c>
      <c r="AE498" s="89">
        <f t="shared" si="357"/>
        <v>0</v>
      </c>
      <c r="AF498" s="89">
        <f t="shared" si="358"/>
        <v>0</v>
      </c>
      <c r="AG498" s="89">
        <f t="shared" si="359"/>
        <v>0</v>
      </c>
      <c r="AH498" s="65">
        <v>0</v>
      </c>
      <c r="AI498" s="65">
        <v>0</v>
      </c>
      <c r="AJ498" s="65">
        <v>0</v>
      </c>
      <c r="AK498" s="65">
        <v>0</v>
      </c>
      <c r="AL498" s="65">
        <v>0</v>
      </c>
      <c r="AM498" s="65">
        <v>0</v>
      </c>
      <c r="AN498" s="89">
        <v>0</v>
      </c>
      <c r="AO498" s="89">
        <v>0</v>
      </c>
      <c r="AP498" s="89">
        <v>0</v>
      </c>
      <c r="AQ498" s="89">
        <v>0</v>
      </c>
      <c r="AR498" s="89">
        <v>0</v>
      </c>
      <c r="AS498" s="89">
        <v>0</v>
      </c>
      <c r="AT498" s="89">
        <v>0</v>
      </c>
      <c r="AU498" s="89">
        <v>0</v>
      </c>
      <c r="AV498" s="89">
        <v>0</v>
      </c>
      <c r="AW498" s="89">
        <v>0</v>
      </c>
      <c r="AX498" s="89">
        <v>0</v>
      </c>
      <c r="AY498" s="89">
        <v>0</v>
      </c>
      <c r="AZ498" s="65">
        <f t="shared" si="360"/>
        <v>0</v>
      </c>
      <c r="BA498" s="65">
        <f t="shared" si="361"/>
        <v>0</v>
      </c>
      <c r="BB498" s="65">
        <f t="shared" si="362"/>
        <v>0</v>
      </c>
      <c r="BC498" s="65">
        <f t="shared" si="363"/>
        <v>0</v>
      </c>
      <c r="BD498" s="65">
        <f t="shared" si="364"/>
        <v>0</v>
      </c>
      <c r="BE498" s="65">
        <f t="shared" si="365"/>
        <v>0</v>
      </c>
      <c r="BF498" s="65">
        <f t="shared" si="366"/>
        <v>0</v>
      </c>
      <c r="BG498" s="65">
        <f t="shared" si="367"/>
        <v>0</v>
      </c>
      <c r="BH498" s="65">
        <f t="shared" si="368"/>
        <v>0</v>
      </c>
      <c r="BI498" s="65">
        <f t="shared" si="369"/>
        <v>0</v>
      </c>
      <c r="BJ498" s="65">
        <f t="shared" si="370"/>
        <v>0</v>
      </c>
      <c r="BK498" s="65">
        <f t="shared" si="371"/>
        <v>0</v>
      </c>
    </row>
    <row r="499" spans="2:63" ht="15" hidden="1" customHeight="1" outlineLevel="1">
      <c r="B499" s="56" t="s">
        <v>48</v>
      </c>
      <c r="C499" s="56" t="s">
        <v>132</v>
      </c>
      <c r="D499" s="88">
        <f t="shared" si="331"/>
        <v>0</v>
      </c>
      <c r="E499" s="88">
        <f t="shared" si="332"/>
        <v>0</v>
      </c>
      <c r="F499" s="65">
        <f t="shared" si="333"/>
        <v>0</v>
      </c>
      <c r="G499" s="65">
        <f t="shared" si="334"/>
        <v>0</v>
      </c>
      <c r="H499" s="65">
        <f t="shared" si="335"/>
        <v>0</v>
      </c>
      <c r="J499" s="88">
        <f t="shared" si="336"/>
        <v>0.30233918275901323</v>
      </c>
      <c r="K499" s="88">
        <f t="shared" si="337"/>
        <v>0.12386860133278009</v>
      </c>
      <c r="L499" s="88">
        <f t="shared" si="338"/>
        <v>0.13222723531624195</v>
      </c>
      <c r="M499" s="88">
        <f t="shared" si="339"/>
        <v>0.1679988102863024</v>
      </c>
      <c r="N499" s="88">
        <f t="shared" si="340"/>
        <v>0.21758625555448893</v>
      </c>
      <c r="O499" s="88">
        <f t="shared" si="341"/>
        <v>5.5979914751173407E-2</v>
      </c>
      <c r="P499" s="65">
        <f t="shared" si="342"/>
        <v>0</v>
      </c>
      <c r="Q499" s="65">
        <f t="shared" si="343"/>
        <v>0</v>
      </c>
      <c r="R499" s="65">
        <f t="shared" si="344"/>
        <v>0</v>
      </c>
      <c r="S499" s="65">
        <f t="shared" si="345"/>
        <v>0</v>
      </c>
      <c r="T499" s="65">
        <f t="shared" si="346"/>
        <v>0</v>
      </c>
      <c r="U499" s="65">
        <f t="shared" si="347"/>
        <v>0</v>
      </c>
      <c r="V499" s="89">
        <f t="shared" si="348"/>
        <v>0</v>
      </c>
      <c r="W499" s="89">
        <f t="shared" si="349"/>
        <v>0</v>
      </c>
      <c r="X499" s="89">
        <f t="shared" si="350"/>
        <v>0</v>
      </c>
      <c r="Y499" s="89">
        <f t="shared" si="351"/>
        <v>0</v>
      </c>
      <c r="Z499" s="89">
        <f t="shared" si="352"/>
        <v>0</v>
      </c>
      <c r="AA499" s="89">
        <f t="shared" si="353"/>
        <v>0</v>
      </c>
      <c r="AB499" s="89">
        <f t="shared" si="354"/>
        <v>0</v>
      </c>
      <c r="AC499" s="89">
        <f t="shared" si="355"/>
        <v>0</v>
      </c>
      <c r="AD499" s="89">
        <f t="shared" si="356"/>
        <v>0</v>
      </c>
      <c r="AE499" s="89">
        <f t="shared" si="357"/>
        <v>0</v>
      </c>
      <c r="AF499" s="89">
        <f t="shared" si="358"/>
        <v>0</v>
      </c>
      <c r="AG499" s="89">
        <f t="shared" si="359"/>
        <v>0</v>
      </c>
      <c r="AH499" s="65">
        <v>0</v>
      </c>
      <c r="AI499" s="65">
        <v>0</v>
      </c>
      <c r="AJ499" s="65">
        <v>0</v>
      </c>
      <c r="AK499" s="65">
        <v>0</v>
      </c>
      <c r="AL499" s="65">
        <v>0</v>
      </c>
      <c r="AM499" s="65">
        <v>0</v>
      </c>
      <c r="AN499" s="89">
        <v>0</v>
      </c>
      <c r="AO499" s="89">
        <v>0</v>
      </c>
      <c r="AP499" s="89">
        <v>0</v>
      </c>
      <c r="AQ499" s="89">
        <v>0</v>
      </c>
      <c r="AR499" s="89">
        <v>0</v>
      </c>
      <c r="AS499" s="89">
        <v>0</v>
      </c>
      <c r="AT499" s="89">
        <v>0</v>
      </c>
      <c r="AU499" s="89">
        <v>0</v>
      </c>
      <c r="AV499" s="89">
        <v>0</v>
      </c>
      <c r="AW499" s="89">
        <v>0</v>
      </c>
      <c r="AX499" s="89">
        <v>0</v>
      </c>
      <c r="AY499" s="89">
        <v>0</v>
      </c>
      <c r="AZ499" s="65">
        <f t="shared" si="360"/>
        <v>0</v>
      </c>
      <c r="BA499" s="65">
        <f t="shared" si="361"/>
        <v>0</v>
      </c>
      <c r="BB499" s="65">
        <f t="shared" si="362"/>
        <v>0</v>
      </c>
      <c r="BC499" s="65">
        <f t="shared" si="363"/>
        <v>0</v>
      </c>
      <c r="BD499" s="65">
        <f t="shared" si="364"/>
        <v>0</v>
      </c>
      <c r="BE499" s="65">
        <f t="shared" si="365"/>
        <v>0</v>
      </c>
      <c r="BF499" s="65">
        <f t="shared" si="366"/>
        <v>0</v>
      </c>
      <c r="BG499" s="65">
        <f t="shared" si="367"/>
        <v>0</v>
      </c>
      <c r="BH499" s="65">
        <f t="shared" si="368"/>
        <v>0</v>
      </c>
      <c r="BI499" s="65">
        <f t="shared" si="369"/>
        <v>0</v>
      </c>
      <c r="BJ499" s="65">
        <f t="shared" si="370"/>
        <v>0</v>
      </c>
      <c r="BK499" s="65">
        <f t="shared" si="371"/>
        <v>0</v>
      </c>
    </row>
    <row r="500" spans="2:63" ht="15" hidden="1" customHeight="1" outlineLevel="1">
      <c r="B500" s="56" t="s">
        <v>48</v>
      </c>
      <c r="C500" s="56" t="s">
        <v>133</v>
      </c>
      <c r="D500" s="88">
        <f t="shared" si="331"/>
        <v>0</v>
      </c>
      <c r="E500" s="88">
        <f t="shared" si="332"/>
        <v>0</v>
      </c>
      <c r="F500" s="65">
        <f t="shared" si="333"/>
        <v>0</v>
      </c>
      <c r="G500" s="65">
        <f t="shared" si="334"/>
        <v>0</v>
      </c>
      <c r="H500" s="65">
        <f t="shared" si="335"/>
        <v>0</v>
      </c>
      <c r="J500" s="88">
        <f t="shared" si="336"/>
        <v>0.30233918275901323</v>
      </c>
      <c r="K500" s="88">
        <f t="shared" si="337"/>
        <v>0.12386860133278009</v>
      </c>
      <c r="L500" s="88">
        <f t="shared" si="338"/>
        <v>0.13222723531624195</v>
      </c>
      <c r="M500" s="88">
        <f t="shared" si="339"/>
        <v>0.1679988102863024</v>
      </c>
      <c r="N500" s="88">
        <f t="shared" si="340"/>
        <v>0.21758625555448893</v>
      </c>
      <c r="O500" s="88">
        <f t="shared" si="341"/>
        <v>5.5979914751173407E-2</v>
      </c>
      <c r="P500" s="65">
        <f t="shared" si="342"/>
        <v>0</v>
      </c>
      <c r="Q500" s="65">
        <f t="shared" si="343"/>
        <v>0</v>
      </c>
      <c r="R500" s="65">
        <f t="shared" si="344"/>
        <v>0</v>
      </c>
      <c r="S500" s="65">
        <f t="shared" si="345"/>
        <v>0</v>
      </c>
      <c r="T500" s="65">
        <f t="shared" si="346"/>
        <v>0</v>
      </c>
      <c r="U500" s="65">
        <f t="shared" si="347"/>
        <v>0</v>
      </c>
      <c r="V500" s="89">
        <f t="shared" si="348"/>
        <v>0</v>
      </c>
      <c r="W500" s="89">
        <f t="shared" si="349"/>
        <v>0</v>
      </c>
      <c r="X500" s="89">
        <f t="shared" si="350"/>
        <v>0</v>
      </c>
      <c r="Y500" s="89">
        <f t="shared" si="351"/>
        <v>0</v>
      </c>
      <c r="Z500" s="89">
        <f t="shared" si="352"/>
        <v>0</v>
      </c>
      <c r="AA500" s="89">
        <f t="shared" si="353"/>
        <v>0</v>
      </c>
      <c r="AB500" s="89">
        <f t="shared" si="354"/>
        <v>0</v>
      </c>
      <c r="AC500" s="89">
        <f t="shared" si="355"/>
        <v>0</v>
      </c>
      <c r="AD500" s="89">
        <f t="shared" si="356"/>
        <v>0</v>
      </c>
      <c r="AE500" s="89">
        <f t="shared" si="357"/>
        <v>0</v>
      </c>
      <c r="AF500" s="89">
        <f t="shared" si="358"/>
        <v>0</v>
      </c>
      <c r="AG500" s="89">
        <f t="shared" si="359"/>
        <v>0</v>
      </c>
      <c r="AH500" s="65">
        <v>0</v>
      </c>
      <c r="AI500" s="65">
        <v>0</v>
      </c>
      <c r="AJ500" s="65">
        <v>0</v>
      </c>
      <c r="AK500" s="65">
        <v>0</v>
      </c>
      <c r="AL500" s="65">
        <v>0</v>
      </c>
      <c r="AM500" s="65">
        <v>0</v>
      </c>
      <c r="AN500" s="89">
        <v>0</v>
      </c>
      <c r="AO500" s="89">
        <v>0</v>
      </c>
      <c r="AP500" s="89">
        <v>0</v>
      </c>
      <c r="AQ500" s="89">
        <v>0</v>
      </c>
      <c r="AR500" s="89">
        <v>0</v>
      </c>
      <c r="AS500" s="89">
        <v>0</v>
      </c>
      <c r="AT500" s="89">
        <v>0</v>
      </c>
      <c r="AU500" s="89">
        <v>0</v>
      </c>
      <c r="AV500" s="89">
        <v>0</v>
      </c>
      <c r="AW500" s="89">
        <v>0</v>
      </c>
      <c r="AX500" s="89">
        <v>0</v>
      </c>
      <c r="AY500" s="89">
        <v>0</v>
      </c>
      <c r="AZ500" s="65">
        <f t="shared" si="360"/>
        <v>0</v>
      </c>
      <c r="BA500" s="65">
        <f t="shared" si="361"/>
        <v>0</v>
      </c>
      <c r="BB500" s="65">
        <f t="shared" si="362"/>
        <v>0</v>
      </c>
      <c r="BC500" s="65">
        <f t="shared" si="363"/>
        <v>0</v>
      </c>
      <c r="BD500" s="65">
        <f t="shared" si="364"/>
        <v>0</v>
      </c>
      <c r="BE500" s="65">
        <f t="shared" si="365"/>
        <v>0</v>
      </c>
      <c r="BF500" s="65">
        <f t="shared" si="366"/>
        <v>0</v>
      </c>
      <c r="BG500" s="65">
        <f t="shared" si="367"/>
        <v>0</v>
      </c>
      <c r="BH500" s="65">
        <f t="shared" si="368"/>
        <v>0</v>
      </c>
      <c r="BI500" s="65">
        <f t="shared" si="369"/>
        <v>0</v>
      </c>
      <c r="BJ500" s="65">
        <f t="shared" si="370"/>
        <v>0</v>
      </c>
      <c r="BK500" s="65">
        <f t="shared" si="371"/>
        <v>0</v>
      </c>
    </row>
    <row r="501" spans="2:63" ht="15" hidden="1" customHeight="1" outlineLevel="1">
      <c r="B501" s="56" t="s">
        <v>48</v>
      </c>
      <c r="C501" s="56" t="s">
        <v>134</v>
      </c>
      <c r="D501" s="88">
        <f t="shared" si="331"/>
        <v>0</v>
      </c>
      <c r="E501" s="88">
        <f t="shared" si="332"/>
        <v>0</v>
      </c>
      <c r="F501" s="65">
        <f t="shared" si="333"/>
        <v>0</v>
      </c>
      <c r="G501" s="65">
        <f t="shared" si="334"/>
        <v>0</v>
      </c>
      <c r="H501" s="65">
        <f t="shared" si="335"/>
        <v>0</v>
      </c>
      <c r="J501" s="88">
        <f t="shared" si="336"/>
        <v>0.30233918275901323</v>
      </c>
      <c r="K501" s="88">
        <f t="shared" si="337"/>
        <v>0.12386860133278009</v>
      </c>
      <c r="L501" s="88">
        <f t="shared" si="338"/>
        <v>0.13222723531624195</v>
      </c>
      <c r="M501" s="88">
        <f t="shared" si="339"/>
        <v>0.1679988102863024</v>
      </c>
      <c r="N501" s="88">
        <f t="shared" si="340"/>
        <v>0.21758625555448893</v>
      </c>
      <c r="O501" s="88">
        <f t="shared" si="341"/>
        <v>5.5979914751173407E-2</v>
      </c>
      <c r="P501" s="65">
        <f t="shared" si="342"/>
        <v>0</v>
      </c>
      <c r="Q501" s="65">
        <f t="shared" si="343"/>
        <v>0</v>
      </c>
      <c r="R501" s="65">
        <f t="shared" si="344"/>
        <v>0</v>
      </c>
      <c r="S501" s="65">
        <f t="shared" si="345"/>
        <v>0</v>
      </c>
      <c r="T501" s="65">
        <f t="shared" si="346"/>
        <v>0</v>
      </c>
      <c r="U501" s="65">
        <f t="shared" si="347"/>
        <v>0</v>
      </c>
      <c r="V501" s="89">
        <f t="shared" si="348"/>
        <v>0</v>
      </c>
      <c r="W501" s="89">
        <f t="shared" si="349"/>
        <v>0</v>
      </c>
      <c r="X501" s="89">
        <f t="shared" si="350"/>
        <v>0</v>
      </c>
      <c r="Y501" s="89">
        <f t="shared" si="351"/>
        <v>0</v>
      </c>
      <c r="Z501" s="89">
        <f t="shared" si="352"/>
        <v>0</v>
      </c>
      <c r="AA501" s="89">
        <f t="shared" si="353"/>
        <v>0</v>
      </c>
      <c r="AB501" s="89">
        <f t="shared" si="354"/>
        <v>0</v>
      </c>
      <c r="AC501" s="89">
        <f t="shared" si="355"/>
        <v>0</v>
      </c>
      <c r="AD501" s="89">
        <f t="shared" si="356"/>
        <v>0</v>
      </c>
      <c r="AE501" s="89">
        <f t="shared" si="357"/>
        <v>0</v>
      </c>
      <c r="AF501" s="89">
        <f t="shared" si="358"/>
        <v>0</v>
      </c>
      <c r="AG501" s="89">
        <f t="shared" si="359"/>
        <v>0</v>
      </c>
      <c r="AH501" s="65">
        <v>0</v>
      </c>
      <c r="AI501" s="65">
        <v>0</v>
      </c>
      <c r="AJ501" s="65">
        <v>0</v>
      </c>
      <c r="AK501" s="65">
        <v>0</v>
      </c>
      <c r="AL501" s="65">
        <v>0</v>
      </c>
      <c r="AM501" s="65">
        <v>0</v>
      </c>
      <c r="AN501" s="89">
        <v>0</v>
      </c>
      <c r="AO501" s="89">
        <v>0</v>
      </c>
      <c r="AP501" s="89">
        <v>0</v>
      </c>
      <c r="AQ501" s="89">
        <v>0</v>
      </c>
      <c r="AR501" s="89">
        <v>0</v>
      </c>
      <c r="AS501" s="89">
        <v>0</v>
      </c>
      <c r="AT501" s="89">
        <v>0</v>
      </c>
      <c r="AU501" s="89">
        <v>0</v>
      </c>
      <c r="AV501" s="89">
        <v>0</v>
      </c>
      <c r="AW501" s="89">
        <v>0</v>
      </c>
      <c r="AX501" s="89">
        <v>0</v>
      </c>
      <c r="AY501" s="89">
        <v>0</v>
      </c>
      <c r="AZ501" s="65">
        <f t="shared" si="360"/>
        <v>0</v>
      </c>
      <c r="BA501" s="65">
        <f t="shared" si="361"/>
        <v>0</v>
      </c>
      <c r="BB501" s="65">
        <f t="shared" si="362"/>
        <v>0</v>
      </c>
      <c r="BC501" s="65">
        <f t="shared" si="363"/>
        <v>0</v>
      </c>
      <c r="BD501" s="65">
        <f t="shared" si="364"/>
        <v>0</v>
      </c>
      <c r="BE501" s="65">
        <f t="shared" si="365"/>
        <v>0</v>
      </c>
      <c r="BF501" s="65">
        <f t="shared" si="366"/>
        <v>0</v>
      </c>
      <c r="BG501" s="65">
        <f t="shared" si="367"/>
        <v>0</v>
      </c>
      <c r="BH501" s="65">
        <f t="shared" si="368"/>
        <v>0</v>
      </c>
      <c r="BI501" s="65">
        <f t="shared" si="369"/>
        <v>0</v>
      </c>
      <c r="BJ501" s="65">
        <f t="shared" si="370"/>
        <v>0</v>
      </c>
      <c r="BK501" s="65">
        <f t="shared" si="371"/>
        <v>0</v>
      </c>
    </row>
    <row r="502" spans="2:63" ht="15" hidden="1" customHeight="1" outlineLevel="1">
      <c r="B502" s="56" t="s">
        <v>48</v>
      </c>
      <c r="C502" s="56" t="s">
        <v>39</v>
      </c>
      <c r="D502" s="88">
        <f t="shared" si="331"/>
        <v>0</v>
      </c>
      <c r="E502" s="88">
        <f t="shared" si="332"/>
        <v>0</v>
      </c>
      <c r="F502" s="65">
        <f t="shared" si="333"/>
        <v>0</v>
      </c>
      <c r="G502" s="65">
        <f t="shared" si="334"/>
        <v>0</v>
      </c>
      <c r="H502" s="65">
        <f t="shared" si="335"/>
        <v>0</v>
      </c>
      <c r="J502" s="88">
        <f t="shared" si="336"/>
        <v>0.72436476376626002</v>
      </c>
      <c r="K502" s="88">
        <f t="shared" si="337"/>
        <v>7.6160948978904091E-3</v>
      </c>
      <c r="L502" s="88">
        <f t="shared" si="338"/>
        <v>4.8217294601334504E-2</v>
      </c>
      <c r="M502" s="88">
        <f t="shared" si="339"/>
        <v>0</v>
      </c>
      <c r="N502" s="88">
        <f t="shared" si="340"/>
        <v>0.21980184673451506</v>
      </c>
      <c r="O502" s="88">
        <f t="shared" si="341"/>
        <v>0</v>
      </c>
      <c r="P502" s="65">
        <f t="shared" si="342"/>
        <v>0</v>
      </c>
      <c r="Q502" s="65">
        <f t="shared" si="343"/>
        <v>0</v>
      </c>
      <c r="R502" s="65">
        <f t="shared" si="344"/>
        <v>0</v>
      </c>
      <c r="S502" s="65">
        <f t="shared" si="345"/>
        <v>0</v>
      </c>
      <c r="T502" s="65">
        <f t="shared" si="346"/>
        <v>0</v>
      </c>
      <c r="U502" s="65">
        <f t="shared" si="347"/>
        <v>0</v>
      </c>
      <c r="V502" s="89">
        <f t="shared" si="348"/>
        <v>0</v>
      </c>
      <c r="W502" s="89">
        <f t="shared" si="349"/>
        <v>0</v>
      </c>
      <c r="X502" s="89">
        <f t="shared" si="350"/>
        <v>0</v>
      </c>
      <c r="Y502" s="89">
        <f t="shared" si="351"/>
        <v>0</v>
      </c>
      <c r="Z502" s="89">
        <f t="shared" si="352"/>
        <v>0</v>
      </c>
      <c r="AA502" s="89">
        <f t="shared" si="353"/>
        <v>0</v>
      </c>
      <c r="AB502" s="89">
        <f t="shared" si="354"/>
        <v>0</v>
      </c>
      <c r="AC502" s="89">
        <f t="shared" si="355"/>
        <v>0</v>
      </c>
      <c r="AD502" s="89">
        <f t="shared" si="356"/>
        <v>0</v>
      </c>
      <c r="AE502" s="89">
        <f t="shared" si="357"/>
        <v>0</v>
      </c>
      <c r="AF502" s="89">
        <f t="shared" si="358"/>
        <v>0</v>
      </c>
      <c r="AG502" s="89">
        <f t="shared" si="359"/>
        <v>0</v>
      </c>
      <c r="AH502" s="65">
        <v>53737</v>
      </c>
      <c r="AI502" s="65">
        <v>565</v>
      </c>
      <c r="AJ502" s="65">
        <v>3577</v>
      </c>
      <c r="AK502" s="65">
        <v>0</v>
      </c>
      <c r="AL502" s="65">
        <v>16306</v>
      </c>
      <c r="AM502" s="65">
        <v>0</v>
      </c>
      <c r="AN502" s="89">
        <v>71397929</v>
      </c>
      <c r="AO502" s="89">
        <v>1224930</v>
      </c>
      <c r="AP502" s="89">
        <v>5108386</v>
      </c>
      <c r="AQ502" s="89">
        <v>0</v>
      </c>
      <c r="AR502" s="89">
        <v>55026882</v>
      </c>
      <c r="AS502" s="89">
        <v>0</v>
      </c>
      <c r="AT502" s="89">
        <v>69271507</v>
      </c>
      <c r="AU502" s="89">
        <v>696173</v>
      </c>
      <c r="AV502" s="89">
        <v>4944769</v>
      </c>
      <c r="AW502" s="89">
        <v>0</v>
      </c>
      <c r="AX502" s="89">
        <v>33930021</v>
      </c>
      <c r="AY502" s="89">
        <v>0</v>
      </c>
      <c r="AZ502" s="65">
        <f t="shared" si="360"/>
        <v>1328.6549118856653</v>
      </c>
      <c r="BA502" s="65">
        <f t="shared" si="361"/>
        <v>2168.0176991150443</v>
      </c>
      <c r="BB502" s="65">
        <f t="shared" si="362"/>
        <v>1428.120212468549</v>
      </c>
      <c r="BC502" s="65">
        <f t="shared" si="363"/>
        <v>0</v>
      </c>
      <c r="BD502" s="65">
        <f t="shared" si="364"/>
        <v>3374.6401324665767</v>
      </c>
      <c r="BE502" s="65">
        <f t="shared" si="365"/>
        <v>0</v>
      </c>
      <c r="BF502" s="65">
        <f t="shared" si="366"/>
        <v>1289.084001712042</v>
      </c>
      <c r="BG502" s="65">
        <f t="shared" si="367"/>
        <v>1232.1646017699115</v>
      </c>
      <c r="BH502" s="65">
        <f t="shared" si="368"/>
        <v>1382.3788090578698</v>
      </c>
      <c r="BI502" s="65">
        <f t="shared" si="369"/>
        <v>0</v>
      </c>
      <c r="BJ502" s="65">
        <f t="shared" si="370"/>
        <v>2080.8304305163742</v>
      </c>
      <c r="BK502" s="65">
        <f t="shared" si="371"/>
        <v>0</v>
      </c>
    </row>
    <row r="503" spans="2:63" ht="15" hidden="1" customHeight="1" outlineLevel="1">
      <c r="B503" s="56" t="s">
        <v>48</v>
      </c>
      <c r="C503" s="56" t="s">
        <v>38</v>
      </c>
      <c r="D503" s="88">
        <f t="shared" si="331"/>
        <v>0</v>
      </c>
      <c r="E503" s="88">
        <f t="shared" si="332"/>
        <v>0</v>
      </c>
      <c r="F503" s="65">
        <f t="shared" si="333"/>
        <v>0</v>
      </c>
      <c r="G503" s="65">
        <f t="shared" si="334"/>
        <v>0</v>
      </c>
      <c r="H503" s="65">
        <f t="shared" si="335"/>
        <v>0</v>
      </c>
      <c r="J503" s="88">
        <f t="shared" si="336"/>
        <v>0.30233918275901323</v>
      </c>
      <c r="K503" s="88">
        <f t="shared" si="337"/>
        <v>0.12386860133278009</v>
      </c>
      <c r="L503" s="88">
        <f t="shared" si="338"/>
        <v>0.13222723531624195</v>
      </c>
      <c r="M503" s="88">
        <f t="shared" si="339"/>
        <v>0.1679988102863024</v>
      </c>
      <c r="N503" s="88">
        <f t="shared" si="340"/>
        <v>0.21758625555448893</v>
      </c>
      <c r="O503" s="88">
        <f t="shared" si="341"/>
        <v>5.5979914751173407E-2</v>
      </c>
      <c r="P503" s="65">
        <f t="shared" si="342"/>
        <v>0</v>
      </c>
      <c r="Q503" s="65">
        <f t="shared" si="343"/>
        <v>0</v>
      </c>
      <c r="R503" s="65">
        <f t="shared" si="344"/>
        <v>0</v>
      </c>
      <c r="S503" s="65">
        <f t="shared" si="345"/>
        <v>0</v>
      </c>
      <c r="T503" s="65">
        <f t="shared" si="346"/>
        <v>0</v>
      </c>
      <c r="U503" s="65">
        <f t="shared" si="347"/>
        <v>0</v>
      </c>
      <c r="V503" s="89">
        <f t="shared" si="348"/>
        <v>0</v>
      </c>
      <c r="W503" s="89">
        <f t="shared" si="349"/>
        <v>0</v>
      </c>
      <c r="X503" s="89">
        <f t="shared" si="350"/>
        <v>0</v>
      </c>
      <c r="Y503" s="89">
        <f t="shared" si="351"/>
        <v>0</v>
      </c>
      <c r="Z503" s="89">
        <f t="shared" si="352"/>
        <v>0</v>
      </c>
      <c r="AA503" s="89">
        <f t="shared" si="353"/>
        <v>0</v>
      </c>
      <c r="AB503" s="89">
        <f t="shared" si="354"/>
        <v>0</v>
      </c>
      <c r="AC503" s="89">
        <f t="shared" si="355"/>
        <v>0</v>
      </c>
      <c r="AD503" s="89">
        <f t="shared" si="356"/>
        <v>0</v>
      </c>
      <c r="AE503" s="89">
        <f t="shared" si="357"/>
        <v>0</v>
      </c>
      <c r="AF503" s="89">
        <f t="shared" si="358"/>
        <v>0</v>
      </c>
      <c r="AG503" s="89">
        <f t="shared" si="359"/>
        <v>0</v>
      </c>
      <c r="AH503" s="65">
        <v>0</v>
      </c>
      <c r="AI503" s="65">
        <v>0</v>
      </c>
      <c r="AJ503" s="65">
        <v>0</v>
      </c>
      <c r="AK503" s="65">
        <v>0</v>
      </c>
      <c r="AL503" s="65">
        <v>0</v>
      </c>
      <c r="AM503" s="65">
        <v>0</v>
      </c>
      <c r="AN503" s="89">
        <v>0</v>
      </c>
      <c r="AO503" s="89">
        <v>0</v>
      </c>
      <c r="AP503" s="89">
        <v>0</v>
      </c>
      <c r="AQ503" s="89">
        <v>0</v>
      </c>
      <c r="AR503" s="89">
        <v>0</v>
      </c>
      <c r="AS503" s="89">
        <v>0</v>
      </c>
      <c r="AT503" s="89">
        <v>0</v>
      </c>
      <c r="AU503" s="89">
        <v>0</v>
      </c>
      <c r="AV503" s="89">
        <v>0</v>
      </c>
      <c r="AW503" s="89">
        <v>0</v>
      </c>
      <c r="AX503" s="89">
        <v>0</v>
      </c>
      <c r="AY503" s="89">
        <v>0</v>
      </c>
      <c r="AZ503" s="65">
        <f t="shared" si="360"/>
        <v>0</v>
      </c>
      <c r="BA503" s="65">
        <f t="shared" si="361"/>
        <v>0</v>
      </c>
      <c r="BB503" s="65">
        <f t="shared" si="362"/>
        <v>0</v>
      </c>
      <c r="BC503" s="65">
        <f t="shared" si="363"/>
        <v>0</v>
      </c>
      <c r="BD503" s="65">
        <f t="shared" si="364"/>
        <v>0</v>
      </c>
      <c r="BE503" s="65">
        <f t="shared" si="365"/>
        <v>0</v>
      </c>
      <c r="BF503" s="65">
        <f t="shared" si="366"/>
        <v>0</v>
      </c>
      <c r="BG503" s="65">
        <f t="shared" si="367"/>
        <v>0</v>
      </c>
      <c r="BH503" s="65">
        <f t="shared" si="368"/>
        <v>0</v>
      </c>
      <c r="BI503" s="65">
        <f t="shared" si="369"/>
        <v>0</v>
      </c>
      <c r="BJ503" s="65">
        <f t="shared" si="370"/>
        <v>0</v>
      </c>
      <c r="BK503" s="65">
        <f t="shared" si="371"/>
        <v>0</v>
      </c>
    </row>
    <row r="504" spans="2:63" ht="15" hidden="1" customHeight="1" outlineLevel="1">
      <c r="B504" s="56" t="s">
        <v>48</v>
      </c>
      <c r="C504" s="56" t="s">
        <v>37</v>
      </c>
      <c r="D504" s="88">
        <f t="shared" si="331"/>
        <v>0</v>
      </c>
      <c r="E504" s="88">
        <f t="shared" si="332"/>
        <v>0</v>
      </c>
      <c r="F504" s="65">
        <f t="shared" si="333"/>
        <v>0</v>
      </c>
      <c r="G504" s="65">
        <f t="shared" si="334"/>
        <v>0</v>
      </c>
      <c r="H504" s="65">
        <f t="shared" si="335"/>
        <v>0</v>
      </c>
      <c r="J504" s="88">
        <f t="shared" si="336"/>
        <v>0.30233918275901323</v>
      </c>
      <c r="K504" s="88">
        <f t="shared" si="337"/>
        <v>0.12386860133278009</v>
      </c>
      <c r="L504" s="88">
        <f t="shared" si="338"/>
        <v>0.13222723531624195</v>
      </c>
      <c r="M504" s="88">
        <f t="shared" si="339"/>
        <v>0.1679988102863024</v>
      </c>
      <c r="N504" s="88">
        <f t="shared" si="340"/>
        <v>0.21758625555448893</v>
      </c>
      <c r="O504" s="88">
        <f t="shared" si="341"/>
        <v>5.5979914751173407E-2</v>
      </c>
      <c r="P504" s="65">
        <f t="shared" si="342"/>
        <v>0</v>
      </c>
      <c r="Q504" s="65">
        <f t="shared" si="343"/>
        <v>0</v>
      </c>
      <c r="R504" s="65">
        <f t="shared" si="344"/>
        <v>0</v>
      </c>
      <c r="S504" s="65">
        <f t="shared" si="345"/>
        <v>0</v>
      </c>
      <c r="T504" s="65">
        <f t="shared" si="346"/>
        <v>0</v>
      </c>
      <c r="U504" s="65">
        <f t="shared" si="347"/>
        <v>0</v>
      </c>
      <c r="V504" s="89">
        <f t="shared" si="348"/>
        <v>0</v>
      </c>
      <c r="W504" s="89">
        <f t="shared" si="349"/>
        <v>0</v>
      </c>
      <c r="X504" s="89">
        <f t="shared" si="350"/>
        <v>0</v>
      </c>
      <c r="Y504" s="89">
        <f t="shared" si="351"/>
        <v>0</v>
      </c>
      <c r="Z504" s="89">
        <f t="shared" si="352"/>
        <v>0</v>
      </c>
      <c r="AA504" s="89">
        <f t="shared" si="353"/>
        <v>0</v>
      </c>
      <c r="AB504" s="89">
        <f t="shared" si="354"/>
        <v>0</v>
      </c>
      <c r="AC504" s="89">
        <f t="shared" si="355"/>
        <v>0</v>
      </c>
      <c r="AD504" s="89">
        <f t="shared" si="356"/>
        <v>0</v>
      </c>
      <c r="AE504" s="89">
        <f t="shared" si="357"/>
        <v>0</v>
      </c>
      <c r="AF504" s="89">
        <f t="shared" si="358"/>
        <v>0</v>
      </c>
      <c r="AG504" s="89">
        <f t="shared" si="359"/>
        <v>0</v>
      </c>
      <c r="AH504" s="65">
        <v>0</v>
      </c>
      <c r="AI504" s="65">
        <v>0</v>
      </c>
      <c r="AJ504" s="65">
        <v>0</v>
      </c>
      <c r="AK504" s="65">
        <v>0</v>
      </c>
      <c r="AL504" s="65">
        <v>0</v>
      </c>
      <c r="AM504" s="65">
        <v>0</v>
      </c>
      <c r="AN504" s="89">
        <v>0</v>
      </c>
      <c r="AO504" s="89">
        <v>0</v>
      </c>
      <c r="AP504" s="89">
        <v>0</v>
      </c>
      <c r="AQ504" s="89">
        <v>0</v>
      </c>
      <c r="AR504" s="89">
        <v>0</v>
      </c>
      <c r="AS504" s="89">
        <v>0</v>
      </c>
      <c r="AT504" s="89">
        <v>0</v>
      </c>
      <c r="AU504" s="89">
        <v>0</v>
      </c>
      <c r="AV504" s="89">
        <v>0</v>
      </c>
      <c r="AW504" s="89">
        <v>0</v>
      </c>
      <c r="AX504" s="89">
        <v>0</v>
      </c>
      <c r="AY504" s="89">
        <v>0</v>
      </c>
      <c r="AZ504" s="65">
        <f t="shared" si="360"/>
        <v>0</v>
      </c>
      <c r="BA504" s="65">
        <f t="shared" si="361"/>
        <v>0</v>
      </c>
      <c r="BB504" s="65">
        <f t="shared" si="362"/>
        <v>0</v>
      </c>
      <c r="BC504" s="65">
        <f t="shared" si="363"/>
        <v>0</v>
      </c>
      <c r="BD504" s="65">
        <f t="shared" si="364"/>
        <v>0</v>
      </c>
      <c r="BE504" s="65">
        <f t="shared" si="365"/>
        <v>0</v>
      </c>
      <c r="BF504" s="65">
        <f t="shared" si="366"/>
        <v>0</v>
      </c>
      <c r="BG504" s="65">
        <f t="shared" si="367"/>
        <v>0</v>
      </c>
      <c r="BH504" s="65">
        <f t="shared" si="368"/>
        <v>0</v>
      </c>
      <c r="BI504" s="65">
        <f t="shared" si="369"/>
        <v>0</v>
      </c>
      <c r="BJ504" s="65">
        <f t="shared" si="370"/>
        <v>0</v>
      </c>
      <c r="BK504" s="65">
        <f t="shared" si="371"/>
        <v>0</v>
      </c>
    </row>
    <row r="505" spans="2:63" ht="15" hidden="1" customHeight="1" outlineLevel="1">
      <c r="B505" s="56" t="s">
        <v>48</v>
      </c>
      <c r="C505" s="56" t="s">
        <v>36</v>
      </c>
      <c r="D505" s="88">
        <f t="shared" si="331"/>
        <v>0</v>
      </c>
      <c r="E505" s="88">
        <f t="shared" si="332"/>
        <v>0</v>
      </c>
      <c r="F505" s="65">
        <f t="shared" si="333"/>
        <v>0</v>
      </c>
      <c r="G505" s="65">
        <f t="shared" si="334"/>
        <v>0</v>
      </c>
      <c r="H505" s="65">
        <f t="shared" si="335"/>
        <v>0</v>
      </c>
      <c r="J505" s="88">
        <f t="shared" si="336"/>
        <v>0.30233918275901323</v>
      </c>
      <c r="K505" s="88">
        <f t="shared" si="337"/>
        <v>0.12386860133278009</v>
      </c>
      <c r="L505" s="88">
        <f t="shared" si="338"/>
        <v>0.13222723531624195</v>
      </c>
      <c r="M505" s="88">
        <f t="shared" si="339"/>
        <v>0.1679988102863024</v>
      </c>
      <c r="N505" s="88">
        <f t="shared" si="340"/>
        <v>0.21758625555448893</v>
      </c>
      <c r="O505" s="88">
        <f t="shared" si="341"/>
        <v>5.5979914751173407E-2</v>
      </c>
      <c r="P505" s="65">
        <f t="shared" si="342"/>
        <v>0</v>
      </c>
      <c r="Q505" s="65">
        <f t="shared" si="343"/>
        <v>0</v>
      </c>
      <c r="R505" s="65">
        <f t="shared" si="344"/>
        <v>0</v>
      </c>
      <c r="S505" s="65">
        <f t="shared" si="345"/>
        <v>0</v>
      </c>
      <c r="T505" s="65">
        <f t="shared" si="346"/>
        <v>0</v>
      </c>
      <c r="U505" s="65">
        <f t="shared" si="347"/>
        <v>0</v>
      </c>
      <c r="V505" s="89">
        <f t="shared" si="348"/>
        <v>0</v>
      </c>
      <c r="W505" s="89">
        <f t="shared" si="349"/>
        <v>0</v>
      </c>
      <c r="X505" s="89">
        <f t="shared" si="350"/>
        <v>0</v>
      </c>
      <c r="Y505" s="89">
        <f t="shared" si="351"/>
        <v>0</v>
      </c>
      <c r="Z505" s="89">
        <f t="shared" si="352"/>
        <v>0</v>
      </c>
      <c r="AA505" s="89">
        <f t="shared" si="353"/>
        <v>0</v>
      </c>
      <c r="AB505" s="89">
        <f t="shared" si="354"/>
        <v>0</v>
      </c>
      <c r="AC505" s="89">
        <f t="shared" si="355"/>
        <v>0</v>
      </c>
      <c r="AD505" s="89">
        <f t="shared" si="356"/>
        <v>0</v>
      </c>
      <c r="AE505" s="89">
        <f t="shared" si="357"/>
        <v>0</v>
      </c>
      <c r="AF505" s="89">
        <f t="shared" si="358"/>
        <v>0</v>
      </c>
      <c r="AG505" s="89">
        <f t="shared" si="359"/>
        <v>0</v>
      </c>
      <c r="AH505" s="65">
        <v>0</v>
      </c>
      <c r="AI505" s="65">
        <v>0</v>
      </c>
      <c r="AJ505" s="65">
        <v>0</v>
      </c>
      <c r="AK505" s="65">
        <v>0</v>
      </c>
      <c r="AL505" s="65">
        <v>0</v>
      </c>
      <c r="AM505" s="65">
        <v>0</v>
      </c>
      <c r="AN505" s="89">
        <v>0</v>
      </c>
      <c r="AO505" s="89">
        <v>0</v>
      </c>
      <c r="AP505" s="89">
        <v>0</v>
      </c>
      <c r="AQ505" s="89">
        <v>0</v>
      </c>
      <c r="AR505" s="89">
        <v>0</v>
      </c>
      <c r="AS505" s="89">
        <v>0</v>
      </c>
      <c r="AT505" s="89">
        <v>0</v>
      </c>
      <c r="AU505" s="89">
        <v>0</v>
      </c>
      <c r="AV505" s="89">
        <v>0</v>
      </c>
      <c r="AW505" s="89">
        <v>0</v>
      </c>
      <c r="AX505" s="89">
        <v>0</v>
      </c>
      <c r="AY505" s="89">
        <v>0</v>
      </c>
      <c r="AZ505" s="65">
        <f t="shared" si="360"/>
        <v>0</v>
      </c>
      <c r="BA505" s="65">
        <f t="shared" si="361"/>
        <v>0</v>
      </c>
      <c r="BB505" s="65">
        <f t="shared" si="362"/>
        <v>0</v>
      </c>
      <c r="BC505" s="65">
        <f t="shared" si="363"/>
        <v>0</v>
      </c>
      <c r="BD505" s="65">
        <f t="shared" si="364"/>
        <v>0</v>
      </c>
      <c r="BE505" s="65">
        <f t="shared" si="365"/>
        <v>0</v>
      </c>
      <c r="BF505" s="65">
        <f t="shared" si="366"/>
        <v>0</v>
      </c>
      <c r="BG505" s="65">
        <f t="shared" si="367"/>
        <v>0</v>
      </c>
      <c r="BH505" s="65">
        <f t="shared" si="368"/>
        <v>0</v>
      </c>
      <c r="BI505" s="65">
        <f t="shared" si="369"/>
        <v>0</v>
      </c>
      <c r="BJ505" s="65">
        <f t="shared" si="370"/>
        <v>0</v>
      </c>
      <c r="BK505" s="65">
        <f t="shared" si="371"/>
        <v>0</v>
      </c>
    </row>
    <row r="506" spans="2:63" ht="15" hidden="1" customHeight="1" outlineLevel="1">
      <c r="B506" s="56" t="s">
        <v>48</v>
      </c>
      <c r="C506" s="56" t="s">
        <v>35</v>
      </c>
      <c r="D506" s="88">
        <f t="shared" si="331"/>
        <v>0</v>
      </c>
      <c r="E506" s="88">
        <f t="shared" si="332"/>
        <v>0</v>
      </c>
      <c r="F506" s="65">
        <f t="shared" si="333"/>
        <v>0</v>
      </c>
      <c r="G506" s="65">
        <f t="shared" si="334"/>
        <v>0</v>
      </c>
      <c r="H506" s="65">
        <f t="shared" si="335"/>
        <v>0</v>
      </c>
      <c r="J506" s="88">
        <f t="shared" si="336"/>
        <v>0.30233918275901323</v>
      </c>
      <c r="K506" s="88">
        <f t="shared" si="337"/>
        <v>0.12386860133278009</v>
      </c>
      <c r="L506" s="88">
        <f t="shared" si="338"/>
        <v>0.13222723531624195</v>
      </c>
      <c r="M506" s="88">
        <f t="shared" si="339"/>
        <v>0.1679988102863024</v>
      </c>
      <c r="N506" s="88">
        <f t="shared" si="340"/>
        <v>0.21758625555448893</v>
      </c>
      <c r="O506" s="88">
        <f t="shared" si="341"/>
        <v>5.5979914751173407E-2</v>
      </c>
      <c r="P506" s="65">
        <f t="shared" si="342"/>
        <v>0</v>
      </c>
      <c r="Q506" s="65">
        <f t="shared" si="343"/>
        <v>0</v>
      </c>
      <c r="R506" s="65">
        <f t="shared" si="344"/>
        <v>0</v>
      </c>
      <c r="S506" s="65">
        <f t="shared" si="345"/>
        <v>0</v>
      </c>
      <c r="T506" s="65">
        <f t="shared" si="346"/>
        <v>0</v>
      </c>
      <c r="U506" s="65">
        <f t="shared" si="347"/>
        <v>0</v>
      </c>
      <c r="V506" s="89">
        <f t="shared" si="348"/>
        <v>0</v>
      </c>
      <c r="W506" s="89">
        <f t="shared" si="349"/>
        <v>0</v>
      </c>
      <c r="X506" s="89">
        <f t="shared" si="350"/>
        <v>0</v>
      </c>
      <c r="Y506" s="89">
        <f t="shared" si="351"/>
        <v>0</v>
      </c>
      <c r="Z506" s="89">
        <f t="shared" si="352"/>
        <v>0</v>
      </c>
      <c r="AA506" s="89">
        <f t="shared" si="353"/>
        <v>0</v>
      </c>
      <c r="AB506" s="89">
        <f t="shared" si="354"/>
        <v>0</v>
      </c>
      <c r="AC506" s="89">
        <f t="shared" si="355"/>
        <v>0</v>
      </c>
      <c r="AD506" s="89">
        <f t="shared" si="356"/>
        <v>0</v>
      </c>
      <c r="AE506" s="89">
        <f t="shared" si="357"/>
        <v>0</v>
      </c>
      <c r="AF506" s="89">
        <f t="shared" si="358"/>
        <v>0</v>
      </c>
      <c r="AG506" s="89">
        <f t="shared" si="359"/>
        <v>0</v>
      </c>
      <c r="AH506" s="65">
        <v>0</v>
      </c>
      <c r="AI506" s="65">
        <v>0</v>
      </c>
      <c r="AJ506" s="65">
        <v>0</v>
      </c>
      <c r="AK506" s="65">
        <v>0</v>
      </c>
      <c r="AL506" s="65">
        <v>0</v>
      </c>
      <c r="AM506" s="65">
        <v>0</v>
      </c>
      <c r="AN506" s="89">
        <v>0</v>
      </c>
      <c r="AO506" s="89">
        <v>0</v>
      </c>
      <c r="AP506" s="89">
        <v>0</v>
      </c>
      <c r="AQ506" s="89">
        <v>0</v>
      </c>
      <c r="AR506" s="89">
        <v>0</v>
      </c>
      <c r="AS506" s="89">
        <v>0</v>
      </c>
      <c r="AT506" s="89">
        <v>0</v>
      </c>
      <c r="AU506" s="89">
        <v>0</v>
      </c>
      <c r="AV506" s="89">
        <v>0</v>
      </c>
      <c r="AW506" s="89">
        <v>0</v>
      </c>
      <c r="AX506" s="89">
        <v>0</v>
      </c>
      <c r="AY506" s="89">
        <v>0</v>
      </c>
      <c r="AZ506" s="65">
        <f t="shared" si="360"/>
        <v>0</v>
      </c>
      <c r="BA506" s="65">
        <f t="shared" si="361"/>
        <v>0</v>
      </c>
      <c r="BB506" s="65">
        <f t="shared" si="362"/>
        <v>0</v>
      </c>
      <c r="BC506" s="65">
        <f t="shared" si="363"/>
        <v>0</v>
      </c>
      <c r="BD506" s="65">
        <f t="shared" si="364"/>
        <v>0</v>
      </c>
      <c r="BE506" s="65">
        <f t="shared" si="365"/>
        <v>0</v>
      </c>
      <c r="BF506" s="65">
        <f t="shared" si="366"/>
        <v>0</v>
      </c>
      <c r="BG506" s="65">
        <f t="shared" si="367"/>
        <v>0</v>
      </c>
      <c r="BH506" s="65">
        <f t="shared" si="368"/>
        <v>0</v>
      </c>
      <c r="BI506" s="65">
        <f t="shared" si="369"/>
        <v>0</v>
      </c>
      <c r="BJ506" s="65">
        <f t="shared" si="370"/>
        <v>0</v>
      </c>
      <c r="BK506" s="65">
        <f t="shared" si="371"/>
        <v>0</v>
      </c>
    </row>
    <row r="507" spans="2:63" ht="15" hidden="1" customHeight="1" outlineLevel="1">
      <c r="B507" s="56" t="s">
        <v>48</v>
      </c>
      <c r="C507" s="56" t="s">
        <v>34</v>
      </c>
      <c r="D507" s="88">
        <f t="shared" si="331"/>
        <v>0</v>
      </c>
      <c r="E507" s="88">
        <f t="shared" si="332"/>
        <v>0</v>
      </c>
      <c r="F507" s="65">
        <f t="shared" si="333"/>
        <v>0</v>
      </c>
      <c r="G507" s="65">
        <f t="shared" si="334"/>
        <v>0</v>
      </c>
      <c r="H507" s="65">
        <f t="shared" si="335"/>
        <v>0</v>
      </c>
      <c r="J507" s="88">
        <f t="shared" si="336"/>
        <v>0.30233918275901323</v>
      </c>
      <c r="K507" s="88">
        <f t="shared" si="337"/>
        <v>0.12386860133278009</v>
      </c>
      <c r="L507" s="88">
        <f t="shared" si="338"/>
        <v>0.13222723531624195</v>
      </c>
      <c r="M507" s="88">
        <f t="shared" si="339"/>
        <v>0.1679988102863024</v>
      </c>
      <c r="N507" s="88">
        <f t="shared" si="340"/>
        <v>0.21758625555448893</v>
      </c>
      <c r="O507" s="88">
        <f t="shared" si="341"/>
        <v>5.5979914751173407E-2</v>
      </c>
      <c r="P507" s="65">
        <f t="shared" si="342"/>
        <v>0</v>
      </c>
      <c r="Q507" s="65">
        <f t="shared" si="343"/>
        <v>0</v>
      </c>
      <c r="R507" s="65">
        <f t="shared" si="344"/>
        <v>0</v>
      </c>
      <c r="S507" s="65">
        <f t="shared" si="345"/>
        <v>0</v>
      </c>
      <c r="T507" s="65">
        <f t="shared" si="346"/>
        <v>0</v>
      </c>
      <c r="U507" s="65">
        <f t="shared" si="347"/>
        <v>0</v>
      </c>
      <c r="V507" s="89">
        <f t="shared" si="348"/>
        <v>0</v>
      </c>
      <c r="W507" s="89">
        <f t="shared" si="349"/>
        <v>0</v>
      </c>
      <c r="X507" s="89">
        <f t="shared" si="350"/>
        <v>0</v>
      </c>
      <c r="Y507" s="89">
        <f t="shared" si="351"/>
        <v>0</v>
      </c>
      <c r="Z507" s="89">
        <f t="shared" si="352"/>
        <v>0</v>
      </c>
      <c r="AA507" s="89">
        <f t="shared" si="353"/>
        <v>0</v>
      </c>
      <c r="AB507" s="89">
        <f t="shared" si="354"/>
        <v>0</v>
      </c>
      <c r="AC507" s="89">
        <f t="shared" si="355"/>
        <v>0</v>
      </c>
      <c r="AD507" s="89">
        <f t="shared" si="356"/>
        <v>0</v>
      </c>
      <c r="AE507" s="89">
        <f t="shared" si="357"/>
        <v>0</v>
      </c>
      <c r="AF507" s="89">
        <f t="shared" si="358"/>
        <v>0</v>
      </c>
      <c r="AG507" s="89">
        <f t="shared" si="359"/>
        <v>0</v>
      </c>
      <c r="AH507" s="65">
        <v>0</v>
      </c>
      <c r="AI507" s="65">
        <v>0</v>
      </c>
      <c r="AJ507" s="65">
        <v>0</v>
      </c>
      <c r="AK507" s="65">
        <v>0</v>
      </c>
      <c r="AL507" s="65">
        <v>0</v>
      </c>
      <c r="AM507" s="65">
        <v>0</v>
      </c>
      <c r="AN507" s="89">
        <v>0</v>
      </c>
      <c r="AO507" s="89">
        <v>0</v>
      </c>
      <c r="AP507" s="89">
        <v>0</v>
      </c>
      <c r="AQ507" s="89">
        <v>0</v>
      </c>
      <c r="AR507" s="89">
        <v>0</v>
      </c>
      <c r="AS507" s="89">
        <v>0</v>
      </c>
      <c r="AT507" s="89">
        <v>0</v>
      </c>
      <c r="AU507" s="89">
        <v>0</v>
      </c>
      <c r="AV507" s="89">
        <v>0</v>
      </c>
      <c r="AW507" s="89">
        <v>0</v>
      </c>
      <c r="AX507" s="89">
        <v>0</v>
      </c>
      <c r="AY507" s="89">
        <v>0</v>
      </c>
      <c r="AZ507" s="65">
        <f t="shared" si="360"/>
        <v>0</v>
      </c>
      <c r="BA507" s="65">
        <f t="shared" si="361"/>
        <v>0</v>
      </c>
      <c r="BB507" s="65">
        <f t="shared" si="362"/>
        <v>0</v>
      </c>
      <c r="BC507" s="65">
        <f t="shared" si="363"/>
        <v>0</v>
      </c>
      <c r="BD507" s="65">
        <f t="shared" si="364"/>
        <v>0</v>
      </c>
      <c r="BE507" s="65">
        <f t="shared" si="365"/>
        <v>0</v>
      </c>
      <c r="BF507" s="65">
        <f t="shared" si="366"/>
        <v>0</v>
      </c>
      <c r="BG507" s="65">
        <f t="shared" si="367"/>
        <v>0</v>
      </c>
      <c r="BH507" s="65">
        <f t="shared" si="368"/>
        <v>0</v>
      </c>
      <c r="BI507" s="65">
        <f t="shared" si="369"/>
        <v>0</v>
      </c>
      <c r="BJ507" s="65">
        <f t="shared" si="370"/>
        <v>0</v>
      </c>
      <c r="BK507" s="65">
        <f t="shared" si="371"/>
        <v>0</v>
      </c>
    </row>
    <row r="508" spans="2:63" ht="15" hidden="1" customHeight="1" outlineLevel="1">
      <c r="B508" s="56" t="s">
        <v>48</v>
      </c>
      <c r="C508" s="56" t="s">
        <v>33</v>
      </c>
      <c r="D508" s="88">
        <f t="shared" si="331"/>
        <v>0</v>
      </c>
      <c r="E508" s="88">
        <f t="shared" si="332"/>
        <v>0</v>
      </c>
      <c r="F508" s="65">
        <f t="shared" si="333"/>
        <v>0</v>
      </c>
      <c r="G508" s="65">
        <f t="shared" si="334"/>
        <v>0</v>
      </c>
      <c r="H508" s="65">
        <f t="shared" si="335"/>
        <v>0</v>
      </c>
      <c r="J508" s="88">
        <f t="shared" si="336"/>
        <v>1.0311440222363804E-3</v>
      </c>
      <c r="K508" s="88">
        <f t="shared" si="337"/>
        <v>0</v>
      </c>
      <c r="L508" s="88">
        <f t="shared" si="338"/>
        <v>0.22601020725727711</v>
      </c>
      <c r="M508" s="88">
        <f t="shared" si="339"/>
        <v>0.77294395625384837</v>
      </c>
      <c r="N508" s="88">
        <f t="shared" si="340"/>
        <v>0</v>
      </c>
      <c r="O508" s="88">
        <f t="shared" si="341"/>
        <v>1.469246663808314E-5</v>
      </c>
      <c r="P508" s="65">
        <f t="shared" si="342"/>
        <v>0</v>
      </c>
      <c r="Q508" s="65">
        <f t="shared" si="343"/>
        <v>0</v>
      </c>
      <c r="R508" s="65">
        <f t="shared" si="344"/>
        <v>0</v>
      </c>
      <c r="S508" s="65">
        <f t="shared" si="345"/>
        <v>0</v>
      </c>
      <c r="T508" s="65">
        <f t="shared" si="346"/>
        <v>0</v>
      </c>
      <c r="U508" s="65">
        <f t="shared" si="347"/>
        <v>0</v>
      </c>
      <c r="V508" s="89">
        <f t="shared" si="348"/>
        <v>0</v>
      </c>
      <c r="W508" s="89">
        <f t="shared" si="349"/>
        <v>0</v>
      </c>
      <c r="X508" s="89">
        <f t="shared" si="350"/>
        <v>0</v>
      </c>
      <c r="Y508" s="89">
        <f t="shared" si="351"/>
        <v>0</v>
      </c>
      <c r="Z508" s="89">
        <f t="shared" si="352"/>
        <v>0</v>
      </c>
      <c r="AA508" s="89">
        <f t="shared" si="353"/>
        <v>0</v>
      </c>
      <c r="AB508" s="89">
        <f t="shared" si="354"/>
        <v>0</v>
      </c>
      <c r="AC508" s="89">
        <f t="shared" si="355"/>
        <v>0</v>
      </c>
      <c r="AD508" s="89">
        <f t="shared" si="356"/>
        <v>0</v>
      </c>
      <c r="AE508" s="89">
        <f t="shared" si="357"/>
        <v>0</v>
      </c>
      <c r="AF508" s="89">
        <f t="shared" si="358"/>
        <v>0</v>
      </c>
      <c r="AG508" s="89">
        <f t="shared" si="359"/>
        <v>0</v>
      </c>
      <c r="AH508" s="65">
        <v>772</v>
      </c>
      <c r="AI508" s="65">
        <v>0</v>
      </c>
      <c r="AJ508" s="65">
        <v>169210</v>
      </c>
      <c r="AK508" s="65">
        <v>578690</v>
      </c>
      <c r="AL508" s="65">
        <v>0</v>
      </c>
      <c r="AM508" s="65">
        <v>11</v>
      </c>
      <c r="AN508" s="89">
        <v>638466</v>
      </c>
      <c r="AO508" s="89">
        <v>0</v>
      </c>
      <c r="AP508" s="89">
        <v>61344178</v>
      </c>
      <c r="AQ508" s="89">
        <v>400907346</v>
      </c>
      <c r="AR508" s="89">
        <v>0</v>
      </c>
      <c r="AS508" s="89">
        <v>11650</v>
      </c>
      <c r="AT508" s="89">
        <v>277840</v>
      </c>
      <c r="AU508" s="89">
        <v>0</v>
      </c>
      <c r="AV508" s="89">
        <v>57138604</v>
      </c>
      <c r="AW508" s="89">
        <v>182647849</v>
      </c>
      <c r="AX508" s="89">
        <v>0</v>
      </c>
      <c r="AY508" s="89">
        <v>3249</v>
      </c>
      <c r="AZ508" s="65">
        <f t="shared" si="360"/>
        <v>827.02849740932641</v>
      </c>
      <c r="BA508" s="65">
        <f t="shared" si="361"/>
        <v>0</v>
      </c>
      <c r="BB508" s="65">
        <f t="shared" si="362"/>
        <v>362.5328172093848</v>
      </c>
      <c r="BC508" s="65">
        <f t="shared" si="363"/>
        <v>692.78429902020082</v>
      </c>
      <c r="BD508" s="65">
        <f t="shared" si="364"/>
        <v>0</v>
      </c>
      <c r="BE508" s="65">
        <f t="shared" si="365"/>
        <v>1059.090909090909</v>
      </c>
      <c r="BF508" s="65">
        <f t="shared" si="366"/>
        <v>359.89637305699483</v>
      </c>
      <c r="BG508" s="65">
        <f t="shared" si="367"/>
        <v>0</v>
      </c>
      <c r="BH508" s="65">
        <f t="shared" si="368"/>
        <v>337.67864783405236</v>
      </c>
      <c r="BI508" s="65">
        <f t="shared" si="369"/>
        <v>315.62295702362229</v>
      </c>
      <c r="BJ508" s="65">
        <f t="shared" si="370"/>
        <v>0</v>
      </c>
      <c r="BK508" s="65">
        <f t="shared" si="371"/>
        <v>295.36363636363637</v>
      </c>
    </row>
    <row r="509" spans="2:63" ht="15" hidden="1" customHeight="1" outlineLevel="1">
      <c r="B509" s="56" t="s">
        <v>48</v>
      </c>
      <c r="C509" s="56" t="s">
        <v>32</v>
      </c>
      <c r="D509" s="88">
        <f t="shared" si="331"/>
        <v>0</v>
      </c>
      <c r="E509" s="88">
        <f t="shared" si="332"/>
        <v>0</v>
      </c>
      <c r="F509" s="65">
        <f t="shared" si="333"/>
        <v>0</v>
      </c>
      <c r="G509" s="65">
        <f t="shared" si="334"/>
        <v>0</v>
      </c>
      <c r="H509" s="65">
        <f t="shared" si="335"/>
        <v>0</v>
      </c>
      <c r="J509" s="88">
        <f t="shared" si="336"/>
        <v>0.30233918275901323</v>
      </c>
      <c r="K509" s="88">
        <f t="shared" si="337"/>
        <v>0.12386860133278009</v>
      </c>
      <c r="L509" s="88">
        <f t="shared" si="338"/>
        <v>0.13222723531624195</v>
      </c>
      <c r="M509" s="88">
        <f t="shared" si="339"/>
        <v>0.1679988102863024</v>
      </c>
      <c r="N509" s="88">
        <f t="shared" si="340"/>
        <v>0.21758625555448893</v>
      </c>
      <c r="O509" s="88">
        <f t="shared" si="341"/>
        <v>5.5979914751173407E-2</v>
      </c>
      <c r="P509" s="65">
        <f t="shared" si="342"/>
        <v>0</v>
      </c>
      <c r="Q509" s="65">
        <f t="shared" si="343"/>
        <v>0</v>
      </c>
      <c r="R509" s="65">
        <f t="shared" si="344"/>
        <v>0</v>
      </c>
      <c r="S509" s="65">
        <f t="shared" si="345"/>
        <v>0</v>
      </c>
      <c r="T509" s="65">
        <f t="shared" si="346"/>
        <v>0</v>
      </c>
      <c r="U509" s="65">
        <f t="shared" si="347"/>
        <v>0</v>
      </c>
      <c r="V509" s="89">
        <f t="shared" si="348"/>
        <v>0</v>
      </c>
      <c r="W509" s="89">
        <f t="shared" si="349"/>
        <v>0</v>
      </c>
      <c r="X509" s="89">
        <f t="shared" si="350"/>
        <v>0</v>
      </c>
      <c r="Y509" s="89">
        <f t="shared" si="351"/>
        <v>0</v>
      </c>
      <c r="Z509" s="89">
        <f t="shared" si="352"/>
        <v>0</v>
      </c>
      <c r="AA509" s="89">
        <f t="shared" si="353"/>
        <v>0</v>
      </c>
      <c r="AB509" s="89">
        <f t="shared" si="354"/>
        <v>0</v>
      </c>
      <c r="AC509" s="89">
        <f t="shared" si="355"/>
        <v>0</v>
      </c>
      <c r="AD509" s="89">
        <f t="shared" si="356"/>
        <v>0</v>
      </c>
      <c r="AE509" s="89">
        <f t="shared" si="357"/>
        <v>0</v>
      </c>
      <c r="AF509" s="89">
        <f t="shared" si="358"/>
        <v>0</v>
      </c>
      <c r="AG509" s="89">
        <f t="shared" si="359"/>
        <v>0</v>
      </c>
      <c r="AH509" s="65">
        <v>0</v>
      </c>
      <c r="AI509" s="65">
        <v>0</v>
      </c>
      <c r="AJ509" s="65">
        <v>0</v>
      </c>
      <c r="AK509" s="65">
        <v>0</v>
      </c>
      <c r="AL509" s="65">
        <v>0</v>
      </c>
      <c r="AM509" s="65">
        <v>0</v>
      </c>
      <c r="AN509" s="89">
        <v>0</v>
      </c>
      <c r="AO509" s="89">
        <v>0</v>
      </c>
      <c r="AP509" s="89">
        <v>0</v>
      </c>
      <c r="AQ509" s="89">
        <v>0</v>
      </c>
      <c r="AR509" s="89">
        <v>0</v>
      </c>
      <c r="AS509" s="89">
        <v>0</v>
      </c>
      <c r="AT509" s="89">
        <v>0</v>
      </c>
      <c r="AU509" s="89">
        <v>0</v>
      </c>
      <c r="AV509" s="89">
        <v>0</v>
      </c>
      <c r="AW509" s="89">
        <v>0</v>
      </c>
      <c r="AX509" s="89">
        <v>0</v>
      </c>
      <c r="AY509" s="89">
        <v>0</v>
      </c>
      <c r="AZ509" s="65">
        <f t="shared" si="360"/>
        <v>0</v>
      </c>
      <c r="BA509" s="65">
        <f t="shared" si="361"/>
        <v>0</v>
      </c>
      <c r="BB509" s="65">
        <f t="shared" si="362"/>
        <v>0</v>
      </c>
      <c r="BC509" s="65">
        <f t="shared" si="363"/>
        <v>0</v>
      </c>
      <c r="BD509" s="65">
        <f t="shared" si="364"/>
        <v>0</v>
      </c>
      <c r="BE509" s="65">
        <f t="shared" si="365"/>
        <v>0</v>
      </c>
      <c r="BF509" s="65">
        <f t="shared" si="366"/>
        <v>0</v>
      </c>
      <c r="BG509" s="65">
        <f t="shared" si="367"/>
        <v>0</v>
      </c>
      <c r="BH509" s="65">
        <f t="shared" si="368"/>
        <v>0</v>
      </c>
      <c r="BI509" s="65">
        <f t="shared" si="369"/>
        <v>0</v>
      </c>
      <c r="BJ509" s="65">
        <f t="shared" si="370"/>
        <v>0</v>
      </c>
      <c r="BK509" s="65">
        <f t="shared" si="371"/>
        <v>0</v>
      </c>
    </row>
    <row r="510" spans="2:63" ht="15" hidden="1" customHeight="1" outlineLevel="1">
      <c r="B510" s="56" t="s">
        <v>48</v>
      </c>
      <c r="C510" s="56" t="s">
        <v>31</v>
      </c>
      <c r="D510" s="88">
        <f t="shared" si="331"/>
        <v>0</v>
      </c>
      <c r="E510" s="88">
        <f t="shared" si="332"/>
        <v>0</v>
      </c>
      <c r="F510" s="65">
        <f t="shared" si="333"/>
        <v>0</v>
      </c>
      <c r="G510" s="65">
        <f t="shared" si="334"/>
        <v>0</v>
      </c>
      <c r="H510" s="65">
        <f t="shared" si="335"/>
        <v>0</v>
      </c>
      <c r="J510" s="88">
        <f t="shared" si="336"/>
        <v>0.30233918275901323</v>
      </c>
      <c r="K510" s="88">
        <f t="shared" si="337"/>
        <v>0.12386860133278009</v>
      </c>
      <c r="L510" s="88">
        <f t="shared" si="338"/>
        <v>0.13222723531624195</v>
      </c>
      <c r="M510" s="88">
        <f t="shared" si="339"/>
        <v>0.1679988102863024</v>
      </c>
      <c r="N510" s="88">
        <f t="shared" si="340"/>
        <v>0.21758625555448893</v>
      </c>
      <c r="O510" s="88">
        <f t="shared" si="341"/>
        <v>5.5979914751173407E-2</v>
      </c>
      <c r="P510" s="65">
        <f t="shared" si="342"/>
        <v>0</v>
      </c>
      <c r="Q510" s="65">
        <f t="shared" si="343"/>
        <v>0</v>
      </c>
      <c r="R510" s="65">
        <f t="shared" si="344"/>
        <v>0</v>
      </c>
      <c r="S510" s="65">
        <f t="shared" si="345"/>
        <v>0</v>
      </c>
      <c r="T510" s="65">
        <f t="shared" si="346"/>
        <v>0</v>
      </c>
      <c r="U510" s="65">
        <f t="shared" si="347"/>
        <v>0</v>
      </c>
      <c r="V510" s="89">
        <f t="shared" si="348"/>
        <v>0</v>
      </c>
      <c r="W510" s="89">
        <f t="shared" si="349"/>
        <v>0</v>
      </c>
      <c r="X510" s="89">
        <f t="shared" si="350"/>
        <v>0</v>
      </c>
      <c r="Y510" s="89">
        <f t="shared" si="351"/>
        <v>0</v>
      </c>
      <c r="Z510" s="89">
        <f t="shared" si="352"/>
        <v>0</v>
      </c>
      <c r="AA510" s="89">
        <f t="shared" si="353"/>
        <v>0</v>
      </c>
      <c r="AB510" s="89">
        <f t="shared" si="354"/>
        <v>0</v>
      </c>
      <c r="AC510" s="89">
        <f t="shared" si="355"/>
        <v>0</v>
      </c>
      <c r="AD510" s="89">
        <f t="shared" si="356"/>
        <v>0</v>
      </c>
      <c r="AE510" s="89">
        <f t="shared" si="357"/>
        <v>0</v>
      </c>
      <c r="AF510" s="89">
        <f t="shared" si="358"/>
        <v>0</v>
      </c>
      <c r="AG510" s="89">
        <f t="shared" si="359"/>
        <v>0</v>
      </c>
      <c r="AH510" s="65">
        <v>0</v>
      </c>
      <c r="AI510" s="65">
        <v>0</v>
      </c>
      <c r="AJ510" s="65">
        <v>0</v>
      </c>
      <c r="AK510" s="65">
        <v>0</v>
      </c>
      <c r="AL510" s="65">
        <v>0</v>
      </c>
      <c r="AM510" s="65">
        <v>0</v>
      </c>
      <c r="AN510" s="89">
        <v>0</v>
      </c>
      <c r="AO510" s="89">
        <v>0</v>
      </c>
      <c r="AP510" s="89">
        <v>0</v>
      </c>
      <c r="AQ510" s="89">
        <v>0</v>
      </c>
      <c r="AR510" s="89">
        <v>0</v>
      </c>
      <c r="AS510" s="89">
        <v>0</v>
      </c>
      <c r="AT510" s="89">
        <v>0</v>
      </c>
      <c r="AU510" s="89">
        <v>0</v>
      </c>
      <c r="AV510" s="89">
        <v>0</v>
      </c>
      <c r="AW510" s="89">
        <v>0</v>
      </c>
      <c r="AX510" s="89">
        <v>0</v>
      </c>
      <c r="AY510" s="89">
        <v>0</v>
      </c>
      <c r="AZ510" s="65">
        <f t="shared" si="360"/>
        <v>0</v>
      </c>
      <c r="BA510" s="65">
        <f t="shared" si="361"/>
        <v>0</v>
      </c>
      <c r="BB510" s="65">
        <f t="shared" si="362"/>
        <v>0</v>
      </c>
      <c r="BC510" s="65">
        <f t="shared" si="363"/>
        <v>0</v>
      </c>
      <c r="BD510" s="65">
        <f t="shared" si="364"/>
        <v>0</v>
      </c>
      <c r="BE510" s="65">
        <f t="shared" si="365"/>
        <v>0</v>
      </c>
      <c r="BF510" s="65">
        <f t="shared" si="366"/>
        <v>0</v>
      </c>
      <c r="BG510" s="65">
        <f t="shared" si="367"/>
        <v>0</v>
      </c>
      <c r="BH510" s="65">
        <f t="shared" si="368"/>
        <v>0</v>
      </c>
      <c r="BI510" s="65">
        <f t="shared" si="369"/>
        <v>0</v>
      </c>
      <c r="BJ510" s="65">
        <f t="shared" si="370"/>
        <v>0</v>
      </c>
      <c r="BK510" s="65">
        <f t="shared" si="371"/>
        <v>0</v>
      </c>
    </row>
    <row r="511" spans="2:63" ht="15" hidden="1" customHeight="1" outlineLevel="1">
      <c r="B511" s="56" t="s">
        <v>48</v>
      </c>
      <c r="C511" s="56" t="s">
        <v>135</v>
      </c>
      <c r="D511" s="88">
        <f t="shared" si="331"/>
        <v>0</v>
      </c>
      <c r="E511" s="88">
        <f t="shared" si="332"/>
        <v>0</v>
      </c>
      <c r="F511" s="65">
        <f t="shared" si="333"/>
        <v>0</v>
      </c>
      <c r="G511" s="65">
        <f t="shared" si="334"/>
        <v>0</v>
      </c>
      <c r="H511" s="65">
        <f t="shared" si="335"/>
        <v>0</v>
      </c>
      <c r="J511" s="88">
        <f t="shared" si="336"/>
        <v>0.30233918275901323</v>
      </c>
      <c r="K511" s="88">
        <f t="shared" si="337"/>
        <v>0.12386860133278009</v>
      </c>
      <c r="L511" s="88">
        <f t="shared" si="338"/>
        <v>0.13222723531624195</v>
      </c>
      <c r="M511" s="88">
        <f t="shared" si="339"/>
        <v>0.1679988102863024</v>
      </c>
      <c r="N511" s="88">
        <f t="shared" si="340"/>
        <v>0.21758625555448893</v>
      </c>
      <c r="O511" s="88">
        <f t="shared" si="341"/>
        <v>5.5979914751173407E-2</v>
      </c>
      <c r="P511" s="65">
        <f t="shared" si="342"/>
        <v>0</v>
      </c>
      <c r="Q511" s="65">
        <f t="shared" si="343"/>
        <v>0</v>
      </c>
      <c r="R511" s="65">
        <f t="shared" si="344"/>
        <v>0</v>
      </c>
      <c r="S511" s="65">
        <f t="shared" si="345"/>
        <v>0</v>
      </c>
      <c r="T511" s="65">
        <f t="shared" si="346"/>
        <v>0</v>
      </c>
      <c r="U511" s="65">
        <f t="shared" si="347"/>
        <v>0</v>
      </c>
      <c r="V511" s="89">
        <f t="shared" si="348"/>
        <v>0</v>
      </c>
      <c r="W511" s="89">
        <f t="shared" si="349"/>
        <v>0</v>
      </c>
      <c r="X511" s="89">
        <f t="shared" si="350"/>
        <v>0</v>
      </c>
      <c r="Y511" s="89">
        <f t="shared" si="351"/>
        <v>0</v>
      </c>
      <c r="Z511" s="89">
        <f t="shared" si="352"/>
        <v>0</v>
      </c>
      <c r="AA511" s="89">
        <f t="shared" si="353"/>
        <v>0</v>
      </c>
      <c r="AB511" s="89">
        <f t="shared" si="354"/>
        <v>0</v>
      </c>
      <c r="AC511" s="89">
        <f t="shared" si="355"/>
        <v>0</v>
      </c>
      <c r="AD511" s="89">
        <f t="shared" si="356"/>
        <v>0</v>
      </c>
      <c r="AE511" s="89">
        <f t="shared" si="357"/>
        <v>0</v>
      </c>
      <c r="AF511" s="89">
        <f t="shared" si="358"/>
        <v>0</v>
      </c>
      <c r="AG511" s="89">
        <f t="shared" si="359"/>
        <v>0</v>
      </c>
      <c r="AH511" s="65">
        <v>0</v>
      </c>
      <c r="AI511" s="65">
        <v>0</v>
      </c>
      <c r="AJ511" s="65">
        <v>0</v>
      </c>
      <c r="AK511" s="65">
        <v>0</v>
      </c>
      <c r="AL511" s="65">
        <v>0</v>
      </c>
      <c r="AM511" s="65">
        <v>0</v>
      </c>
      <c r="AN511" s="89">
        <v>0</v>
      </c>
      <c r="AO511" s="89">
        <v>0</v>
      </c>
      <c r="AP511" s="89">
        <v>0</v>
      </c>
      <c r="AQ511" s="89">
        <v>0</v>
      </c>
      <c r="AR511" s="89">
        <v>0</v>
      </c>
      <c r="AS511" s="89">
        <v>0</v>
      </c>
      <c r="AT511" s="89">
        <v>0</v>
      </c>
      <c r="AU511" s="89">
        <v>0</v>
      </c>
      <c r="AV511" s="89">
        <v>0</v>
      </c>
      <c r="AW511" s="89">
        <v>0</v>
      </c>
      <c r="AX511" s="89">
        <v>0</v>
      </c>
      <c r="AY511" s="89">
        <v>0</v>
      </c>
      <c r="AZ511" s="65">
        <f t="shared" si="360"/>
        <v>0</v>
      </c>
      <c r="BA511" s="65">
        <f t="shared" si="361"/>
        <v>0</v>
      </c>
      <c r="BB511" s="65">
        <f t="shared" si="362"/>
        <v>0</v>
      </c>
      <c r="BC511" s="65">
        <f t="shared" si="363"/>
        <v>0</v>
      </c>
      <c r="BD511" s="65">
        <f t="shared" si="364"/>
        <v>0</v>
      </c>
      <c r="BE511" s="65">
        <f t="shared" si="365"/>
        <v>0</v>
      </c>
      <c r="BF511" s="65">
        <f t="shared" si="366"/>
        <v>0</v>
      </c>
      <c r="BG511" s="65">
        <f t="shared" si="367"/>
        <v>0</v>
      </c>
      <c r="BH511" s="65">
        <f t="shared" si="368"/>
        <v>0</v>
      </c>
      <c r="BI511" s="65">
        <f t="shared" si="369"/>
        <v>0</v>
      </c>
      <c r="BJ511" s="65">
        <f t="shared" si="370"/>
        <v>0</v>
      </c>
      <c r="BK511" s="65">
        <f t="shared" si="371"/>
        <v>0</v>
      </c>
    </row>
    <row r="512" spans="2:63" ht="15" hidden="1" customHeight="1" outlineLevel="1">
      <c r="B512" s="56" t="s">
        <v>47</v>
      </c>
      <c r="C512" s="56" t="s">
        <v>125</v>
      </c>
      <c r="D512" s="88">
        <f t="shared" si="331"/>
        <v>0</v>
      </c>
      <c r="E512" s="88">
        <f t="shared" si="332"/>
        <v>0</v>
      </c>
      <c r="F512" s="65">
        <f t="shared" si="333"/>
        <v>0</v>
      </c>
      <c r="G512" s="65">
        <f t="shared" si="334"/>
        <v>0</v>
      </c>
      <c r="H512" s="65">
        <f t="shared" si="335"/>
        <v>0</v>
      </c>
      <c r="J512" s="88">
        <f t="shared" si="336"/>
        <v>0.30233918275901323</v>
      </c>
      <c r="K512" s="88">
        <f t="shared" si="337"/>
        <v>0.12386860133278009</v>
      </c>
      <c r="L512" s="88">
        <f t="shared" si="338"/>
        <v>0.13222723531624195</v>
      </c>
      <c r="M512" s="88">
        <f t="shared" si="339"/>
        <v>0.1679988102863024</v>
      </c>
      <c r="N512" s="88">
        <f t="shared" si="340"/>
        <v>0.21758625555448893</v>
      </c>
      <c r="O512" s="88">
        <f t="shared" si="341"/>
        <v>5.5979914751173407E-2</v>
      </c>
      <c r="P512" s="65">
        <f t="shared" si="342"/>
        <v>0</v>
      </c>
      <c r="Q512" s="65">
        <f t="shared" si="343"/>
        <v>0</v>
      </c>
      <c r="R512" s="65">
        <f t="shared" si="344"/>
        <v>0</v>
      </c>
      <c r="S512" s="65">
        <f t="shared" si="345"/>
        <v>0</v>
      </c>
      <c r="T512" s="65">
        <f t="shared" si="346"/>
        <v>0</v>
      </c>
      <c r="U512" s="65">
        <f t="shared" si="347"/>
        <v>0</v>
      </c>
      <c r="V512" s="89">
        <f t="shared" si="348"/>
        <v>0</v>
      </c>
      <c r="W512" s="89">
        <f t="shared" si="349"/>
        <v>0</v>
      </c>
      <c r="X512" s="89">
        <f t="shared" si="350"/>
        <v>0</v>
      </c>
      <c r="Y512" s="89">
        <f t="shared" si="351"/>
        <v>0</v>
      </c>
      <c r="Z512" s="89">
        <f t="shared" si="352"/>
        <v>0</v>
      </c>
      <c r="AA512" s="89">
        <f t="shared" si="353"/>
        <v>0</v>
      </c>
      <c r="AB512" s="89">
        <f t="shared" si="354"/>
        <v>0</v>
      </c>
      <c r="AC512" s="89">
        <f t="shared" si="355"/>
        <v>0</v>
      </c>
      <c r="AD512" s="89">
        <f t="shared" si="356"/>
        <v>0</v>
      </c>
      <c r="AE512" s="89">
        <f t="shared" si="357"/>
        <v>0</v>
      </c>
      <c r="AF512" s="89">
        <f t="shared" si="358"/>
        <v>0</v>
      </c>
      <c r="AG512" s="89">
        <f t="shared" si="359"/>
        <v>0</v>
      </c>
      <c r="AH512" s="65">
        <v>0</v>
      </c>
      <c r="AI512" s="65">
        <v>0</v>
      </c>
      <c r="AJ512" s="65">
        <v>0</v>
      </c>
      <c r="AK512" s="65">
        <v>0</v>
      </c>
      <c r="AL512" s="65">
        <v>0</v>
      </c>
      <c r="AM512" s="65">
        <v>0</v>
      </c>
      <c r="AN512" s="89">
        <v>0</v>
      </c>
      <c r="AO512" s="89">
        <v>0</v>
      </c>
      <c r="AP512" s="89">
        <v>0</v>
      </c>
      <c r="AQ512" s="89">
        <v>0</v>
      </c>
      <c r="AR512" s="89">
        <v>0</v>
      </c>
      <c r="AS512" s="89">
        <v>0</v>
      </c>
      <c r="AT512" s="89">
        <v>0</v>
      </c>
      <c r="AU512" s="89">
        <v>0</v>
      </c>
      <c r="AV512" s="89">
        <v>0</v>
      </c>
      <c r="AW512" s="89">
        <v>0</v>
      </c>
      <c r="AX512" s="89">
        <v>0</v>
      </c>
      <c r="AY512" s="89">
        <v>0</v>
      </c>
      <c r="AZ512" s="65">
        <f t="shared" si="360"/>
        <v>0</v>
      </c>
      <c r="BA512" s="65">
        <f t="shared" si="361"/>
        <v>0</v>
      </c>
      <c r="BB512" s="65">
        <f t="shared" si="362"/>
        <v>0</v>
      </c>
      <c r="BC512" s="65">
        <f t="shared" si="363"/>
        <v>0</v>
      </c>
      <c r="BD512" s="65">
        <f t="shared" si="364"/>
        <v>0</v>
      </c>
      <c r="BE512" s="65">
        <f t="shared" si="365"/>
        <v>0</v>
      </c>
      <c r="BF512" s="65">
        <f t="shared" si="366"/>
        <v>0</v>
      </c>
      <c r="BG512" s="65">
        <f t="shared" si="367"/>
        <v>0</v>
      </c>
      <c r="BH512" s="65">
        <f t="shared" si="368"/>
        <v>0</v>
      </c>
      <c r="BI512" s="65">
        <f t="shared" si="369"/>
        <v>0</v>
      </c>
      <c r="BJ512" s="65">
        <f t="shared" si="370"/>
        <v>0</v>
      </c>
      <c r="BK512" s="65">
        <f t="shared" si="371"/>
        <v>0</v>
      </c>
    </row>
    <row r="513" spans="2:63" ht="15" hidden="1" customHeight="1" outlineLevel="1">
      <c r="B513" s="56" t="s">
        <v>47</v>
      </c>
      <c r="C513" s="56" t="s">
        <v>126</v>
      </c>
      <c r="D513" s="88">
        <f t="shared" si="331"/>
        <v>0</v>
      </c>
      <c r="E513" s="88">
        <f t="shared" si="332"/>
        <v>0</v>
      </c>
      <c r="F513" s="65">
        <f t="shared" si="333"/>
        <v>0</v>
      </c>
      <c r="G513" s="65">
        <f t="shared" si="334"/>
        <v>0</v>
      </c>
      <c r="H513" s="65">
        <f t="shared" si="335"/>
        <v>0</v>
      </c>
      <c r="J513" s="88">
        <f t="shared" si="336"/>
        <v>0.30233918275901323</v>
      </c>
      <c r="K513" s="88">
        <f t="shared" si="337"/>
        <v>0.12386860133278009</v>
      </c>
      <c r="L513" s="88">
        <f t="shared" si="338"/>
        <v>0.13222723531624195</v>
      </c>
      <c r="M513" s="88">
        <f t="shared" si="339"/>
        <v>0.1679988102863024</v>
      </c>
      <c r="N513" s="88">
        <f t="shared" si="340"/>
        <v>0.21758625555448893</v>
      </c>
      <c r="O513" s="88">
        <f t="shared" si="341"/>
        <v>5.5979914751173407E-2</v>
      </c>
      <c r="P513" s="65">
        <f t="shared" si="342"/>
        <v>0</v>
      </c>
      <c r="Q513" s="65">
        <f t="shared" si="343"/>
        <v>0</v>
      </c>
      <c r="R513" s="65">
        <f t="shared" si="344"/>
        <v>0</v>
      </c>
      <c r="S513" s="65">
        <f t="shared" si="345"/>
        <v>0</v>
      </c>
      <c r="T513" s="65">
        <f t="shared" si="346"/>
        <v>0</v>
      </c>
      <c r="U513" s="65">
        <f t="shared" si="347"/>
        <v>0</v>
      </c>
      <c r="V513" s="89">
        <f t="shared" si="348"/>
        <v>0</v>
      </c>
      <c r="W513" s="89">
        <f t="shared" si="349"/>
        <v>0</v>
      </c>
      <c r="X513" s="89">
        <f t="shared" si="350"/>
        <v>0</v>
      </c>
      <c r="Y513" s="89">
        <f t="shared" si="351"/>
        <v>0</v>
      </c>
      <c r="Z513" s="89">
        <f t="shared" si="352"/>
        <v>0</v>
      </c>
      <c r="AA513" s="89">
        <f t="shared" si="353"/>
        <v>0</v>
      </c>
      <c r="AB513" s="89">
        <f t="shared" si="354"/>
        <v>0</v>
      </c>
      <c r="AC513" s="89">
        <f t="shared" si="355"/>
        <v>0</v>
      </c>
      <c r="AD513" s="89">
        <f t="shared" si="356"/>
        <v>0</v>
      </c>
      <c r="AE513" s="89">
        <f t="shared" si="357"/>
        <v>0</v>
      </c>
      <c r="AF513" s="89">
        <f t="shared" si="358"/>
        <v>0</v>
      </c>
      <c r="AG513" s="89">
        <f t="shared" si="359"/>
        <v>0</v>
      </c>
      <c r="AH513" s="65">
        <v>0</v>
      </c>
      <c r="AI513" s="65">
        <v>0</v>
      </c>
      <c r="AJ513" s="65">
        <v>0</v>
      </c>
      <c r="AK513" s="65">
        <v>0</v>
      </c>
      <c r="AL513" s="65">
        <v>0</v>
      </c>
      <c r="AM513" s="65">
        <v>0</v>
      </c>
      <c r="AN513" s="89">
        <v>0</v>
      </c>
      <c r="AO513" s="89">
        <v>0</v>
      </c>
      <c r="AP513" s="89">
        <v>0</v>
      </c>
      <c r="AQ513" s="89">
        <v>0</v>
      </c>
      <c r="AR513" s="89">
        <v>0</v>
      </c>
      <c r="AS513" s="89">
        <v>0</v>
      </c>
      <c r="AT513" s="89">
        <v>0</v>
      </c>
      <c r="AU513" s="89">
        <v>0</v>
      </c>
      <c r="AV513" s="89">
        <v>0</v>
      </c>
      <c r="AW513" s="89">
        <v>0</v>
      </c>
      <c r="AX513" s="89">
        <v>0</v>
      </c>
      <c r="AY513" s="89">
        <v>0</v>
      </c>
      <c r="AZ513" s="65">
        <f t="shared" si="360"/>
        <v>0</v>
      </c>
      <c r="BA513" s="65">
        <f t="shared" si="361"/>
        <v>0</v>
      </c>
      <c r="BB513" s="65">
        <f t="shared" si="362"/>
        <v>0</v>
      </c>
      <c r="BC513" s="65">
        <f t="shared" si="363"/>
        <v>0</v>
      </c>
      <c r="BD513" s="65">
        <f t="shared" si="364"/>
        <v>0</v>
      </c>
      <c r="BE513" s="65">
        <f t="shared" si="365"/>
        <v>0</v>
      </c>
      <c r="BF513" s="65">
        <f t="shared" si="366"/>
        <v>0</v>
      </c>
      <c r="BG513" s="65">
        <f t="shared" si="367"/>
        <v>0</v>
      </c>
      <c r="BH513" s="65">
        <f t="shared" si="368"/>
        <v>0</v>
      </c>
      <c r="BI513" s="65">
        <f t="shared" si="369"/>
        <v>0</v>
      </c>
      <c r="BJ513" s="65">
        <f t="shared" si="370"/>
        <v>0</v>
      </c>
      <c r="BK513" s="65">
        <f t="shared" si="371"/>
        <v>0</v>
      </c>
    </row>
    <row r="514" spans="2:63" ht="15" hidden="1" customHeight="1" outlineLevel="1">
      <c r="B514" s="56" t="s">
        <v>47</v>
      </c>
      <c r="C514" s="56" t="s">
        <v>127</v>
      </c>
      <c r="D514" s="88">
        <f t="shared" si="331"/>
        <v>0</v>
      </c>
      <c r="E514" s="88">
        <f t="shared" si="332"/>
        <v>0</v>
      </c>
      <c r="F514" s="65">
        <f t="shared" si="333"/>
        <v>0</v>
      </c>
      <c r="G514" s="65">
        <f t="shared" si="334"/>
        <v>0</v>
      </c>
      <c r="H514" s="65">
        <f t="shared" si="335"/>
        <v>0</v>
      </c>
      <c r="J514" s="88">
        <f t="shared" si="336"/>
        <v>0.30233918275901323</v>
      </c>
      <c r="K514" s="88">
        <f t="shared" si="337"/>
        <v>0.12386860133278009</v>
      </c>
      <c r="L514" s="88">
        <f t="shared" si="338"/>
        <v>0.13222723531624195</v>
      </c>
      <c r="M514" s="88">
        <f t="shared" si="339"/>
        <v>0.1679988102863024</v>
      </c>
      <c r="N514" s="88">
        <f t="shared" si="340"/>
        <v>0.21758625555448893</v>
      </c>
      <c r="O514" s="88">
        <f t="shared" si="341"/>
        <v>5.5979914751173407E-2</v>
      </c>
      <c r="P514" s="65">
        <f t="shared" si="342"/>
        <v>0</v>
      </c>
      <c r="Q514" s="65">
        <f t="shared" si="343"/>
        <v>0</v>
      </c>
      <c r="R514" s="65">
        <f t="shared" si="344"/>
        <v>0</v>
      </c>
      <c r="S514" s="65">
        <f t="shared" si="345"/>
        <v>0</v>
      </c>
      <c r="T514" s="65">
        <f t="shared" si="346"/>
        <v>0</v>
      </c>
      <c r="U514" s="65">
        <f t="shared" si="347"/>
        <v>0</v>
      </c>
      <c r="V514" s="89">
        <f t="shared" si="348"/>
        <v>0</v>
      </c>
      <c r="W514" s="89">
        <f t="shared" si="349"/>
        <v>0</v>
      </c>
      <c r="X514" s="89">
        <f t="shared" si="350"/>
        <v>0</v>
      </c>
      <c r="Y514" s="89">
        <f t="shared" si="351"/>
        <v>0</v>
      </c>
      <c r="Z514" s="89">
        <f t="shared" si="352"/>
        <v>0</v>
      </c>
      <c r="AA514" s="89">
        <f t="shared" si="353"/>
        <v>0</v>
      </c>
      <c r="AB514" s="89">
        <f t="shared" si="354"/>
        <v>0</v>
      </c>
      <c r="AC514" s="89">
        <f t="shared" si="355"/>
        <v>0</v>
      </c>
      <c r="AD514" s="89">
        <f t="shared" si="356"/>
        <v>0</v>
      </c>
      <c r="AE514" s="89">
        <f t="shared" si="357"/>
        <v>0</v>
      </c>
      <c r="AF514" s="89">
        <f t="shared" si="358"/>
        <v>0</v>
      </c>
      <c r="AG514" s="89">
        <f t="shared" si="359"/>
        <v>0</v>
      </c>
      <c r="AH514" s="65">
        <v>0</v>
      </c>
      <c r="AI514" s="65">
        <v>0</v>
      </c>
      <c r="AJ514" s="65">
        <v>0</v>
      </c>
      <c r="AK514" s="65">
        <v>0</v>
      </c>
      <c r="AL514" s="65">
        <v>0</v>
      </c>
      <c r="AM514" s="65">
        <v>0</v>
      </c>
      <c r="AN514" s="89">
        <v>0</v>
      </c>
      <c r="AO514" s="89">
        <v>0</v>
      </c>
      <c r="AP514" s="89">
        <v>0</v>
      </c>
      <c r="AQ514" s="89">
        <v>0</v>
      </c>
      <c r="AR514" s="89">
        <v>0</v>
      </c>
      <c r="AS514" s="89">
        <v>0</v>
      </c>
      <c r="AT514" s="89">
        <v>0</v>
      </c>
      <c r="AU514" s="89">
        <v>0</v>
      </c>
      <c r="AV514" s="89">
        <v>0</v>
      </c>
      <c r="AW514" s="89">
        <v>0</v>
      </c>
      <c r="AX514" s="89">
        <v>0</v>
      </c>
      <c r="AY514" s="89">
        <v>0</v>
      </c>
      <c r="AZ514" s="65">
        <f t="shared" si="360"/>
        <v>0</v>
      </c>
      <c r="BA514" s="65">
        <f t="shared" si="361"/>
        <v>0</v>
      </c>
      <c r="BB514" s="65">
        <f t="shared" si="362"/>
        <v>0</v>
      </c>
      <c r="BC514" s="65">
        <f t="shared" si="363"/>
        <v>0</v>
      </c>
      <c r="BD514" s="65">
        <f t="shared" si="364"/>
        <v>0</v>
      </c>
      <c r="BE514" s="65">
        <f t="shared" si="365"/>
        <v>0</v>
      </c>
      <c r="BF514" s="65">
        <f t="shared" si="366"/>
        <v>0</v>
      </c>
      <c r="BG514" s="65">
        <f t="shared" si="367"/>
        <v>0</v>
      </c>
      <c r="BH514" s="65">
        <f t="shared" si="368"/>
        <v>0</v>
      </c>
      <c r="BI514" s="65">
        <f t="shared" si="369"/>
        <v>0</v>
      </c>
      <c r="BJ514" s="65">
        <f t="shared" si="370"/>
        <v>0</v>
      </c>
      <c r="BK514" s="65">
        <f t="shared" si="371"/>
        <v>0</v>
      </c>
    </row>
    <row r="515" spans="2:63" ht="15" hidden="1" customHeight="1" outlineLevel="1">
      <c r="B515" s="56" t="s">
        <v>47</v>
      </c>
      <c r="C515" s="56" t="s">
        <v>128</v>
      </c>
      <c r="D515" s="88">
        <f t="shared" si="331"/>
        <v>0</v>
      </c>
      <c r="E515" s="88">
        <f t="shared" si="332"/>
        <v>0</v>
      </c>
      <c r="F515" s="65">
        <f t="shared" si="333"/>
        <v>0</v>
      </c>
      <c r="G515" s="65">
        <f t="shared" si="334"/>
        <v>0</v>
      </c>
      <c r="H515" s="65">
        <f t="shared" si="335"/>
        <v>0</v>
      </c>
      <c r="J515" s="88">
        <f t="shared" si="336"/>
        <v>0.30233918275901323</v>
      </c>
      <c r="K515" s="88">
        <f t="shared" si="337"/>
        <v>0.12386860133278009</v>
      </c>
      <c r="L515" s="88">
        <f t="shared" si="338"/>
        <v>0.13222723531624195</v>
      </c>
      <c r="M515" s="88">
        <f t="shared" si="339"/>
        <v>0.1679988102863024</v>
      </c>
      <c r="N515" s="88">
        <f t="shared" si="340"/>
        <v>0.21758625555448893</v>
      </c>
      <c r="O515" s="88">
        <f t="shared" si="341"/>
        <v>5.5979914751173407E-2</v>
      </c>
      <c r="P515" s="65">
        <f t="shared" si="342"/>
        <v>0</v>
      </c>
      <c r="Q515" s="65">
        <f t="shared" si="343"/>
        <v>0</v>
      </c>
      <c r="R515" s="65">
        <f t="shared" si="344"/>
        <v>0</v>
      </c>
      <c r="S515" s="65">
        <f t="shared" si="345"/>
        <v>0</v>
      </c>
      <c r="T515" s="65">
        <f t="shared" si="346"/>
        <v>0</v>
      </c>
      <c r="U515" s="65">
        <f t="shared" si="347"/>
        <v>0</v>
      </c>
      <c r="V515" s="89">
        <f t="shared" si="348"/>
        <v>0</v>
      </c>
      <c r="W515" s="89">
        <f t="shared" si="349"/>
        <v>0</v>
      </c>
      <c r="X515" s="89">
        <f t="shared" si="350"/>
        <v>0</v>
      </c>
      <c r="Y515" s="89">
        <f t="shared" si="351"/>
        <v>0</v>
      </c>
      <c r="Z515" s="89">
        <f t="shared" si="352"/>
        <v>0</v>
      </c>
      <c r="AA515" s="89">
        <f t="shared" si="353"/>
        <v>0</v>
      </c>
      <c r="AB515" s="89">
        <f t="shared" si="354"/>
        <v>0</v>
      </c>
      <c r="AC515" s="89">
        <f t="shared" si="355"/>
        <v>0</v>
      </c>
      <c r="AD515" s="89">
        <f t="shared" si="356"/>
        <v>0</v>
      </c>
      <c r="AE515" s="89">
        <f t="shared" si="357"/>
        <v>0</v>
      </c>
      <c r="AF515" s="89">
        <f t="shared" si="358"/>
        <v>0</v>
      </c>
      <c r="AG515" s="89">
        <f t="shared" si="359"/>
        <v>0</v>
      </c>
      <c r="AH515" s="65">
        <v>0</v>
      </c>
      <c r="AI515" s="65">
        <v>0</v>
      </c>
      <c r="AJ515" s="65">
        <v>0</v>
      </c>
      <c r="AK515" s="65">
        <v>0</v>
      </c>
      <c r="AL515" s="65">
        <v>0</v>
      </c>
      <c r="AM515" s="65">
        <v>0</v>
      </c>
      <c r="AN515" s="89">
        <v>0</v>
      </c>
      <c r="AO515" s="89">
        <v>0</v>
      </c>
      <c r="AP515" s="89">
        <v>0</v>
      </c>
      <c r="AQ515" s="89">
        <v>0</v>
      </c>
      <c r="AR515" s="89">
        <v>0</v>
      </c>
      <c r="AS515" s="89">
        <v>0</v>
      </c>
      <c r="AT515" s="89">
        <v>0</v>
      </c>
      <c r="AU515" s="89">
        <v>0</v>
      </c>
      <c r="AV515" s="89">
        <v>0</v>
      </c>
      <c r="AW515" s="89">
        <v>0</v>
      </c>
      <c r="AX515" s="89">
        <v>0</v>
      </c>
      <c r="AY515" s="89">
        <v>0</v>
      </c>
      <c r="AZ515" s="65">
        <f t="shared" si="360"/>
        <v>0</v>
      </c>
      <c r="BA515" s="65">
        <f t="shared" si="361"/>
        <v>0</v>
      </c>
      <c r="BB515" s="65">
        <f t="shared" si="362"/>
        <v>0</v>
      </c>
      <c r="BC515" s="65">
        <f t="shared" si="363"/>
        <v>0</v>
      </c>
      <c r="BD515" s="65">
        <f t="shared" si="364"/>
        <v>0</v>
      </c>
      <c r="BE515" s="65">
        <f t="shared" si="365"/>
        <v>0</v>
      </c>
      <c r="BF515" s="65">
        <f t="shared" si="366"/>
        <v>0</v>
      </c>
      <c r="BG515" s="65">
        <f t="shared" si="367"/>
        <v>0</v>
      </c>
      <c r="BH515" s="65">
        <f t="shared" si="368"/>
        <v>0</v>
      </c>
      <c r="BI515" s="65">
        <f t="shared" si="369"/>
        <v>0</v>
      </c>
      <c r="BJ515" s="65">
        <f t="shared" si="370"/>
        <v>0</v>
      </c>
      <c r="BK515" s="65">
        <f t="shared" si="371"/>
        <v>0</v>
      </c>
    </row>
    <row r="516" spans="2:63" ht="15" hidden="1" customHeight="1" outlineLevel="1">
      <c r="B516" s="56" t="s">
        <v>47</v>
      </c>
      <c r="C516" s="56" t="s">
        <v>40</v>
      </c>
      <c r="D516" s="88">
        <f t="shared" si="331"/>
        <v>0</v>
      </c>
      <c r="E516" s="88">
        <f t="shared" si="332"/>
        <v>0</v>
      </c>
      <c r="F516" s="65">
        <f t="shared" si="333"/>
        <v>0</v>
      </c>
      <c r="G516" s="65">
        <f t="shared" si="334"/>
        <v>0</v>
      </c>
      <c r="H516" s="65">
        <f t="shared" si="335"/>
        <v>0</v>
      </c>
      <c r="J516" s="88">
        <f t="shared" si="336"/>
        <v>0.30233918275901323</v>
      </c>
      <c r="K516" s="88">
        <f t="shared" si="337"/>
        <v>0.12386860133278009</v>
      </c>
      <c r="L516" s="88">
        <f t="shared" si="338"/>
        <v>0.13222723531624195</v>
      </c>
      <c r="M516" s="88">
        <f t="shared" si="339"/>
        <v>0.1679988102863024</v>
      </c>
      <c r="N516" s="88">
        <f t="shared" si="340"/>
        <v>0.21758625555448893</v>
      </c>
      <c r="O516" s="88">
        <f t="shared" si="341"/>
        <v>5.5979914751173407E-2</v>
      </c>
      <c r="P516" s="65">
        <f t="shared" si="342"/>
        <v>0</v>
      </c>
      <c r="Q516" s="65">
        <f t="shared" si="343"/>
        <v>0</v>
      </c>
      <c r="R516" s="65">
        <f t="shared" si="344"/>
        <v>0</v>
      </c>
      <c r="S516" s="65">
        <f t="shared" si="345"/>
        <v>0</v>
      </c>
      <c r="T516" s="65">
        <f t="shared" si="346"/>
        <v>0</v>
      </c>
      <c r="U516" s="65">
        <f t="shared" si="347"/>
        <v>0</v>
      </c>
      <c r="V516" s="89">
        <f t="shared" si="348"/>
        <v>0</v>
      </c>
      <c r="W516" s="89">
        <f t="shared" si="349"/>
        <v>0</v>
      </c>
      <c r="X516" s="89">
        <f t="shared" si="350"/>
        <v>0</v>
      </c>
      <c r="Y516" s="89">
        <f t="shared" si="351"/>
        <v>0</v>
      </c>
      <c r="Z516" s="89">
        <f t="shared" si="352"/>
        <v>0</v>
      </c>
      <c r="AA516" s="89">
        <f t="shared" si="353"/>
        <v>0</v>
      </c>
      <c r="AB516" s="89">
        <f t="shared" si="354"/>
        <v>0</v>
      </c>
      <c r="AC516" s="89">
        <f t="shared" si="355"/>
        <v>0</v>
      </c>
      <c r="AD516" s="89">
        <f t="shared" si="356"/>
        <v>0</v>
      </c>
      <c r="AE516" s="89">
        <f t="shared" si="357"/>
        <v>0</v>
      </c>
      <c r="AF516" s="89">
        <f t="shared" si="358"/>
        <v>0</v>
      </c>
      <c r="AG516" s="89">
        <f t="shared" si="359"/>
        <v>0</v>
      </c>
      <c r="AH516" s="65">
        <v>0</v>
      </c>
      <c r="AI516" s="65">
        <v>0</v>
      </c>
      <c r="AJ516" s="65">
        <v>0</v>
      </c>
      <c r="AK516" s="65">
        <v>0</v>
      </c>
      <c r="AL516" s="65">
        <v>0</v>
      </c>
      <c r="AM516" s="65">
        <v>0</v>
      </c>
      <c r="AN516" s="89">
        <v>0</v>
      </c>
      <c r="AO516" s="89">
        <v>0</v>
      </c>
      <c r="AP516" s="89">
        <v>0</v>
      </c>
      <c r="AQ516" s="89">
        <v>0</v>
      </c>
      <c r="AR516" s="89">
        <v>0</v>
      </c>
      <c r="AS516" s="89">
        <v>0</v>
      </c>
      <c r="AT516" s="89">
        <v>0</v>
      </c>
      <c r="AU516" s="89">
        <v>0</v>
      </c>
      <c r="AV516" s="89">
        <v>0</v>
      </c>
      <c r="AW516" s="89">
        <v>0</v>
      </c>
      <c r="AX516" s="89">
        <v>0</v>
      </c>
      <c r="AY516" s="89">
        <v>0</v>
      </c>
      <c r="AZ516" s="65">
        <f t="shared" si="360"/>
        <v>0</v>
      </c>
      <c r="BA516" s="65">
        <f t="shared" si="361"/>
        <v>0</v>
      </c>
      <c r="BB516" s="65">
        <f t="shared" si="362"/>
        <v>0</v>
      </c>
      <c r="BC516" s="65">
        <f t="shared" si="363"/>
        <v>0</v>
      </c>
      <c r="BD516" s="65">
        <f t="shared" si="364"/>
        <v>0</v>
      </c>
      <c r="BE516" s="65">
        <f t="shared" si="365"/>
        <v>0</v>
      </c>
      <c r="BF516" s="65">
        <f t="shared" si="366"/>
        <v>0</v>
      </c>
      <c r="BG516" s="65">
        <f t="shared" si="367"/>
        <v>0</v>
      </c>
      <c r="BH516" s="65">
        <f t="shared" si="368"/>
        <v>0</v>
      </c>
      <c r="BI516" s="65">
        <f t="shared" si="369"/>
        <v>0</v>
      </c>
      <c r="BJ516" s="65">
        <f t="shared" si="370"/>
        <v>0</v>
      </c>
      <c r="BK516" s="65">
        <f t="shared" si="371"/>
        <v>0</v>
      </c>
    </row>
    <row r="517" spans="2:63" ht="15" hidden="1" customHeight="1" outlineLevel="1">
      <c r="B517" s="56" t="s">
        <v>47</v>
      </c>
      <c r="C517" s="56" t="s">
        <v>129</v>
      </c>
      <c r="D517" s="88">
        <f t="shared" si="331"/>
        <v>0</v>
      </c>
      <c r="E517" s="88">
        <f t="shared" si="332"/>
        <v>0</v>
      </c>
      <c r="F517" s="65">
        <f t="shared" si="333"/>
        <v>0</v>
      </c>
      <c r="G517" s="65">
        <f t="shared" si="334"/>
        <v>0</v>
      </c>
      <c r="H517" s="65">
        <f t="shared" si="335"/>
        <v>0</v>
      </c>
      <c r="J517" s="88">
        <f t="shared" si="336"/>
        <v>3.0001555636218174E-4</v>
      </c>
      <c r="K517" s="88">
        <f t="shared" si="337"/>
        <v>1.5511915432652063E-2</v>
      </c>
      <c r="L517" s="88">
        <f t="shared" si="338"/>
        <v>0.18898757713362915</v>
      </c>
      <c r="M517" s="88">
        <f t="shared" si="339"/>
        <v>0</v>
      </c>
      <c r="N517" s="88">
        <f t="shared" si="340"/>
        <v>0.79520049187735664</v>
      </c>
      <c r="O517" s="88">
        <f t="shared" si="341"/>
        <v>0</v>
      </c>
      <c r="P517" s="65">
        <f t="shared" si="342"/>
        <v>0</v>
      </c>
      <c r="Q517" s="65">
        <f t="shared" si="343"/>
        <v>0</v>
      </c>
      <c r="R517" s="65">
        <f t="shared" si="344"/>
        <v>0</v>
      </c>
      <c r="S517" s="65">
        <f t="shared" si="345"/>
        <v>0</v>
      </c>
      <c r="T517" s="65">
        <f t="shared" si="346"/>
        <v>0</v>
      </c>
      <c r="U517" s="65">
        <f t="shared" si="347"/>
        <v>0</v>
      </c>
      <c r="V517" s="89">
        <f t="shared" si="348"/>
        <v>0</v>
      </c>
      <c r="W517" s="89">
        <f t="shared" si="349"/>
        <v>0</v>
      </c>
      <c r="X517" s="89">
        <f t="shared" si="350"/>
        <v>0</v>
      </c>
      <c r="Y517" s="89">
        <f t="shared" si="351"/>
        <v>0</v>
      </c>
      <c r="Z517" s="89">
        <f t="shared" si="352"/>
        <v>0</v>
      </c>
      <c r="AA517" s="89">
        <f t="shared" si="353"/>
        <v>0</v>
      </c>
      <c r="AB517" s="89">
        <f t="shared" si="354"/>
        <v>0</v>
      </c>
      <c r="AC517" s="89">
        <f t="shared" si="355"/>
        <v>0</v>
      </c>
      <c r="AD517" s="89">
        <f t="shared" si="356"/>
        <v>0</v>
      </c>
      <c r="AE517" s="89">
        <f t="shared" si="357"/>
        <v>0</v>
      </c>
      <c r="AF517" s="89">
        <f t="shared" si="358"/>
        <v>0</v>
      </c>
      <c r="AG517" s="89">
        <f t="shared" si="359"/>
        <v>0</v>
      </c>
      <c r="AH517" s="65">
        <v>81</v>
      </c>
      <c r="AI517" s="65">
        <v>4188</v>
      </c>
      <c r="AJ517" s="65">
        <v>51024</v>
      </c>
      <c r="AK517" s="65">
        <v>0</v>
      </c>
      <c r="AL517" s="65">
        <v>214693</v>
      </c>
      <c r="AM517" s="65">
        <v>0</v>
      </c>
      <c r="AN517" s="89">
        <v>144017</v>
      </c>
      <c r="AO517" s="89">
        <v>6380958</v>
      </c>
      <c r="AP517" s="89">
        <v>78852272</v>
      </c>
      <c r="AQ517" s="89">
        <v>0</v>
      </c>
      <c r="AR517" s="89">
        <v>421539270</v>
      </c>
      <c r="AS517" s="89">
        <v>0</v>
      </c>
      <c r="AT517" s="89">
        <v>77433</v>
      </c>
      <c r="AU517" s="89">
        <v>3350233</v>
      </c>
      <c r="AV517" s="89">
        <v>46597561</v>
      </c>
      <c r="AW517" s="89">
        <v>0</v>
      </c>
      <c r="AX517" s="89">
        <v>206104720</v>
      </c>
      <c r="AY517" s="89">
        <v>0</v>
      </c>
      <c r="AZ517" s="65">
        <f t="shared" si="360"/>
        <v>1777.9876543209878</v>
      </c>
      <c r="BA517" s="65">
        <f t="shared" si="361"/>
        <v>1523.6289398280803</v>
      </c>
      <c r="BB517" s="65">
        <f t="shared" si="362"/>
        <v>1545.395735340232</v>
      </c>
      <c r="BC517" s="65">
        <f t="shared" si="363"/>
        <v>0</v>
      </c>
      <c r="BD517" s="65">
        <f t="shared" si="364"/>
        <v>1963.451393384973</v>
      </c>
      <c r="BE517" s="65">
        <f t="shared" si="365"/>
        <v>0</v>
      </c>
      <c r="BF517" s="65">
        <f t="shared" si="366"/>
        <v>955.96296296296293</v>
      </c>
      <c r="BG517" s="65">
        <f t="shared" si="367"/>
        <v>799.96012416427891</v>
      </c>
      <c r="BH517" s="65">
        <f t="shared" si="368"/>
        <v>913.2479029476325</v>
      </c>
      <c r="BI517" s="65">
        <f t="shared" si="369"/>
        <v>0</v>
      </c>
      <c r="BJ517" s="65">
        <f t="shared" si="370"/>
        <v>959.99739162431933</v>
      </c>
      <c r="BK517" s="65">
        <f t="shared" si="371"/>
        <v>0</v>
      </c>
    </row>
    <row r="518" spans="2:63" ht="15" hidden="1" customHeight="1" outlineLevel="1">
      <c r="B518" s="56" t="s">
        <v>47</v>
      </c>
      <c r="C518" s="56" t="s">
        <v>130</v>
      </c>
      <c r="D518" s="88">
        <f t="shared" si="331"/>
        <v>0</v>
      </c>
      <c r="E518" s="88">
        <f t="shared" si="332"/>
        <v>0</v>
      </c>
      <c r="F518" s="65">
        <f t="shared" si="333"/>
        <v>0</v>
      </c>
      <c r="G518" s="65">
        <f t="shared" si="334"/>
        <v>0</v>
      </c>
      <c r="H518" s="65">
        <f t="shared" si="335"/>
        <v>0</v>
      </c>
      <c r="J518" s="88">
        <f t="shared" si="336"/>
        <v>0.3322082339510059</v>
      </c>
      <c r="K518" s="88">
        <f t="shared" si="337"/>
        <v>0.43413858054605636</v>
      </c>
      <c r="L518" s="88">
        <f t="shared" si="338"/>
        <v>0.12761213330860205</v>
      </c>
      <c r="M518" s="88">
        <f t="shared" si="339"/>
        <v>0</v>
      </c>
      <c r="N518" s="88">
        <f t="shared" si="340"/>
        <v>0.10604105219433567</v>
      </c>
      <c r="O518" s="88">
        <f t="shared" si="341"/>
        <v>0</v>
      </c>
      <c r="P518" s="65">
        <f t="shared" si="342"/>
        <v>0</v>
      </c>
      <c r="Q518" s="65">
        <f t="shared" si="343"/>
        <v>0</v>
      </c>
      <c r="R518" s="65">
        <f t="shared" si="344"/>
        <v>0</v>
      </c>
      <c r="S518" s="65">
        <f t="shared" si="345"/>
        <v>0</v>
      </c>
      <c r="T518" s="65">
        <f t="shared" si="346"/>
        <v>0</v>
      </c>
      <c r="U518" s="65">
        <f t="shared" si="347"/>
        <v>0</v>
      </c>
      <c r="V518" s="89">
        <f t="shared" si="348"/>
        <v>0</v>
      </c>
      <c r="W518" s="89">
        <f t="shared" si="349"/>
        <v>0</v>
      </c>
      <c r="X518" s="89">
        <f t="shared" si="350"/>
        <v>0</v>
      </c>
      <c r="Y518" s="89">
        <f t="shared" si="351"/>
        <v>0</v>
      </c>
      <c r="Z518" s="89">
        <f t="shared" si="352"/>
        <v>0</v>
      </c>
      <c r="AA518" s="89">
        <f t="shared" si="353"/>
        <v>0</v>
      </c>
      <c r="AB518" s="89">
        <f t="shared" si="354"/>
        <v>0</v>
      </c>
      <c r="AC518" s="89">
        <f t="shared" si="355"/>
        <v>0</v>
      </c>
      <c r="AD518" s="89">
        <f t="shared" si="356"/>
        <v>0</v>
      </c>
      <c r="AE518" s="89">
        <f t="shared" si="357"/>
        <v>0</v>
      </c>
      <c r="AF518" s="89">
        <f t="shared" si="358"/>
        <v>0</v>
      </c>
      <c r="AG518" s="89">
        <f t="shared" si="359"/>
        <v>0</v>
      </c>
      <c r="AH518" s="65">
        <v>254326</v>
      </c>
      <c r="AI518" s="65">
        <v>332360</v>
      </c>
      <c r="AJ518" s="65">
        <v>97695</v>
      </c>
      <c r="AK518" s="65">
        <v>0</v>
      </c>
      <c r="AL518" s="65">
        <v>81181</v>
      </c>
      <c r="AM518" s="65">
        <v>0</v>
      </c>
      <c r="AN518" s="89">
        <v>480555206</v>
      </c>
      <c r="AO518" s="89">
        <v>525981604</v>
      </c>
      <c r="AP518" s="89">
        <v>191446123</v>
      </c>
      <c r="AQ518" s="89">
        <v>0</v>
      </c>
      <c r="AR518" s="89">
        <v>201246098</v>
      </c>
      <c r="AS518" s="89">
        <v>0</v>
      </c>
      <c r="AT518" s="89">
        <v>235032929</v>
      </c>
      <c r="AU518" s="89">
        <v>274869506</v>
      </c>
      <c r="AV518" s="89">
        <v>101827613</v>
      </c>
      <c r="AW518" s="89">
        <v>0</v>
      </c>
      <c r="AX518" s="89">
        <v>95225362</v>
      </c>
      <c r="AY518" s="89">
        <v>0</v>
      </c>
      <c r="AZ518" s="65">
        <f t="shared" si="360"/>
        <v>1889.5244921871929</v>
      </c>
      <c r="BA518" s="65">
        <f t="shared" si="361"/>
        <v>1582.5659044409676</v>
      </c>
      <c r="BB518" s="65">
        <f t="shared" si="362"/>
        <v>1959.6307180510773</v>
      </c>
      <c r="BC518" s="65">
        <f t="shared" si="363"/>
        <v>0</v>
      </c>
      <c r="BD518" s="65">
        <f t="shared" si="364"/>
        <v>2478.9802786366267</v>
      </c>
      <c r="BE518" s="65">
        <f t="shared" si="365"/>
        <v>0</v>
      </c>
      <c r="BF518" s="65">
        <f t="shared" si="366"/>
        <v>924.14039067967883</v>
      </c>
      <c r="BG518" s="65">
        <f t="shared" si="367"/>
        <v>827.0234264051029</v>
      </c>
      <c r="BH518" s="65">
        <f t="shared" si="368"/>
        <v>1042.3011720149445</v>
      </c>
      <c r="BI518" s="65">
        <f t="shared" si="369"/>
        <v>0</v>
      </c>
      <c r="BJ518" s="65">
        <f t="shared" si="370"/>
        <v>1173.0006035895099</v>
      </c>
      <c r="BK518" s="65">
        <f t="shared" si="371"/>
        <v>0</v>
      </c>
    </row>
    <row r="519" spans="2:63" ht="15" hidden="1" customHeight="1" outlineLevel="1">
      <c r="B519" s="56" t="s">
        <v>47</v>
      </c>
      <c r="C519" s="56" t="s">
        <v>131</v>
      </c>
      <c r="D519" s="88">
        <f t="shared" si="331"/>
        <v>0</v>
      </c>
      <c r="E519" s="88">
        <f t="shared" si="332"/>
        <v>0</v>
      </c>
      <c r="F519" s="65">
        <f t="shared" si="333"/>
        <v>0</v>
      </c>
      <c r="G519" s="65">
        <f t="shared" si="334"/>
        <v>0</v>
      </c>
      <c r="H519" s="65">
        <f t="shared" si="335"/>
        <v>0</v>
      </c>
      <c r="J519" s="88">
        <f t="shared" si="336"/>
        <v>8.0392388860803063E-2</v>
      </c>
      <c r="K519" s="88">
        <f t="shared" si="337"/>
        <v>0.83523540104766103</v>
      </c>
      <c r="L519" s="88">
        <f t="shared" si="338"/>
        <v>8.4259269218771846E-2</v>
      </c>
      <c r="M519" s="88">
        <f t="shared" si="339"/>
        <v>0</v>
      </c>
      <c r="N519" s="88">
        <f t="shared" si="340"/>
        <v>1.1294087276403963E-4</v>
      </c>
      <c r="O519" s="88">
        <f t="shared" si="341"/>
        <v>0</v>
      </c>
      <c r="P519" s="65">
        <f t="shared" si="342"/>
        <v>0</v>
      </c>
      <c r="Q519" s="65">
        <f t="shared" si="343"/>
        <v>0</v>
      </c>
      <c r="R519" s="65">
        <f t="shared" si="344"/>
        <v>0</v>
      </c>
      <c r="S519" s="65">
        <f t="shared" si="345"/>
        <v>0</v>
      </c>
      <c r="T519" s="65">
        <f t="shared" si="346"/>
        <v>0</v>
      </c>
      <c r="U519" s="65">
        <f t="shared" si="347"/>
        <v>0</v>
      </c>
      <c r="V519" s="89">
        <f t="shared" si="348"/>
        <v>0</v>
      </c>
      <c r="W519" s="89">
        <f t="shared" si="349"/>
        <v>0</v>
      </c>
      <c r="X519" s="89">
        <f t="shared" si="350"/>
        <v>0</v>
      </c>
      <c r="Y519" s="89">
        <f t="shared" si="351"/>
        <v>0</v>
      </c>
      <c r="Z519" s="89">
        <f t="shared" si="352"/>
        <v>0</v>
      </c>
      <c r="AA519" s="89">
        <f t="shared" si="353"/>
        <v>0</v>
      </c>
      <c r="AB519" s="89">
        <f t="shared" si="354"/>
        <v>0</v>
      </c>
      <c r="AC519" s="89">
        <f t="shared" si="355"/>
        <v>0</v>
      </c>
      <c r="AD519" s="89">
        <f t="shared" si="356"/>
        <v>0</v>
      </c>
      <c r="AE519" s="89">
        <f t="shared" si="357"/>
        <v>0</v>
      </c>
      <c r="AF519" s="89">
        <f t="shared" si="358"/>
        <v>0</v>
      </c>
      <c r="AG519" s="89">
        <f t="shared" si="359"/>
        <v>0</v>
      </c>
      <c r="AH519" s="65">
        <v>14948</v>
      </c>
      <c r="AI519" s="65">
        <v>155302</v>
      </c>
      <c r="AJ519" s="65">
        <v>15667</v>
      </c>
      <c r="AK519" s="65">
        <v>0</v>
      </c>
      <c r="AL519" s="65">
        <v>21</v>
      </c>
      <c r="AM519" s="65">
        <v>0</v>
      </c>
      <c r="AN519" s="89">
        <v>16335415</v>
      </c>
      <c r="AO519" s="89">
        <v>195990785</v>
      </c>
      <c r="AP519" s="89">
        <v>13247888</v>
      </c>
      <c r="AQ519" s="89">
        <v>0</v>
      </c>
      <c r="AR519" s="89">
        <v>39206</v>
      </c>
      <c r="AS519" s="89">
        <v>0</v>
      </c>
      <c r="AT519" s="89">
        <v>10668274</v>
      </c>
      <c r="AU519" s="89">
        <v>109487557</v>
      </c>
      <c r="AV519" s="89">
        <v>14073391</v>
      </c>
      <c r="AW519" s="89">
        <v>0</v>
      </c>
      <c r="AX519" s="89">
        <v>19551</v>
      </c>
      <c r="AY519" s="89">
        <v>0</v>
      </c>
      <c r="AZ519" s="65">
        <f t="shared" si="360"/>
        <v>1092.8160957987691</v>
      </c>
      <c r="BA519" s="65">
        <f t="shared" si="361"/>
        <v>1261.9978171562504</v>
      </c>
      <c r="BB519" s="65">
        <f t="shared" si="362"/>
        <v>845.59188102380801</v>
      </c>
      <c r="BC519" s="65">
        <f t="shared" si="363"/>
        <v>0</v>
      </c>
      <c r="BD519" s="65">
        <f t="shared" si="364"/>
        <v>1866.952380952381</v>
      </c>
      <c r="BE519" s="65">
        <f t="shared" si="365"/>
        <v>0</v>
      </c>
      <c r="BF519" s="65">
        <f t="shared" si="366"/>
        <v>713.69240032111315</v>
      </c>
      <c r="BG519" s="65">
        <f t="shared" si="367"/>
        <v>704.99772700931089</v>
      </c>
      <c r="BH519" s="65">
        <f t="shared" si="368"/>
        <v>898.2824407991319</v>
      </c>
      <c r="BI519" s="65">
        <f t="shared" si="369"/>
        <v>0</v>
      </c>
      <c r="BJ519" s="65">
        <f t="shared" si="370"/>
        <v>931</v>
      </c>
      <c r="BK519" s="65">
        <f t="shared" si="371"/>
        <v>0</v>
      </c>
    </row>
    <row r="520" spans="2:63" ht="15" hidden="1" customHeight="1" outlineLevel="1">
      <c r="B520" s="56" t="s">
        <v>47</v>
      </c>
      <c r="C520" s="56" t="s">
        <v>132</v>
      </c>
      <c r="D520" s="88">
        <f t="shared" si="331"/>
        <v>0</v>
      </c>
      <c r="E520" s="88">
        <f t="shared" si="332"/>
        <v>0</v>
      </c>
      <c r="F520" s="65">
        <f t="shared" si="333"/>
        <v>0</v>
      </c>
      <c r="G520" s="65">
        <f t="shared" si="334"/>
        <v>0</v>
      </c>
      <c r="H520" s="65">
        <f t="shared" si="335"/>
        <v>0</v>
      </c>
      <c r="J520" s="88">
        <f t="shared" si="336"/>
        <v>0.30233918275901323</v>
      </c>
      <c r="K520" s="88">
        <f t="shared" si="337"/>
        <v>0.12386860133278009</v>
      </c>
      <c r="L520" s="88">
        <f t="shared" si="338"/>
        <v>0.13222723531624195</v>
      </c>
      <c r="M520" s="88">
        <f t="shared" si="339"/>
        <v>0.1679988102863024</v>
      </c>
      <c r="N520" s="88">
        <f t="shared" si="340"/>
        <v>0.21758625555448893</v>
      </c>
      <c r="O520" s="88">
        <f t="shared" si="341"/>
        <v>5.5979914751173407E-2</v>
      </c>
      <c r="P520" s="65">
        <f t="shared" si="342"/>
        <v>0</v>
      </c>
      <c r="Q520" s="65">
        <f t="shared" si="343"/>
        <v>0</v>
      </c>
      <c r="R520" s="65">
        <f t="shared" si="344"/>
        <v>0</v>
      </c>
      <c r="S520" s="65">
        <f t="shared" si="345"/>
        <v>0</v>
      </c>
      <c r="T520" s="65">
        <f t="shared" si="346"/>
        <v>0</v>
      </c>
      <c r="U520" s="65">
        <f t="shared" si="347"/>
        <v>0</v>
      </c>
      <c r="V520" s="89">
        <f t="shared" si="348"/>
        <v>0</v>
      </c>
      <c r="W520" s="89">
        <f t="shared" si="349"/>
        <v>0</v>
      </c>
      <c r="X520" s="89">
        <f t="shared" si="350"/>
        <v>0</v>
      </c>
      <c r="Y520" s="89">
        <f t="shared" si="351"/>
        <v>0</v>
      </c>
      <c r="Z520" s="89">
        <f t="shared" si="352"/>
        <v>0</v>
      </c>
      <c r="AA520" s="89">
        <f t="shared" si="353"/>
        <v>0</v>
      </c>
      <c r="AB520" s="89">
        <f t="shared" si="354"/>
        <v>0</v>
      </c>
      <c r="AC520" s="89">
        <f t="shared" si="355"/>
        <v>0</v>
      </c>
      <c r="AD520" s="89">
        <f t="shared" si="356"/>
        <v>0</v>
      </c>
      <c r="AE520" s="89">
        <f t="shared" si="357"/>
        <v>0</v>
      </c>
      <c r="AF520" s="89">
        <f t="shared" si="358"/>
        <v>0</v>
      </c>
      <c r="AG520" s="89">
        <f t="shared" si="359"/>
        <v>0</v>
      </c>
      <c r="AH520" s="65">
        <v>0</v>
      </c>
      <c r="AI520" s="65">
        <v>0</v>
      </c>
      <c r="AJ520" s="65">
        <v>0</v>
      </c>
      <c r="AK520" s="65">
        <v>0</v>
      </c>
      <c r="AL520" s="65">
        <v>0</v>
      </c>
      <c r="AM520" s="65">
        <v>0</v>
      </c>
      <c r="AN520" s="89">
        <v>0</v>
      </c>
      <c r="AO520" s="89">
        <v>0</v>
      </c>
      <c r="AP520" s="89">
        <v>0</v>
      </c>
      <c r="AQ520" s="89">
        <v>0</v>
      </c>
      <c r="AR520" s="89">
        <v>0</v>
      </c>
      <c r="AS520" s="89">
        <v>0</v>
      </c>
      <c r="AT520" s="89">
        <v>0</v>
      </c>
      <c r="AU520" s="89">
        <v>0</v>
      </c>
      <c r="AV520" s="89">
        <v>0</v>
      </c>
      <c r="AW520" s="89">
        <v>0</v>
      </c>
      <c r="AX520" s="89">
        <v>0</v>
      </c>
      <c r="AY520" s="89">
        <v>0</v>
      </c>
      <c r="AZ520" s="65">
        <f t="shared" si="360"/>
        <v>0</v>
      </c>
      <c r="BA520" s="65">
        <f t="shared" si="361"/>
        <v>0</v>
      </c>
      <c r="BB520" s="65">
        <f t="shared" si="362"/>
        <v>0</v>
      </c>
      <c r="BC520" s="65">
        <f t="shared" si="363"/>
        <v>0</v>
      </c>
      <c r="BD520" s="65">
        <f t="shared" si="364"/>
        <v>0</v>
      </c>
      <c r="BE520" s="65">
        <f t="shared" si="365"/>
        <v>0</v>
      </c>
      <c r="BF520" s="65">
        <f t="shared" si="366"/>
        <v>0</v>
      </c>
      <c r="BG520" s="65">
        <f t="shared" si="367"/>
        <v>0</v>
      </c>
      <c r="BH520" s="65">
        <f t="shared" si="368"/>
        <v>0</v>
      </c>
      <c r="BI520" s="65">
        <f t="shared" si="369"/>
        <v>0</v>
      </c>
      <c r="BJ520" s="65">
        <f t="shared" si="370"/>
        <v>0</v>
      </c>
      <c r="BK520" s="65">
        <f t="shared" si="371"/>
        <v>0</v>
      </c>
    </row>
    <row r="521" spans="2:63" ht="15" hidden="1" customHeight="1" outlineLevel="1">
      <c r="B521" s="56" t="s">
        <v>47</v>
      </c>
      <c r="C521" s="56" t="s">
        <v>133</v>
      </c>
      <c r="D521" s="88">
        <f t="shared" si="331"/>
        <v>0</v>
      </c>
      <c r="E521" s="88">
        <f t="shared" si="332"/>
        <v>0</v>
      </c>
      <c r="F521" s="65">
        <f t="shared" si="333"/>
        <v>0</v>
      </c>
      <c r="G521" s="65">
        <f t="shared" si="334"/>
        <v>0</v>
      </c>
      <c r="H521" s="65">
        <f t="shared" si="335"/>
        <v>0</v>
      </c>
      <c r="J521" s="88">
        <f t="shared" si="336"/>
        <v>0.30233918275901323</v>
      </c>
      <c r="K521" s="88">
        <f t="shared" si="337"/>
        <v>0.12386860133278009</v>
      </c>
      <c r="L521" s="88">
        <f t="shared" si="338"/>
        <v>0.13222723531624195</v>
      </c>
      <c r="M521" s="88">
        <f t="shared" si="339"/>
        <v>0.1679988102863024</v>
      </c>
      <c r="N521" s="88">
        <f t="shared" si="340"/>
        <v>0.21758625555448893</v>
      </c>
      <c r="O521" s="88">
        <f t="shared" si="341"/>
        <v>5.5979914751173407E-2</v>
      </c>
      <c r="P521" s="65">
        <f t="shared" si="342"/>
        <v>0</v>
      </c>
      <c r="Q521" s="65">
        <f t="shared" si="343"/>
        <v>0</v>
      </c>
      <c r="R521" s="65">
        <f t="shared" si="344"/>
        <v>0</v>
      </c>
      <c r="S521" s="65">
        <f t="shared" si="345"/>
        <v>0</v>
      </c>
      <c r="T521" s="65">
        <f t="shared" si="346"/>
        <v>0</v>
      </c>
      <c r="U521" s="65">
        <f t="shared" si="347"/>
        <v>0</v>
      </c>
      <c r="V521" s="89">
        <f t="shared" si="348"/>
        <v>0</v>
      </c>
      <c r="W521" s="89">
        <f t="shared" si="349"/>
        <v>0</v>
      </c>
      <c r="X521" s="89">
        <f t="shared" si="350"/>
        <v>0</v>
      </c>
      <c r="Y521" s="89">
        <f t="shared" si="351"/>
        <v>0</v>
      </c>
      <c r="Z521" s="89">
        <f t="shared" si="352"/>
        <v>0</v>
      </c>
      <c r="AA521" s="89">
        <f t="shared" si="353"/>
        <v>0</v>
      </c>
      <c r="AB521" s="89">
        <f t="shared" si="354"/>
        <v>0</v>
      </c>
      <c r="AC521" s="89">
        <f t="shared" si="355"/>
        <v>0</v>
      </c>
      <c r="AD521" s="89">
        <f t="shared" si="356"/>
        <v>0</v>
      </c>
      <c r="AE521" s="89">
        <f t="shared" si="357"/>
        <v>0</v>
      </c>
      <c r="AF521" s="89">
        <f t="shared" si="358"/>
        <v>0</v>
      </c>
      <c r="AG521" s="89">
        <f t="shared" si="359"/>
        <v>0</v>
      </c>
      <c r="AH521" s="65">
        <v>0</v>
      </c>
      <c r="AI521" s="65">
        <v>0</v>
      </c>
      <c r="AJ521" s="65">
        <v>0</v>
      </c>
      <c r="AK521" s="65">
        <v>0</v>
      </c>
      <c r="AL521" s="65">
        <v>0</v>
      </c>
      <c r="AM521" s="65">
        <v>0</v>
      </c>
      <c r="AN521" s="89">
        <v>0</v>
      </c>
      <c r="AO521" s="89">
        <v>0</v>
      </c>
      <c r="AP521" s="89">
        <v>0</v>
      </c>
      <c r="AQ521" s="89">
        <v>0</v>
      </c>
      <c r="AR521" s="89">
        <v>0</v>
      </c>
      <c r="AS521" s="89">
        <v>0</v>
      </c>
      <c r="AT521" s="89">
        <v>0</v>
      </c>
      <c r="AU521" s="89">
        <v>0</v>
      </c>
      <c r="AV521" s="89">
        <v>0</v>
      </c>
      <c r="AW521" s="89">
        <v>0</v>
      </c>
      <c r="AX521" s="89">
        <v>0</v>
      </c>
      <c r="AY521" s="89">
        <v>0</v>
      </c>
      <c r="AZ521" s="65">
        <f t="shared" si="360"/>
        <v>0</v>
      </c>
      <c r="BA521" s="65">
        <f t="shared" si="361"/>
        <v>0</v>
      </c>
      <c r="BB521" s="65">
        <f t="shared" si="362"/>
        <v>0</v>
      </c>
      <c r="BC521" s="65">
        <f t="shared" si="363"/>
        <v>0</v>
      </c>
      <c r="BD521" s="65">
        <f t="shared" si="364"/>
        <v>0</v>
      </c>
      <c r="BE521" s="65">
        <f t="shared" si="365"/>
        <v>0</v>
      </c>
      <c r="BF521" s="65">
        <f t="shared" si="366"/>
        <v>0</v>
      </c>
      <c r="BG521" s="65">
        <f t="shared" si="367"/>
        <v>0</v>
      </c>
      <c r="BH521" s="65">
        <f t="shared" si="368"/>
        <v>0</v>
      </c>
      <c r="BI521" s="65">
        <f t="shared" si="369"/>
        <v>0</v>
      </c>
      <c r="BJ521" s="65">
        <f t="shared" si="370"/>
        <v>0</v>
      </c>
      <c r="BK521" s="65">
        <f t="shared" si="371"/>
        <v>0</v>
      </c>
    </row>
    <row r="522" spans="2:63" ht="15" hidden="1" customHeight="1" outlineLevel="1">
      <c r="B522" s="56" t="s">
        <v>47</v>
      </c>
      <c r="C522" s="56" t="s">
        <v>134</v>
      </c>
      <c r="D522" s="88">
        <f t="shared" si="331"/>
        <v>0</v>
      </c>
      <c r="E522" s="88">
        <f t="shared" si="332"/>
        <v>0</v>
      </c>
      <c r="F522" s="65">
        <f t="shared" si="333"/>
        <v>0</v>
      </c>
      <c r="G522" s="65">
        <f t="shared" si="334"/>
        <v>0</v>
      </c>
      <c r="H522" s="65">
        <f t="shared" si="335"/>
        <v>0</v>
      </c>
      <c r="J522" s="88">
        <f t="shared" si="336"/>
        <v>0.85249601647437423</v>
      </c>
      <c r="K522" s="88">
        <f t="shared" si="337"/>
        <v>1.3408919182388707E-3</v>
      </c>
      <c r="L522" s="88">
        <f t="shared" si="338"/>
        <v>0.14616309160738686</v>
      </c>
      <c r="M522" s="88">
        <f t="shared" si="339"/>
        <v>0</v>
      </c>
      <c r="N522" s="88">
        <f t="shared" si="340"/>
        <v>0</v>
      </c>
      <c r="O522" s="88">
        <f t="shared" si="341"/>
        <v>0</v>
      </c>
      <c r="P522" s="65">
        <f t="shared" si="342"/>
        <v>0</v>
      </c>
      <c r="Q522" s="65">
        <f t="shared" si="343"/>
        <v>0</v>
      </c>
      <c r="R522" s="65">
        <f t="shared" si="344"/>
        <v>0</v>
      </c>
      <c r="S522" s="65">
        <f t="shared" si="345"/>
        <v>0</v>
      </c>
      <c r="T522" s="65">
        <f t="shared" si="346"/>
        <v>0</v>
      </c>
      <c r="U522" s="65">
        <f t="shared" si="347"/>
        <v>0</v>
      </c>
      <c r="V522" s="89">
        <f t="shared" si="348"/>
        <v>0</v>
      </c>
      <c r="W522" s="89">
        <f t="shared" si="349"/>
        <v>0</v>
      </c>
      <c r="X522" s="89">
        <f t="shared" si="350"/>
        <v>0</v>
      </c>
      <c r="Y522" s="89">
        <f t="shared" si="351"/>
        <v>0</v>
      </c>
      <c r="Z522" s="89">
        <f t="shared" si="352"/>
        <v>0</v>
      </c>
      <c r="AA522" s="89">
        <f t="shared" si="353"/>
        <v>0</v>
      </c>
      <c r="AB522" s="89">
        <f t="shared" si="354"/>
        <v>0</v>
      </c>
      <c r="AC522" s="89">
        <f t="shared" si="355"/>
        <v>0</v>
      </c>
      <c r="AD522" s="89">
        <f t="shared" si="356"/>
        <v>0</v>
      </c>
      <c r="AE522" s="89">
        <f t="shared" si="357"/>
        <v>0</v>
      </c>
      <c r="AF522" s="89">
        <f t="shared" si="358"/>
        <v>0</v>
      </c>
      <c r="AG522" s="89">
        <f t="shared" si="359"/>
        <v>0</v>
      </c>
      <c r="AH522" s="65">
        <v>435501</v>
      </c>
      <c r="AI522" s="65">
        <v>685</v>
      </c>
      <c r="AJ522" s="65">
        <v>74668</v>
      </c>
      <c r="AK522" s="65">
        <v>0</v>
      </c>
      <c r="AL522" s="65">
        <v>0</v>
      </c>
      <c r="AM522" s="65">
        <v>0</v>
      </c>
      <c r="AN522" s="89">
        <v>378086567</v>
      </c>
      <c r="AO522" s="89">
        <v>674258</v>
      </c>
      <c r="AP522" s="89">
        <v>69817350</v>
      </c>
      <c r="AQ522" s="89">
        <v>0</v>
      </c>
      <c r="AR522" s="89">
        <v>0</v>
      </c>
      <c r="AS522" s="89">
        <v>0</v>
      </c>
      <c r="AT522" s="89">
        <v>237354255</v>
      </c>
      <c r="AU522" s="89">
        <v>395245</v>
      </c>
      <c r="AV522" s="89">
        <v>42983846</v>
      </c>
      <c r="AW522" s="89">
        <v>0</v>
      </c>
      <c r="AX522" s="89">
        <v>0</v>
      </c>
      <c r="AY522" s="89">
        <v>0</v>
      </c>
      <c r="AZ522" s="65">
        <f t="shared" si="360"/>
        <v>868.16463567247831</v>
      </c>
      <c r="BA522" s="65">
        <f t="shared" si="361"/>
        <v>984.31824817518248</v>
      </c>
      <c r="BB522" s="65">
        <f t="shared" si="362"/>
        <v>935.03709755182945</v>
      </c>
      <c r="BC522" s="65">
        <f t="shared" si="363"/>
        <v>0</v>
      </c>
      <c r="BD522" s="65">
        <f t="shared" si="364"/>
        <v>0</v>
      </c>
      <c r="BE522" s="65">
        <f t="shared" si="365"/>
        <v>0</v>
      </c>
      <c r="BF522" s="65">
        <f t="shared" si="366"/>
        <v>545.01425943912875</v>
      </c>
      <c r="BG522" s="65">
        <f t="shared" si="367"/>
        <v>577</v>
      </c>
      <c r="BH522" s="65">
        <f t="shared" si="368"/>
        <v>575.66622917447899</v>
      </c>
      <c r="BI522" s="65">
        <f t="shared" si="369"/>
        <v>0</v>
      </c>
      <c r="BJ522" s="65">
        <f t="shared" si="370"/>
        <v>0</v>
      </c>
      <c r="BK522" s="65">
        <f t="shared" si="371"/>
        <v>0</v>
      </c>
    </row>
    <row r="523" spans="2:63" ht="15" hidden="1" customHeight="1" outlineLevel="1">
      <c r="B523" s="56" t="s">
        <v>47</v>
      </c>
      <c r="C523" s="56" t="s">
        <v>39</v>
      </c>
      <c r="D523" s="88">
        <f t="shared" si="331"/>
        <v>0</v>
      </c>
      <c r="E523" s="88">
        <f t="shared" si="332"/>
        <v>0</v>
      </c>
      <c r="F523" s="65">
        <f t="shared" si="333"/>
        <v>0</v>
      </c>
      <c r="G523" s="65">
        <f t="shared" si="334"/>
        <v>0</v>
      </c>
      <c r="H523" s="65">
        <f t="shared" si="335"/>
        <v>0</v>
      </c>
      <c r="J523" s="88">
        <f t="shared" si="336"/>
        <v>0.30233918275901323</v>
      </c>
      <c r="K523" s="88">
        <f t="shared" si="337"/>
        <v>0.12386860133278009</v>
      </c>
      <c r="L523" s="88">
        <f t="shared" si="338"/>
        <v>0.13222723531624195</v>
      </c>
      <c r="M523" s="88">
        <f t="shared" si="339"/>
        <v>0.1679988102863024</v>
      </c>
      <c r="N523" s="88">
        <f t="shared" si="340"/>
        <v>0.21758625555448893</v>
      </c>
      <c r="O523" s="88">
        <f t="shared" si="341"/>
        <v>5.5979914751173407E-2</v>
      </c>
      <c r="P523" s="65">
        <f t="shared" si="342"/>
        <v>0</v>
      </c>
      <c r="Q523" s="65">
        <f t="shared" si="343"/>
        <v>0</v>
      </c>
      <c r="R523" s="65">
        <f t="shared" si="344"/>
        <v>0</v>
      </c>
      <c r="S523" s="65">
        <f t="shared" si="345"/>
        <v>0</v>
      </c>
      <c r="T523" s="65">
        <f t="shared" si="346"/>
        <v>0</v>
      </c>
      <c r="U523" s="65">
        <f t="shared" si="347"/>
        <v>0</v>
      </c>
      <c r="V523" s="89">
        <f t="shared" si="348"/>
        <v>0</v>
      </c>
      <c r="W523" s="89">
        <f t="shared" si="349"/>
        <v>0</v>
      </c>
      <c r="X523" s="89">
        <f t="shared" si="350"/>
        <v>0</v>
      </c>
      <c r="Y523" s="89">
        <f t="shared" si="351"/>
        <v>0</v>
      </c>
      <c r="Z523" s="89">
        <f t="shared" si="352"/>
        <v>0</v>
      </c>
      <c r="AA523" s="89">
        <f t="shared" si="353"/>
        <v>0</v>
      </c>
      <c r="AB523" s="89">
        <f t="shared" si="354"/>
        <v>0</v>
      </c>
      <c r="AC523" s="89">
        <f t="shared" si="355"/>
        <v>0</v>
      </c>
      <c r="AD523" s="89">
        <f t="shared" si="356"/>
        <v>0</v>
      </c>
      <c r="AE523" s="89">
        <f t="shared" si="357"/>
        <v>0</v>
      </c>
      <c r="AF523" s="89">
        <f t="shared" si="358"/>
        <v>0</v>
      </c>
      <c r="AG523" s="89">
        <f t="shared" si="359"/>
        <v>0</v>
      </c>
      <c r="AH523" s="65">
        <v>0</v>
      </c>
      <c r="AI523" s="65">
        <v>0</v>
      </c>
      <c r="AJ523" s="65">
        <v>0</v>
      </c>
      <c r="AK523" s="65">
        <v>0</v>
      </c>
      <c r="AL523" s="65">
        <v>0</v>
      </c>
      <c r="AM523" s="65">
        <v>0</v>
      </c>
      <c r="AN523" s="89">
        <v>0</v>
      </c>
      <c r="AO523" s="89">
        <v>0</v>
      </c>
      <c r="AP523" s="89">
        <v>0</v>
      </c>
      <c r="AQ523" s="89">
        <v>0</v>
      </c>
      <c r="AR523" s="89">
        <v>0</v>
      </c>
      <c r="AS523" s="89">
        <v>0</v>
      </c>
      <c r="AT523" s="89">
        <v>0</v>
      </c>
      <c r="AU523" s="89">
        <v>0</v>
      </c>
      <c r="AV523" s="89">
        <v>0</v>
      </c>
      <c r="AW523" s="89">
        <v>0</v>
      </c>
      <c r="AX523" s="89">
        <v>0</v>
      </c>
      <c r="AY523" s="89">
        <v>0</v>
      </c>
      <c r="AZ523" s="65">
        <f t="shared" si="360"/>
        <v>0</v>
      </c>
      <c r="BA523" s="65">
        <f t="shared" si="361"/>
        <v>0</v>
      </c>
      <c r="BB523" s="65">
        <f t="shared" si="362"/>
        <v>0</v>
      </c>
      <c r="BC523" s="65">
        <f t="shared" si="363"/>
        <v>0</v>
      </c>
      <c r="BD523" s="65">
        <f t="shared" si="364"/>
        <v>0</v>
      </c>
      <c r="BE523" s="65">
        <f t="shared" si="365"/>
        <v>0</v>
      </c>
      <c r="BF523" s="65">
        <f t="shared" si="366"/>
        <v>0</v>
      </c>
      <c r="BG523" s="65">
        <f t="shared" si="367"/>
        <v>0</v>
      </c>
      <c r="BH523" s="65">
        <f t="shared" si="368"/>
        <v>0</v>
      </c>
      <c r="BI523" s="65">
        <f t="shared" si="369"/>
        <v>0</v>
      </c>
      <c r="BJ523" s="65">
        <f t="shared" si="370"/>
        <v>0</v>
      </c>
      <c r="BK523" s="65">
        <f t="shared" si="371"/>
        <v>0</v>
      </c>
    </row>
    <row r="524" spans="2:63" ht="15" hidden="1" customHeight="1" outlineLevel="1">
      <c r="B524" s="56" t="s">
        <v>47</v>
      </c>
      <c r="C524" s="56" t="s">
        <v>38</v>
      </c>
      <c r="D524" s="88">
        <f t="shared" si="331"/>
        <v>0</v>
      </c>
      <c r="E524" s="88">
        <f t="shared" si="332"/>
        <v>0</v>
      </c>
      <c r="F524" s="65">
        <f t="shared" si="333"/>
        <v>0</v>
      </c>
      <c r="G524" s="65">
        <f t="shared" si="334"/>
        <v>0</v>
      </c>
      <c r="H524" s="65">
        <f t="shared" si="335"/>
        <v>0</v>
      </c>
      <c r="J524" s="88">
        <f t="shared" si="336"/>
        <v>0.30233918275901323</v>
      </c>
      <c r="K524" s="88">
        <f t="shared" si="337"/>
        <v>0.12386860133278009</v>
      </c>
      <c r="L524" s="88">
        <f t="shared" si="338"/>
        <v>0.13222723531624195</v>
      </c>
      <c r="M524" s="88">
        <f t="shared" si="339"/>
        <v>0.1679988102863024</v>
      </c>
      <c r="N524" s="88">
        <f t="shared" si="340"/>
        <v>0.21758625555448893</v>
      </c>
      <c r="O524" s="88">
        <f t="shared" si="341"/>
        <v>5.5979914751173407E-2</v>
      </c>
      <c r="P524" s="65">
        <f t="shared" si="342"/>
        <v>0</v>
      </c>
      <c r="Q524" s="65">
        <f t="shared" si="343"/>
        <v>0</v>
      </c>
      <c r="R524" s="65">
        <f t="shared" si="344"/>
        <v>0</v>
      </c>
      <c r="S524" s="65">
        <f t="shared" si="345"/>
        <v>0</v>
      </c>
      <c r="T524" s="65">
        <f t="shared" si="346"/>
        <v>0</v>
      </c>
      <c r="U524" s="65">
        <f t="shared" si="347"/>
        <v>0</v>
      </c>
      <c r="V524" s="89">
        <f t="shared" si="348"/>
        <v>0</v>
      </c>
      <c r="W524" s="89">
        <f t="shared" si="349"/>
        <v>0</v>
      </c>
      <c r="X524" s="89">
        <f t="shared" si="350"/>
        <v>0</v>
      </c>
      <c r="Y524" s="89">
        <f t="shared" si="351"/>
        <v>0</v>
      </c>
      <c r="Z524" s="89">
        <f t="shared" si="352"/>
        <v>0</v>
      </c>
      <c r="AA524" s="89">
        <f t="shared" si="353"/>
        <v>0</v>
      </c>
      <c r="AB524" s="89">
        <f t="shared" si="354"/>
        <v>0</v>
      </c>
      <c r="AC524" s="89">
        <f t="shared" si="355"/>
        <v>0</v>
      </c>
      <c r="AD524" s="89">
        <f t="shared" si="356"/>
        <v>0</v>
      </c>
      <c r="AE524" s="89">
        <f t="shared" si="357"/>
        <v>0</v>
      </c>
      <c r="AF524" s="89">
        <f t="shared" si="358"/>
        <v>0</v>
      </c>
      <c r="AG524" s="89">
        <f t="shared" si="359"/>
        <v>0</v>
      </c>
      <c r="AH524" s="65">
        <v>0</v>
      </c>
      <c r="AI524" s="65">
        <v>0</v>
      </c>
      <c r="AJ524" s="65">
        <v>0</v>
      </c>
      <c r="AK524" s="65">
        <v>0</v>
      </c>
      <c r="AL524" s="65">
        <v>0</v>
      </c>
      <c r="AM524" s="65">
        <v>0</v>
      </c>
      <c r="AN524" s="89">
        <v>0</v>
      </c>
      <c r="AO524" s="89">
        <v>0</v>
      </c>
      <c r="AP524" s="89">
        <v>0</v>
      </c>
      <c r="AQ524" s="89">
        <v>0</v>
      </c>
      <c r="AR524" s="89">
        <v>0</v>
      </c>
      <c r="AS524" s="89">
        <v>0</v>
      </c>
      <c r="AT524" s="89">
        <v>0</v>
      </c>
      <c r="AU524" s="89">
        <v>0</v>
      </c>
      <c r="AV524" s="89">
        <v>0</v>
      </c>
      <c r="AW524" s="89">
        <v>0</v>
      </c>
      <c r="AX524" s="89">
        <v>0</v>
      </c>
      <c r="AY524" s="89">
        <v>0</v>
      </c>
      <c r="AZ524" s="65">
        <f t="shared" si="360"/>
        <v>0</v>
      </c>
      <c r="BA524" s="65">
        <f t="shared" si="361"/>
        <v>0</v>
      </c>
      <c r="BB524" s="65">
        <f t="shared" si="362"/>
        <v>0</v>
      </c>
      <c r="BC524" s="65">
        <f t="shared" si="363"/>
        <v>0</v>
      </c>
      <c r="BD524" s="65">
        <f t="shared" si="364"/>
        <v>0</v>
      </c>
      <c r="BE524" s="65">
        <f t="shared" si="365"/>
        <v>0</v>
      </c>
      <c r="BF524" s="65">
        <f t="shared" si="366"/>
        <v>0</v>
      </c>
      <c r="BG524" s="65">
        <f t="shared" si="367"/>
        <v>0</v>
      </c>
      <c r="BH524" s="65">
        <f t="shared" si="368"/>
        <v>0</v>
      </c>
      <c r="BI524" s="65">
        <f t="shared" si="369"/>
        <v>0</v>
      </c>
      <c r="BJ524" s="65">
        <f t="shared" si="370"/>
        <v>0</v>
      </c>
      <c r="BK524" s="65">
        <f t="shared" si="371"/>
        <v>0</v>
      </c>
    </row>
    <row r="525" spans="2:63" ht="15" hidden="1" customHeight="1" outlineLevel="1">
      <c r="B525" s="56" t="s">
        <v>47</v>
      </c>
      <c r="C525" s="56" t="s">
        <v>37</v>
      </c>
      <c r="D525" s="88">
        <f t="shared" si="331"/>
        <v>0</v>
      </c>
      <c r="E525" s="88">
        <f t="shared" si="332"/>
        <v>0</v>
      </c>
      <c r="F525" s="65">
        <f t="shared" si="333"/>
        <v>0</v>
      </c>
      <c r="G525" s="65">
        <f t="shared" si="334"/>
        <v>0</v>
      </c>
      <c r="H525" s="65">
        <f t="shared" si="335"/>
        <v>0</v>
      </c>
      <c r="J525" s="88">
        <f t="shared" si="336"/>
        <v>0</v>
      </c>
      <c r="K525" s="88">
        <f t="shared" si="337"/>
        <v>0</v>
      </c>
      <c r="L525" s="88">
        <f t="shared" si="338"/>
        <v>1</v>
      </c>
      <c r="M525" s="88">
        <f t="shared" si="339"/>
        <v>0</v>
      </c>
      <c r="N525" s="88">
        <f t="shared" si="340"/>
        <v>0</v>
      </c>
      <c r="O525" s="88">
        <f t="shared" si="341"/>
        <v>0</v>
      </c>
      <c r="P525" s="65">
        <f t="shared" si="342"/>
        <v>0</v>
      </c>
      <c r="Q525" s="65">
        <f t="shared" si="343"/>
        <v>0</v>
      </c>
      <c r="R525" s="65">
        <f t="shared" si="344"/>
        <v>0</v>
      </c>
      <c r="S525" s="65">
        <f t="shared" si="345"/>
        <v>0</v>
      </c>
      <c r="T525" s="65">
        <f t="shared" si="346"/>
        <v>0</v>
      </c>
      <c r="U525" s="65">
        <f t="shared" si="347"/>
        <v>0</v>
      </c>
      <c r="V525" s="89">
        <f t="shared" si="348"/>
        <v>0</v>
      </c>
      <c r="W525" s="89">
        <f t="shared" si="349"/>
        <v>0</v>
      </c>
      <c r="X525" s="89">
        <f t="shared" si="350"/>
        <v>0</v>
      </c>
      <c r="Y525" s="89">
        <f t="shared" si="351"/>
        <v>0</v>
      </c>
      <c r="Z525" s="89">
        <f t="shared" si="352"/>
        <v>0</v>
      </c>
      <c r="AA525" s="89">
        <f t="shared" si="353"/>
        <v>0</v>
      </c>
      <c r="AB525" s="89">
        <f t="shared" si="354"/>
        <v>0</v>
      </c>
      <c r="AC525" s="89">
        <f t="shared" si="355"/>
        <v>0</v>
      </c>
      <c r="AD525" s="89">
        <f t="shared" si="356"/>
        <v>0</v>
      </c>
      <c r="AE525" s="89">
        <f t="shared" si="357"/>
        <v>0</v>
      </c>
      <c r="AF525" s="89">
        <f t="shared" si="358"/>
        <v>0</v>
      </c>
      <c r="AG525" s="89">
        <f t="shared" si="359"/>
        <v>0</v>
      </c>
      <c r="AH525" s="65">
        <v>0</v>
      </c>
      <c r="AI525" s="65">
        <v>0</v>
      </c>
      <c r="AJ525" s="65">
        <v>12243</v>
      </c>
      <c r="AK525" s="65">
        <v>0</v>
      </c>
      <c r="AL525" s="65">
        <v>0</v>
      </c>
      <c r="AM525" s="65">
        <v>0</v>
      </c>
      <c r="AN525" s="89">
        <v>0</v>
      </c>
      <c r="AO525" s="89">
        <v>0</v>
      </c>
      <c r="AP525" s="89">
        <v>8814827</v>
      </c>
      <c r="AQ525" s="89">
        <v>0</v>
      </c>
      <c r="AR525" s="89">
        <v>0</v>
      </c>
      <c r="AS525" s="89">
        <v>0</v>
      </c>
      <c r="AT525" s="89">
        <v>0</v>
      </c>
      <c r="AU525" s="89">
        <v>0</v>
      </c>
      <c r="AV525" s="89">
        <v>6888971</v>
      </c>
      <c r="AW525" s="89">
        <v>0</v>
      </c>
      <c r="AX525" s="89">
        <v>0</v>
      </c>
      <c r="AY525" s="89">
        <v>0</v>
      </c>
      <c r="AZ525" s="65">
        <f t="shared" si="360"/>
        <v>0</v>
      </c>
      <c r="BA525" s="65">
        <f t="shared" si="361"/>
        <v>0</v>
      </c>
      <c r="BB525" s="65">
        <f t="shared" si="362"/>
        <v>719.98913664951397</v>
      </c>
      <c r="BC525" s="65">
        <f t="shared" si="363"/>
        <v>0</v>
      </c>
      <c r="BD525" s="65">
        <f t="shared" si="364"/>
        <v>0</v>
      </c>
      <c r="BE525" s="65">
        <f t="shared" si="365"/>
        <v>0</v>
      </c>
      <c r="BF525" s="65">
        <f t="shared" si="366"/>
        <v>0</v>
      </c>
      <c r="BG525" s="65">
        <f t="shared" si="367"/>
        <v>0</v>
      </c>
      <c r="BH525" s="65">
        <f t="shared" si="368"/>
        <v>562.68651474311855</v>
      </c>
      <c r="BI525" s="65">
        <f t="shared" si="369"/>
        <v>0</v>
      </c>
      <c r="BJ525" s="65">
        <f t="shared" si="370"/>
        <v>0</v>
      </c>
      <c r="BK525" s="65">
        <f t="shared" si="371"/>
        <v>0</v>
      </c>
    </row>
    <row r="526" spans="2:63" ht="15" hidden="1" customHeight="1" outlineLevel="1">
      <c r="B526" s="56" t="s">
        <v>47</v>
      </c>
      <c r="C526" s="56" t="s">
        <v>36</v>
      </c>
      <c r="D526" s="88">
        <f t="shared" si="331"/>
        <v>0</v>
      </c>
      <c r="E526" s="88">
        <f t="shared" si="332"/>
        <v>0</v>
      </c>
      <c r="F526" s="65">
        <f t="shared" si="333"/>
        <v>0</v>
      </c>
      <c r="G526" s="65">
        <f t="shared" si="334"/>
        <v>0</v>
      </c>
      <c r="H526" s="65">
        <f t="shared" si="335"/>
        <v>0</v>
      </c>
      <c r="J526" s="88">
        <f t="shared" si="336"/>
        <v>0.30233918275901323</v>
      </c>
      <c r="K526" s="88">
        <f t="shared" si="337"/>
        <v>0.12386860133278009</v>
      </c>
      <c r="L526" s="88">
        <f t="shared" si="338"/>
        <v>0.13222723531624195</v>
      </c>
      <c r="M526" s="88">
        <f t="shared" si="339"/>
        <v>0.1679988102863024</v>
      </c>
      <c r="N526" s="88">
        <f t="shared" si="340"/>
        <v>0.21758625555448893</v>
      </c>
      <c r="O526" s="88">
        <f t="shared" si="341"/>
        <v>5.5979914751173407E-2</v>
      </c>
      <c r="P526" s="65">
        <f t="shared" si="342"/>
        <v>0</v>
      </c>
      <c r="Q526" s="65">
        <f t="shared" si="343"/>
        <v>0</v>
      </c>
      <c r="R526" s="65">
        <f t="shared" si="344"/>
        <v>0</v>
      </c>
      <c r="S526" s="65">
        <f t="shared" si="345"/>
        <v>0</v>
      </c>
      <c r="T526" s="65">
        <f t="shared" si="346"/>
        <v>0</v>
      </c>
      <c r="U526" s="65">
        <f t="shared" si="347"/>
        <v>0</v>
      </c>
      <c r="V526" s="89">
        <f t="shared" si="348"/>
        <v>0</v>
      </c>
      <c r="W526" s="89">
        <f t="shared" si="349"/>
        <v>0</v>
      </c>
      <c r="X526" s="89">
        <f t="shared" si="350"/>
        <v>0</v>
      </c>
      <c r="Y526" s="89">
        <f t="shared" si="351"/>
        <v>0</v>
      </c>
      <c r="Z526" s="89">
        <f t="shared" si="352"/>
        <v>0</v>
      </c>
      <c r="AA526" s="89">
        <f t="shared" si="353"/>
        <v>0</v>
      </c>
      <c r="AB526" s="89">
        <f t="shared" si="354"/>
        <v>0</v>
      </c>
      <c r="AC526" s="89">
        <f t="shared" si="355"/>
        <v>0</v>
      </c>
      <c r="AD526" s="89">
        <f t="shared" si="356"/>
        <v>0</v>
      </c>
      <c r="AE526" s="89">
        <f t="shared" si="357"/>
        <v>0</v>
      </c>
      <c r="AF526" s="89">
        <f t="shared" si="358"/>
        <v>0</v>
      </c>
      <c r="AG526" s="89">
        <f t="shared" si="359"/>
        <v>0</v>
      </c>
      <c r="AH526" s="65">
        <v>0</v>
      </c>
      <c r="AI526" s="65">
        <v>0</v>
      </c>
      <c r="AJ526" s="65">
        <v>0</v>
      </c>
      <c r="AK526" s="65">
        <v>0</v>
      </c>
      <c r="AL526" s="65">
        <v>0</v>
      </c>
      <c r="AM526" s="65">
        <v>0</v>
      </c>
      <c r="AN526" s="89">
        <v>0</v>
      </c>
      <c r="AO526" s="89">
        <v>0</v>
      </c>
      <c r="AP526" s="89">
        <v>0</v>
      </c>
      <c r="AQ526" s="89">
        <v>0</v>
      </c>
      <c r="AR526" s="89">
        <v>0</v>
      </c>
      <c r="AS526" s="89">
        <v>0</v>
      </c>
      <c r="AT526" s="89">
        <v>0</v>
      </c>
      <c r="AU526" s="89">
        <v>0</v>
      </c>
      <c r="AV526" s="89">
        <v>0</v>
      </c>
      <c r="AW526" s="89">
        <v>0</v>
      </c>
      <c r="AX526" s="89">
        <v>0</v>
      </c>
      <c r="AY526" s="89">
        <v>0</v>
      </c>
      <c r="AZ526" s="65">
        <f t="shared" si="360"/>
        <v>0</v>
      </c>
      <c r="BA526" s="65">
        <f t="shared" si="361"/>
        <v>0</v>
      </c>
      <c r="BB526" s="65">
        <f t="shared" si="362"/>
        <v>0</v>
      </c>
      <c r="BC526" s="65">
        <f t="shared" si="363"/>
        <v>0</v>
      </c>
      <c r="BD526" s="65">
        <f t="shared" si="364"/>
        <v>0</v>
      </c>
      <c r="BE526" s="65">
        <f t="shared" si="365"/>
        <v>0</v>
      </c>
      <c r="BF526" s="65">
        <f t="shared" si="366"/>
        <v>0</v>
      </c>
      <c r="BG526" s="65">
        <f t="shared" si="367"/>
        <v>0</v>
      </c>
      <c r="BH526" s="65">
        <f t="shared" si="368"/>
        <v>0</v>
      </c>
      <c r="BI526" s="65">
        <f t="shared" si="369"/>
        <v>0</v>
      </c>
      <c r="BJ526" s="65">
        <f t="shared" si="370"/>
        <v>0</v>
      </c>
      <c r="BK526" s="65">
        <f t="shared" si="371"/>
        <v>0</v>
      </c>
    </row>
    <row r="527" spans="2:63" ht="15" hidden="1" customHeight="1" outlineLevel="1">
      <c r="B527" s="56" t="s">
        <v>47</v>
      </c>
      <c r="C527" s="56" t="s">
        <v>35</v>
      </c>
      <c r="D527" s="88">
        <f t="shared" si="331"/>
        <v>0</v>
      </c>
      <c r="E527" s="88">
        <f t="shared" si="332"/>
        <v>0</v>
      </c>
      <c r="F527" s="65">
        <f t="shared" si="333"/>
        <v>0</v>
      </c>
      <c r="G527" s="65">
        <f t="shared" si="334"/>
        <v>0</v>
      </c>
      <c r="H527" s="65">
        <f t="shared" si="335"/>
        <v>0</v>
      </c>
      <c r="J527" s="88">
        <f t="shared" si="336"/>
        <v>0.99634295002031692</v>
      </c>
      <c r="K527" s="88">
        <f t="shared" si="337"/>
        <v>0</v>
      </c>
      <c r="L527" s="88">
        <f t="shared" si="338"/>
        <v>3.6570499796830555E-3</v>
      </c>
      <c r="M527" s="88">
        <f t="shared" si="339"/>
        <v>0</v>
      </c>
      <c r="N527" s="88">
        <f t="shared" si="340"/>
        <v>0</v>
      </c>
      <c r="O527" s="88">
        <f t="shared" si="341"/>
        <v>0</v>
      </c>
      <c r="P527" s="65">
        <f t="shared" si="342"/>
        <v>0</v>
      </c>
      <c r="Q527" s="65">
        <f t="shared" si="343"/>
        <v>0</v>
      </c>
      <c r="R527" s="65">
        <f t="shared" si="344"/>
        <v>0</v>
      </c>
      <c r="S527" s="65">
        <f t="shared" si="345"/>
        <v>0</v>
      </c>
      <c r="T527" s="65">
        <f t="shared" si="346"/>
        <v>0</v>
      </c>
      <c r="U527" s="65">
        <f t="shared" si="347"/>
        <v>0</v>
      </c>
      <c r="V527" s="89">
        <f t="shared" si="348"/>
        <v>0</v>
      </c>
      <c r="W527" s="89">
        <f t="shared" si="349"/>
        <v>0</v>
      </c>
      <c r="X527" s="89">
        <f t="shared" si="350"/>
        <v>0</v>
      </c>
      <c r="Y527" s="89">
        <f t="shared" si="351"/>
        <v>0</v>
      </c>
      <c r="Z527" s="89">
        <f t="shared" si="352"/>
        <v>0</v>
      </c>
      <c r="AA527" s="89">
        <f t="shared" si="353"/>
        <v>0</v>
      </c>
      <c r="AB527" s="89">
        <f t="shared" si="354"/>
        <v>0</v>
      </c>
      <c r="AC527" s="89">
        <f t="shared" si="355"/>
        <v>0</v>
      </c>
      <c r="AD527" s="89">
        <f t="shared" si="356"/>
        <v>0</v>
      </c>
      <c r="AE527" s="89">
        <f t="shared" si="357"/>
        <v>0</v>
      </c>
      <c r="AF527" s="89">
        <f t="shared" si="358"/>
        <v>0</v>
      </c>
      <c r="AG527" s="89">
        <f t="shared" si="359"/>
        <v>0</v>
      </c>
      <c r="AH527" s="65">
        <v>4904</v>
      </c>
      <c r="AI527" s="65">
        <v>0</v>
      </c>
      <c r="AJ527" s="65">
        <v>18</v>
      </c>
      <c r="AK527" s="65">
        <v>0</v>
      </c>
      <c r="AL527" s="65">
        <v>0</v>
      </c>
      <c r="AM527" s="65">
        <v>0</v>
      </c>
      <c r="AN527" s="89">
        <v>19204258</v>
      </c>
      <c r="AO527" s="89">
        <v>1500</v>
      </c>
      <c r="AP527" s="89">
        <v>44513</v>
      </c>
      <c r="AQ527" s="89">
        <v>0</v>
      </c>
      <c r="AR527" s="89">
        <v>0</v>
      </c>
      <c r="AS527" s="89">
        <v>0</v>
      </c>
      <c r="AT527" s="89">
        <v>16805224</v>
      </c>
      <c r="AU527" s="89">
        <v>1288</v>
      </c>
      <c r="AV527" s="89">
        <v>45712</v>
      </c>
      <c r="AW527" s="89">
        <v>0</v>
      </c>
      <c r="AX527" s="89">
        <v>0</v>
      </c>
      <c r="AY527" s="89">
        <v>0</v>
      </c>
      <c r="AZ527" s="65">
        <f t="shared" si="360"/>
        <v>3916.0395595432301</v>
      </c>
      <c r="BA527" s="65">
        <f t="shared" si="361"/>
        <v>0</v>
      </c>
      <c r="BB527" s="65">
        <f t="shared" si="362"/>
        <v>2472.9444444444443</v>
      </c>
      <c r="BC527" s="65">
        <f t="shared" si="363"/>
        <v>0</v>
      </c>
      <c r="BD527" s="65">
        <f t="shared" si="364"/>
        <v>0</v>
      </c>
      <c r="BE527" s="65">
        <f t="shared" si="365"/>
        <v>0</v>
      </c>
      <c r="BF527" s="65">
        <f t="shared" si="366"/>
        <v>3426.8401305057096</v>
      </c>
      <c r="BG527" s="65">
        <f t="shared" si="367"/>
        <v>0</v>
      </c>
      <c r="BH527" s="65">
        <f t="shared" si="368"/>
        <v>2539.5555555555557</v>
      </c>
      <c r="BI527" s="65">
        <f t="shared" si="369"/>
        <v>0</v>
      </c>
      <c r="BJ527" s="65">
        <f t="shared" si="370"/>
        <v>0</v>
      </c>
      <c r="BK527" s="65">
        <f t="shared" si="371"/>
        <v>0</v>
      </c>
    </row>
    <row r="528" spans="2:63" ht="15" hidden="1" customHeight="1" outlineLevel="1">
      <c r="B528" s="56" t="s">
        <v>47</v>
      </c>
      <c r="C528" s="56" t="s">
        <v>34</v>
      </c>
      <c r="D528" s="88">
        <f t="shared" si="331"/>
        <v>0</v>
      </c>
      <c r="E528" s="88">
        <f t="shared" si="332"/>
        <v>0</v>
      </c>
      <c r="F528" s="65">
        <f t="shared" si="333"/>
        <v>0</v>
      </c>
      <c r="G528" s="65">
        <f t="shared" si="334"/>
        <v>0</v>
      </c>
      <c r="H528" s="65">
        <f t="shared" si="335"/>
        <v>0</v>
      </c>
      <c r="J528" s="88">
        <f t="shared" si="336"/>
        <v>0.30233918275901323</v>
      </c>
      <c r="K528" s="88">
        <f t="shared" si="337"/>
        <v>0.12386860133278009</v>
      </c>
      <c r="L528" s="88">
        <f t="shared" si="338"/>
        <v>0.13222723531624195</v>
      </c>
      <c r="M528" s="88">
        <f t="shared" si="339"/>
        <v>0.1679988102863024</v>
      </c>
      <c r="N528" s="88">
        <f t="shared" si="340"/>
        <v>0.21758625555448893</v>
      </c>
      <c r="O528" s="88">
        <f t="shared" si="341"/>
        <v>5.5979914751173407E-2</v>
      </c>
      <c r="P528" s="65">
        <f t="shared" si="342"/>
        <v>0</v>
      </c>
      <c r="Q528" s="65">
        <f t="shared" si="343"/>
        <v>0</v>
      </c>
      <c r="R528" s="65">
        <f t="shared" si="344"/>
        <v>0</v>
      </c>
      <c r="S528" s="65">
        <f t="shared" si="345"/>
        <v>0</v>
      </c>
      <c r="T528" s="65">
        <f t="shared" si="346"/>
        <v>0</v>
      </c>
      <c r="U528" s="65">
        <f t="shared" si="347"/>
        <v>0</v>
      </c>
      <c r="V528" s="89">
        <f t="shared" si="348"/>
        <v>0</v>
      </c>
      <c r="W528" s="89">
        <f t="shared" si="349"/>
        <v>0</v>
      </c>
      <c r="X528" s="89">
        <f t="shared" si="350"/>
        <v>0</v>
      </c>
      <c r="Y528" s="89">
        <f t="shared" si="351"/>
        <v>0</v>
      </c>
      <c r="Z528" s="89">
        <f t="shared" si="352"/>
        <v>0</v>
      </c>
      <c r="AA528" s="89">
        <f t="shared" si="353"/>
        <v>0</v>
      </c>
      <c r="AB528" s="89">
        <f t="shared" si="354"/>
        <v>0</v>
      </c>
      <c r="AC528" s="89">
        <f t="shared" si="355"/>
        <v>0</v>
      </c>
      <c r="AD528" s="89">
        <f t="shared" si="356"/>
        <v>0</v>
      </c>
      <c r="AE528" s="89">
        <f t="shared" si="357"/>
        <v>0</v>
      </c>
      <c r="AF528" s="89">
        <f t="shared" si="358"/>
        <v>0</v>
      </c>
      <c r="AG528" s="89">
        <f t="shared" si="359"/>
        <v>0</v>
      </c>
      <c r="AH528" s="65">
        <v>0</v>
      </c>
      <c r="AI528" s="65">
        <v>0</v>
      </c>
      <c r="AJ528" s="65">
        <v>0</v>
      </c>
      <c r="AK528" s="65">
        <v>0</v>
      </c>
      <c r="AL528" s="65">
        <v>0</v>
      </c>
      <c r="AM528" s="65">
        <v>0</v>
      </c>
      <c r="AN528" s="89">
        <v>0</v>
      </c>
      <c r="AO528" s="89">
        <v>0</v>
      </c>
      <c r="AP528" s="89">
        <v>0</v>
      </c>
      <c r="AQ528" s="89">
        <v>0</v>
      </c>
      <c r="AR528" s="89">
        <v>0</v>
      </c>
      <c r="AS528" s="89">
        <v>0</v>
      </c>
      <c r="AT528" s="89">
        <v>0</v>
      </c>
      <c r="AU528" s="89">
        <v>0</v>
      </c>
      <c r="AV528" s="89">
        <v>0</v>
      </c>
      <c r="AW528" s="89">
        <v>0</v>
      </c>
      <c r="AX528" s="89">
        <v>0</v>
      </c>
      <c r="AY528" s="89">
        <v>0</v>
      </c>
      <c r="AZ528" s="65">
        <f t="shared" si="360"/>
        <v>0</v>
      </c>
      <c r="BA528" s="65">
        <f t="shared" si="361"/>
        <v>0</v>
      </c>
      <c r="BB528" s="65">
        <f t="shared" si="362"/>
        <v>0</v>
      </c>
      <c r="BC528" s="65">
        <f t="shared" si="363"/>
        <v>0</v>
      </c>
      <c r="BD528" s="65">
        <f t="shared" si="364"/>
        <v>0</v>
      </c>
      <c r="BE528" s="65">
        <f t="shared" si="365"/>
        <v>0</v>
      </c>
      <c r="BF528" s="65">
        <f t="shared" si="366"/>
        <v>0</v>
      </c>
      <c r="BG528" s="65">
        <f t="shared" si="367"/>
        <v>0</v>
      </c>
      <c r="BH528" s="65">
        <f t="shared" si="368"/>
        <v>0</v>
      </c>
      <c r="BI528" s="65">
        <f t="shared" si="369"/>
        <v>0</v>
      </c>
      <c r="BJ528" s="65">
        <f t="shared" si="370"/>
        <v>0</v>
      </c>
      <c r="BK528" s="65">
        <f t="shared" si="371"/>
        <v>0</v>
      </c>
    </row>
    <row r="529" spans="2:63" ht="15" hidden="1" customHeight="1" outlineLevel="1">
      <c r="B529" s="56" t="s">
        <v>47</v>
      </c>
      <c r="C529" s="56" t="s">
        <v>33</v>
      </c>
      <c r="D529" s="88">
        <f t="shared" si="331"/>
        <v>0</v>
      </c>
      <c r="E529" s="88">
        <f t="shared" si="332"/>
        <v>0</v>
      </c>
      <c r="F529" s="65">
        <f t="shared" si="333"/>
        <v>0</v>
      </c>
      <c r="G529" s="65">
        <f t="shared" si="334"/>
        <v>0</v>
      </c>
      <c r="H529" s="65">
        <f t="shared" si="335"/>
        <v>0</v>
      </c>
      <c r="J529" s="88">
        <f t="shared" si="336"/>
        <v>0.30233918275901323</v>
      </c>
      <c r="K529" s="88">
        <f t="shared" si="337"/>
        <v>0.12386860133278009</v>
      </c>
      <c r="L529" s="88">
        <f t="shared" si="338"/>
        <v>0.13222723531624195</v>
      </c>
      <c r="M529" s="88">
        <f t="shared" si="339"/>
        <v>0.1679988102863024</v>
      </c>
      <c r="N529" s="88">
        <f t="shared" si="340"/>
        <v>0.21758625555448893</v>
      </c>
      <c r="O529" s="88">
        <f t="shared" si="341"/>
        <v>5.5979914751173407E-2</v>
      </c>
      <c r="P529" s="65">
        <f t="shared" si="342"/>
        <v>0</v>
      </c>
      <c r="Q529" s="65">
        <f t="shared" si="343"/>
        <v>0</v>
      </c>
      <c r="R529" s="65">
        <f t="shared" si="344"/>
        <v>0</v>
      </c>
      <c r="S529" s="65">
        <f t="shared" si="345"/>
        <v>0</v>
      </c>
      <c r="T529" s="65">
        <f t="shared" si="346"/>
        <v>0</v>
      </c>
      <c r="U529" s="65">
        <f t="shared" si="347"/>
        <v>0</v>
      </c>
      <c r="V529" s="89">
        <f t="shared" si="348"/>
        <v>0</v>
      </c>
      <c r="W529" s="89">
        <f t="shared" si="349"/>
        <v>0</v>
      </c>
      <c r="X529" s="89">
        <f t="shared" si="350"/>
        <v>0</v>
      </c>
      <c r="Y529" s="89">
        <f t="shared" si="351"/>
        <v>0</v>
      </c>
      <c r="Z529" s="89">
        <f t="shared" si="352"/>
        <v>0</v>
      </c>
      <c r="AA529" s="89">
        <f t="shared" si="353"/>
        <v>0</v>
      </c>
      <c r="AB529" s="89">
        <f t="shared" si="354"/>
        <v>0</v>
      </c>
      <c r="AC529" s="89">
        <f t="shared" si="355"/>
        <v>0</v>
      </c>
      <c r="AD529" s="89">
        <f t="shared" si="356"/>
        <v>0</v>
      </c>
      <c r="AE529" s="89">
        <f t="shared" si="357"/>
        <v>0</v>
      </c>
      <c r="AF529" s="89">
        <f t="shared" si="358"/>
        <v>0</v>
      </c>
      <c r="AG529" s="89">
        <f t="shared" si="359"/>
        <v>0</v>
      </c>
      <c r="AH529" s="65">
        <v>0</v>
      </c>
      <c r="AI529" s="65">
        <v>0</v>
      </c>
      <c r="AJ529" s="65">
        <v>0</v>
      </c>
      <c r="AK529" s="65">
        <v>0</v>
      </c>
      <c r="AL529" s="65">
        <v>0</v>
      </c>
      <c r="AM529" s="65">
        <v>0</v>
      </c>
      <c r="AN529" s="89">
        <v>0</v>
      </c>
      <c r="AO529" s="89">
        <v>0</v>
      </c>
      <c r="AP529" s="89">
        <v>0</v>
      </c>
      <c r="AQ529" s="89">
        <v>0</v>
      </c>
      <c r="AR529" s="89">
        <v>0</v>
      </c>
      <c r="AS529" s="89">
        <v>0</v>
      </c>
      <c r="AT529" s="89">
        <v>0</v>
      </c>
      <c r="AU529" s="89">
        <v>0</v>
      </c>
      <c r="AV529" s="89">
        <v>0</v>
      </c>
      <c r="AW529" s="89">
        <v>0</v>
      </c>
      <c r="AX529" s="89">
        <v>0</v>
      </c>
      <c r="AY529" s="89">
        <v>0</v>
      </c>
      <c r="AZ529" s="65">
        <f t="shared" si="360"/>
        <v>0</v>
      </c>
      <c r="BA529" s="65">
        <f t="shared" si="361"/>
        <v>0</v>
      </c>
      <c r="BB529" s="65">
        <f t="shared" si="362"/>
        <v>0</v>
      </c>
      <c r="BC529" s="65">
        <f t="shared" si="363"/>
        <v>0</v>
      </c>
      <c r="BD529" s="65">
        <f t="shared" si="364"/>
        <v>0</v>
      </c>
      <c r="BE529" s="65">
        <f t="shared" si="365"/>
        <v>0</v>
      </c>
      <c r="BF529" s="65">
        <f t="shared" si="366"/>
        <v>0</v>
      </c>
      <c r="BG529" s="65">
        <f t="shared" si="367"/>
        <v>0</v>
      </c>
      <c r="BH529" s="65">
        <f t="shared" si="368"/>
        <v>0</v>
      </c>
      <c r="BI529" s="65">
        <f t="shared" si="369"/>
        <v>0</v>
      </c>
      <c r="BJ529" s="65">
        <f t="shared" si="370"/>
        <v>0</v>
      </c>
      <c r="BK529" s="65">
        <f t="shared" si="371"/>
        <v>0</v>
      </c>
    </row>
    <row r="530" spans="2:63" ht="15" hidden="1" customHeight="1" outlineLevel="1">
      <c r="B530" s="56" t="s">
        <v>47</v>
      </c>
      <c r="C530" s="56" t="s">
        <v>32</v>
      </c>
      <c r="D530" s="88">
        <f t="shared" si="331"/>
        <v>0</v>
      </c>
      <c r="E530" s="88">
        <f t="shared" si="332"/>
        <v>0</v>
      </c>
      <c r="F530" s="65">
        <f t="shared" si="333"/>
        <v>0</v>
      </c>
      <c r="G530" s="65">
        <f t="shared" si="334"/>
        <v>0</v>
      </c>
      <c r="H530" s="65">
        <f t="shared" si="335"/>
        <v>0</v>
      </c>
      <c r="J530" s="88">
        <f t="shared" si="336"/>
        <v>0.30233918275901323</v>
      </c>
      <c r="K530" s="88">
        <f t="shared" si="337"/>
        <v>0.12386860133278009</v>
      </c>
      <c r="L530" s="88">
        <f t="shared" si="338"/>
        <v>0.13222723531624195</v>
      </c>
      <c r="M530" s="88">
        <f t="shared" si="339"/>
        <v>0.1679988102863024</v>
      </c>
      <c r="N530" s="88">
        <f t="shared" si="340"/>
        <v>0.21758625555448893</v>
      </c>
      <c r="O530" s="88">
        <f t="shared" si="341"/>
        <v>5.5979914751173407E-2</v>
      </c>
      <c r="P530" s="65">
        <f t="shared" si="342"/>
        <v>0</v>
      </c>
      <c r="Q530" s="65">
        <f t="shared" si="343"/>
        <v>0</v>
      </c>
      <c r="R530" s="65">
        <f t="shared" si="344"/>
        <v>0</v>
      </c>
      <c r="S530" s="65">
        <f t="shared" si="345"/>
        <v>0</v>
      </c>
      <c r="T530" s="65">
        <f t="shared" si="346"/>
        <v>0</v>
      </c>
      <c r="U530" s="65">
        <f t="shared" si="347"/>
        <v>0</v>
      </c>
      <c r="V530" s="89">
        <f t="shared" si="348"/>
        <v>0</v>
      </c>
      <c r="W530" s="89">
        <f t="shared" si="349"/>
        <v>0</v>
      </c>
      <c r="X530" s="89">
        <f t="shared" si="350"/>
        <v>0</v>
      </c>
      <c r="Y530" s="89">
        <f t="shared" si="351"/>
        <v>0</v>
      </c>
      <c r="Z530" s="89">
        <f t="shared" si="352"/>
        <v>0</v>
      </c>
      <c r="AA530" s="89">
        <f t="shared" si="353"/>
        <v>0</v>
      </c>
      <c r="AB530" s="89">
        <f t="shared" si="354"/>
        <v>0</v>
      </c>
      <c r="AC530" s="89">
        <f t="shared" si="355"/>
        <v>0</v>
      </c>
      <c r="AD530" s="89">
        <f t="shared" si="356"/>
        <v>0</v>
      </c>
      <c r="AE530" s="89">
        <f t="shared" si="357"/>
        <v>0</v>
      </c>
      <c r="AF530" s="89">
        <f t="shared" si="358"/>
        <v>0</v>
      </c>
      <c r="AG530" s="89">
        <f t="shared" si="359"/>
        <v>0</v>
      </c>
      <c r="AH530" s="65">
        <v>0</v>
      </c>
      <c r="AI530" s="65">
        <v>0</v>
      </c>
      <c r="AJ530" s="65">
        <v>0</v>
      </c>
      <c r="AK530" s="65">
        <v>0</v>
      </c>
      <c r="AL530" s="65">
        <v>0</v>
      </c>
      <c r="AM530" s="65">
        <v>0</v>
      </c>
      <c r="AN530" s="89">
        <v>0</v>
      </c>
      <c r="AO530" s="89">
        <v>0</v>
      </c>
      <c r="AP530" s="89">
        <v>0</v>
      </c>
      <c r="AQ530" s="89">
        <v>0</v>
      </c>
      <c r="AR530" s="89">
        <v>0</v>
      </c>
      <c r="AS530" s="89">
        <v>0</v>
      </c>
      <c r="AT530" s="89">
        <v>0</v>
      </c>
      <c r="AU530" s="89">
        <v>0</v>
      </c>
      <c r="AV530" s="89">
        <v>0</v>
      </c>
      <c r="AW530" s="89">
        <v>0</v>
      </c>
      <c r="AX530" s="89">
        <v>0</v>
      </c>
      <c r="AY530" s="89">
        <v>0</v>
      </c>
      <c r="AZ530" s="65">
        <f t="shared" si="360"/>
        <v>0</v>
      </c>
      <c r="BA530" s="65">
        <f t="shared" si="361"/>
        <v>0</v>
      </c>
      <c r="BB530" s="65">
        <f t="shared" si="362"/>
        <v>0</v>
      </c>
      <c r="BC530" s="65">
        <f t="shared" si="363"/>
        <v>0</v>
      </c>
      <c r="BD530" s="65">
        <f t="shared" si="364"/>
        <v>0</v>
      </c>
      <c r="BE530" s="65">
        <f t="shared" si="365"/>
        <v>0</v>
      </c>
      <c r="BF530" s="65">
        <f t="shared" si="366"/>
        <v>0</v>
      </c>
      <c r="BG530" s="65">
        <f t="shared" si="367"/>
        <v>0</v>
      </c>
      <c r="BH530" s="65">
        <f t="shared" si="368"/>
        <v>0</v>
      </c>
      <c r="BI530" s="65">
        <f t="shared" si="369"/>
        <v>0</v>
      </c>
      <c r="BJ530" s="65">
        <f t="shared" si="370"/>
        <v>0</v>
      </c>
      <c r="BK530" s="65">
        <f t="shared" si="371"/>
        <v>0</v>
      </c>
    </row>
    <row r="531" spans="2:63" ht="15" hidden="1" customHeight="1" outlineLevel="1">
      <c r="B531" s="56" t="s">
        <v>47</v>
      </c>
      <c r="C531" s="56" t="s">
        <v>31</v>
      </c>
      <c r="D531" s="88">
        <f t="shared" si="331"/>
        <v>0</v>
      </c>
      <c r="E531" s="88">
        <f t="shared" si="332"/>
        <v>0</v>
      </c>
      <c r="F531" s="65">
        <f t="shared" si="333"/>
        <v>0</v>
      </c>
      <c r="G531" s="65">
        <f t="shared" si="334"/>
        <v>0</v>
      </c>
      <c r="H531" s="65">
        <f t="shared" si="335"/>
        <v>0</v>
      </c>
      <c r="J531" s="88">
        <f t="shared" si="336"/>
        <v>0.30233918275901323</v>
      </c>
      <c r="K531" s="88">
        <f t="shared" si="337"/>
        <v>0.12386860133278009</v>
      </c>
      <c r="L531" s="88">
        <f t="shared" si="338"/>
        <v>0.13222723531624195</v>
      </c>
      <c r="M531" s="88">
        <f t="shared" si="339"/>
        <v>0.1679988102863024</v>
      </c>
      <c r="N531" s="88">
        <f t="shared" si="340"/>
        <v>0.21758625555448893</v>
      </c>
      <c r="O531" s="88">
        <f t="shared" si="341"/>
        <v>5.5979914751173407E-2</v>
      </c>
      <c r="P531" s="65">
        <f t="shared" si="342"/>
        <v>0</v>
      </c>
      <c r="Q531" s="65">
        <f t="shared" si="343"/>
        <v>0</v>
      </c>
      <c r="R531" s="65">
        <f t="shared" si="344"/>
        <v>0</v>
      </c>
      <c r="S531" s="65">
        <f t="shared" si="345"/>
        <v>0</v>
      </c>
      <c r="T531" s="65">
        <f t="shared" si="346"/>
        <v>0</v>
      </c>
      <c r="U531" s="65">
        <f t="shared" si="347"/>
        <v>0</v>
      </c>
      <c r="V531" s="89">
        <f t="shared" si="348"/>
        <v>0</v>
      </c>
      <c r="W531" s="89">
        <f t="shared" si="349"/>
        <v>0</v>
      </c>
      <c r="X531" s="89">
        <f t="shared" si="350"/>
        <v>0</v>
      </c>
      <c r="Y531" s="89">
        <f t="shared" si="351"/>
        <v>0</v>
      </c>
      <c r="Z531" s="89">
        <f t="shared" si="352"/>
        <v>0</v>
      </c>
      <c r="AA531" s="89">
        <f t="shared" si="353"/>
        <v>0</v>
      </c>
      <c r="AB531" s="89">
        <f t="shared" si="354"/>
        <v>0</v>
      </c>
      <c r="AC531" s="89">
        <f t="shared" si="355"/>
        <v>0</v>
      </c>
      <c r="AD531" s="89">
        <f t="shared" si="356"/>
        <v>0</v>
      </c>
      <c r="AE531" s="89">
        <f t="shared" si="357"/>
        <v>0</v>
      </c>
      <c r="AF531" s="89">
        <f t="shared" si="358"/>
        <v>0</v>
      </c>
      <c r="AG531" s="89">
        <f t="shared" si="359"/>
        <v>0</v>
      </c>
      <c r="AH531" s="65">
        <v>0</v>
      </c>
      <c r="AI531" s="65">
        <v>0</v>
      </c>
      <c r="AJ531" s="65">
        <v>0</v>
      </c>
      <c r="AK531" s="65">
        <v>0</v>
      </c>
      <c r="AL531" s="65">
        <v>0</v>
      </c>
      <c r="AM531" s="65">
        <v>0</v>
      </c>
      <c r="AN531" s="89">
        <v>0</v>
      </c>
      <c r="AO531" s="89">
        <v>0</v>
      </c>
      <c r="AP531" s="89">
        <v>0</v>
      </c>
      <c r="AQ531" s="89">
        <v>0</v>
      </c>
      <c r="AR531" s="89">
        <v>0</v>
      </c>
      <c r="AS531" s="89">
        <v>0</v>
      </c>
      <c r="AT531" s="89">
        <v>0</v>
      </c>
      <c r="AU531" s="89">
        <v>0</v>
      </c>
      <c r="AV531" s="89">
        <v>0</v>
      </c>
      <c r="AW531" s="89">
        <v>0</v>
      </c>
      <c r="AX531" s="89">
        <v>0</v>
      </c>
      <c r="AY531" s="89">
        <v>0</v>
      </c>
      <c r="AZ531" s="65">
        <f t="shared" si="360"/>
        <v>0</v>
      </c>
      <c r="BA531" s="65">
        <f t="shared" si="361"/>
        <v>0</v>
      </c>
      <c r="BB531" s="65">
        <f t="shared" si="362"/>
        <v>0</v>
      </c>
      <c r="BC531" s="65">
        <f t="shared" si="363"/>
        <v>0</v>
      </c>
      <c r="BD531" s="65">
        <f t="shared" si="364"/>
        <v>0</v>
      </c>
      <c r="BE531" s="65">
        <f t="shared" si="365"/>
        <v>0</v>
      </c>
      <c r="BF531" s="65">
        <f t="shared" si="366"/>
        <v>0</v>
      </c>
      <c r="BG531" s="65">
        <f t="shared" si="367"/>
        <v>0</v>
      </c>
      <c r="BH531" s="65">
        <f t="shared" si="368"/>
        <v>0</v>
      </c>
      <c r="BI531" s="65">
        <f t="shared" si="369"/>
        <v>0</v>
      </c>
      <c r="BJ531" s="65">
        <f t="shared" si="370"/>
        <v>0</v>
      </c>
      <c r="BK531" s="65">
        <f t="shared" si="371"/>
        <v>0</v>
      </c>
    </row>
    <row r="532" spans="2:63" ht="15" hidden="1" customHeight="1" outlineLevel="1">
      <c r="B532" s="56" t="s">
        <v>47</v>
      </c>
      <c r="C532" s="56" t="s">
        <v>135</v>
      </c>
      <c r="D532" s="88">
        <f t="shared" si="331"/>
        <v>0</v>
      </c>
      <c r="E532" s="88">
        <f t="shared" si="332"/>
        <v>0</v>
      </c>
      <c r="F532" s="65">
        <f t="shared" si="333"/>
        <v>0</v>
      </c>
      <c r="G532" s="65">
        <f t="shared" si="334"/>
        <v>0</v>
      </c>
      <c r="H532" s="65">
        <f t="shared" si="335"/>
        <v>0</v>
      </c>
      <c r="J532" s="88">
        <f t="shared" si="336"/>
        <v>0.30233918275901323</v>
      </c>
      <c r="K532" s="88">
        <f t="shared" si="337"/>
        <v>0.12386860133278009</v>
      </c>
      <c r="L532" s="88">
        <f t="shared" si="338"/>
        <v>0.13222723531624195</v>
      </c>
      <c r="M532" s="88">
        <f t="shared" si="339"/>
        <v>0.1679988102863024</v>
      </c>
      <c r="N532" s="88">
        <f t="shared" si="340"/>
        <v>0.21758625555448893</v>
      </c>
      <c r="O532" s="88">
        <f t="shared" si="341"/>
        <v>5.5979914751173407E-2</v>
      </c>
      <c r="P532" s="65">
        <f t="shared" si="342"/>
        <v>0</v>
      </c>
      <c r="Q532" s="65">
        <f t="shared" si="343"/>
        <v>0</v>
      </c>
      <c r="R532" s="65">
        <f t="shared" si="344"/>
        <v>0</v>
      </c>
      <c r="S532" s="65">
        <f t="shared" si="345"/>
        <v>0</v>
      </c>
      <c r="T532" s="65">
        <f t="shared" si="346"/>
        <v>0</v>
      </c>
      <c r="U532" s="65">
        <f t="shared" si="347"/>
        <v>0</v>
      </c>
      <c r="V532" s="89">
        <f t="shared" si="348"/>
        <v>0</v>
      </c>
      <c r="W532" s="89">
        <f t="shared" si="349"/>
        <v>0</v>
      </c>
      <c r="X532" s="89">
        <f t="shared" si="350"/>
        <v>0</v>
      </c>
      <c r="Y532" s="89">
        <f t="shared" si="351"/>
        <v>0</v>
      </c>
      <c r="Z532" s="89">
        <f t="shared" si="352"/>
        <v>0</v>
      </c>
      <c r="AA532" s="89">
        <f t="shared" si="353"/>
        <v>0</v>
      </c>
      <c r="AB532" s="89">
        <f t="shared" si="354"/>
        <v>0</v>
      </c>
      <c r="AC532" s="89">
        <f t="shared" si="355"/>
        <v>0</v>
      </c>
      <c r="AD532" s="89">
        <f t="shared" si="356"/>
        <v>0</v>
      </c>
      <c r="AE532" s="89">
        <f t="shared" si="357"/>
        <v>0</v>
      </c>
      <c r="AF532" s="89">
        <f t="shared" si="358"/>
        <v>0</v>
      </c>
      <c r="AG532" s="89">
        <f t="shared" si="359"/>
        <v>0</v>
      </c>
      <c r="AH532" s="65">
        <v>0</v>
      </c>
      <c r="AI532" s="65">
        <v>0</v>
      </c>
      <c r="AJ532" s="65">
        <v>0</v>
      </c>
      <c r="AK532" s="65">
        <v>0</v>
      </c>
      <c r="AL532" s="65">
        <v>0</v>
      </c>
      <c r="AM532" s="65">
        <v>0</v>
      </c>
      <c r="AN532" s="89">
        <v>0</v>
      </c>
      <c r="AO532" s="89">
        <v>0</v>
      </c>
      <c r="AP532" s="89">
        <v>0</v>
      </c>
      <c r="AQ532" s="89">
        <v>0</v>
      </c>
      <c r="AR532" s="89">
        <v>0</v>
      </c>
      <c r="AS532" s="89">
        <v>0</v>
      </c>
      <c r="AT532" s="89">
        <v>0</v>
      </c>
      <c r="AU532" s="89">
        <v>0</v>
      </c>
      <c r="AV532" s="89">
        <v>0</v>
      </c>
      <c r="AW532" s="89">
        <v>0</v>
      </c>
      <c r="AX532" s="89">
        <v>0</v>
      </c>
      <c r="AY532" s="89">
        <v>0</v>
      </c>
      <c r="AZ532" s="65">
        <f t="shared" si="360"/>
        <v>0</v>
      </c>
      <c r="BA532" s="65">
        <f t="shared" si="361"/>
        <v>0</v>
      </c>
      <c r="BB532" s="65">
        <f t="shared" si="362"/>
        <v>0</v>
      </c>
      <c r="BC532" s="65">
        <f t="shared" si="363"/>
        <v>0</v>
      </c>
      <c r="BD532" s="65">
        <f t="shared" si="364"/>
        <v>0</v>
      </c>
      <c r="BE532" s="65">
        <f t="shared" si="365"/>
        <v>0</v>
      </c>
      <c r="BF532" s="65">
        <f t="shared" si="366"/>
        <v>0</v>
      </c>
      <c r="BG532" s="65">
        <f t="shared" si="367"/>
        <v>0</v>
      </c>
      <c r="BH532" s="65">
        <f t="shared" si="368"/>
        <v>0</v>
      </c>
      <c r="BI532" s="65">
        <f t="shared" si="369"/>
        <v>0</v>
      </c>
      <c r="BJ532" s="65">
        <f t="shared" si="370"/>
        <v>0</v>
      </c>
      <c r="BK532" s="65">
        <f t="shared" si="371"/>
        <v>0</v>
      </c>
    </row>
    <row r="533" spans="2:63" ht="15" hidden="1" customHeight="1" outlineLevel="1">
      <c r="B533" s="56" t="s">
        <v>46</v>
      </c>
      <c r="C533" s="56" t="s">
        <v>125</v>
      </c>
      <c r="D533" s="88">
        <f t="shared" si="331"/>
        <v>0</v>
      </c>
      <c r="E533" s="88">
        <f t="shared" si="332"/>
        <v>0</v>
      </c>
      <c r="F533" s="65">
        <f t="shared" si="333"/>
        <v>0</v>
      </c>
      <c r="G533" s="65">
        <f t="shared" si="334"/>
        <v>0</v>
      </c>
      <c r="H533" s="65">
        <f t="shared" si="335"/>
        <v>0</v>
      </c>
      <c r="J533" s="88">
        <f t="shared" si="336"/>
        <v>0.43837585339561624</v>
      </c>
      <c r="K533" s="88">
        <f t="shared" si="337"/>
        <v>5.3898670499461015E-3</v>
      </c>
      <c r="L533" s="88">
        <f t="shared" si="338"/>
        <v>0.55623427955443761</v>
      </c>
      <c r="M533" s="88">
        <f t="shared" si="339"/>
        <v>0</v>
      </c>
      <c r="N533" s="88">
        <f t="shared" si="340"/>
        <v>0</v>
      </c>
      <c r="O533" s="88">
        <f t="shared" si="341"/>
        <v>0</v>
      </c>
      <c r="P533" s="65">
        <f t="shared" si="342"/>
        <v>0</v>
      </c>
      <c r="Q533" s="65">
        <f t="shared" si="343"/>
        <v>0</v>
      </c>
      <c r="R533" s="65">
        <f t="shared" si="344"/>
        <v>0</v>
      </c>
      <c r="S533" s="65">
        <f t="shared" si="345"/>
        <v>0</v>
      </c>
      <c r="T533" s="65">
        <f t="shared" si="346"/>
        <v>0</v>
      </c>
      <c r="U533" s="65">
        <f t="shared" si="347"/>
        <v>0</v>
      </c>
      <c r="V533" s="89">
        <f t="shared" si="348"/>
        <v>0</v>
      </c>
      <c r="W533" s="89">
        <f t="shared" si="349"/>
        <v>0</v>
      </c>
      <c r="X533" s="89">
        <f t="shared" si="350"/>
        <v>0</v>
      </c>
      <c r="Y533" s="89">
        <f t="shared" si="351"/>
        <v>0</v>
      </c>
      <c r="Z533" s="89">
        <f t="shared" si="352"/>
        <v>0</v>
      </c>
      <c r="AA533" s="89">
        <f t="shared" si="353"/>
        <v>0</v>
      </c>
      <c r="AB533" s="89">
        <f t="shared" si="354"/>
        <v>0</v>
      </c>
      <c r="AC533" s="89">
        <f t="shared" si="355"/>
        <v>0</v>
      </c>
      <c r="AD533" s="89">
        <f t="shared" si="356"/>
        <v>0</v>
      </c>
      <c r="AE533" s="89">
        <f t="shared" si="357"/>
        <v>0</v>
      </c>
      <c r="AF533" s="89">
        <f t="shared" si="358"/>
        <v>0</v>
      </c>
      <c r="AG533" s="89">
        <f t="shared" si="359"/>
        <v>0</v>
      </c>
      <c r="AH533" s="65">
        <v>1220</v>
      </c>
      <c r="AI533" s="65">
        <v>15</v>
      </c>
      <c r="AJ533" s="65">
        <v>1548</v>
      </c>
      <c r="AK533" s="65">
        <v>0</v>
      </c>
      <c r="AL533" s="65">
        <v>0</v>
      </c>
      <c r="AM533" s="65">
        <v>0</v>
      </c>
      <c r="AN533" s="89">
        <v>1375561</v>
      </c>
      <c r="AO533" s="89">
        <v>22430</v>
      </c>
      <c r="AP533" s="89">
        <v>2257631</v>
      </c>
      <c r="AQ533" s="89">
        <v>0</v>
      </c>
      <c r="AR533" s="89">
        <v>0</v>
      </c>
      <c r="AS533" s="89">
        <v>0</v>
      </c>
      <c r="AT533" s="89">
        <v>1262700</v>
      </c>
      <c r="AU533" s="89">
        <v>14820</v>
      </c>
      <c r="AV533" s="89">
        <v>1616112</v>
      </c>
      <c r="AW533" s="89">
        <v>0</v>
      </c>
      <c r="AX533" s="89">
        <v>0</v>
      </c>
      <c r="AY533" s="89">
        <v>0</v>
      </c>
      <c r="AZ533" s="65">
        <f t="shared" si="360"/>
        <v>1127.5090163934426</v>
      </c>
      <c r="BA533" s="65">
        <f t="shared" si="361"/>
        <v>1495.3333333333333</v>
      </c>
      <c r="BB533" s="65">
        <f t="shared" si="362"/>
        <v>1458.4179586563307</v>
      </c>
      <c r="BC533" s="65">
        <f t="shared" si="363"/>
        <v>0</v>
      </c>
      <c r="BD533" s="65">
        <f t="shared" si="364"/>
        <v>0</v>
      </c>
      <c r="BE533" s="65">
        <f t="shared" si="365"/>
        <v>0</v>
      </c>
      <c r="BF533" s="65">
        <f t="shared" si="366"/>
        <v>1035</v>
      </c>
      <c r="BG533" s="65">
        <f t="shared" si="367"/>
        <v>988</v>
      </c>
      <c r="BH533" s="65">
        <f t="shared" si="368"/>
        <v>1044</v>
      </c>
      <c r="BI533" s="65">
        <f t="shared" si="369"/>
        <v>0</v>
      </c>
      <c r="BJ533" s="65">
        <f t="shared" si="370"/>
        <v>0</v>
      </c>
      <c r="BK533" s="65">
        <f t="shared" si="371"/>
        <v>0</v>
      </c>
    </row>
    <row r="534" spans="2:63" ht="15" hidden="1" customHeight="1" outlineLevel="1">
      <c r="B534" s="56" t="s">
        <v>46</v>
      </c>
      <c r="C534" s="56" t="s">
        <v>126</v>
      </c>
      <c r="D534" s="88">
        <f t="shared" si="331"/>
        <v>0</v>
      </c>
      <c r="E534" s="88">
        <f t="shared" si="332"/>
        <v>0</v>
      </c>
      <c r="F534" s="65">
        <f t="shared" si="333"/>
        <v>0</v>
      </c>
      <c r="G534" s="65">
        <f t="shared" si="334"/>
        <v>0</v>
      </c>
      <c r="H534" s="65">
        <f t="shared" si="335"/>
        <v>0</v>
      </c>
      <c r="J534" s="88">
        <f t="shared" si="336"/>
        <v>4.0932231574100132E-4</v>
      </c>
      <c r="K534" s="88">
        <f t="shared" si="337"/>
        <v>2.4303512497121952E-4</v>
      </c>
      <c r="L534" s="88">
        <f t="shared" si="338"/>
        <v>3.8501880324387935E-2</v>
      </c>
      <c r="M534" s="88">
        <f t="shared" si="339"/>
        <v>0</v>
      </c>
      <c r="N534" s="88">
        <f t="shared" si="340"/>
        <v>0.96084576223489981</v>
      </c>
      <c r="O534" s="88">
        <f t="shared" si="341"/>
        <v>0</v>
      </c>
      <c r="P534" s="65">
        <f t="shared" si="342"/>
        <v>0</v>
      </c>
      <c r="Q534" s="65">
        <f t="shared" si="343"/>
        <v>0</v>
      </c>
      <c r="R534" s="65">
        <f t="shared" si="344"/>
        <v>0</v>
      </c>
      <c r="S534" s="65">
        <f t="shared" si="345"/>
        <v>0</v>
      </c>
      <c r="T534" s="65">
        <f t="shared" si="346"/>
        <v>0</v>
      </c>
      <c r="U534" s="65">
        <f t="shared" si="347"/>
        <v>0</v>
      </c>
      <c r="V534" s="89">
        <f t="shared" si="348"/>
        <v>0</v>
      </c>
      <c r="W534" s="89">
        <f t="shared" si="349"/>
        <v>0</v>
      </c>
      <c r="X534" s="89">
        <f t="shared" si="350"/>
        <v>0</v>
      </c>
      <c r="Y534" s="89">
        <f t="shared" si="351"/>
        <v>0</v>
      </c>
      <c r="Z534" s="89">
        <f t="shared" si="352"/>
        <v>0</v>
      </c>
      <c r="AA534" s="89">
        <f t="shared" si="353"/>
        <v>0</v>
      </c>
      <c r="AB534" s="89">
        <f t="shared" si="354"/>
        <v>0</v>
      </c>
      <c r="AC534" s="89">
        <f t="shared" si="355"/>
        <v>0</v>
      </c>
      <c r="AD534" s="89">
        <f t="shared" si="356"/>
        <v>0</v>
      </c>
      <c r="AE534" s="89">
        <f t="shared" si="357"/>
        <v>0</v>
      </c>
      <c r="AF534" s="89">
        <f t="shared" si="358"/>
        <v>0</v>
      </c>
      <c r="AG534" s="89">
        <f t="shared" si="359"/>
        <v>0</v>
      </c>
      <c r="AH534" s="65">
        <v>32</v>
      </c>
      <c r="AI534" s="65">
        <v>19</v>
      </c>
      <c r="AJ534" s="65">
        <v>3010</v>
      </c>
      <c r="AK534" s="65">
        <v>0</v>
      </c>
      <c r="AL534" s="65">
        <v>75117</v>
      </c>
      <c r="AM534" s="65">
        <v>0</v>
      </c>
      <c r="AN534" s="89">
        <v>36489</v>
      </c>
      <c r="AO534" s="89">
        <v>48308</v>
      </c>
      <c r="AP534" s="89">
        <v>6239361</v>
      </c>
      <c r="AQ534" s="89">
        <v>0</v>
      </c>
      <c r="AR534" s="89">
        <v>186328605</v>
      </c>
      <c r="AS534" s="89">
        <v>0</v>
      </c>
      <c r="AT534" s="89">
        <v>40032</v>
      </c>
      <c r="AU534" s="89">
        <v>21698</v>
      </c>
      <c r="AV534" s="89">
        <v>3807551</v>
      </c>
      <c r="AW534" s="89">
        <v>0</v>
      </c>
      <c r="AX534" s="89">
        <v>95022878</v>
      </c>
      <c r="AY534" s="89">
        <v>0</v>
      </c>
      <c r="AZ534" s="65">
        <f t="shared" si="360"/>
        <v>1140.28125</v>
      </c>
      <c r="BA534" s="65">
        <f t="shared" si="361"/>
        <v>2542.5263157894738</v>
      </c>
      <c r="BB534" s="65">
        <f t="shared" si="362"/>
        <v>2072.8774086378739</v>
      </c>
      <c r="BC534" s="65">
        <f t="shared" si="363"/>
        <v>0</v>
      </c>
      <c r="BD534" s="65">
        <f t="shared" si="364"/>
        <v>2480.5118015895205</v>
      </c>
      <c r="BE534" s="65">
        <f t="shared" si="365"/>
        <v>0</v>
      </c>
      <c r="BF534" s="65">
        <f t="shared" si="366"/>
        <v>1251</v>
      </c>
      <c r="BG534" s="65">
        <f t="shared" si="367"/>
        <v>1142</v>
      </c>
      <c r="BH534" s="65">
        <f t="shared" si="368"/>
        <v>1264.9671096345514</v>
      </c>
      <c r="BI534" s="65">
        <f t="shared" si="369"/>
        <v>0</v>
      </c>
      <c r="BJ534" s="65">
        <f t="shared" si="370"/>
        <v>1264.9983093041521</v>
      </c>
      <c r="BK534" s="65">
        <f t="shared" si="371"/>
        <v>0</v>
      </c>
    </row>
    <row r="535" spans="2:63" ht="15" hidden="1" customHeight="1" outlineLevel="1">
      <c r="B535" s="56" t="s">
        <v>46</v>
      </c>
      <c r="C535" s="56" t="s">
        <v>127</v>
      </c>
      <c r="D535" s="88">
        <f t="shared" si="331"/>
        <v>0</v>
      </c>
      <c r="E535" s="88">
        <f t="shared" si="332"/>
        <v>0</v>
      </c>
      <c r="F535" s="65">
        <f t="shared" si="333"/>
        <v>0</v>
      </c>
      <c r="G535" s="65">
        <f t="shared" si="334"/>
        <v>0</v>
      </c>
      <c r="H535" s="65">
        <f t="shared" si="335"/>
        <v>0</v>
      </c>
      <c r="J535" s="88">
        <f t="shared" si="336"/>
        <v>0.30233918275901323</v>
      </c>
      <c r="K535" s="88">
        <f t="shared" si="337"/>
        <v>0.12386860133278009</v>
      </c>
      <c r="L535" s="88">
        <f t="shared" si="338"/>
        <v>0.13222723531624195</v>
      </c>
      <c r="M535" s="88">
        <f t="shared" si="339"/>
        <v>0.1679988102863024</v>
      </c>
      <c r="N535" s="88">
        <f t="shared" si="340"/>
        <v>0.21758625555448893</v>
      </c>
      <c r="O535" s="88">
        <f t="shared" si="341"/>
        <v>5.5979914751173407E-2</v>
      </c>
      <c r="P535" s="65">
        <f t="shared" si="342"/>
        <v>0</v>
      </c>
      <c r="Q535" s="65">
        <f t="shared" si="343"/>
        <v>0</v>
      </c>
      <c r="R535" s="65">
        <f t="shared" si="344"/>
        <v>0</v>
      </c>
      <c r="S535" s="65">
        <f t="shared" si="345"/>
        <v>0</v>
      </c>
      <c r="T535" s="65">
        <f t="shared" si="346"/>
        <v>0</v>
      </c>
      <c r="U535" s="65">
        <f t="shared" si="347"/>
        <v>0</v>
      </c>
      <c r="V535" s="89">
        <f t="shared" si="348"/>
        <v>0</v>
      </c>
      <c r="W535" s="89">
        <f t="shared" si="349"/>
        <v>0</v>
      </c>
      <c r="X535" s="89">
        <f t="shared" si="350"/>
        <v>0</v>
      </c>
      <c r="Y535" s="89">
        <f t="shared" si="351"/>
        <v>0</v>
      </c>
      <c r="Z535" s="89">
        <f t="shared" si="352"/>
        <v>0</v>
      </c>
      <c r="AA535" s="89">
        <f t="shared" si="353"/>
        <v>0</v>
      </c>
      <c r="AB535" s="89">
        <f t="shared" si="354"/>
        <v>0</v>
      </c>
      <c r="AC535" s="89">
        <f t="shared" si="355"/>
        <v>0</v>
      </c>
      <c r="AD535" s="89">
        <f t="shared" si="356"/>
        <v>0</v>
      </c>
      <c r="AE535" s="89">
        <f t="shared" si="357"/>
        <v>0</v>
      </c>
      <c r="AF535" s="89">
        <f t="shared" si="358"/>
        <v>0</v>
      </c>
      <c r="AG535" s="89">
        <f t="shared" si="359"/>
        <v>0</v>
      </c>
      <c r="AH535" s="65">
        <v>0</v>
      </c>
      <c r="AI535" s="65">
        <v>0</v>
      </c>
      <c r="AJ535" s="65">
        <v>0</v>
      </c>
      <c r="AK535" s="65">
        <v>0</v>
      </c>
      <c r="AL535" s="65">
        <v>0</v>
      </c>
      <c r="AM535" s="65">
        <v>0</v>
      </c>
      <c r="AN535" s="89">
        <v>0</v>
      </c>
      <c r="AO535" s="89">
        <v>0</v>
      </c>
      <c r="AP535" s="89">
        <v>0</v>
      </c>
      <c r="AQ535" s="89">
        <v>0</v>
      </c>
      <c r="AR535" s="89">
        <v>0</v>
      </c>
      <c r="AS535" s="89">
        <v>0</v>
      </c>
      <c r="AT535" s="89">
        <v>0</v>
      </c>
      <c r="AU535" s="89">
        <v>0</v>
      </c>
      <c r="AV535" s="89">
        <v>0</v>
      </c>
      <c r="AW535" s="89">
        <v>0</v>
      </c>
      <c r="AX535" s="89">
        <v>0</v>
      </c>
      <c r="AY535" s="89">
        <v>0</v>
      </c>
      <c r="AZ535" s="65">
        <f t="shared" si="360"/>
        <v>0</v>
      </c>
      <c r="BA535" s="65">
        <f t="shared" si="361"/>
        <v>0</v>
      </c>
      <c r="BB535" s="65">
        <f t="shared" si="362"/>
        <v>0</v>
      </c>
      <c r="BC535" s="65">
        <f t="shared" si="363"/>
        <v>0</v>
      </c>
      <c r="BD535" s="65">
        <f t="shared" si="364"/>
        <v>0</v>
      </c>
      <c r="BE535" s="65">
        <f t="shared" si="365"/>
        <v>0</v>
      </c>
      <c r="BF535" s="65">
        <f t="shared" si="366"/>
        <v>0</v>
      </c>
      <c r="BG535" s="65">
        <f t="shared" si="367"/>
        <v>0</v>
      </c>
      <c r="BH535" s="65">
        <f t="shared" si="368"/>
        <v>0</v>
      </c>
      <c r="BI535" s="65">
        <f t="shared" si="369"/>
        <v>0</v>
      </c>
      <c r="BJ535" s="65">
        <f t="shared" si="370"/>
        <v>0</v>
      </c>
      <c r="BK535" s="65">
        <f t="shared" si="371"/>
        <v>0</v>
      </c>
    </row>
    <row r="536" spans="2:63" ht="15" hidden="1" customHeight="1" outlineLevel="1">
      <c r="B536" s="56" t="s">
        <v>46</v>
      </c>
      <c r="C536" s="56" t="s">
        <v>128</v>
      </c>
      <c r="D536" s="88">
        <f t="shared" si="331"/>
        <v>0</v>
      </c>
      <c r="E536" s="88">
        <f t="shared" si="332"/>
        <v>0</v>
      </c>
      <c r="F536" s="65">
        <f t="shared" si="333"/>
        <v>0</v>
      </c>
      <c r="G536" s="65">
        <f t="shared" si="334"/>
        <v>0</v>
      </c>
      <c r="H536" s="65">
        <f t="shared" si="335"/>
        <v>0</v>
      </c>
      <c r="J536" s="88">
        <f t="shared" si="336"/>
        <v>0.30233918275901323</v>
      </c>
      <c r="K536" s="88">
        <f t="shared" si="337"/>
        <v>0.12386860133278009</v>
      </c>
      <c r="L536" s="88">
        <f t="shared" si="338"/>
        <v>0.13222723531624195</v>
      </c>
      <c r="M536" s="88">
        <f t="shared" si="339"/>
        <v>0.1679988102863024</v>
      </c>
      <c r="N536" s="88">
        <f t="shared" si="340"/>
        <v>0.21758625555448893</v>
      </c>
      <c r="O536" s="88">
        <f t="shared" si="341"/>
        <v>5.5979914751173407E-2</v>
      </c>
      <c r="P536" s="65">
        <f t="shared" si="342"/>
        <v>0</v>
      </c>
      <c r="Q536" s="65">
        <f t="shared" si="343"/>
        <v>0</v>
      </c>
      <c r="R536" s="65">
        <f t="shared" si="344"/>
        <v>0</v>
      </c>
      <c r="S536" s="65">
        <f t="shared" si="345"/>
        <v>0</v>
      </c>
      <c r="T536" s="65">
        <f t="shared" si="346"/>
        <v>0</v>
      </c>
      <c r="U536" s="65">
        <f t="shared" si="347"/>
        <v>0</v>
      </c>
      <c r="V536" s="89">
        <f t="shared" si="348"/>
        <v>0</v>
      </c>
      <c r="W536" s="89">
        <f t="shared" si="349"/>
        <v>0</v>
      </c>
      <c r="X536" s="89">
        <f t="shared" si="350"/>
        <v>0</v>
      </c>
      <c r="Y536" s="89">
        <f t="shared" si="351"/>
        <v>0</v>
      </c>
      <c r="Z536" s="89">
        <f t="shared" si="352"/>
        <v>0</v>
      </c>
      <c r="AA536" s="89">
        <f t="shared" si="353"/>
        <v>0</v>
      </c>
      <c r="AB536" s="89">
        <f t="shared" si="354"/>
        <v>0</v>
      </c>
      <c r="AC536" s="89">
        <f t="shared" si="355"/>
        <v>0</v>
      </c>
      <c r="AD536" s="89">
        <f t="shared" si="356"/>
        <v>0</v>
      </c>
      <c r="AE536" s="89">
        <f t="shared" si="357"/>
        <v>0</v>
      </c>
      <c r="AF536" s="89">
        <f t="shared" si="358"/>
        <v>0</v>
      </c>
      <c r="AG536" s="89">
        <f t="shared" si="359"/>
        <v>0</v>
      </c>
      <c r="AH536" s="65">
        <v>0</v>
      </c>
      <c r="AI536" s="65">
        <v>0</v>
      </c>
      <c r="AJ536" s="65">
        <v>0</v>
      </c>
      <c r="AK536" s="65">
        <v>0</v>
      </c>
      <c r="AL536" s="65">
        <v>0</v>
      </c>
      <c r="AM536" s="65">
        <v>0</v>
      </c>
      <c r="AN536" s="89">
        <v>0</v>
      </c>
      <c r="AO536" s="89">
        <v>0</v>
      </c>
      <c r="AP536" s="89">
        <v>0</v>
      </c>
      <c r="AQ536" s="89">
        <v>0</v>
      </c>
      <c r="AR536" s="89">
        <v>0</v>
      </c>
      <c r="AS536" s="89">
        <v>0</v>
      </c>
      <c r="AT536" s="89">
        <v>0</v>
      </c>
      <c r="AU536" s="89">
        <v>0</v>
      </c>
      <c r="AV536" s="89">
        <v>0</v>
      </c>
      <c r="AW536" s="89">
        <v>0</v>
      </c>
      <c r="AX536" s="89">
        <v>0</v>
      </c>
      <c r="AY536" s="89">
        <v>0</v>
      </c>
      <c r="AZ536" s="65">
        <f t="shared" si="360"/>
        <v>0</v>
      </c>
      <c r="BA536" s="65">
        <f t="shared" si="361"/>
        <v>0</v>
      </c>
      <c r="BB536" s="65">
        <f t="shared" si="362"/>
        <v>0</v>
      </c>
      <c r="BC536" s="65">
        <f t="shared" si="363"/>
        <v>0</v>
      </c>
      <c r="BD536" s="65">
        <f t="shared" si="364"/>
        <v>0</v>
      </c>
      <c r="BE536" s="65">
        <f t="shared" si="365"/>
        <v>0</v>
      </c>
      <c r="BF536" s="65">
        <f t="shared" si="366"/>
        <v>0</v>
      </c>
      <c r="BG536" s="65">
        <f t="shared" si="367"/>
        <v>0</v>
      </c>
      <c r="BH536" s="65">
        <f t="shared" si="368"/>
        <v>0</v>
      </c>
      <c r="BI536" s="65">
        <f t="shared" si="369"/>
        <v>0</v>
      </c>
      <c r="BJ536" s="65">
        <f t="shared" si="370"/>
        <v>0</v>
      </c>
      <c r="BK536" s="65">
        <f t="shared" si="371"/>
        <v>0</v>
      </c>
    </row>
    <row r="537" spans="2:63" ht="15" hidden="1" customHeight="1" outlineLevel="1">
      <c r="B537" s="56" t="s">
        <v>46</v>
      </c>
      <c r="C537" s="56" t="s">
        <v>40</v>
      </c>
      <c r="D537" s="88">
        <f t="shared" si="331"/>
        <v>0</v>
      </c>
      <c r="E537" s="88">
        <f t="shared" si="332"/>
        <v>0</v>
      </c>
      <c r="F537" s="65">
        <f t="shared" si="333"/>
        <v>0</v>
      </c>
      <c r="G537" s="65">
        <f t="shared" si="334"/>
        <v>0</v>
      </c>
      <c r="H537" s="65">
        <f t="shared" si="335"/>
        <v>0</v>
      </c>
      <c r="J537" s="88">
        <f t="shared" si="336"/>
        <v>0</v>
      </c>
      <c r="K537" s="88">
        <f t="shared" si="337"/>
        <v>0.99930587299168738</v>
      </c>
      <c r="L537" s="88">
        <f t="shared" si="338"/>
        <v>6.9412700831259421E-4</v>
      </c>
      <c r="M537" s="88">
        <f t="shared" si="339"/>
        <v>0</v>
      </c>
      <c r="N537" s="88">
        <f t="shared" si="340"/>
        <v>0</v>
      </c>
      <c r="O537" s="88">
        <f t="shared" si="341"/>
        <v>0</v>
      </c>
      <c r="P537" s="65">
        <f t="shared" si="342"/>
        <v>0</v>
      </c>
      <c r="Q537" s="65">
        <f t="shared" si="343"/>
        <v>0</v>
      </c>
      <c r="R537" s="65">
        <f t="shared" si="344"/>
        <v>0</v>
      </c>
      <c r="S537" s="65">
        <f t="shared" si="345"/>
        <v>0</v>
      </c>
      <c r="T537" s="65">
        <f t="shared" si="346"/>
        <v>0</v>
      </c>
      <c r="U537" s="65">
        <f t="shared" si="347"/>
        <v>0</v>
      </c>
      <c r="V537" s="89">
        <f t="shared" si="348"/>
        <v>0</v>
      </c>
      <c r="W537" s="89">
        <f t="shared" si="349"/>
        <v>0</v>
      </c>
      <c r="X537" s="89">
        <f t="shared" si="350"/>
        <v>0</v>
      </c>
      <c r="Y537" s="89">
        <f t="shared" si="351"/>
        <v>0</v>
      </c>
      <c r="Z537" s="89">
        <f t="shared" si="352"/>
        <v>0</v>
      </c>
      <c r="AA537" s="89">
        <f t="shared" si="353"/>
        <v>0</v>
      </c>
      <c r="AB537" s="89">
        <f t="shared" si="354"/>
        <v>0</v>
      </c>
      <c r="AC537" s="89">
        <f t="shared" si="355"/>
        <v>0</v>
      </c>
      <c r="AD537" s="89">
        <f t="shared" si="356"/>
        <v>0</v>
      </c>
      <c r="AE537" s="89">
        <f t="shared" si="357"/>
        <v>0</v>
      </c>
      <c r="AF537" s="89">
        <f t="shared" si="358"/>
        <v>0</v>
      </c>
      <c r="AG537" s="89">
        <f t="shared" si="359"/>
        <v>0</v>
      </c>
      <c r="AH537" s="65">
        <v>0</v>
      </c>
      <c r="AI537" s="65">
        <v>59026</v>
      </c>
      <c r="AJ537" s="65">
        <v>41</v>
      </c>
      <c r="AK537" s="65">
        <v>0</v>
      </c>
      <c r="AL537" s="65">
        <v>0</v>
      </c>
      <c r="AM537" s="65">
        <v>0</v>
      </c>
      <c r="AN537" s="89">
        <v>0</v>
      </c>
      <c r="AO537" s="89">
        <v>92023988</v>
      </c>
      <c r="AP537" s="89">
        <v>88772</v>
      </c>
      <c r="AQ537" s="89">
        <v>0</v>
      </c>
      <c r="AR537" s="89">
        <v>0</v>
      </c>
      <c r="AS537" s="89">
        <v>0</v>
      </c>
      <c r="AT537" s="89">
        <v>0</v>
      </c>
      <c r="AU537" s="89">
        <v>87239936</v>
      </c>
      <c r="AV537" s="89">
        <v>72201</v>
      </c>
      <c r="AW537" s="89">
        <v>0</v>
      </c>
      <c r="AX537" s="89">
        <v>0</v>
      </c>
      <c r="AY537" s="89">
        <v>0</v>
      </c>
      <c r="AZ537" s="65">
        <f t="shared" si="360"/>
        <v>0</v>
      </c>
      <c r="BA537" s="65">
        <f t="shared" si="361"/>
        <v>1559.041574899197</v>
      </c>
      <c r="BB537" s="65">
        <f t="shared" si="362"/>
        <v>2165.1707317073169</v>
      </c>
      <c r="BC537" s="65">
        <f t="shared" si="363"/>
        <v>0</v>
      </c>
      <c r="BD537" s="65">
        <f t="shared" si="364"/>
        <v>0</v>
      </c>
      <c r="BE537" s="65">
        <f t="shared" si="365"/>
        <v>0</v>
      </c>
      <c r="BF537" s="65">
        <f t="shared" si="366"/>
        <v>0</v>
      </c>
      <c r="BG537" s="65">
        <f t="shared" si="367"/>
        <v>1477.9916646901365</v>
      </c>
      <c r="BH537" s="65">
        <f t="shared" si="368"/>
        <v>1761</v>
      </c>
      <c r="BI537" s="65">
        <f t="shared" si="369"/>
        <v>0</v>
      </c>
      <c r="BJ537" s="65">
        <f t="shared" si="370"/>
        <v>0</v>
      </c>
      <c r="BK537" s="65">
        <f t="shared" si="371"/>
        <v>0</v>
      </c>
    </row>
    <row r="538" spans="2:63" ht="15" hidden="1" customHeight="1" outlineLevel="1">
      <c r="B538" s="56" t="s">
        <v>46</v>
      </c>
      <c r="C538" s="56" t="s">
        <v>129</v>
      </c>
      <c r="D538" s="88">
        <f t="shared" si="331"/>
        <v>0</v>
      </c>
      <c r="E538" s="88">
        <f t="shared" si="332"/>
        <v>0</v>
      </c>
      <c r="F538" s="65">
        <f t="shared" si="333"/>
        <v>0</v>
      </c>
      <c r="G538" s="65">
        <f t="shared" si="334"/>
        <v>0</v>
      </c>
      <c r="H538" s="65">
        <f t="shared" si="335"/>
        <v>0</v>
      </c>
      <c r="J538" s="88">
        <f t="shared" si="336"/>
        <v>0.30233918275901323</v>
      </c>
      <c r="K538" s="88">
        <f t="shared" si="337"/>
        <v>0.12386860133278009</v>
      </c>
      <c r="L538" s="88">
        <f t="shared" si="338"/>
        <v>0.13222723531624195</v>
      </c>
      <c r="M538" s="88">
        <f t="shared" si="339"/>
        <v>0.1679988102863024</v>
      </c>
      <c r="N538" s="88">
        <f t="shared" si="340"/>
        <v>0.21758625555448893</v>
      </c>
      <c r="O538" s="88">
        <f t="shared" si="341"/>
        <v>5.5979914751173407E-2</v>
      </c>
      <c r="P538" s="65">
        <f t="shared" si="342"/>
        <v>0</v>
      </c>
      <c r="Q538" s="65">
        <f t="shared" si="343"/>
        <v>0</v>
      </c>
      <c r="R538" s="65">
        <f t="shared" si="344"/>
        <v>0</v>
      </c>
      <c r="S538" s="65">
        <f t="shared" si="345"/>
        <v>0</v>
      </c>
      <c r="T538" s="65">
        <f t="shared" si="346"/>
        <v>0</v>
      </c>
      <c r="U538" s="65">
        <f t="shared" si="347"/>
        <v>0</v>
      </c>
      <c r="V538" s="89">
        <f t="shared" si="348"/>
        <v>0</v>
      </c>
      <c r="W538" s="89">
        <f t="shared" si="349"/>
        <v>0</v>
      </c>
      <c r="X538" s="89">
        <f t="shared" si="350"/>
        <v>0</v>
      </c>
      <c r="Y538" s="89">
        <f t="shared" si="351"/>
        <v>0</v>
      </c>
      <c r="Z538" s="89">
        <f t="shared" si="352"/>
        <v>0</v>
      </c>
      <c r="AA538" s="89">
        <f t="shared" si="353"/>
        <v>0</v>
      </c>
      <c r="AB538" s="89">
        <f t="shared" si="354"/>
        <v>0</v>
      </c>
      <c r="AC538" s="89">
        <f t="shared" si="355"/>
        <v>0</v>
      </c>
      <c r="AD538" s="89">
        <f t="shared" si="356"/>
        <v>0</v>
      </c>
      <c r="AE538" s="89">
        <f t="shared" si="357"/>
        <v>0</v>
      </c>
      <c r="AF538" s="89">
        <f t="shared" si="358"/>
        <v>0</v>
      </c>
      <c r="AG538" s="89">
        <f t="shared" si="359"/>
        <v>0</v>
      </c>
      <c r="AH538" s="65">
        <v>0</v>
      </c>
      <c r="AI538" s="65">
        <v>0</v>
      </c>
      <c r="AJ538" s="65">
        <v>0</v>
      </c>
      <c r="AK538" s="65">
        <v>0</v>
      </c>
      <c r="AL538" s="65">
        <v>0</v>
      </c>
      <c r="AM538" s="65">
        <v>0</v>
      </c>
      <c r="AN538" s="89">
        <v>0</v>
      </c>
      <c r="AO538" s="89">
        <v>0</v>
      </c>
      <c r="AP538" s="89">
        <v>0</v>
      </c>
      <c r="AQ538" s="89">
        <v>0</v>
      </c>
      <c r="AR538" s="89">
        <v>0</v>
      </c>
      <c r="AS538" s="89">
        <v>0</v>
      </c>
      <c r="AT538" s="89">
        <v>0</v>
      </c>
      <c r="AU538" s="89">
        <v>0</v>
      </c>
      <c r="AV538" s="89">
        <v>0</v>
      </c>
      <c r="AW538" s="89">
        <v>0</v>
      </c>
      <c r="AX538" s="89">
        <v>0</v>
      </c>
      <c r="AY538" s="89">
        <v>0</v>
      </c>
      <c r="AZ538" s="65">
        <f t="shared" si="360"/>
        <v>0</v>
      </c>
      <c r="BA538" s="65">
        <f t="shared" si="361"/>
        <v>0</v>
      </c>
      <c r="BB538" s="65">
        <f t="shared" si="362"/>
        <v>0</v>
      </c>
      <c r="BC538" s="65">
        <f t="shared" si="363"/>
        <v>0</v>
      </c>
      <c r="BD538" s="65">
        <f t="shared" si="364"/>
        <v>0</v>
      </c>
      <c r="BE538" s="65">
        <f t="shared" si="365"/>
        <v>0</v>
      </c>
      <c r="BF538" s="65">
        <f t="shared" si="366"/>
        <v>0</v>
      </c>
      <c r="BG538" s="65">
        <f t="shared" si="367"/>
        <v>0</v>
      </c>
      <c r="BH538" s="65">
        <f t="shared" si="368"/>
        <v>0</v>
      </c>
      <c r="BI538" s="65">
        <f t="shared" si="369"/>
        <v>0</v>
      </c>
      <c r="BJ538" s="65">
        <f t="shared" si="370"/>
        <v>0</v>
      </c>
      <c r="BK538" s="65">
        <f t="shared" si="371"/>
        <v>0</v>
      </c>
    </row>
    <row r="539" spans="2:63" ht="15" hidden="1" customHeight="1" outlineLevel="1">
      <c r="B539" s="56" t="s">
        <v>46</v>
      </c>
      <c r="C539" s="56" t="s">
        <v>130</v>
      </c>
      <c r="D539" s="88">
        <f t="shared" si="331"/>
        <v>0</v>
      </c>
      <c r="E539" s="88">
        <f t="shared" si="332"/>
        <v>0</v>
      </c>
      <c r="F539" s="65">
        <f t="shared" si="333"/>
        <v>0</v>
      </c>
      <c r="G539" s="65">
        <f t="shared" si="334"/>
        <v>0</v>
      </c>
      <c r="H539" s="65">
        <f t="shared" si="335"/>
        <v>0</v>
      </c>
      <c r="J539" s="88">
        <f t="shared" si="336"/>
        <v>0.56175174526960858</v>
      </c>
      <c r="K539" s="88">
        <f t="shared" si="337"/>
        <v>0.37347058575775766</v>
      </c>
      <c r="L539" s="88">
        <f t="shared" si="338"/>
        <v>6.3472007244316689E-2</v>
      </c>
      <c r="M539" s="88">
        <f t="shared" si="339"/>
        <v>0</v>
      </c>
      <c r="N539" s="88">
        <f t="shared" si="340"/>
        <v>1.3056617283170651E-3</v>
      </c>
      <c r="O539" s="88">
        <f t="shared" si="341"/>
        <v>0</v>
      </c>
      <c r="P539" s="65">
        <f t="shared" si="342"/>
        <v>0</v>
      </c>
      <c r="Q539" s="65">
        <f t="shared" si="343"/>
        <v>0</v>
      </c>
      <c r="R539" s="65">
        <f t="shared" si="344"/>
        <v>0</v>
      </c>
      <c r="S539" s="65">
        <f t="shared" si="345"/>
        <v>0</v>
      </c>
      <c r="T539" s="65">
        <f t="shared" si="346"/>
        <v>0</v>
      </c>
      <c r="U539" s="65">
        <f t="shared" si="347"/>
        <v>0</v>
      </c>
      <c r="V539" s="89">
        <f t="shared" si="348"/>
        <v>0</v>
      </c>
      <c r="W539" s="89">
        <f t="shared" si="349"/>
        <v>0</v>
      </c>
      <c r="X539" s="89">
        <f t="shared" si="350"/>
        <v>0</v>
      </c>
      <c r="Y539" s="89">
        <f t="shared" si="351"/>
        <v>0</v>
      </c>
      <c r="Z539" s="89">
        <f t="shared" si="352"/>
        <v>0</v>
      </c>
      <c r="AA539" s="89">
        <f t="shared" si="353"/>
        <v>0</v>
      </c>
      <c r="AB539" s="89">
        <f t="shared" si="354"/>
        <v>0</v>
      </c>
      <c r="AC539" s="89">
        <f t="shared" si="355"/>
        <v>0</v>
      </c>
      <c r="AD539" s="89">
        <f t="shared" si="356"/>
        <v>0</v>
      </c>
      <c r="AE539" s="89">
        <f t="shared" si="357"/>
        <v>0</v>
      </c>
      <c r="AF539" s="89">
        <f t="shared" si="358"/>
        <v>0</v>
      </c>
      <c r="AG539" s="89">
        <f t="shared" si="359"/>
        <v>0</v>
      </c>
      <c r="AH539" s="65">
        <v>426801</v>
      </c>
      <c r="AI539" s="65">
        <v>283751</v>
      </c>
      <c r="AJ539" s="65">
        <v>48224</v>
      </c>
      <c r="AK539" s="65">
        <v>0</v>
      </c>
      <c r="AL539" s="65">
        <v>992</v>
      </c>
      <c r="AM539" s="65">
        <v>0</v>
      </c>
      <c r="AN539" s="89">
        <v>789479480</v>
      </c>
      <c r="AO539" s="89">
        <v>494583760</v>
      </c>
      <c r="AP539" s="89">
        <v>83619026</v>
      </c>
      <c r="AQ539" s="89">
        <v>0</v>
      </c>
      <c r="AR539" s="89">
        <v>2582235</v>
      </c>
      <c r="AS539" s="89">
        <v>0</v>
      </c>
      <c r="AT539" s="89">
        <v>552726185</v>
      </c>
      <c r="AU539" s="89">
        <v>339651813</v>
      </c>
      <c r="AV539" s="89">
        <v>68630300</v>
      </c>
      <c r="AW539" s="89">
        <v>0</v>
      </c>
      <c r="AX539" s="89">
        <v>1502565</v>
      </c>
      <c r="AY539" s="89">
        <v>0</v>
      </c>
      <c r="AZ539" s="65">
        <f t="shared" si="360"/>
        <v>1849.7601458290867</v>
      </c>
      <c r="BA539" s="65">
        <f t="shared" si="361"/>
        <v>1743.0203241574479</v>
      </c>
      <c r="BB539" s="65">
        <f t="shared" si="362"/>
        <v>1733.9711761778367</v>
      </c>
      <c r="BC539" s="65">
        <f t="shared" si="363"/>
        <v>0</v>
      </c>
      <c r="BD539" s="65">
        <f t="shared" si="364"/>
        <v>2603.0594758064517</v>
      </c>
      <c r="BE539" s="65">
        <f t="shared" si="365"/>
        <v>0</v>
      </c>
      <c r="BF539" s="65">
        <f t="shared" si="366"/>
        <v>1295.0442595026723</v>
      </c>
      <c r="BG539" s="65">
        <f t="shared" si="367"/>
        <v>1197.0065761882777</v>
      </c>
      <c r="BH539" s="65">
        <f t="shared" si="368"/>
        <v>1423.1565195753151</v>
      </c>
      <c r="BI539" s="65">
        <f t="shared" si="369"/>
        <v>0</v>
      </c>
      <c r="BJ539" s="65">
        <f t="shared" si="370"/>
        <v>1514.6824596774193</v>
      </c>
      <c r="BK539" s="65">
        <f t="shared" si="371"/>
        <v>0</v>
      </c>
    </row>
    <row r="540" spans="2:63" ht="15" hidden="1" customHeight="1" outlineLevel="1">
      <c r="B540" s="56" t="s">
        <v>46</v>
      </c>
      <c r="C540" s="56" t="s">
        <v>131</v>
      </c>
      <c r="D540" s="88">
        <f t="shared" si="331"/>
        <v>0</v>
      </c>
      <c r="E540" s="88">
        <f t="shared" si="332"/>
        <v>0</v>
      </c>
      <c r="F540" s="65">
        <f t="shared" si="333"/>
        <v>0</v>
      </c>
      <c r="G540" s="65">
        <f t="shared" si="334"/>
        <v>0</v>
      </c>
      <c r="H540" s="65">
        <f t="shared" si="335"/>
        <v>0</v>
      </c>
      <c r="J540" s="88">
        <f t="shared" si="336"/>
        <v>0.30233918275901323</v>
      </c>
      <c r="K540" s="88">
        <f t="shared" si="337"/>
        <v>0.12386860133278009</v>
      </c>
      <c r="L540" s="88">
        <f t="shared" si="338"/>
        <v>0.13222723531624195</v>
      </c>
      <c r="M540" s="88">
        <f t="shared" si="339"/>
        <v>0.1679988102863024</v>
      </c>
      <c r="N540" s="88">
        <f t="shared" si="340"/>
        <v>0.21758625555448893</v>
      </c>
      <c r="O540" s="88">
        <f t="shared" si="341"/>
        <v>5.5979914751173407E-2</v>
      </c>
      <c r="P540" s="65">
        <f t="shared" si="342"/>
        <v>0</v>
      </c>
      <c r="Q540" s="65">
        <f t="shared" si="343"/>
        <v>0</v>
      </c>
      <c r="R540" s="65">
        <f t="shared" si="344"/>
        <v>0</v>
      </c>
      <c r="S540" s="65">
        <f t="shared" si="345"/>
        <v>0</v>
      </c>
      <c r="T540" s="65">
        <f t="shared" si="346"/>
        <v>0</v>
      </c>
      <c r="U540" s="65">
        <f t="shared" si="347"/>
        <v>0</v>
      </c>
      <c r="V540" s="89">
        <f t="shared" si="348"/>
        <v>0</v>
      </c>
      <c r="W540" s="89">
        <f t="shared" si="349"/>
        <v>0</v>
      </c>
      <c r="X540" s="89">
        <f t="shared" si="350"/>
        <v>0</v>
      </c>
      <c r="Y540" s="89">
        <f t="shared" si="351"/>
        <v>0</v>
      </c>
      <c r="Z540" s="89">
        <f t="shared" si="352"/>
        <v>0</v>
      </c>
      <c r="AA540" s="89">
        <f t="shared" si="353"/>
        <v>0</v>
      </c>
      <c r="AB540" s="89">
        <f t="shared" si="354"/>
        <v>0</v>
      </c>
      <c r="AC540" s="89">
        <f t="shared" si="355"/>
        <v>0</v>
      </c>
      <c r="AD540" s="89">
        <f t="shared" si="356"/>
        <v>0</v>
      </c>
      <c r="AE540" s="89">
        <f t="shared" si="357"/>
        <v>0</v>
      </c>
      <c r="AF540" s="89">
        <f t="shared" si="358"/>
        <v>0</v>
      </c>
      <c r="AG540" s="89">
        <f t="shared" si="359"/>
        <v>0</v>
      </c>
      <c r="AH540" s="65">
        <v>0</v>
      </c>
      <c r="AI540" s="65">
        <v>0</v>
      </c>
      <c r="AJ540" s="65">
        <v>0</v>
      </c>
      <c r="AK540" s="65">
        <v>0</v>
      </c>
      <c r="AL540" s="65">
        <v>0</v>
      </c>
      <c r="AM540" s="65">
        <v>0</v>
      </c>
      <c r="AN540" s="89">
        <v>0</v>
      </c>
      <c r="AO540" s="89">
        <v>0</v>
      </c>
      <c r="AP540" s="89">
        <v>0</v>
      </c>
      <c r="AQ540" s="89">
        <v>0</v>
      </c>
      <c r="AR540" s="89">
        <v>0</v>
      </c>
      <c r="AS540" s="89">
        <v>0</v>
      </c>
      <c r="AT540" s="89">
        <v>0</v>
      </c>
      <c r="AU540" s="89">
        <v>0</v>
      </c>
      <c r="AV540" s="89">
        <v>0</v>
      </c>
      <c r="AW540" s="89">
        <v>0</v>
      </c>
      <c r="AX540" s="89">
        <v>0</v>
      </c>
      <c r="AY540" s="89">
        <v>0</v>
      </c>
      <c r="AZ540" s="65">
        <f t="shared" si="360"/>
        <v>0</v>
      </c>
      <c r="BA540" s="65">
        <f t="shared" si="361"/>
        <v>0</v>
      </c>
      <c r="BB540" s="65">
        <f t="shared" si="362"/>
        <v>0</v>
      </c>
      <c r="BC540" s="65">
        <f t="shared" si="363"/>
        <v>0</v>
      </c>
      <c r="BD540" s="65">
        <f t="shared" si="364"/>
        <v>0</v>
      </c>
      <c r="BE540" s="65">
        <f t="shared" si="365"/>
        <v>0</v>
      </c>
      <c r="BF540" s="65">
        <f t="shared" si="366"/>
        <v>0</v>
      </c>
      <c r="BG540" s="65">
        <f t="shared" si="367"/>
        <v>0</v>
      </c>
      <c r="BH540" s="65">
        <f t="shared" si="368"/>
        <v>0</v>
      </c>
      <c r="BI540" s="65">
        <f t="shared" si="369"/>
        <v>0</v>
      </c>
      <c r="BJ540" s="65">
        <f t="shared" si="370"/>
        <v>0</v>
      </c>
      <c r="BK540" s="65">
        <f t="shared" si="371"/>
        <v>0</v>
      </c>
    </row>
    <row r="541" spans="2:63" ht="15" hidden="1" customHeight="1" outlineLevel="1">
      <c r="B541" s="56" t="s">
        <v>46</v>
      </c>
      <c r="C541" s="56" t="s">
        <v>132</v>
      </c>
      <c r="D541" s="88">
        <f t="shared" si="331"/>
        <v>0</v>
      </c>
      <c r="E541" s="88">
        <f t="shared" si="332"/>
        <v>0</v>
      </c>
      <c r="F541" s="65">
        <f t="shared" si="333"/>
        <v>0</v>
      </c>
      <c r="G541" s="65">
        <f t="shared" si="334"/>
        <v>0</v>
      </c>
      <c r="H541" s="65">
        <f t="shared" si="335"/>
        <v>0</v>
      </c>
      <c r="J541" s="88">
        <f t="shared" si="336"/>
        <v>0.30233918275901323</v>
      </c>
      <c r="K541" s="88">
        <f t="shared" si="337"/>
        <v>0.12386860133278009</v>
      </c>
      <c r="L541" s="88">
        <f t="shared" si="338"/>
        <v>0.13222723531624195</v>
      </c>
      <c r="M541" s="88">
        <f t="shared" si="339"/>
        <v>0.1679988102863024</v>
      </c>
      <c r="N541" s="88">
        <f t="shared" si="340"/>
        <v>0.21758625555448893</v>
      </c>
      <c r="O541" s="88">
        <f t="shared" si="341"/>
        <v>5.5979914751173407E-2</v>
      </c>
      <c r="P541" s="65">
        <f t="shared" si="342"/>
        <v>0</v>
      </c>
      <c r="Q541" s="65">
        <f t="shared" si="343"/>
        <v>0</v>
      </c>
      <c r="R541" s="65">
        <f t="shared" si="344"/>
        <v>0</v>
      </c>
      <c r="S541" s="65">
        <f t="shared" si="345"/>
        <v>0</v>
      </c>
      <c r="T541" s="65">
        <f t="shared" si="346"/>
        <v>0</v>
      </c>
      <c r="U541" s="65">
        <f t="shared" si="347"/>
        <v>0</v>
      </c>
      <c r="V541" s="89">
        <f t="shared" si="348"/>
        <v>0</v>
      </c>
      <c r="W541" s="89">
        <f t="shared" si="349"/>
        <v>0</v>
      </c>
      <c r="X541" s="89">
        <f t="shared" si="350"/>
        <v>0</v>
      </c>
      <c r="Y541" s="89">
        <f t="shared" si="351"/>
        <v>0</v>
      </c>
      <c r="Z541" s="89">
        <f t="shared" si="352"/>
        <v>0</v>
      </c>
      <c r="AA541" s="89">
        <f t="shared" si="353"/>
        <v>0</v>
      </c>
      <c r="AB541" s="89">
        <f t="shared" si="354"/>
        <v>0</v>
      </c>
      <c r="AC541" s="89">
        <f t="shared" si="355"/>
        <v>0</v>
      </c>
      <c r="AD541" s="89">
        <f t="shared" si="356"/>
        <v>0</v>
      </c>
      <c r="AE541" s="89">
        <f t="shared" si="357"/>
        <v>0</v>
      </c>
      <c r="AF541" s="89">
        <f t="shared" si="358"/>
        <v>0</v>
      </c>
      <c r="AG541" s="89">
        <f t="shared" si="359"/>
        <v>0</v>
      </c>
      <c r="AH541" s="65">
        <v>0</v>
      </c>
      <c r="AI541" s="65">
        <v>0</v>
      </c>
      <c r="AJ541" s="65">
        <v>0</v>
      </c>
      <c r="AK541" s="65">
        <v>0</v>
      </c>
      <c r="AL541" s="65">
        <v>0</v>
      </c>
      <c r="AM541" s="65">
        <v>0</v>
      </c>
      <c r="AN541" s="89">
        <v>0</v>
      </c>
      <c r="AO541" s="89">
        <v>0</v>
      </c>
      <c r="AP541" s="89">
        <v>0</v>
      </c>
      <c r="AQ541" s="89">
        <v>0</v>
      </c>
      <c r="AR541" s="89">
        <v>0</v>
      </c>
      <c r="AS541" s="89">
        <v>0</v>
      </c>
      <c r="AT541" s="89">
        <v>0</v>
      </c>
      <c r="AU541" s="89">
        <v>0</v>
      </c>
      <c r="AV541" s="89">
        <v>0</v>
      </c>
      <c r="AW541" s="89">
        <v>0</v>
      </c>
      <c r="AX541" s="89">
        <v>0</v>
      </c>
      <c r="AY541" s="89">
        <v>0</v>
      </c>
      <c r="AZ541" s="65">
        <f t="shared" si="360"/>
        <v>0</v>
      </c>
      <c r="BA541" s="65">
        <f t="shared" si="361"/>
        <v>0</v>
      </c>
      <c r="BB541" s="65">
        <f t="shared" si="362"/>
        <v>0</v>
      </c>
      <c r="BC541" s="65">
        <f t="shared" si="363"/>
        <v>0</v>
      </c>
      <c r="BD541" s="65">
        <f t="shared" si="364"/>
        <v>0</v>
      </c>
      <c r="BE541" s="65">
        <f t="shared" si="365"/>
        <v>0</v>
      </c>
      <c r="BF541" s="65">
        <f t="shared" si="366"/>
        <v>0</v>
      </c>
      <c r="BG541" s="65">
        <f t="shared" si="367"/>
        <v>0</v>
      </c>
      <c r="BH541" s="65">
        <f t="shared" si="368"/>
        <v>0</v>
      </c>
      <c r="BI541" s="65">
        <f t="shared" si="369"/>
        <v>0</v>
      </c>
      <c r="BJ541" s="65">
        <f t="shared" si="370"/>
        <v>0</v>
      </c>
      <c r="BK541" s="65">
        <f t="shared" si="371"/>
        <v>0</v>
      </c>
    </row>
    <row r="542" spans="2:63" ht="15" hidden="1" customHeight="1" outlineLevel="1">
      <c r="B542" s="56" t="s">
        <v>46</v>
      </c>
      <c r="C542" s="56" t="s">
        <v>133</v>
      </c>
      <c r="D542" s="88">
        <f t="shared" si="331"/>
        <v>0</v>
      </c>
      <c r="E542" s="88">
        <f t="shared" si="332"/>
        <v>0</v>
      </c>
      <c r="F542" s="65">
        <f t="shared" si="333"/>
        <v>0</v>
      </c>
      <c r="G542" s="65">
        <f t="shared" si="334"/>
        <v>0</v>
      </c>
      <c r="H542" s="65">
        <f t="shared" si="335"/>
        <v>0</v>
      </c>
      <c r="J542" s="88">
        <f t="shared" si="336"/>
        <v>0.30233918275901323</v>
      </c>
      <c r="K542" s="88">
        <f t="shared" si="337"/>
        <v>0.12386860133278009</v>
      </c>
      <c r="L542" s="88">
        <f t="shared" si="338"/>
        <v>0.13222723531624195</v>
      </c>
      <c r="M542" s="88">
        <f t="shared" si="339"/>
        <v>0.1679988102863024</v>
      </c>
      <c r="N542" s="88">
        <f t="shared" si="340"/>
        <v>0.21758625555448893</v>
      </c>
      <c r="O542" s="88">
        <f t="shared" si="341"/>
        <v>5.5979914751173407E-2</v>
      </c>
      <c r="P542" s="65">
        <f t="shared" si="342"/>
        <v>0</v>
      </c>
      <c r="Q542" s="65">
        <f t="shared" si="343"/>
        <v>0</v>
      </c>
      <c r="R542" s="65">
        <f t="shared" si="344"/>
        <v>0</v>
      </c>
      <c r="S542" s="65">
        <f t="shared" si="345"/>
        <v>0</v>
      </c>
      <c r="T542" s="65">
        <f t="shared" si="346"/>
        <v>0</v>
      </c>
      <c r="U542" s="65">
        <f t="shared" si="347"/>
        <v>0</v>
      </c>
      <c r="V542" s="89">
        <f t="shared" si="348"/>
        <v>0</v>
      </c>
      <c r="W542" s="89">
        <f t="shared" si="349"/>
        <v>0</v>
      </c>
      <c r="X542" s="89">
        <f t="shared" si="350"/>
        <v>0</v>
      </c>
      <c r="Y542" s="89">
        <f t="shared" si="351"/>
        <v>0</v>
      </c>
      <c r="Z542" s="89">
        <f t="shared" si="352"/>
        <v>0</v>
      </c>
      <c r="AA542" s="89">
        <f t="shared" si="353"/>
        <v>0</v>
      </c>
      <c r="AB542" s="89">
        <f t="shared" si="354"/>
        <v>0</v>
      </c>
      <c r="AC542" s="89">
        <f t="shared" si="355"/>
        <v>0</v>
      </c>
      <c r="AD542" s="89">
        <f t="shared" si="356"/>
        <v>0</v>
      </c>
      <c r="AE542" s="89">
        <f t="shared" si="357"/>
        <v>0</v>
      </c>
      <c r="AF542" s="89">
        <f t="shared" si="358"/>
        <v>0</v>
      </c>
      <c r="AG542" s="89">
        <f t="shared" si="359"/>
        <v>0</v>
      </c>
      <c r="AH542" s="65">
        <v>0</v>
      </c>
      <c r="AI542" s="65">
        <v>0</v>
      </c>
      <c r="AJ542" s="65">
        <v>0</v>
      </c>
      <c r="AK542" s="65">
        <v>0</v>
      </c>
      <c r="AL542" s="65">
        <v>0</v>
      </c>
      <c r="AM542" s="65">
        <v>0</v>
      </c>
      <c r="AN542" s="89">
        <v>0</v>
      </c>
      <c r="AO542" s="89">
        <v>0</v>
      </c>
      <c r="AP542" s="89">
        <v>0</v>
      </c>
      <c r="AQ542" s="89">
        <v>0</v>
      </c>
      <c r="AR542" s="89">
        <v>0</v>
      </c>
      <c r="AS542" s="89">
        <v>0</v>
      </c>
      <c r="AT542" s="89">
        <v>0</v>
      </c>
      <c r="AU542" s="89">
        <v>0</v>
      </c>
      <c r="AV542" s="89">
        <v>0</v>
      </c>
      <c r="AW542" s="89">
        <v>0</v>
      </c>
      <c r="AX542" s="89">
        <v>0</v>
      </c>
      <c r="AY542" s="89">
        <v>0</v>
      </c>
      <c r="AZ542" s="65">
        <f t="shared" si="360"/>
        <v>0</v>
      </c>
      <c r="BA542" s="65">
        <f t="shared" si="361"/>
        <v>0</v>
      </c>
      <c r="BB542" s="65">
        <f t="shared" si="362"/>
        <v>0</v>
      </c>
      <c r="BC542" s="65">
        <f t="shared" si="363"/>
        <v>0</v>
      </c>
      <c r="BD542" s="65">
        <f t="shared" si="364"/>
        <v>0</v>
      </c>
      <c r="BE542" s="65">
        <f t="shared" si="365"/>
        <v>0</v>
      </c>
      <c r="BF542" s="65">
        <f t="shared" si="366"/>
        <v>0</v>
      </c>
      <c r="BG542" s="65">
        <f t="shared" si="367"/>
        <v>0</v>
      </c>
      <c r="BH542" s="65">
        <f t="shared" si="368"/>
        <v>0</v>
      </c>
      <c r="BI542" s="65">
        <f t="shared" si="369"/>
        <v>0</v>
      </c>
      <c r="BJ542" s="65">
        <f t="shared" si="370"/>
        <v>0</v>
      </c>
      <c r="BK542" s="65">
        <f t="shared" si="371"/>
        <v>0</v>
      </c>
    </row>
    <row r="543" spans="2:63" ht="15" hidden="1" customHeight="1" outlineLevel="1">
      <c r="B543" s="56" t="s">
        <v>46</v>
      </c>
      <c r="C543" s="56" t="s">
        <v>134</v>
      </c>
      <c r="D543" s="88">
        <f t="shared" si="331"/>
        <v>0</v>
      </c>
      <c r="E543" s="88">
        <f t="shared" si="332"/>
        <v>0</v>
      </c>
      <c r="F543" s="65">
        <f t="shared" si="333"/>
        <v>0</v>
      </c>
      <c r="G543" s="65">
        <f t="shared" si="334"/>
        <v>0</v>
      </c>
      <c r="H543" s="65">
        <f t="shared" si="335"/>
        <v>0</v>
      </c>
      <c r="J543" s="88">
        <f t="shared" si="336"/>
        <v>0.30233918275901323</v>
      </c>
      <c r="K543" s="88">
        <f t="shared" si="337"/>
        <v>0.12386860133278009</v>
      </c>
      <c r="L543" s="88">
        <f t="shared" si="338"/>
        <v>0.13222723531624195</v>
      </c>
      <c r="M543" s="88">
        <f t="shared" si="339"/>
        <v>0.1679988102863024</v>
      </c>
      <c r="N543" s="88">
        <f t="shared" si="340"/>
        <v>0.21758625555448893</v>
      </c>
      <c r="O543" s="88">
        <f t="shared" si="341"/>
        <v>5.5979914751173407E-2</v>
      </c>
      <c r="P543" s="65">
        <f t="shared" si="342"/>
        <v>0</v>
      </c>
      <c r="Q543" s="65">
        <f t="shared" si="343"/>
        <v>0</v>
      </c>
      <c r="R543" s="65">
        <f t="shared" si="344"/>
        <v>0</v>
      </c>
      <c r="S543" s="65">
        <f t="shared" si="345"/>
        <v>0</v>
      </c>
      <c r="T543" s="65">
        <f t="shared" si="346"/>
        <v>0</v>
      </c>
      <c r="U543" s="65">
        <f t="shared" si="347"/>
        <v>0</v>
      </c>
      <c r="V543" s="89">
        <f t="shared" si="348"/>
        <v>0</v>
      </c>
      <c r="W543" s="89">
        <f t="shared" si="349"/>
        <v>0</v>
      </c>
      <c r="X543" s="89">
        <f t="shared" si="350"/>
        <v>0</v>
      </c>
      <c r="Y543" s="89">
        <f t="shared" si="351"/>
        <v>0</v>
      </c>
      <c r="Z543" s="89">
        <f t="shared" si="352"/>
        <v>0</v>
      </c>
      <c r="AA543" s="89">
        <f t="shared" si="353"/>
        <v>0</v>
      </c>
      <c r="AB543" s="89">
        <f t="shared" si="354"/>
        <v>0</v>
      </c>
      <c r="AC543" s="89">
        <f t="shared" si="355"/>
        <v>0</v>
      </c>
      <c r="AD543" s="89">
        <f t="shared" si="356"/>
        <v>0</v>
      </c>
      <c r="AE543" s="89">
        <f t="shared" si="357"/>
        <v>0</v>
      </c>
      <c r="AF543" s="89">
        <f t="shared" si="358"/>
        <v>0</v>
      </c>
      <c r="AG543" s="89">
        <f t="shared" si="359"/>
        <v>0</v>
      </c>
      <c r="AH543" s="65">
        <v>0</v>
      </c>
      <c r="AI543" s="65">
        <v>0</v>
      </c>
      <c r="AJ543" s="65">
        <v>0</v>
      </c>
      <c r="AK543" s="65">
        <v>0</v>
      </c>
      <c r="AL543" s="65">
        <v>0</v>
      </c>
      <c r="AM543" s="65">
        <v>0</v>
      </c>
      <c r="AN543" s="89">
        <v>0</v>
      </c>
      <c r="AO543" s="89">
        <v>0</v>
      </c>
      <c r="AP543" s="89">
        <v>0</v>
      </c>
      <c r="AQ543" s="89">
        <v>0</v>
      </c>
      <c r="AR543" s="89">
        <v>0</v>
      </c>
      <c r="AS543" s="89">
        <v>0</v>
      </c>
      <c r="AT543" s="89">
        <v>0</v>
      </c>
      <c r="AU543" s="89">
        <v>0</v>
      </c>
      <c r="AV543" s="89">
        <v>0</v>
      </c>
      <c r="AW543" s="89">
        <v>0</v>
      </c>
      <c r="AX543" s="89">
        <v>0</v>
      </c>
      <c r="AY543" s="89">
        <v>0</v>
      </c>
      <c r="AZ543" s="65">
        <f t="shared" si="360"/>
        <v>0</v>
      </c>
      <c r="BA543" s="65">
        <f t="shared" si="361"/>
        <v>0</v>
      </c>
      <c r="BB543" s="65">
        <f t="shared" si="362"/>
        <v>0</v>
      </c>
      <c r="BC543" s="65">
        <f t="shared" si="363"/>
        <v>0</v>
      </c>
      <c r="BD543" s="65">
        <f t="shared" si="364"/>
        <v>0</v>
      </c>
      <c r="BE543" s="65">
        <f t="shared" si="365"/>
        <v>0</v>
      </c>
      <c r="BF543" s="65">
        <f t="shared" si="366"/>
        <v>0</v>
      </c>
      <c r="BG543" s="65">
        <f t="shared" si="367"/>
        <v>0</v>
      </c>
      <c r="BH543" s="65">
        <f t="shared" si="368"/>
        <v>0</v>
      </c>
      <c r="BI543" s="65">
        <f t="shared" si="369"/>
        <v>0</v>
      </c>
      <c r="BJ543" s="65">
        <f t="shared" si="370"/>
        <v>0</v>
      </c>
      <c r="BK543" s="65">
        <f t="shared" si="371"/>
        <v>0</v>
      </c>
    </row>
    <row r="544" spans="2:63" ht="15" hidden="1" customHeight="1" outlineLevel="1">
      <c r="B544" s="56" t="s">
        <v>46</v>
      </c>
      <c r="C544" s="56" t="s">
        <v>39</v>
      </c>
      <c r="D544" s="88">
        <f t="shared" si="331"/>
        <v>0</v>
      </c>
      <c r="E544" s="88">
        <f t="shared" si="332"/>
        <v>0</v>
      </c>
      <c r="F544" s="65">
        <f t="shared" si="333"/>
        <v>0</v>
      </c>
      <c r="G544" s="65">
        <f t="shared" si="334"/>
        <v>0</v>
      </c>
      <c r="H544" s="65">
        <f t="shared" si="335"/>
        <v>0</v>
      </c>
      <c r="J544" s="88">
        <f t="shared" si="336"/>
        <v>0.32938290343360893</v>
      </c>
      <c r="K544" s="88">
        <f t="shared" si="337"/>
        <v>2.179648961798784E-3</v>
      </c>
      <c r="L544" s="88">
        <f t="shared" si="338"/>
        <v>0.66843744760459223</v>
      </c>
      <c r="M544" s="88">
        <f t="shared" si="339"/>
        <v>0</v>
      </c>
      <c r="N544" s="88">
        <f t="shared" si="340"/>
        <v>0</v>
      </c>
      <c r="O544" s="88">
        <f t="shared" si="341"/>
        <v>0</v>
      </c>
      <c r="P544" s="65">
        <f t="shared" si="342"/>
        <v>0</v>
      </c>
      <c r="Q544" s="65">
        <f t="shared" si="343"/>
        <v>0</v>
      </c>
      <c r="R544" s="65">
        <f t="shared" si="344"/>
        <v>0</v>
      </c>
      <c r="S544" s="65">
        <f t="shared" si="345"/>
        <v>0</v>
      </c>
      <c r="T544" s="65">
        <f t="shared" si="346"/>
        <v>0</v>
      </c>
      <c r="U544" s="65">
        <f t="shared" si="347"/>
        <v>0</v>
      </c>
      <c r="V544" s="89">
        <f t="shared" si="348"/>
        <v>0</v>
      </c>
      <c r="W544" s="89">
        <f t="shared" si="349"/>
        <v>0</v>
      </c>
      <c r="X544" s="89">
        <f t="shared" si="350"/>
        <v>0</v>
      </c>
      <c r="Y544" s="89">
        <f t="shared" si="351"/>
        <v>0</v>
      </c>
      <c r="Z544" s="89">
        <f t="shared" si="352"/>
        <v>0</v>
      </c>
      <c r="AA544" s="89">
        <f t="shared" si="353"/>
        <v>0</v>
      </c>
      <c r="AB544" s="89">
        <f t="shared" si="354"/>
        <v>0</v>
      </c>
      <c r="AC544" s="89">
        <f t="shared" si="355"/>
        <v>0</v>
      </c>
      <c r="AD544" s="89">
        <f t="shared" si="356"/>
        <v>0</v>
      </c>
      <c r="AE544" s="89">
        <f t="shared" si="357"/>
        <v>0</v>
      </c>
      <c r="AF544" s="89">
        <f t="shared" si="358"/>
        <v>0</v>
      </c>
      <c r="AG544" s="89">
        <f t="shared" si="359"/>
        <v>0</v>
      </c>
      <c r="AH544" s="65">
        <v>37326</v>
      </c>
      <c r="AI544" s="65">
        <v>247</v>
      </c>
      <c r="AJ544" s="65">
        <v>75748</v>
      </c>
      <c r="AK544" s="65">
        <v>0</v>
      </c>
      <c r="AL544" s="65">
        <v>0</v>
      </c>
      <c r="AM544" s="65">
        <v>0</v>
      </c>
      <c r="AN544" s="89">
        <v>65458789</v>
      </c>
      <c r="AO544" s="89">
        <v>466573</v>
      </c>
      <c r="AP544" s="89">
        <v>141616350</v>
      </c>
      <c r="AQ544" s="89">
        <v>0</v>
      </c>
      <c r="AR544" s="89">
        <v>0</v>
      </c>
      <c r="AS544" s="89">
        <v>0</v>
      </c>
      <c r="AT544" s="89">
        <v>48375756</v>
      </c>
      <c r="AU544" s="89">
        <v>292201</v>
      </c>
      <c r="AV544" s="89">
        <v>98635118</v>
      </c>
      <c r="AW544" s="89">
        <v>0</v>
      </c>
      <c r="AX544" s="89">
        <v>0</v>
      </c>
      <c r="AY544" s="89">
        <v>0</v>
      </c>
      <c r="AZ544" s="65">
        <f t="shared" si="360"/>
        <v>1753.7048973905589</v>
      </c>
      <c r="BA544" s="65">
        <f t="shared" si="361"/>
        <v>1888.9595141700404</v>
      </c>
      <c r="BB544" s="65">
        <f t="shared" si="362"/>
        <v>1869.5721339177271</v>
      </c>
      <c r="BC544" s="65">
        <f t="shared" si="363"/>
        <v>0</v>
      </c>
      <c r="BD544" s="65">
        <f t="shared" si="364"/>
        <v>0</v>
      </c>
      <c r="BE544" s="65">
        <f t="shared" si="365"/>
        <v>0</v>
      </c>
      <c r="BF544" s="65">
        <f t="shared" si="366"/>
        <v>1296.0337566307667</v>
      </c>
      <c r="BG544" s="65">
        <f t="shared" si="367"/>
        <v>1183</v>
      </c>
      <c r="BH544" s="65">
        <f t="shared" si="368"/>
        <v>1302.1481491260495</v>
      </c>
      <c r="BI544" s="65">
        <f t="shared" si="369"/>
        <v>0</v>
      </c>
      <c r="BJ544" s="65">
        <f t="shared" si="370"/>
        <v>0</v>
      </c>
      <c r="BK544" s="65">
        <f t="shared" si="371"/>
        <v>0</v>
      </c>
    </row>
    <row r="545" spans="2:63" ht="15" hidden="1" customHeight="1" outlineLevel="1">
      <c r="B545" s="56" t="s">
        <v>46</v>
      </c>
      <c r="C545" s="56" t="s">
        <v>38</v>
      </c>
      <c r="D545" s="88">
        <f t="shared" si="331"/>
        <v>0</v>
      </c>
      <c r="E545" s="88">
        <f t="shared" si="332"/>
        <v>0</v>
      </c>
      <c r="F545" s="65">
        <f t="shared" si="333"/>
        <v>0</v>
      </c>
      <c r="G545" s="65">
        <f t="shared" si="334"/>
        <v>0</v>
      </c>
      <c r="H545" s="65">
        <f t="shared" si="335"/>
        <v>0</v>
      </c>
      <c r="J545" s="88">
        <f t="shared" si="336"/>
        <v>0.30233918275901323</v>
      </c>
      <c r="K545" s="88">
        <f t="shared" si="337"/>
        <v>0.12386860133278009</v>
      </c>
      <c r="L545" s="88">
        <f t="shared" si="338"/>
        <v>0.13222723531624195</v>
      </c>
      <c r="M545" s="88">
        <f t="shared" si="339"/>
        <v>0.1679988102863024</v>
      </c>
      <c r="N545" s="88">
        <f t="shared" si="340"/>
        <v>0.21758625555448893</v>
      </c>
      <c r="O545" s="88">
        <f t="shared" si="341"/>
        <v>5.5979914751173407E-2</v>
      </c>
      <c r="P545" s="65">
        <f t="shared" si="342"/>
        <v>0</v>
      </c>
      <c r="Q545" s="65">
        <f t="shared" si="343"/>
        <v>0</v>
      </c>
      <c r="R545" s="65">
        <f t="shared" si="344"/>
        <v>0</v>
      </c>
      <c r="S545" s="65">
        <f t="shared" si="345"/>
        <v>0</v>
      </c>
      <c r="T545" s="65">
        <f t="shared" si="346"/>
        <v>0</v>
      </c>
      <c r="U545" s="65">
        <f t="shared" si="347"/>
        <v>0</v>
      </c>
      <c r="V545" s="89">
        <f t="shared" si="348"/>
        <v>0</v>
      </c>
      <c r="W545" s="89">
        <f t="shared" si="349"/>
        <v>0</v>
      </c>
      <c r="X545" s="89">
        <f t="shared" si="350"/>
        <v>0</v>
      </c>
      <c r="Y545" s="89">
        <f t="shared" si="351"/>
        <v>0</v>
      </c>
      <c r="Z545" s="89">
        <f t="shared" si="352"/>
        <v>0</v>
      </c>
      <c r="AA545" s="89">
        <f t="shared" si="353"/>
        <v>0</v>
      </c>
      <c r="AB545" s="89">
        <f t="shared" si="354"/>
        <v>0</v>
      </c>
      <c r="AC545" s="89">
        <f t="shared" si="355"/>
        <v>0</v>
      </c>
      <c r="AD545" s="89">
        <f t="shared" si="356"/>
        <v>0</v>
      </c>
      <c r="AE545" s="89">
        <f t="shared" si="357"/>
        <v>0</v>
      </c>
      <c r="AF545" s="89">
        <f t="shared" si="358"/>
        <v>0</v>
      </c>
      <c r="AG545" s="89">
        <f t="shared" si="359"/>
        <v>0</v>
      </c>
      <c r="AH545" s="65">
        <v>0</v>
      </c>
      <c r="AI545" s="65">
        <v>0</v>
      </c>
      <c r="AJ545" s="65">
        <v>0</v>
      </c>
      <c r="AK545" s="65">
        <v>0</v>
      </c>
      <c r="AL545" s="65">
        <v>0</v>
      </c>
      <c r="AM545" s="65">
        <v>0</v>
      </c>
      <c r="AN545" s="89">
        <v>0</v>
      </c>
      <c r="AO545" s="89">
        <v>0</v>
      </c>
      <c r="AP545" s="89">
        <v>0</v>
      </c>
      <c r="AQ545" s="89">
        <v>0</v>
      </c>
      <c r="AR545" s="89">
        <v>0</v>
      </c>
      <c r="AS545" s="89">
        <v>0</v>
      </c>
      <c r="AT545" s="89">
        <v>0</v>
      </c>
      <c r="AU545" s="89">
        <v>0</v>
      </c>
      <c r="AV545" s="89">
        <v>0</v>
      </c>
      <c r="AW545" s="89">
        <v>0</v>
      </c>
      <c r="AX545" s="89">
        <v>0</v>
      </c>
      <c r="AY545" s="89">
        <v>0</v>
      </c>
      <c r="AZ545" s="65">
        <f t="shared" si="360"/>
        <v>0</v>
      </c>
      <c r="BA545" s="65">
        <f t="shared" si="361"/>
        <v>0</v>
      </c>
      <c r="BB545" s="65">
        <f t="shared" si="362"/>
        <v>0</v>
      </c>
      <c r="BC545" s="65">
        <f t="shared" si="363"/>
        <v>0</v>
      </c>
      <c r="BD545" s="65">
        <f t="shared" si="364"/>
        <v>0</v>
      </c>
      <c r="BE545" s="65">
        <f t="shared" si="365"/>
        <v>0</v>
      </c>
      <c r="BF545" s="65">
        <f t="shared" si="366"/>
        <v>0</v>
      </c>
      <c r="BG545" s="65">
        <f t="shared" si="367"/>
        <v>0</v>
      </c>
      <c r="BH545" s="65">
        <f t="shared" si="368"/>
        <v>0</v>
      </c>
      <c r="BI545" s="65">
        <f t="shared" si="369"/>
        <v>0</v>
      </c>
      <c r="BJ545" s="65">
        <f t="shared" si="370"/>
        <v>0</v>
      </c>
      <c r="BK545" s="65">
        <f t="shared" si="371"/>
        <v>0</v>
      </c>
    </row>
    <row r="546" spans="2:63" ht="15" hidden="1" customHeight="1" outlineLevel="1">
      <c r="B546" s="56" t="s">
        <v>46</v>
      </c>
      <c r="C546" s="56" t="s">
        <v>37</v>
      </c>
      <c r="D546" s="88">
        <f t="shared" si="331"/>
        <v>0</v>
      </c>
      <c r="E546" s="88">
        <f t="shared" si="332"/>
        <v>0</v>
      </c>
      <c r="F546" s="65">
        <f t="shared" si="333"/>
        <v>0</v>
      </c>
      <c r="G546" s="65">
        <f t="shared" si="334"/>
        <v>0</v>
      </c>
      <c r="H546" s="65">
        <f t="shared" si="335"/>
        <v>0</v>
      </c>
      <c r="J546" s="88">
        <f t="shared" si="336"/>
        <v>0.30233918275901323</v>
      </c>
      <c r="K546" s="88">
        <f t="shared" si="337"/>
        <v>0.12386860133278009</v>
      </c>
      <c r="L546" s="88">
        <f t="shared" si="338"/>
        <v>0.13222723531624195</v>
      </c>
      <c r="M546" s="88">
        <f t="shared" si="339"/>
        <v>0.1679988102863024</v>
      </c>
      <c r="N546" s="88">
        <f t="shared" si="340"/>
        <v>0.21758625555448893</v>
      </c>
      <c r="O546" s="88">
        <f t="shared" si="341"/>
        <v>5.5979914751173407E-2</v>
      </c>
      <c r="P546" s="65">
        <f t="shared" si="342"/>
        <v>0</v>
      </c>
      <c r="Q546" s="65">
        <f t="shared" si="343"/>
        <v>0</v>
      </c>
      <c r="R546" s="65">
        <f t="shared" si="344"/>
        <v>0</v>
      </c>
      <c r="S546" s="65">
        <f t="shared" si="345"/>
        <v>0</v>
      </c>
      <c r="T546" s="65">
        <f t="shared" si="346"/>
        <v>0</v>
      </c>
      <c r="U546" s="65">
        <f t="shared" si="347"/>
        <v>0</v>
      </c>
      <c r="V546" s="89">
        <f t="shared" si="348"/>
        <v>0</v>
      </c>
      <c r="W546" s="89">
        <f t="shared" si="349"/>
        <v>0</v>
      </c>
      <c r="X546" s="89">
        <f t="shared" si="350"/>
        <v>0</v>
      </c>
      <c r="Y546" s="89">
        <f t="shared" si="351"/>
        <v>0</v>
      </c>
      <c r="Z546" s="89">
        <f t="shared" si="352"/>
        <v>0</v>
      </c>
      <c r="AA546" s="89">
        <f t="shared" si="353"/>
        <v>0</v>
      </c>
      <c r="AB546" s="89">
        <f t="shared" si="354"/>
        <v>0</v>
      </c>
      <c r="AC546" s="89">
        <f t="shared" si="355"/>
        <v>0</v>
      </c>
      <c r="AD546" s="89">
        <f t="shared" si="356"/>
        <v>0</v>
      </c>
      <c r="AE546" s="89">
        <f t="shared" si="357"/>
        <v>0</v>
      </c>
      <c r="AF546" s="89">
        <f t="shared" si="358"/>
        <v>0</v>
      </c>
      <c r="AG546" s="89">
        <f t="shared" si="359"/>
        <v>0</v>
      </c>
      <c r="AH546" s="65">
        <v>0</v>
      </c>
      <c r="AI546" s="65">
        <v>0</v>
      </c>
      <c r="AJ546" s="65">
        <v>0</v>
      </c>
      <c r="AK546" s="65">
        <v>0</v>
      </c>
      <c r="AL546" s="65">
        <v>0</v>
      </c>
      <c r="AM546" s="65">
        <v>0</v>
      </c>
      <c r="AN546" s="89">
        <v>0</v>
      </c>
      <c r="AO546" s="89">
        <v>0</v>
      </c>
      <c r="AP546" s="89">
        <v>0</v>
      </c>
      <c r="AQ546" s="89">
        <v>0</v>
      </c>
      <c r="AR546" s="89">
        <v>0</v>
      </c>
      <c r="AS546" s="89">
        <v>0</v>
      </c>
      <c r="AT546" s="89">
        <v>0</v>
      </c>
      <c r="AU546" s="89">
        <v>0</v>
      </c>
      <c r="AV546" s="89">
        <v>0</v>
      </c>
      <c r="AW546" s="89">
        <v>0</v>
      </c>
      <c r="AX546" s="89">
        <v>0</v>
      </c>
      <c r="AY546" s="89">
        <v>0</v>
      </c>
      <c r="AZ546" s="65">
        <f t="shared" si="360"/>
        <v>0</v>
      </c>
      <c r="BA546" s="65">
        <f t="shared" si="361"/>
        <v>0</v>
      </c>
      <c r="BB546" s="65">
        <f t="shared" si="362"/>
        <v>0</v>
      </c>
      <c r="BC546" s="65">
        <f t="shared" si="363"/>
        <v>0</v>
      </c>
      <c r="BD546" s="65">
        <f t="shared" si="364"/>
        <v>0</v>
      </c>
      <c r="BE546" s="65">
        <f t="shared" si="365"/>
        <v>0</v>
      </c>
      <c r="BF546" s="65">
        <f t="shared" si="366"/>
        <v>0</v>
      </c>
      <c r="BG546" s="65">
        <f t="shared" si="367"/>
        <v>0</v>
      </c>
      <c r="BH546" s="65">
        <f t="shared" si="368"/>
        <v>0</v>
      </c>
      <c r="BI546" s="65">
        <f t="shared" si="369"/>
        <v>0</v>
      </c>
      <c r="BJ546" s="65">
        <f t="shared" si="370"/>
        <v>0</v>
      </c>
      <c r="BK546" s="65">
        <f t="shared" si="371"/>
        <v>0</v>
      </c>
    </row>
    <row r="547" spans="2:63" ht="15" hidden="1" customHeight="1" outlineLevel="1">
      <c r="B547" s="56" t="s">
        <v>46</v>
      </c>
      <c r="C547" s="56" t="s">
        <v>36</v>
      </c>
      <c r="D547" s="88">
        <f t="shared" si="331"/>
        <v>0</v>
      </c>
      <c r="E547" s="88">
        <f t="shared" si="332"/>
        <v>0</v>
      </c>
      <c r="F547" s="65">
        <f t="shared" si="333"/>
        <v>0</v>
      </c>
      <c r="G547" s="65">
        <f t="shared" si="334"/>
        <v>0</v>
      </c>
      <c r="H547" s="65">
        <f t="shared" si="335"/>
        <v>0</v>
      </c>
      <c r="J547" s="88">
        <f t="shared" si="336"/>
        <v>0.30233918275901323</v>
      </c>
      <c r="K547" s="88">
        <f t="shared" si="337"/>
        <v>0.12386860133278009</v>
      </c>
      <c r="L547" s="88">
        <f t="shared" si="338"/>
        <v>0.13222723531624195</v>
      </c>
      <c r="M547" s="88">
        <f t="shared" si="339"/>
        <v>0.1679988102863024</v>
      </c>
      <c r="N547" s="88">
        <f t="shared" si="340"/>
        <v>0.21758625555448893</v>
      </c>
      <c r="O547" s="88">
        <f t="shared" si="341"/>
        <v>5.5979914751173407E-2</v>
      </c>
      <c r="P547" s="65">
        <f t="shared" si="342"/>
        <v>0</v>
      </c>
      <c r="Q547" s="65">
        <f t="shared" si="343"/>
        <v>0</v>
      </c>
      <c r="R547" s="65">
        <f t="shared" si="344"/>
        <v>0</v>
      </c>
      <c r="S547" s="65">
        <f t="shared" si="345"/>
        <v>0</v>
      </c>
      <c r="T547" s="65">
        <f t="shared" si="346"/>
        <v>0</v>
      </c>
      <c r="U547" s="65">
        <f t="shared" si="347"/>
        <v>0</v>
      </c>
      <c r="V547" s="89">
        <f t="shared" si="348"/>
        <v>0</v>
      </c>
      <c r="W547" s="89">
        <f t="shared" si="349"/>
        <v>0</v>
      </c>
      <c r="X547" s="89">
        <f t="shared" si="350"/>
        <v>0</v>
      </c>
      <c r="Y547" s="89">
        <f t="shared" si="351"/>
        <v>0</v>
      </c>
      <c r="Z547" s="89">
        <f t="shared" si="352"/>
        <v>0</v>
      </c>
      <c r="AA547" s="89">
        <f t="shared" si="353"/>
        <v>0</v>
      </c>
      <c r="AB547" s="89">
        <f t="shared" si="354"/>
        <v>0</v>
      </c>
      <c r="AC547" s="89">
        <f t="shared" si="355"/>
        <v>0</v>
      </c>
      <c r="AD547" s="89">
        <f t="shared" si="356"/>
        <v>0</v>
      </c>
      <c r="AE547" s="89">
        <f t="shared" si="357"/>
        <v>0</v>
      </c>
      <c r="AF547" s="89">
        <f t="shared" si="358"/>
        <v>0</v>
      </c>
      <c r="AG547" s="89">
        <f t="shared" si="359"/>
        <v>0</v>
      </c>
      <c r="AH547" s="65">
        <v>0</v>
      </c>
      <c r="AI547" s="65">
        <v>0</v>
      </c>
      <c r="AJ547" s="65">
        <v>0</v>
      </c>
      <c r="AK547" s="65">
        <v>0</v>
      </c>
      <c r="AL547" s="65">
        <v>0</v>
      </c>
      <c r="AM547" s="65">
        <v>0</v>
      </c>
      <c r="AN547" s="89">
        <v>0</v>
      </c>
      <c r="AO547" s="89">
        <v>0</v>
      </c>
      <c r="AP547" s="89">
        <v>0</v>
      </c>
      <c r="AQ547" s="89">
        <v>0</v>
      </c>
      <c r="AR547" s="89">
        <v>0</v>
      </c>
      <c r="AS547" s="89">
        <v>0</v>
      </c>
      <c r="AT547" s="89">
        <v>0</v>
      </c>
      <c r="AU547" s="89">
        <v>0</v>
      </c>
      <c r="AV547" s="89">
        <v>0</v>
      </c>
      <c r="AW547" s="89">
        <v>0</v>
      </c>
      <c r="AX547" s="89">
        <v>0</v>
      </c>
      <c r="AY547" s="89">
        <v>0</v>
      </c>
      <c r="AZ547" s="65">
        <f t="shared" si="360"/>
        <v>0</v>
      </c>
      <c r="BA547" s="65">
        <f t="shared" si="361"/>
        <v>0</v>
      </c>
      <c r="BB547" s="65">
        <f t="shared" si="362"/>
        <v>0</v>
      </c>
      <c r="BC547" s="65">
        <f t="shared" si="363"/>
        <v>0</v>
      </c>
      <c r="BD547" s="65">
        <f t="shared" si="364"/>
        <v>0</v>
      </c>
      <c r="BE547" s="65">
        <f t="shared" si="365"/>
        <v>0</v>
      </c>
      <c r="BF547" s="65">
        <f t="shared" si="366"/>
        <v>0</v>
      </c>
      <c r="BG547" s="65">
        <f t="shared" si="367"/>
        <v>0</v>
      </c>
      <c r="BH547" s="65">
        <f t="shared" si="368"/>
        <v>0</v>
      </c>
      <c r="BI547" s="65">
        <f t="shared" si="369"/>
        <v>0</v>
      </c>
      <c r="BJ547" s="65">
        <f t="shared" si="370"/>
        <v>0</v>
      </c>
      <c r="BK547" s="65">
        <f t="shared" si="371"/>
        <v>0</v>
      </c>
    </row>
    <row r="548" spans="2:63" ht="15" hidden="1" customHeight="1" outlineLevel="1">
      <c r="B548" s="56" t="s">
        <v>46</v>
      </c>
      <c r="C548" s="56" t="s">
        <v>35</v>
      </c>
      <c r="D548" s="88">
        <f t="shared" si="331"/>
        <v>0</v>
      </c>
      <c r="E548" s="88">
        <f t="shared" si="332"/>
        <v>0</v>
      </c>
      <c r="F548" s="65">
        <f t="shared" si="333"/>
        <v>0</v>
      </c>
      <c r="G548" s="65">
        <f t="shared" si="334"/>
        <v>0</v>
      </c>
      <c r="H548" s="65">
        <f t="shared" si="335"/>
        <v>0</v>
      </c>
      <c r="J548" s="88">
        <f t="shared" si="336"/>
        <v>0.30233918275901323</v>
      </c>
      <c r="K548" s="88">
        <f t="shared" si="337"/>
        <v>0.12386860133278009</v>
      </c>
      <c r="L548" s="88">
        <f t="shared" si="338"/>
        <v>0.13222723531624195</v>
      </c>
      <c r="M548" s="88">
        <f t="shared" si="339"/>
        <v>0.1679988102863024</v>
      </c>
      <c r="N548" s="88">
        <f t="shared" si="340"/>
        <v>0.21758625555448893</v>
      </c>
      <c r="O548" s="88">
        <f t="shared" si="341"/>
        <v>5.5979914751173407E-2</v>
      </c>
      <c r="P548" s="65">
        <f t="shared" si="342"/>
        <v>0</v>
      </c>
      <c r="Q548" s="65">
        <f t="shared" si="343"/>
        <v>0</v>
      </c>
      <c r="R548" s="65">
        <f t="shared" si="344"/>
        <v>0</v>
      </c>
      <c r="S548" s="65">
        <f t="shared" si="345"/>
        <v>0</v>
      </c>
      <c r="T548" s="65">
        <f t="shared" si="346"/>
        <v>0</v>
      </c>
      <c r="U548" s="65">
        <f t="shared" si="347"/>
        <v>0</v>
      </c>
      <c r="V548" s="89">
        <f t="shared" si="348"/>
        <v>0</v>
      </c>
      <c r="W548" s="89">
        <f t="shared" si="349"/>
        <v>0</v>
      </c>
      <c r="X548" s="89">
        <f t="shared" si="350"/>
        <v>0</v>
      </c>
      <c r="Y548" s="89">
        <f t="shared" si="351"/>
        <v>0</v>
      </c>
      <c r="Z548" s="89">
        <f t="shared" si="352"/>
        <v>0</v>
      </c>
      <c r="AA548" s="89">
        <f t="shared" si="353"/>
        <v>0</v>
      </c>
      <c r="AB548" s="89">
        <f t="shared" si="354"/>
        <v>0</v>
      </c>
      <c r="AC548" s="89">
        <f t="shared" si="355"/>
        <v>0</v>
      </c>
      <c r="AD548" s="89">
        <f t="shared" si="356"/>
        <v>0</v>
      </c>
      <c r="AE548" s="89">
        <f t="shared" si="357"/>
        <v>0</v>
      </c>
      <c r="AF548" s="89">
        <f t="shared" si="358"/>
        <v>0</v>
      </c>
      <c r="AG548" s="89">
        <f t="shared" si="359"/>
        <v>0</v>
      </c>
      <c r="AH548" s="65">
        <v>0</v>
      </c>
      <c r="AI548" s="65">
        <v>0</v>
      </c>
      <c r="AJ548" s="65">
        <v>0</v>
      </c>
      <c r="AK548" s="65">
        <v>0</v>
      </c>
      <c r="AL548" s="65">
        <v>0</v>
      </c>
      <c r="AM548" s="65">
        <v>0</v>
      </c>
      <c r="AN548" s="89">
        <v>0</v>
      </c>
      <c r="AO548" s="89">
        <v>0</v>
      </c>
      <c r="AP548" s="89">
        <v>0</v>
      </c>
      <c r="AQ548" s="89">
        <v>0</v>
      </c>
      <c r="AR548" s="89">
        <v>0</v>
      </c>
      <c r="AS548" s="89">
        <v>0</v>
      </c>
      <c r="AT548" s="89">
        <v>0</v>
      </c>
      <c r="AU548" s="89">
        <v>0</v>
      </c>
      <c r="AV548" s="89">
        <v>0</v>
      </c>
      <c r="AW548" s="89">
        <v>0</v>
      </c>
      <c r="AX548" s="89">
        <v>0</v>
      </c>
      <c r="AY548" s="89">
        <v>0</v>
      </c>
      <c r="AZ548" s="65">
        <f t="shared" si="360"/>
        <v>0</v>
      </c>
      <c r="BA548" s="65">
        <f t="shared" si="361"/>
        <v>0</v>
      </c>
      <c r="BB548" s="65">
        <f t="shared" si="362"/>
        <v>0</v>
      </c>
      <c r="BC548" s="65">
        <f t="shared" si="363"/>
        <v>0</v>
      </c>
      <c r="BD548" s="65">
        <f t="shared" si="364"/>
        <v>0</v>
      </c>
      <c r="BE548" s="65">
        <f t="shared" si="365"/>
        <v>0</v>
      </c>
      <c r="BF548" s="65">
        <f t="shared" si="366"/>
        <v>0</v>
      </c>
      <c r="BG548" s="65">
        <f t="shared" si="367"/>
        <v>0</v>
      </c>
      <c r="BH548" s="65">
        <f t="shared" si="368"/>
        <v>0</v>
      </c>
      <c r="BI548" s="65">
        <f t="shared" si="369"/>
        <v>0</v>
      </c>
      <c r="BJ548" s="65">
        <f t="shared" si="370"/>
        <v>0</v>
      </c>
      <c r="BK548" s="65">
        <f t="shared" si="371"/>
        <v>0</v>
      </c>
    </row>
    <row r="549" spans="2:63" ht="15" hidden="1" customHeight="1" outlineLevel="1">
      <c r="B549" s="56" t="s">
        <v>46</v>
      </c>
      <c r="C549" s="56" t="s">
        <v>34</v>
      </c>
      <c r="D549" s="88">
        <f t="shared" si="331"/>
        <v>0</v>
      </c>
      <c r="E549" s="88">
        <f t="shared" si="332"/>
        <v>0</v>
      </c>
      <c r="F549" s="65">
        <f t="shared" si="333"/>
        <v>0</v>
      </c>
      <c r="G549" s="65">
        <f t="shared" si="334"/>
        <v>0</v>
      </c>
      <c r="H549" s="65">
        <f t="shared" si="335"/>
        <v>0</v>
      </c>
      <c r="J549" s="88">
        <f t="shared" si="336"/>
        <v>0.30233918275901323</v>
      </c>
      <c r="K549" s="88">
        <f t="shared" si="337"/>
        <v>0.12386860133278009</v>
      </c>
      <c r="L549" s="88">
        <f t="shared" si="338"/>
        <v>0.13222723531624195</v>
      </c>
      <c r="M549" s="88">
        <f t="shared" si="339"/>
        <v>0.1679988102863024</v>
      </c>
      <c r="N549" s="88">
        <f t="shared" si="340"/>
        <v>0.21758625555448893</v>
      </c>
      <c r="O549" s="88">
        <f t="shared" si="341"/>
        <v>5.5979914751173407E-2</v>
      </c>
      <c r="P549" s="65">
        <f t="shared" si="342"/>
        <v>0</v>
      </c>
      <c r="Q549" s="65">
        <f t="shared" si="343"/>
        <v>0</v>
      </c>
      <c r="R549" s="65">
        <f t="shared" si="344"/>
        <v>0</v>
      </c>
      <c r="S549" s="65">
        <f t="shared" si="345"/>
        <v>0</v>
      </c>
      <c r="T549" s="65">
        <f t="shared" si="346"/>
        <v>0</v>
      </c>
      <c r="U549" s="65">
        <f t="shared" si="347"/>
        <v>0</v>
      </c>
      <c r="V549" s="89">
        <f t="shared" si="348"/>
        <v>0</v>
      </c>
      <c r="W549" s="89">
        <f t="shared" si="349"/>
        <v>0</v>
      </c>
      <c r="X549" s="89">
        <f t="shared" si="350"/>
        <v>0</v>
      </c>
      <c r="Y549" s="89">
        <f t="shared" si="351"/>
        <v>0</v>
      </c>
      <c r="Z549" s="89">
        <f t="shared" si="352"/>
        <v>0</v>
      </c>
      <c r="AA549" s="89">
        <f t="shared" si="353"/>
        <v>0</v>
      </c>
      <c r="AB549" s="89">
        <f t="shared" si="354"/>
        <v>0</v>
      </c>
      <c r="AC549" s="89">
        <f t="shared" si="355"/>
        <v>0</v>
      </c>
      <c r="AD549" s="89">
        <f t="shared" si="356"/>
        <v>0</v>
      </c>
      <c r="AE549" s="89">
        <f t="shared" si="357"/>
        <v>0</v>
      </c>
      <c r="AF549" s="89">
        <f t="shared" si="358"/>
        <v>0</v>
      </c>
      <c r="AG549" s="89">
        <f t="shared" si="359"/>
        <v>0</v>
      </c>
      <c r="AH549" s="65">
        <v>0</v>
      </c>
      <c r="AI549" s="65">
        <v>0</v>
      </c>
      <c r="AJ549" s="65">
        <v>0</v>
      </c>
      <c r="AK549" s="65">
        <v>0</v>
      </c>
      <c r="AL549" s="65">
        <v>0</v>
      </c>
      <c r="AM549" s="65">
        <v>0</v>
      </c>
      <c r="AN549" s="89">
        <v>0</v>
      </c>
      <c r="AO549" s="89">
        <v>0</v>
      </c>
      <c r="AP549" s="89">
        <v>0</v>
      </c>
      <c r="AQ549" s="89">
        <v>0</v>
      </c>
      <c r="AR549" s="89">
        <v>0</v>
      </c>
      <c r="AS549" s="89">
        <v>0</v>
      </c>
      <c r="AT549" s="89">
        <v>0</v>
      </c>
      <c r="AU549" s="89">
        <v>0</v>
      </c>
      <c r="AV549" s="89">
        <v>0</v>
      </c>
      <c r="AW549" s="89">
        <v>0</v>
      </c>
      <c r="AX549" s="89">
        <v>0</v>
      </c>
      <c r="AY549" s="89">
        <v>0</v>
      </c>
      <c r="AZ549" s="65">
        <f t="shared" si="360"/>
        <v>0</v>
      </c>
      <c r="BA549" s="65">
        <f t="shared" si="361"/>
        <v>0</v>
      </c>
      <c r="BB549" s="65">
        <f t="shared" si="362"/>
        <v>0</v>
      </c>
      <c r="BC549" s="65">
        <f t="shared" si="363"/>
        <v>0</v>
      </c>
      <c r="BD549" s="65">
        <f t="shared" si="364"/>
        <v>0</v>
      </c>
      <c r="BE549" s="65">
        <f t="shared" si="365"/>
        <v>0</v>
      </c>
      <c r="BF549" s="65">
        <f t="shared" si="366"/>
        <v>0</v>
      </c>
      <c r="BG549" s="65">
        <f t="shared" si="367"/>
        <v>0</v>
      </c>
      <c r="BH549" s="65">
        <f t="shared" si="368"/>
        <v>0</v>
      </c>
      <c r="BI549" s="65">
        <f t="shared" si="369"/>
        <v>0</v>
      </c>
      <c r="BJ549" s="65">
        <f t="shared" si="370"/>
        <v>0</v>
      </c>
      <c r="BK549" s="65">
        <f t="shared" si="371"/>
        <v>0</v>
      </c>
    </row>
    <row r="550" spans="2:63" ht="15" hidden="1" customHeight="1" outlineLevel="1">
      <c r="B550" s="56" t="s">
        <v>46</v>
      </c>
      <c r="C550" s="56" t="s">
        <v>33</v>
      </c>
      <c r="D550" s="88">
        <f t="shared" si="331"/>
        <v>0</v>
      </c>
      <c r="E550" s="88">
        <f t="shared" si="332"/>
        <v>0</v>
      </c>
      <c r="F550" s="65">
        <f t="shared" si="333"/>
        <v>0</v>
      </c>
      <c r="G550" s="65">
        <f t="shared" si="334"/>
        <v>0</v>
      </c>
      <c r="H550" s="65">
        <f t="shared" si="335"/>
        <v>0</v>
      </c>
      <c r="J550" s="88">
        <f t="shared" si="336"/>
        <v>0.30233918275901323</v>
      </c>
      <c r="K550" s="88">
        <f t="shared" si="337"/>
        <v>0.12386860133278009</v>
      </c>
      <c r="L550" s="88">
        <f t="shared" si="338"/>
        <v>0.13222723531624195</v>
      </c>
      <c r="M550" s="88">
        <f t="shared" si="339"/>
        <v>0.1679988102863024</v>
      </c>
      <c r="N550" s="88">
        <f t="shared" si="340"/>
        <v>0.21758625555448893</v>
      </c>
      <c r="O550" s="88">
        <f t="shared" si="341"/>
        <v>5.5979914751173407E-2</v>
      </c>
      <c r="P550" s="65">
        <f t="shared" si="342"/>
        <v>0</v>
      </c>
      <c r="Q550" s="65">
        <f t="shared" si="343"/>
        <v>0</v>
      </c>
      <c r="R550" s="65">
        <f t="shared" si="344"/>
        <v>0</v>
      </c>
      <c r="S550" s="65">
        <f t="shared" si="345"/>
        <v>0</v>
      </c>
      <c r="T550" s="65">
        <f t="shared" si="346"/>
        <v>0</v>
      </c>
      <c r="U550" s="65">
        <f t="shared" si="347"/>
        <v>0</v>
      </c>
      <c r="V550" s="89">
        <f t="shared" si="348"/>
        <v>0</v>
      </c>
      <c r="W550" s="89">
        <f t="shared" si="349"/>
        <v>0</v>
      </c>
      <c r="X550" s="89">
        <f t="shared" si="350"/>
        <v>0</v>
      </c>
      <c r="Y550" s="89">
        <f t="shared" si="351"/>
        <v>0</v>
      </c>
      <c r="Z550" s="89">
        <f t="shared" si="352"/>
        <v>0</v>
      </c>
      <c r="AA550" s="89">
        <f t="shared" si="353"/>
        <v>0</v>
      </c>
      <c r="AB550" s="89">
        <f t="shared" si="354"/>
        <v>0</v>
      </c>
      <c r="AC550" s="89">
        <f t="shared" si="355"/>
        <v>0</v>
      </c>
      <c r="AD550" s="89">
        <f t="shared" si="356"/>
        <v>0</v>
      </c>
      <c r="AE550" s="89">
        <f t="shared" si="357"/>
        <v>0</v>
      </c>
      <c r="AF550" s="89">
        <f t="shared" si="358"/>
        <v>0</v>
      </c>
      <c r="AG550" s="89">
        <f t="shared" si="359"/>
        <v>0</v>
      </c>
      <c r="AH550" s="65">
        <v>0</v>
      </c>
      <c r="AI550" s="65">
        <v>0</v>
      </c>
      <c r="AJ550" s="65">
        <v>0</v>
      </c>
      <c r="AK550" s="65">
        <v>0</v>
      </c>
      <c r="AL550" s="65">
        <v>0</v>
      </c>
      <c r="AM550" s="65">
        <v>0</v>
      </c>
      <c r="AN550" s="89">
        <v>0</v>
      </c>
      <c r="AO550" s="89">
        <v>0</v>
      </c>
      <c r="AP550" s="89">
        <v>0</v>
      </c>
      <c r="AQ550" s="89">
        <v>0</v>
      </c>
      <c r="AR550" s="89">
        <v>0</v>
      </c>
      <c r="AS550" s="89">
        <v>0</v>
      </c>
      <c r="AT550" s="89">
        <v>0</v>
      </c>
      <c r="AU550" s="89">
        <v>0</v>
      </c>
      <c r="AV550" s="89">
        <v>0</v>
      </c>
      <c r="AW550" s="89">
        <v>0</v>
      </c>
      <c r="AX550" s="89">
        <v>0</v>
      </c>
      <c r="AY550" s="89">
        <v>0</v>
      </c>
      <c r="AZ550" s="65">
        <f t="shared" si="360"/>
        <v>0</v>
      </c>
      <c r="BA550" s="65">
        <f t="shared" si="361"/>
        <v>0</v>
      </c>
      <c r="BB550" s="65">
        <f t="shared" si="362"/>
        <v>0</v>
      </c>
      <c r="BC550" s="65">
        <f t="shared" si="363"/>
        <v>0</v>
      </c>
      <c r="BD550" s="65">
        <f t="shared" si="364"/>
        <v>0</v>
      </c>
      <c r="BE550" s="65">
        <f t="shared" si="365"/>
        <v>0</v>
      </c>
      <c r="BF550" s="65">
        <f t="shared" si="366"/>
        <v>0</v>
      </c>
      <c r="BG550" s="65">
        <f t="shared" si="367"/>
        <v>0</v>
      </c>
      <c r="BH550" s="65">
        <f t="shared" si="368"/>
        <v>0</v>
      </c>
      <c r="BI550" s="65">
        <f t="shared" si="369"/>
        <v>0</v>
      </c>
      <c r="BJ550" s="65">
        <f t="shared" si="370"/>
        <v>0</v>
      </c>
      <c r="BK550" s="65">
        <f t="shared" si="371"/>
        <v>0</v>
      </c>
    </row>
    <row r="551" spans="2:63" ht="15" hidden="1" customHeight="1" outlineLevel="1">
      <c r="B551" s="56" t="s">
        <v>46</v>
      </c>
      <c r="C551" s="56" t="s">
        <v>32</v>
      </c>
      <c r="D551" s="88">
        <f t="shared" si="331"/>
        <v>0</v>
      </c>
      <c r="E551" s="88">
        <f t="shared" si="332"/>
        <v>0</v>
      </c>
      <c r="F551" s="65">
        <f t="shared" si="333"/>
        <v>0</v>
      </c>
      <c r="G551" s="65">
        <f t="shared" si="334"/>
        <v>0</v>
      </c>
      <c r="H551" s="65">
        <f t="shared" si="335"/>
        <v>0</v>
      </c>
      <c r="J551" s="88">
        <f t="shared" si="336"/>
        <v>0.30233918275901323</v>
      </c>
      <c r="K551" s="88">
        <f t="shared" si="337"/>
        <v>0.12386860133278009</v>
      </c>
      <c r="L551" s="88">
        <f t="shared" si="338"/>
        <v>0.13222723531624195</v>
      </c>
      <c r="M551" s="88">
        <f t="shared" si="339"/>
        <v>0.1679988102863024</v>
      </c>
      <c r="N551" s="88">
        <f t="shared" si="340"/>
        <v>0.21758625555448893</v>
      </c>
      <c r="O551" s="88">
        <f t="shared" si="341"/>
        <v>5.5979914751173407E-2</v>
      </c>
      <c r="P551" s="65">
        <f t="shared" si="342"/>
        <v>0</v>
      </c>
      <c r="Q551" s="65">
        <f t="shared" si="343"/>
        <v>0</v>
      </c>
      <c r="R551" s="65">
        <f t="shared" si="344"/>
        <v>0</v>
      </c>
      <c r="S551" s="65">
        <f t="shared" si="345"/>
        <v>0</v>
      </c>
      <c r="T551" s="65">
        <f t="shared" si="346"/>
        <v>0</v>
      </c>
      <c r="U551" s="65">
        <f t="shared" si="347"/>
        <v>0</v>
      </c>
      <c r="V551" s="89">
        <f t="shared" si="348"/>
        <v>0</v>
      </c>
      <c r="W551" s="89">
        <f t="shared" si="349"/>
        <v>0</v>
      </c>
      <c r="X551" s="89">
        <f t="shared" si="350"/>
        <v>0</v>
      </c>
      <c r="Y551" s="89">
        <f t="shared" si="351"/>
        <v>0</v>
      </c>
      <c r="Z551" s="89">
        <f t="shared" si="352"/>
        <v>0</v>
      </c>
      <c r="AA551" s="89">
        <f t="shared" si="353"/>
        <v>0</v>
      </c>
      <c r="AB551" s="89">
        <f t="shared" si="354"/>
        <v>0</v>
      </c>
      <c r="AC551" s="89">
        <f t="shared" si="355"/>
        <v>0</v>
      </c>
      <c r="AD551" s="89">
        <f t="shared" si="356"/>
        <v>0</v>
      </c>
      <c r="AE551" s="89">
        <f t="shared" si="357"/>
        <v>0</v>
      </c>
      <c r="AF551" s="89">
        <f t="shared" si="358"/>
        <v>0</v>
      </c>
      <c r="AG551" s="89">
        <f t="shared" si="359"/>
        <v>0</v>
      </c>
      <c r="AH551" s="65">
        <v>0</v>
      </c>
      <c r="AI551" s="65">
        <v>0</v>
      </c>
      <c r="AJ551" s="65">
        <v>0</v>
      </c>
      <c r="AK551" s="65">
        <v>0</v>
      </c>
      <c r="AL551" s="65">
        <v>0</v>
      </c>
      <c r="AM551" s="65">
        <v>0</v>
      </c>
      <c r="AN551" s="89">
        <v>0</v>
      </c>
      <c r="AO551" s="89">
        <v>0</v>
      </c>
      <c r="AP551" s="89">
        <v>0</v>
      </c>
      <c r="AQ551" s="89">
        <v>0</v>
      </c>
      <c r="AR551" s="89">
        <v>0</v>
      </c>
      <c r="AS551" s="89">
        <v>0</v>
      </c>
      <c r="AT551" s="89">
        <v>0</v>
      </c>
      <c r="AU551" s="89">
        <v>0</v>
      </c>
      <c r="AV551" s="89">
        <v>0</v>
      </c>
      <c r="AW551" s="89">
        <v>0</v>
      </c>
      <c r="AX551" s="89">
        <v>0</v>
      </c>
      <c r="AY551" s="89">
        <v>0</v>
      </c>
      <c r="AZ551" s="65">
        <f t="shared" si="360"/>
        <v>0</v>
      </c>
      <c r="BA551" s="65">
        <f t="shared" si="361"/>
        <v>0</v>
      </c>
      <c r="BB551" s="65">
        <f t="shared" si="362"/>
        <v>0</v>
      </c>
      <c r="BC551" s="65">
        <f t="shared" si="363"/>
        <v>0</v>
      </c>
      <c r="BD551" s="65">
        <f t="shared" si="364"/>
        <v>0</v>
      </c>
      <c r="BE551" s="65">
        <f t="shared" si="365"/>
        <v>0</v>
      </c>
      <c r="BF551" s="65">
        <f t="shared" si="366"/>
        <v>0</v>
      </c>
      <c r="BG551" s="65">
        <f t="shared" si="367"/>
        <v>0</v>
      </c>
      <c r="BH551" s="65">
        <f t="shared" si="368"/>
        <v>0</v>
      </c>
      <c r="BI551" s="65">
        <f t="shared" si="369"/>
        <v>0</v>
      </c>
      <c r="BJ551" s="65">
        <f t="shared" si="370"/>
        <v>0</v>
      </c>
      <c r="BK551" s="65">
        <f t="shared" si="371"/>
        <v>0</v>
      </c>
    </row>
    <row r="552" spans="2:63" ht="15" hidden="1" customHeight="1" outlineLevel="1">
      <c r="B552" s="56" t="s">
        <v>46</v>
      </c>
      <c r="C552" s="56" t="s">
        <v>31</v>
      </c>
      <c r="D552" s="88">
        <f t="shared" si="331"/>
        <v>0</v>
      </c>
      <c r="E552" s="88">
        <f t="shared" si="332"/>
        <v>0</v>
      </c>
      <c r="F552" s="65">
        <f t="shared" si="333"/>
        <v>0</v>
      </c>
      <c r="G552" s="65">
        <f t="shared" si="334"/>
        <v>0</v>
      </c>
      <c r="H552" s="65">
        <f t="shared" si="335"/>
        <v>0</v>
      </c>
      <c r="J552" s="88">
        <f t="shared" si="336"/>
        <v>0.30233918275901323</v>
      </c>
      <c r="K552" s="88">
        <f t="shared" si="337"/>
        <v>0.12386860133278009</v>
      </c>
      <c r="L552" s="88">
        <f t="shared" si="338"/>
        <v>0.13222723531624195</v>
      </c>
      <c r="M552" s="88">
        <f t="shared" si="339"/>
        <v>0.1679988102863024</v>
      </c>
      <c r="N552" s="88">
        <f t="shared" si="340"/>
        <v>0.21758625555448893</v>
      </c>
      <c r="O552" s="88">
        <f t="shared" si="341"/>
        <v>5.5979914751173407E-2</v>
      </c>
      <c r="P552" s="65">
        <f t="shared" si="342"/>
        <v>0</v>
      </c>
      <c r="Q552" s="65">
        <f t="shared" si="343"/>
        <v>0</v>
      </c>
      <c r="R552" s="65">
        <f t="shared" si="344"/>
        <v>0</v>
      </c>
      <c r="S552" s="65">
        <f t="shared" si="345"/>
        <v>0</v>
      </c>
      <c r="T552" s="65">
        <f t="shared" si="346"/>
        <v>0</v>
      </c>
      <c r="U552" s="65">
        <f t="shared" si="347"/>
        <v>0</v>
      </c>
      <c r="V552" s="89">
        <f t="shared" si="348"/>
        <v>0</v>
      </c>
      <c r="W552" s="89">
        <f t="shared" si="349"/>
        <v>0</v>
      </c>
      <c r="X552" s="89">
        <f t="shared" si="350"/>
        <v>0</v>
      </c>
      <c r="Y552" s="89">
        <f t="shared" si="351"/>
        <v>0</v>
      </c>
      <c r="Z552" s="89">
        <f t="shared" si="352"/>
        <v>0</v>
      </c>
      <c r="AA552" s="89">
        <f t="shared" si="353"/>
        <v>0</v>
      </c>
      <c r="AB552" s="89">
        <f t="shared" si="354"/>
        <v>0</v>
      </c>
      <c r="AC552" s="89">
        <f t="shared" si="355"/>
        <v>0</v>
      </c>
      <c r="AD552" s="89">
        <f t="shared" si="356"/>
        <v>0</v>
      </c>
      <c r="AE552" s="89">
        <f t="shared" si="357"/>
        <v>0</v>
      </c>
      <c r="AF552" s="89">
        <f t="shared" si="358"/>
        <v>0</v>
      </c>
      <c r="AG552" s="89">
        <f t="shared" si="359"/>
        <v>0</v>
      </c>
      <c r="AH552" s="65">
        <v>0</v>
      </c>
      <c r="AI552" s="65">
        <v>0</v>
      </c>
      <c r="AJ552" s="65">
        <v>0</v>
      </c>
      <c r="AK552" s="65">
        <v>0</v>
      </c>
      <c r="AL552" s="65">
        <v>0</v>
      </c>
      <c r="AM552" s="65">
        <v>0</v>
      </c>
      <c r="AN552" s="89">
        <v>0</v>
      </c>
      <c r="AO552" s="89">
        <v>0</v>
      </c>
      <c r="AP552" s="89">
        <v>0</v>
      </c>
      <c r="AQ552" s="89">
        <v>0</v>
      </c>
      <c r="AR552" s="89">
        <v>0</v>
      </c>
      <c r="AS552" s="89">
        <v>0</v>
      </c>
      <c r="AT552" s="89">
        <v>0</v>
      </c>
      <c r="AU552" s="89">
        <v>0</v>
      </c>
      <c r="AV552" s="89">
        <v>0</v>
      </c>
      <c r="AW552" s="89">
        <v>0</v>
      </c>
      <c r="AX552" s="89">
        <v>0</v>
      </c>
      <c r="AY552" s="89">
        <v>0</v>
      </c>
      <c r="AZ552" s="65">
        <f t="shared" si="360"/>
        <v>0</v>
      </c>
      <c r="BA552" s="65">
        <f t="shared" si="361"/>
        <v>0</v>
      </c>
      <c r="BB552" s="65">
        <f t="shared" si="362"/>
        <v>0</v>
      </c>
      <c r="BC552" s="65">
        <f t="shared" si="363"/>
        <v>0</v>
      </c>
      <c r="BD552" s="65">
        <f t="shared" si="364"/>
        <v>0</v>
      </c>
      <c r="BE552" s="65">
        <f t="shared" si="365"/>
        <v>0</v>
      </c>
      <c r="BF552" s="65">
        <f t="shared" si="366"/>
        <v>0</v>
      </c>
      <c r="BG552" s="65">
        <f t="shared" si="367"/>
        <v>0</v>
      </c>
      <c r="BH552" s="65">
        <f t="shared" si="368"/>
        <v>0</v>
      </c>
      <c r="BI552" s="65">
        <f t="shared" si="369"/>
        <v>0</v>
      </c>
      <c r="BJ552" s="65">
        <f t="shared" si="370"/>
        <v>0</v>
      </c>
      <c r="BK552" s="65">
        <f t="shared" si="371"/>
        <v>0</v>
      </c>
    </row>
    <row r="553" spans="2:63" ht="15" hidden="1" customHeight="1" outlineLevel="1">
      <c r="B553" s="56" t="s">
        <v>46</v>
      </c>
      <c r="C553" s="56" t="s">
        <v>135</v>
      </c>
      <c r="D553" s="88">
        <f t="shared" si="331"/>
        <v>0</v>
      </c>
      <c r="E553" s="88">
        <f t="shared" si="332"/>
        <v>0</v>
      </c>
      <c r="F553" s="65">
        <f t="shared" si="333"/>
        <v>0</v>
      </c>
      <c r="G553" s="65">
        <f t="shared" si="334"/>
        <v>0</v>
      </c>
      <c r="H553" s="65">
        <f t="shared" si="335"/>
        <v>0</v>
      </c>
      <c r="J553" s="88">
        <f t="shared" si="336"/>
        <v>0.30233918275901323</v>
      </c>
      <c r="K553" s="88">
        <f t="shared" si="337"/>
        <v>0.12386860133278009</v>
      </c>
      <c r="L553" s="88">
        <f t="shared" si="338"/>
        <v>0.13222723531624195</v>
      </c>
      <c r="M553" s="88">
        <f t="shared" si="339"/>
        <v>0.1679988102863024</v>
      </c>
      <c r="N553" s="88">
        <f t="shared" si="340"/>
        <v>0.21758625555448893</v>
      </c>
      <c r="O553" s="88">
        <f t="shared" si="341"/>
        <v>5.5979914751173407E-2</v>
      </c>
      <c r="P553" s="65">
        <f t="shared" si="342"/>
        <v>0</v>
      </c>
      <c r="Q553" s="65">
        <f t="shared" si="343"/>
        <v>0</v>
      </c>
      <c r="R553" s="65">
        <f t="shared" si="344"/>
        <v>0</v>
      </c>
      <c r="S553" s="65">
        <f t="shared" si="345"/>
        <v>0</v>
      </c>
      <c r="T553" s="65">
        <f t="shared" si="346"/>
        <v>0</v>
      </c>
      <c r="U553" s="65">
        <f t="shared" si="347"/>
        <v>0</v>
      </c>
      <c r="V553" s="89">
        <f t="shared" si="348"/>
        <v>0</v>
      </c>
      <c r="W553" s="89">
        <f t="shared" si="349"/>
        <v>0</v>
      </c>
      <c r="X553" s="89">
        <f t="shared" si="350"/>
        <v>0</v>
      </c>
      <c r="Y553" s="89">
        <f t="shared" si="351"/>
        <v>0</v>
      </c>
      <c r="Z553" s="89">
        <f t="shared" si="352"/>
        <v>0</v>
      </c>
      <c r="AA553" s="89">
        <f t="shared" si="353"/>
        <v>0</v>
      </c>
      <c r="AB553" s="89">
        <f t="shared" si="354"/>
        <v>0</v>
      </c>
      <c r="AC553" s="89">
        <f t="shared" si="355"/>
        <v>0</v>
      </c>
      <c r="AD553" s="89">
        <f t="shared" si="356"/>
        <v>0</v>
      </c>
      <c r="AE553" s="89">
        <f t="shared" si="357"/>
        <v>0</v>
      </c>
      <c r="AF553" s="89">
        <f t="shared" si="358"/>
        <v>0</v>
      </c>
      <c r="AG553" s="89">
        <f t="shared" si="359"/>
        <v>0</v>
      </c>
      <c r="AH553" s="65">
        <v>0</v>
      </c>
      <c r="AI553" s="65">
        <v>0</v>
      </c>
      <c r="AJ553" s="65">
        <v>0</v>
      </c>
      <c r="AK553" s="65">
        <v>0</v>
      </c>
      <c r="AL553" s="65">
        <v>0</v>
      </c>
      <c r="AM553" s="65">
        <v>0</v>
      </c>
      <c r="AN553" s="89">
        <v>0</v>
      </c>
      <c r="AO553" s="89">
        <v>0</v>
      </c>
      <c r="AP553" s="89">
        <v>0</v>
      </c>
      <c r="AQ553" s="89">
        <v>0</v>
      </c>
      <c r="AR553" s="89">
        <v>0</v>
      </c>
      <c r="AS553" s="89">
        <v>0</v>
      </c>
      <c r="AT553" s="89">
        <v>0</v>
      </c>
      <c r="AU553" s="89">
        <v>0</v>
      </c>
      <c r="AV553" s="89">
        <v>0</v>
      </c>
      <c r="AW553" s="89">
        <v>0</v>
      </c>
      <c r="AX553" s="89">
        <v>0</v>
      </c>
      <c r="AY553" s="89">
        <v>0</v>
      </c>
      <c r="AZ553" s="65">
        <f t="shared" si="360"/>
        <v>0</v>
      </c>
      <c r="BA553" s="65">
        <f t="shared" si="361"/>
        <v>0</v>
      </c>
      <c r="BB553" s="65">
        <f t="shared" si="362"/>
        <v>0</v>
      </c>
      <c r="BC553" s="65">
        <f t="shared" si="363"/>
        <v>0</v>
      </c>
      <c r="BD553" s="65">
        <f t="shared" si="364"/>
        <v>0</v>
      </c>
      <c r="BE553" s="65">
        <f t="shared" si="365"/>
        <v>0</v>
      </c>
      <c r="BF553" s="65">
        <f t="shared" si="366"/>
        <v>0</v>
      </c>
      <c r="BG553" s="65">
        <f t="shared" si="367"/>
        <v>0</v>
      </c>
      <c r="BH553" s="65">
        <f t="shared" si="368"/>
        <v>0</v>
      </c>
      <c r="BI553" s="65">
        <f t="shared" si="369"/>
        <v>0</v>
      </c>
      <c r="BJ553" s="65">
        <f t="shared" si="370"/>
        <v>0</v>
      </c>
      <c r="BK553" s="65">
        <f t="shared" si="371"/>
        <v>0</v>
      </c>
    </row>
    <row r="554" spans="2:63" ht="15" hidden="1" customHeight="1" outlineLevel="1">
      <c r="B554" s="56" t="s">
        <v>45</v>
      </c>
      <c r="C554" s="56" t="s">
        <v>125</v>
      </c>
      <c r="D554" s="88">
        <f t="shared" si="331"/>
        <v>0</v>
      </c>
      <c r="E554" s="88">
        <f t="shared" si="332"/>
        <v>0</v>
      </c>
      <c r="F554" s="65">
        <f t="shared" si="333"/>
        <v>0</v>
      </c>
      <c r="G554" s="65">
        <f t="shared" si="334"/>
        <v>0</v>
      </c>
      <c r="H554" s="65">
        <f t="shared" si="335"/>
        <v>0</v>
      </c>
      <c r="J554" s="88">
        <f t="shared" si="336"/>
        <v>0.30233918275901323</v>
      </c>
      <c r="K554" s="88">
        <f t="shared" si="337"/>
        <v>0.12386860133278009</v>
      </c>
      <c r="L554" s="88">
        <f t="shared" si="338"/>
        <v>0.13222723531624195</v>
      </c>
      <c r="M554" s="88">
        <f t="shared" si="339"/>
        <v>0.1679988102863024</v>
      </c>
      <c r="N554" s="88">
        <f t="shared" si="340"/>
        <v>0.21758625555448893</v>
      </c>
      <c r="O554" s="88">
        <f t="shared" si="341"/>
        <v>5.5979914751173407E-2</v>
      </c>
      <c r="P554" s="65">
        <f t="shared" si="342"/>
        <v>0</v>
      </c>
      <c r="Q554" s="65">
        <f t="shared" si="343"/>
        <v>0</v>
      </c>
      <c r="R554" s="65">
        <f t="shared" si="344"/>
        <v>0</v>
      </c>
      <c r="S554" s="65">
        <f t="shared" si="345"/>
        <v>0</v>
      </c>
      <c r="T554" s="65">
        <f t="shared" si="346"/>
        <v>0</v>
      </c>
      <c r="U554" s="65">
        <f t="shared" si="347"/>
        <v>0</v>
      </c>
      <c r="V554" s="89">
        <f t="shared" si="348"/>
        <v>0</v>
      </c>
      <c r="W554" s="89">
        <f t="shared" si="349"/>
        <v>0</v>
      </c>
      <c r="X554" s="89">
        <f t="shared" si="350"/>
        <v>0</v>
      </c>
      <c r="Y554" s="89">
        <f t="shared" si="351"/>
        <v>0</v>
      </c>
      <c r="Z554" s="89">
        <f t="shared" si="352"/>
        <v>0</v>
      </c>
      <c r="AA554" s="89">
        <f t="shared" si="353"/>
        <v>0</v>
      </c>
      <c r="AB554" s="89">
        <f t="shared" si="354"/>
        <v>0</v>
      </c>
      <c r="AC554" s="89">
        <f t="shared" si="355"/>
        <v>0</v>
      </c>
      <c r="AD554" s="89">
        <f t="shared" si="356"/>
        <v>0</v>
      </c>
      <c r="AE554" s="89">
        <f t="shared" si="357"/>
        <v>0</v>
      </c>
      <c r="AF554" s="89">
        <f t="shared" si="358"/>
        <v>0</v>
      </c>
      <c r="AG554" s="89">
        <f t="shared" si="359"/>
        <v>0</v>
      </c>
      <c r="AH554" s="65">
        <v>0</v>
      </c>
      <c r="AI554" s="65">
        <v>0</v>
      </c>
      <c r="AJ554" s="65">
        <v>0</v>
      </c>
      <c r="AK554" s="65">
        <v>0</v>
      </c>
      <c r="AL554" s="65">
        <v>0</v>
      </c>
      <c r="AM554" s="65">
        <v>0</v>
      </c>
      <c r="AN554" s="89">
        <v>0</v>
      </c>
      <c r="AO554" s="89">
        <v>0</v>
      </c>
      <c r="AP554" s="89">
        <v>0</v>
      </c>
      <c r="AQ554" s="89">
        <v>0</v>
      </c>
      <c r="AR554" s="89">
        <v>0</v>
      </c>
      <c r="AS554" s="89">
        <v>0</v>
      </c>
      <c r="AT554" s="89">
        <v>0</v>
      </c>
      <c r="AU554" s="89">
        <v>0</v>
      </c>
      <c r="AV554" s="89">
        <v>0</v>
      </c>
      <c r="AW554" s="89">
        <v>0</v>
      </c>
      <c r="AX554" s="89">
        <v>0</v>
      </c>
      <c r="AY554" s="89">
        <v>0</v>
      </c>
      <c r="AZ554" s="65">
        <f t="shared" si="360"/>
        <v>0</v>
      </c>
      <c r="BA554" s="65">
        <f t="shared" si="361"/>
        <v>0</v>
      </c>
      <c r="BB554" s="65">
        <f t="shared" si="362"/>
        <v>0</v>
      </c>
      <c r="BC554" s="65">
        <f t="shared" si="363"/>
        <v>0</v>
      </c>
      <c r="BD554" s="65">
        <f t="shared" si="364"/>
        <v>0</v>
      </c>
      <c r="BE554" s="65">
        <f t="shared" si="365"/>
        <v>0</v>
      </c>
      <c r="BF554" s="65">
        <f t="shared" si="366"/>
        <v>0</v>
      </c>
      <c r="BG554" s="65">
        <f t="shared" si="367"/>
        <v>0</v>
      </c>
      <c r="BH554" s="65">
        <f t="shared" si="368"/>
        <v>0</v>
      </c>
      <c r="BI554" s="65">
        <f t="shared" si="369"/>
        <v>0</v>
      </c>
      <c r="BJ554" s="65">
        <f t="shared" si="370"/>
        <v>0</v>
      </c>
      <c r="BK554" s="65">
        <f t="shared" si="371"/>
        <v>0</v>
      </c>
    </row>
    <row r="555" spans="2:63" ht="15" hidden="1" customHeight="1" outlineLevel="1">
      <c r="B555" s="56" t="s">
        <v>45</v>
      </c>
      <c r="C555" s="56" t="s">
        <v>126</v>
      </c>
      <c r="D555" s="88">
        <f t="shared" si="331"/>
        <v>0</v>
      </c>
      <c r="E555" s="88">
        <f t="shared" si="332"/>
        <v>0</v>
      </c>
      <c r="F555" s="65">
        <f t="shared" si="333"/>
        <v>0</v>
      </c>
      <c r="G555" s="65">
        <f t="shared" si="334"/>
        <v>0</v>
      </c>
      <c r="H555" s="65">
        <f t="shared" si="335"/>
        <v>0</v>
      </c>
      <c r="J555" s="88">
        <f t="shared" si="336"/>
        <v>0.30233918275901323</v>
      </c>
      <c r="K555" s="88">
        <f t="shared" si="337"/>
        <v>0.12386860133278009</v>
      </c>
      <c r="L555" s="88">
        <f t="shared" si="338"/>
        <v>0.13222723531624195</v>
      </c>
      <c r="M555" s="88">
        <f t="shared" si="339"/>
        <v>0.1679988102863024</v>
      </c>
      <c r="N555" s="88">
        <f t="shared" si="340"/>
        <v>0.21758625555448893</v>
      </c>
      <c r="O555" s="88">
        <f t="shared" si="341"/>
        <v>5.5979914751173407E-2</v>
      </c>
      <c r="P555" s="65">
        <f t="shared" si="342"/>
        <v>0</v>
      </c>
      <c r="Q555" s="65">
        <f t="shared" si="343"/>
        <v>0</v>
      </c>
      <c r="R555" s="65">
        <f t="shared" si="344"/>
        <v>0</v>
      </c>
      <c r="S555" s="65">
        <f t="shared" si="345"/>
        <v>0</v>
      </c>
      <c r="T555" s="65">
        <f t="shared" si="346"/>
        <v>0</v>
      </c>
      <c r="U555" s="65">
        <f t="shared" si="347"/>
        <v>0</v>
      </c>
      <c r="V555" s="89">
        <f t="shared" si="348"/>
        <v>0</v>
      </c>
      <c r="W555" s="89">
        <f t="shared" si="349"/>
        <v>0</v>
      </c>
      <c r="X555" s="89">
        <f t="shared" si="350"/>
        <v>0</v>
      </c>
      <c r="Y555" s="89">
        <f t="shared" si="351"/>
        <v>0</v>
      </c>
      <c r="Z555" s="89">
        <f t="shared" si="352"/>
        <v>0</v>
      </c>
      <c r="AA555" s="89">
        <f t="shared" si="353"/>
        <v>0</v>
      </c>
      <c r="AB555" s="89">
        <f t="shared" si="354"/>
        <v>0</v>
      </c>
      <c r="AC555" s="89">
        <f t="shared" si="355"/>
        <v>0</v>
      </c>
      <c r="AD555" s="89">
        <f t="shared" si="356"/>
        <v>0</v>
      </c>
      <c r="AE555" s="89">
        <f t="shared" si="357"/>
        <v>0</v>
      </c>
      <c r="AF555" s="89">
        <f t="shared" si="358"/>
        <v>0</v>
      </c>
      <c r="AG555" s="89">
        <f t="shared" si="359"/>
        <v>0</v>
      </c>
      <c r="AH555" s="65">
        <v>0</v>
      </c>
      <c r="AI555" s="65">
        <v>0</v>
      </c>
      <c r="AJ555" s="65">
        <v>0</v>
      </c>
      <c r="AK555" s="65">
        <v>0</v>
      </c>
      <c r="AL555" s="65">
        <v>0</v>
      </c>
      <c r="AM555" s="65">
        <v>0</v>
      </c>
      <c r="AN555" s="89">
        <v>0</v>
      </c>
      <c r="AO555" s="89">
        <v>0</v>
      </c>
      <c r="AP555" s="89">
        <v>0</v>
      </c>
      <c r="AQ555" s="89">
        <v>0</v>
      </c>
      <c r="AR555" s="89">
        <v>0</v>
      </c>
      <c r="AS555" s="89">
        <v>0</v>
      </c>
      <c r="AT555" s="89">
        <v>0</v>
      </c>
      <c r="AU555" s="89">
        <v>0</v>
      </c>
      <c r="AV555" s="89">
        <v>0</v>
      </c>
      <c r="AW555" s="89">
        <v>0</v>
      </c>
      <c r="AX555" s="89">
        <v>0</v>
      </c>
      <c r="AY555" s="89">
        <v>0</v>
      </c>
      <c r="AZ555" s="65">
        <f t="shared" si="360"/>
        <v>0</v>
      </c>
      <c r="BA555" s="65">
        <f t="shared" si="361"/>
        <v>0</v>
      </c>
      <c r="BB555" s="65">
        <f t="shared" si="362"/>
        <v>0</v>
      </c>
      <c r="BC555" s="65">
        <f t="shared" si="363"/>
        <v>0</v>
      </c>
      <c r="BD555" s="65">
        <f t="shared" si="364"/>
        <v>0</v>
      </c>
      <c r="BE555" s="65">
        <f t="shared" si="365"/>
        <v>0</v>
      </c>
      <c r="BF555" s="65">
        <f t="shared" si="366"/>
        <v>0</v>
      </c>
      <c r="BG555" s="65">
        <f t="shared" si="367"/>
        <v>0</v>
      </c>
      <c r="BH555" s="65">
        <f t="shared" si="368"/>
        <v>0</v>
      </c>
      <c r="BI555" s="65">
        <f t="shared" si="369"/>
        <v>0</v>
      </c>
      <c r="BJ555" s="65">
        <f t="shared" si="370"/>
        <v>0</v>
      </c>
      <c r="BK555" s="65">
        <f t="shared" si="371"/>
        <v>0</v>
      </c>
    </row>
    <row r="556" spans="2:63" ht="15" hidden="1" customHeight="1" outlineLevel="1">
      <c r="B556" s="56" t="s">
        <v>45</v>
      </c>
      <c r="C556" s="56" t="s">
        <v>127</v>
      </c>
      <c r="D556" s="88">
        <f t="shared" si="331"/>
        <v>0</v>
      </c>
      <c r="E556" s="88">
        <f t="shared" si="332"/>
        <v>0</v>
      </c>
      <c r="F556" s="65">
        <f t="shared" si="333"/>
        <v>0</v>
      </c>
      <c r="G556" s="65">
        <f t="shared" si="334"/>
        <v>0</v>
      </c>
      <c r="H556" s="65">
        <f t="shared" si="335"/>
        <v>0</v>
      </c>
      <c r="J556" s="88">
        <f t="shared" si="336"/>
        <v>0.30233918275901323</v>
      </c>
      <c r="K556" s="88">
        <f t="shared" si="337"/>
        <v>0.12386860133278009</v>
      </c>
      <c r="L556" s="88">
        <f t="shared" si="338"/>
        <v>0.13222723531624195</v>
      </c>
      <c r="M556" s="88">
        <f t="shared" si="339"/>
        <v>0.1679988102863024</v>
      </c>
      <c r="N556" s="88">
        <f t="shared" si="340"/>
        <v>0.21758625555448893</v>
      </c>
      <c r="O556" s="88">
        <f t="shared" si="341"/>
        <v>5.5979914751173407E-2</v>
      </c>
      <c r="P556" s="65">
        <f t="shared" si="342"/>
        <v>0</v>
      </c>
      <c r="Q556" s="65">
        <f t="shared" si="343"/>
        <v>0</v>
      </c>
      <c r="R556" s="65">
        <f t="shared" si="344"/>
        <v>0</v>
      </c>
      <c r="S556" s="65">
        <f t="shared" si="345"/>
        <v>0</v>
      </c>
      <c r="T556" s="65">
        <f t="shared" si="346"/>
        <v>0</v>
      </c>
      <c r="U556" s="65">
        <f t="shared" si="347"/>
        <v>0</v>
      </c>
      <c r="V556" s="89">
        <f t="shared" si="348"/>
        <v>0</v>
      </c>
      <c r="W556" s="89">
        <f t="shared" si="349"/>
        <v>0</v>
      </c>
      <c r="X556" s="89">
        <f t="shared" si="350"/>
        <v>0</v>
      </c>
      <c r="Y556" s="89">
        <f t="shared" si="351"/>
        <v>0</v>
      </c>
      <c r="Z556" s="89">
        <f t="shared" si="352"/>
        <v>0</v>
      </c>
      <c r="AA556" s="89">
        <f t="shared" si="353"/>
        <v>0</v>
      </c>
      <c r="AB556" s="89">
        <f t="shared" si="354"/>
        <v>0</v>
      </c>
      <c r="AC556" s="89">
        <f t="shared" si="355"/>
        <v>0</v>
      </c>
      <c r="AD556" s="89">
        <f t="shared" si="356"/>
        <v>0</v>
      </c>
      <c r="AE556" s="89">
        <f t="shared" si="357"/>
        <v>0</v>
      </c>
      <c r="AF556" s="89">
        <f t="shared" si="358"/>
        <v>0</v>
      </c>
      <c r="AG556" s="89">
        <f t="shared" si="359"/>
        <v>0</v>
      </c>
      <c r="AH556" s="65">
        <v>0</v>
      </c>
      <c r="AI556" s="65">
        <v>0</v>
      </c>
      <c r="AJ556" s="65">
        <v>0</v>
      </c>
      <c r="AK556" s="65">
        <v>0</v>
      </c>
      <c r="AL556" s="65">
        <v>0</v>
      </c>
      <c r="AM556" s="65">
        <v>0</v>
      </c>
      <c r="AN556" s="89">
        <v>0</v>
      </c>
      <c r="AO556" s="89">
        <v>0</v>
      </c>
      <c r="AP556" s="89">
        <v>0</v>
      </c>
      <c r="AQ556" s="89">
        <v>0</v>
      </c>
      <c r="AR556" s="89">
        <v>0</v>
      </c>
      <c r="AS556" s="89">
        <v>0</v>
      </c>
      <c r="AT556" s="89">
        <v>0</v>
      </c>
      <c r="AU556" s="89">
        <v>0</v>
      </c>
      <c r="AV556" s="89">
        <v>0</v>
      </c>
      <c r="AW556" s="89">
        <v>0</v>
      </c>
      <c r="AX556" s="89">
        <v>0</v>
      </c>
      <c r="AY556" s="89">
        <v>0</v>
      </c>
      <c r="AZ556" s="65">
        <f t="shared" si="360"/>
        <v>0</v>
      </c>
      <c r="BA556" s="65">
        <f t="shared" si="361"/>
        <v>0</v>
      </c>
      <c r="BB556" s="65">
        <f t="shared" si="362"/>
        <v>0</v>
      </c>
      <c r="BC556" s="65">
        <f t="shared" si="363"/>
        <v>0</v>
      </c>
      <c r="BD556" s="65">
        <f t="shared" si="364"/>
        <v>0</v>
      </c>
      <c r="BE556" s="65">
        <f t="shared" si="365"/>
        <v>0</v>
      </c>
      <c r="BF556" s="65">
        <f t="shared" si="366"/>
        <v>0</v>
      </c>
      <c r="BG556" s="65">
        <f t="shared" si="367"/>
        <v>0</v>
      </c>
      <c r="BH556" s="65">
        <f t="shared" si="368"/>
        <v>0</v>
      </c>
      <c r="BI556" s="65">
        <f t="shared" si="369"/>
        <v>0</v>
      </c>
      <c r="BJ556" s="65">
        <f t="shared" si="370"/>
        <v>0</v>
      </c>
      <c r="BK556" s="65">
        <f t="shared" si="371"/>
        <v>0</v>
      </c>
    </row>
    <row r="557" spans="2:63" ht="15" hidden="1" customHeight="1" outlineLevel="1">
      <c r="B557" s="56" t="s">
        <v>45</v>
      </c>
      <c r="C557" s="56" t="s">
        <v>128</v>
      </c>
      <c r="D557" s="88">
        <f t="shared" si="331"/>
        <v>0</v>
      </c>
      <c r="E557" s="88">
        <f t="shared" si="332"/>
        <v>0</v>
      </c>
      <c r="F557" s="65">
        <f t="shared" si="333"/>
        <v>0</v>
      </c>
      <c r="G557" s="65">
        <f t="shared" si="334"/>
        <v>0</v>
      </c>
      <c r="H557" s="65">
        <f t="shared" si="335"/>
        <v>0</v>
      </c>
      <c r="J557" s="88">
        <f t="shared" si="336"/>
        <v>0.30233918275901323</v>
      </c>
      <c r="K557" s="88">
        <f t="shared" si="337"/>
        <v>0.12386860133278009</v>
      </c>
      <c r="L557" s="88">
        <f t="shared" si="338"/>
        <v>0.13222723531624195</v>
      </c>
      <c r="M557" s="88">
        <f t="shared" si="339"/>
        <v>0.1679988102863024</v>
      </c>
      <c r="N557" s="88">
        <f t="shared" si="340"/>
        <v>0.21758625555448893</v>
      </c>
      <c r="O557" s="88">
        <f t="shared" si="341"/>
        <v>5.5979914751173407E-2</v>
      </c>
      <c r="P557" s="65">
        <f t="shared" si="342"/>
        <v>0</v>
      </c>
      <c r="Q557" s="65">
        <f t="shared" si="343"/>
        <v>0</v>
      </c>
      <c r="R557" s="65">
        <f t="shared" si="344"/>
        <v>0</v>
      </c>
      <c r="S557" s="65">
        <f t="shared" si="345"/>
        <v>0</v>
      </c>
      <c r="T557" s="65">
        <f t="shared" si="346"/>
        <v>0</v>
      </c>
      <c r="U557" s="65">
        <f t="shared" si="347"/>
        <v>0</v>
      </c>
      <c r="V557" s="89">
        <f t="shared" si="348"/>
        <v>0</v>
      </c>
      <c r="W557" s="89">
        <f t="shared" si="349"/>
        <v>0</v>
      </c>
      <c r="X557" s="89">
        <f t="shared" si="350"/>
        <v>0</v>
      </c>
      <c r="Y557" s="89">
        <f t="shared" si="351"/>
        <v>0</v>
      </c>
      <c r="Z557" s="89">
        <f t="shared" si="352"/>
        <v>0</v>
      </c>
      <c r="AA557" s="89">
        <f t="shared" si="353"/>
        <v>0</v>
      </c>
      <c r="AB557" s="89">
        <f t="shared" si="354"/>
        <v>0</v>
      </c>
      <c r="AC557" s="89">
        <f t="shared" si="355"/>
        <v>0</v>
      </c>
      <c r="AD557" s="89">
        <f t="shared" si="356"/>
        <v>0</v>
      </c>
      <c r="AE557" s="89">
        <f t="shared" si="357"/>
        <v>0</v>
      </c>
      <c r="AF557" s="89">
        <f t="shared" si="358"/>
        <v>0</v>
      </c>
      <c r="AG557" s="89">
        <f t="shared" si="359"/>
        <v>0</v>
      </c>
      <c r="AH557" s="65">
        <v>0</v>
      </c>
      <c r="AI557" s="65">
        <v>0</v>
      </c>
      <c r="AJ557" s="65">
        <v>0</v>
      </c>
      <c r="AK557" s="65">
        <v>0</v>
      </c>
      <c r="AL557" s="65">
        <v>0</v>
      </c>
      <c r="AM557" s="65">
        <v>0</v>
      </c>
      <c r="AN557" s="89">
        <v>0</v>
      </c>
      <c r="AO557" s="89">
        <v>0</v>
      </c>
      <c r="AP557" s="89">
        <v>0</v>
      </c>
      <c r="AQ557" s="89">
        <v>0</v>
      </c>
      <c r="AR557" s="89">
        <v>0</v>
      </c>
      <c r="AS557" s="89">
        <v>0</v>
      </c>
      <c r="AT557" s="89">
        <v>0</v>
      </c>
      <c r="AU557" s="89">
        <v>0</v>
      </c>
      <c r="AV557" s="89">
        <v>0</v>
      </c>
      <c r="AW557" s="89">
        <v>0</v>
      </c>
      <c r="AX557" s="89">
        <v>0</v>
      </c>
      <c r="AY557" s="89">
        <v>0</v>
      </c>
      <c r="AZ557" s="65">
        <f t="shared" si="360"/>
        <v>0</v>
      </c>
      <c r="BA557" s="65">
        <f t="shared" si="361"/>
        <v>0</v>
      </c>
      <c r="BB557" s="65">
        <f t="shared" si="362"/>
        <v>0</v>
      </c>
      <c r="BC557" s="65">
        <f t="shared" si="363"/>
        <v>0</v>
      </c>
      <c r="BD557" s="65">
        <f t="shared" si="364"/>
        <v>0</v>
      </c>
      <c r="BE557" s="65">
        <f t="shared" si="365"/>
        <v>0</v>
      </c>
      <c r="BF557" s="65">
        <f t="shared" si="366"/>
        <v>0</v>
      </c>
      <c r="BG557" s="65">
        <f t="shared" si="367"/>
        <v>0</v>
      </c>
      <c r="BH557" s="65">
        <f t="shared" si="368"/>
        <v>0</v>
      </c>
      <c r="BI557" s="65">
        <f t="shared" si="369"/>
        <v>0</v>
      </c>
      <c r="BJ557" s="65">
        <f t="shared" si="370"/>
        <v>0</v>
      </c>
      <c r="BK557" s="65">
        <f t="shared" si="371"/>
        <v>0</v>
      </c>
    </row>
    <row r="558" spans="2:63" ht="15" hidden="1" customHeight="1" outlineLevel="1">
      <c r="B558" s="56" t="s">
        <v>45</v>
      </c>
      <c r="C558" s="56" t="s">
        <v>40</v>
      </c>
      <c r="D558" s="88">
        <f t="shared" si="331"/>
        <v>0</v>
      </c>
      <c r="E558" s="88">
        <f t="shared" si="332"/>
        <v>0</v>
      </c>
      <c r="F558" s="65">
        <f t="shared" si="333"/>
        <v>0</v>
      </c>
      <c r="G558" s="65">
        <f t="shared" si="334"/>
        <v>0</v>
      </c>
      <c r="H558" s="65">
        <f t="shared" si="335"/>
        <v>0</v>
      </c>
      <c r="J558" s="88">
        <f t="shared" si="336"/>
        <v>0.30233918275901323</v>
      </c>
      <c r="K558" s="88">
        <f t="shared" si="337"/>
        <v>0.12386860133278009</v>
      </c>
      <c r="L558" s="88">
        <f t="shared" si="338"/>
        <v>0.13222723531624195</v>
      </c>
      <c r="M558" s="88">
        <f t="shared" si="339"/>
        <v>0.1679988102863024</v>
      </c>
      <c r="N558" s="88">
        <f t="shared" si="340"/>
        <v>0.21758625555448893</v>
      </c>
      <c r="O558" s="88">
        <f t="shared" si="341"/>
        <v>5.5979914751173407E-2</v>
      </c>
      <c r="P558" s="65">
        <f t="shared" si="342"/>
        <v>0</v>
      </c>
      <c r="Q558" s="65">
        <f t="shared" si="343"/>
        <v>0</v>
      </c>
      <c r="R558" s="65">
        <f t="shared" si="344"/>
        <v>0</v>
      </c>
      <c r="S558" s="65">
        <f t="shared" si="345"/>
        <v>0</v>
      </c>
      <c r="T558" s="65">
        <f t="shared" si="346"/>
        <v>0</v>
      </c>
      <c r="U558" s="65">
        <f t="shared" si="347"/>
        <v>0</v>
      </c>
      <c r="V558" s="89">
        <f t="shared" si="348"/>
        <v>0</v>
      </c>
      <c r="W558" s="89">
        <f t="shared" si="349"/>
        <v>0</v>
      </c>
      <c r="X558" s="89">
        <f t="shared" si="350"/>
        <v>0</v>
      </c>
      <c r="Y558" s="89">
        <f t="shared" si="351"/>
        <v>0</v>
      </c>
      <c r="Z558" s="89">
        <f t="shared" si="352"/>
        <v>0</v>
      </c>
      <c r="AA558" s="89">
        <f t="shared" si="353"/>
        <v>0</v>
      </c>
      <c r="AB558" s="89">
        <f t="shared" si="354"/>
        <v>0</v>
      </c>
      <c r="AC558" s="89">
        <f t="shared" si="355"/>
        <v>0</v>
      </c>
      <c r="AD558" s="89">
        <f t="shared" si="356"/>
        <v>0</v>
      </c>
      <c r="AE558" s="89">
        <f t="shared" si="357"/>
        <v>0</v>
      </c>
      <c r="AF558" s="89">
        <f t="shared" si="358"/>
        <v>0</v>
      </c>
      <c r="AG558" s="89">
        <f t="shared" si="359"/>
        <v>0</v>
      </c>
      <c r="AH558" s="65">
        <v>0</v>
      </c>
      <c r="AI558" s="65">
        <v>0</v>
      </c>
      <c r="AJ558" s="65">
        <v>0</v>
      </c>
      <c r="AK558" s="65">
        <v>0</v>
      </c>
      <c r="AL558" s="65">
        <v>0</v>
      </c>
      <c r="AM558" s="65">
        <v>0</v>
      </c>
      <c r="AN558" s="89">
        <v>0</v>
      </c>
      <c r="AO558" s="89">
        <v>0</v>
      </c>
      <c r="AP558" s="89">
        <v>0</v>
      </c>
      <c r="AQ558" s="89">
        <v>0</v>
      </c>
      <c r="AR558" s="89">
        <v>0</v>
      </c>
      <c r="AS558" s="89">
        <v>0</v>
      </c>
      <c r="AT558" s="89">
        <v>0</v>
      </c>
      <c r="AU558" s="89">
        <v>0</v>
      </c>
      <c r="AV558" s="89">
        <v>0</v>
      </c>
      <c r="AW558" s="89">
        <v>0</v>
      </c>
      <c r="AX558" s="89">
        <v>0</v>
      </c>
      <c r="AY558" s="89">
        <v>0</v>
      </c>
      <c r="AZ558" s="65">
        <f t="shared" si="360"/>
        <v>0</v>
      </c>
      <c r="BA558" s="65">
        <f t="shared" si="361"/>
        <v>0</v>
      </c>
      <c r="BB558" s="65">
        <f t="shared" si="362"/>
        <v>0</v>
      </c>
      <c r="BC558" s="65">
        <f t="shared" si="363"/>
        <v>0</v>
      </c>
      <c r="BD558" s="65">
        <f t="shared" si="364"/>
        <v>0</v>
      </c>
      <c r="BE558" s="65">
        <f t="shared" si="365"/>
        <v>0</v>
      </c>
      <c r="BF558" s="65">
        <f t="shared" si="366"/>
        <v>0</v>
      </c>
      <c r="BG558" s="65">
        <f t="shared" si="367"/>
        <v>0</v>
      </c>
      <c r="BH558" s="65">
        <f t="shared" si="368"/>
        <v>0</v>
      </c>
      <c r="BI558" s="65">
        <f t="shared" si="369"/>
        <v>0</v>
      </c>
      <c r="BJ558" s="65">
        <f t="shared" si="370"/>
        <v>0</v>
      </c>
      <c r="BK558" s="65">
        <f t="shared" si="371"/>
        <v>0</v>
      </c>
    </row>
    <row r="559" spans="2:63" ht="15" hidden="1" customHeight="1" outlineLevel="1">
      <c r="B559" s="56" t="s">
        <v>45</v>
      </c>
      <c r="C559" s="56" t="s">
        <v>129</v>
      </c>
      <c r="D559" s="88">
        <f t="shared" ref="D559:D622" si="372">VLOOKUP(B559,$B$188:$C$208,2,0)</f>
        <v>0</v>
      </c>
      <c r="E559" s="88">
        <f t="shared" ref="E559:E622" si="373">VLOOKUP(C559,$B$213:$C$233,2,0)</f>
        <v>0</v>
      </c>
      <c r="F559" s="65">
        <f t="shared" ref="F559:F622" si="374">VLOOKUP($B559,$B$188:$D$208,3,0)*E559</f>
        <v>0</v>
      </c>
      <c r="G559" s="65">
        <f t="shared" ref="G559:G622" si="375">SUM(V559:AA559)</f>
        <v>0</v>
      </c>
      <c r="H559" s="65">
        <f t="shared" ref="H559:H622" si="376">SUM(AB559:AG559)</f>
        <v>0</v>
      </c>
      <c r="J559" s="88">
        <f t="shared" ref="J559:J622" si="377">+IF(ISERROR(AH559/SUM($AH559:$AM559)),J$236,AH559/SUM($AH559:$AM559))</f>
        <v>0.30233918275901323</v>
      </c>
      <c r="K559" s="88">
        <f t="shared" ref="K559:K622" si="378">+IF(ISERROR(AI559/SUM($AH559:$AM559)),K$236,AI559/SUM($AH559:$AM559))</f>
        <v>0.12386860133278009</v>
      </c>
      <c r="L559" s="88">
        <f t="shared" ref="L559:L622" si="379">+IF(ISERROR(AJ559/SUM($AH559:$AM559)),L$236,AJ559/SUM($AH559:$AM559))</f>
        <v>0.13222723531624195</v>
      </c>
      <c r="M559" s="88">
        <f t="shared" ref="M559:M622" si="380">+IF(ISERROR(AK559/SUM($AH559:$AM559)),M$236,AK559/SUM($AH559:$AM559))</f>
        <v>0.1679988102863024</v>
      </c>
      <c r="N559" s="88">
        <f t="shared" ref="N559:N622" si="381">+IF(ISERROR(AL559/SUM($AH559:$AM559)),N$236,AL559/SUM($AH559:$AM559))</f>
        <v>0.21758625555448893</v>
      </c>
      <c r="O559" s="88">
        <f t="shared" ref="O559:O622" si="382">+IF(ISERROR(AM559/SUM($AH559:$AM559)),O$236,AM559/SUM($AH559:$AM559))</f>
        <v>5.5979914751173407E-2</v>
      </c>
      <c r="P559" s="65">
        <f t="shared" ref="P559:P622" si="383">+$F559*J559</f>
        <v>0</v>
      </c>
      <c r="Q559" s="65">
        <f t="shared" ref="Q559:Q622" si="384">+$F559*K559</f>
        <v>0</v>
      </c>
      <c r="R559" s="65">
        <f t="shared" ref="R559:R622" si="385">+$F559*L559</f>
        <v>0</v>
      </c>
      <c r="S559" s="65">
        <f t="shared" ref="S559:S622" si="386">+$F559*M559</f>
        <v>0</v>
      </c>
      <c r="T559" s="65">
        <f t="shared" ref="T559:T622" si="387">+$F559*N559</f>
        <v>0</v>
      </c>
      <c r="U559" s="65">
        <f t="shared" ref="U559:U622" si="388">+$F559*O559</f>
        <v>0</v>
      </c>
      <c r="V559" s="89">
        <f t="shared" ref="V559:V622" si="389">+IF(AZ559=0,AZ$236*P559,P559*AZ559)</f>
        <v>0</v>
      </c>
      <c r="W559" s="89">
        <f t="shared" ref="W559:W622" si="390">+IF(BA559=0,BA$236*Q559,Q559*BA559)</f>
        <v>0</v>
      </c>
      <c r="X559" s="89">
        <f t="shared" ref="X559:X622" si="391">+IF(BB559=0,BB$236*R559,R559*BB559)</f>
        <v>0</v>
      </c>
      <c r="Y559" s="89">
        <f t="shared" ref="Y559:Y622" si="392">+IF(BC559=0,BC$236*S559,S559*BC559)</f>
        <v>0</v>
      </c>
      <c r="Z559" s="89">
        <f t="shared" ref="Z559:Z622" si="393">+IF(BD559=0,BD$236*T559,T559*BD559)</f>
        <v>0</v>
      </c>
      <c r="AA559" s="89">
        <f t="shared" ref="AA559:AA622" si="394">+IF(BE559=0,BE$236*U559,U559*BE559)</f>
        <v>0</v>
      </c>
      <c r="AB559" s="89">
        <f t="shared" ref="AB559:AB622" si="395">+IF(BF559=0,BF$236*P559,P559*BF559)</f>
        <v>0</v>
      </c>
      <c r="AC559" s="89">
        <f t="shared" ref="AC559:AC622" si="396">+IF(BG559=0,BG$236*Q559,Q559*BG559)</f>
        <v>0</v>
      </c>
      <c r="AD559" s="89">
        <f t="shared" ref="AD559:AD622" si="397">+IF(BH559=0,BH$236*R559,R559*BH559)</f>
        <v>0</v>
      </c>
      <c r="AE559" s="89">
        <f t="shared" ref="AE559:AE622" si="398">+IF(BI559=0,BI$236*S559,S559*BI559)</f>
        <v>0</v>
      </c>
      <c r="AF559" s="89">
        <f t="shared" ref="AF559:AF622" si="399">+IF(BJ559=0,BJ$236*T559,T559*BJ559)</f>
        <v>0</v>
      </c>
      <c r="AG559" s="89">
        <f t="shared" ref="AG559:AG622" si="400">+IF(BK559=0,BK$236*U559,U559*BK559)</f>
        <v>0</v>
      </c>
      <c r="AH559" s="65">
        <v>0</v>
      </c>
      <c r="AI559" s="65">
        <v>0</v>
      </c>
      <c r="AJ559" s="65">
        <v>0</v>
      </c>
      <c r="AK559" s="65">
        <v>0</v>
      </c>
      <c r="AL559" s="65">
        <v>0</v>
      </c>
      <c r="AM559" s="65">
        <v>0</v>
      </c>
      <c r="AN559" s="89">
        <v>0</v>
      </c>
      <c r="AO559" s="89">
        <v>0</v>
      </c>
      <c r="AP559" s="89">
        <v>0</v>
      </c>
      <c r="AQ559" s="89">
        <v>0</v>
      </c>
      <c r="AR559" s="89">
        <v>0</v>
      </c>
      <c r="AS559" s="89">
        <v>0</v>
      </c>
      <c r="AT559" s="89">
        <v>0</v>
      </c>
      <c r="AU559" s="89">
        <v>0</v>
      </c>
      <c r="AV559" s="89">
        <v>0</v>
      </c>
      <c r="AW559" s="89">
        <v>0</v>
      </c>
      <c r="AX559" s="89">
        <v>0</v>
      </c>
      <c r="AY559" s="89">
        <v>0</v>
      </c>
      <c r="AZ559" s="65">
        <f t="shared" ref="AZ559:AZ622" si="401">+IF(ISERROR(AN559/AH559),0,AN559/AH559)</f>
        <v>0</v>
      </c>
      <c r="BA559" s="65">
        <f t="shared" ref="BA559:BA622" si="402">+IF(ISERROR(AO559/AI559),0,AO559/AI559)</f>
        <v>0</v>
      </c>
      <c r="BB559" s="65">
        <f t="shared" ref="BB559:BB622" si="403">+IF(ISERROR(AP559/AJ559),0,AP559/AJ559)</f>
        <v>0</v>
      </c>
      <c r="BC559" s="65">
        <f t="shared" ref="BC559:BC622" si="404">+IF(ISERROR(AQ559/AK559),0,AQ559/AK559)</f>
        <v>0</v>
      </c>
      <c r="BD559" s="65">
        <f t="shared" ref="BD559:BD622" si="405">+IF(ISERROR(AR559/AL559),0,AR559/AL559)</f>
        <v>0</v>
      </c>
      <c r="BE559" s="65">
        <f t="shared" ref="BE559:BE622" si="406">+IF(ISERROR(AS559/AM559),0,AS559/AM559)</f>
        <v>0</v>
      </c>
      <c r="BF559" s="65">
        <f t="shared" ref="BF559:BF622" si="407">+IF(ISERROR(AT559/AH559),0,AT559/AH559)</f>
        <v>0</v>
      </c>
      <c r="BG559" s="65">
        <f t="shared" ref="BG559:BG622" si="408">+IF(ISERROR(AU559/AI559),0,AU559/AI559)</f>
        <v>0</v>
      </c>
      <c r="BH559" s="65">
        <f t="shared" ref="BH559:BH622" si="409">+IF(ISERROR(AV559/AJ559),0,AV559/AJ559)</f>
        <v>0</v>
      </c>
      <c r="BI559" s="65">
        <f t="shared" ref="BI559:BI622" si="410">+IF(ISERROR(AW559/AK559),0,AW559/AK559)</f>
        <v>0</v>
      </c>
      <c r="BJ559" s="65">
        <f t="shared" ref="BJ559:BJ622" si="411">+IF(ISERROR(AX559/AL559),0,AX559/AL559)</f>
        <v>0</v>
      </c>
      <c r="BK559" s="65">
        <f t="shared" ref="BK559:BK622" si="412">+IF(ISERROR(AY559/AM559),0,AY559/AM559)</f>
        <v>0</v>
      </c>
    </row>
    <row r="560" spans="2:63" ht="15" hidden="1" customHeight="1" outlineLevel="1">
      <c r="B560" s="56" t="s">
        <v>45</v>
      </c>
      <c r="C560" s="56" t="s">
        <v>130</v>
      </c>
      <c r="D560" s="88">
        <f t="shared" si="372"/>
        <v>0</v>
      </c>
      <c r="E560" s="88">
        <f t="shared" si="373"/>
        <v>0</v>
      </c>
      <c r="F560" s="65">
        <f t="shared" si="374"/>
        <v>0</v>
      </c>
      <c r="G560" s="65">
        <f t="shared" si="375"/>
        <v>0</v>
      </c>
      <c r="H560" s="65">
        <f t="shared" si="376"/>
        <v>0</v>
      </c>
      <c r="J560" s="88">
        <f t="shared" si="377"/>
        <v>0.1080810961740802</v>
      </c>
      <c r="K560" s="88">
        <f t="shared" si="378"/>
        <v>0.33360616250392466</v>
      </c>
      <c r="L560" s="88">
        <f t="shared" si="379"/>
        <v>0.20378301812176888</v>
      </c>
      <c r="M560" s="88">
        <f t="shared" si="380"/>
        <v>0</v>
      </c>
      <c r="N560" s="88">
        <f t="shared" si="381"/>
        <v>0.35452972320022624</v>
      </c>
      <c r="O560" s="88">
        <f t="shared" si="382"/>
        <v>0</v>
      </c>
      <c r="P560" s="65">
        <f t="shared" si="383"/>
        <v>0</v>
      </c>
      <c r="Q560" s="65">
        <f t="shared" si="384"/>
        <v>0</v>
      </c>
      <c r="R560" s="65">
        <f t="shared" si="385"/>
        <v>0</v>
      </c>
      <c r="S560" s="65">
        <f t="shared" si="386"/>
        <v>0</v>
      </c>
      <c r="T560" s="65">
        <f t="shared" si="387"/>
        <v>0</v>
      </c>
      <c r="U560" s="65">
        <f t="shared" si="388"/>
        <v>0</v>
      </c>
      <c r="V560" s="89">
        <f t="shared" si="389"/>
        <v>0</v>
      </c>
      <c r="W560" s="89">
        <f t="shared" si="390"/>
        <v>0</v>
      </c>
      <c r="X560" s="89">
        <f t="shared" si="391"/>
        <v>0</v>
      </c>
      <c r="Y560" s="89">
        <f t="shared" si="392"/>
        <v>0</v>
      </c>
      <c r="Z560" s="89">
        <f t="shared" si="393"/>
        <v>0</v>
      </c>
      <c r="AA560" s="89">
        <f t="shared" si="394"/>
        <v>0</v>
      </c>
      <c r="AB560" s="89">
        <f t="shared" si="395"/>
        <v>0</v>
      </c>
      <c r="AC560" s="89">
        <f t="shared" si="396"/>
        <v>0</v>
      </c>
      <c r="AD560" s="89">
        <f t="shared" si="397"/>
        <v>0</v>
      </c>
      <c r="AE560" s="89">
        <f t="shared" si="398"/>
        <v>0</v>
      </c>
      <c r="AF560" s="89">
        <f t="shared" si="399"/>
        <v>0</v>
      </c>
      <c r="AG560" s="89">
        <f t="shared" si="400"/>
        <v>0</v>
      </c>
      <c r="AH560" s="65">
        <v>90190</v>
      </c>
      <c r="AI560" s="65">
        <v>278383</v>
      </c>
      <c r="AJ560" s="65">
        <v>170050</v>
      </c>
      <c r="AK560" s="65">
        <v>0</v>
      </c>
      <c r="AL560" s="65">
        <v>295843</v>
      </c>
      <c r="AM560" s="65">
        <v>0</v>
      </c>
      <c r="AN560" s="89">
        <v>163237505</v>
      </c>
      <c r="AO560" s="89">
        <v>374786642</v>
      </c>
      <c r="AP560" s="89">
        <v>287743788</v>
      </c>
      <c r="AQ560" s="89">
        <v>0</v>
      </c>
      <c r="AR560" s="89">
        <v>525130466</v>
      </c>
      <c r="AS560" s="89">
        <v>0</v>
      </c>
      <c r="AT560" s="89">
        <v>99505565</v>
      </c>
      <c r="AU560" s="89">
        <v>295871839</v>
      </c>
      <c r="AV560" s="89">
        <v>195269779</v>
      </c>
      <c r="AW560" s="89">
        <v>0</v>
      </c>
      <c r="AX560" s="89">
        <v>339669047</v>
      </c>
      <c r="AY560" s="89">
        <v>0</v>
      </c>
      <c r="AZ560" s="65">
        <f t="shared" si="401"/>
        <v>1809.9290941346046</v>
      </c>
      <c r="BA560" s="65">
        <f t="shared" si="402"/>
        <v>1346.2985958194286</v>
      </c>
      <c r="BB560" s="65">
        <f t="shared" si="403"/>
        <v>1692.1128374007644</v>
      </c>
      <c r="BC560" s="65">
        <f t="shared" si="404"/>
        <v>0</v>
      </c>
      <c r="BD560" s="65">
        <f t="shared" si="405"/>
        <v>1775.0308981452999</v>
      </c>
      <c r="BE560" s="65">
        <f t="shared" si="406"/>
        <v>0</v>
      </c>
      <c r="BF560" s="65">
        <f t="shared" si="407"/>
        <v>1103.2882248586318</v>
      </c>
      <c r="BG560" s="65">
        <f t="shared" si="408"/>
        <v>1062.8229417744617</v>
      </c>
      <c r="BH560" s="65">
        <f t="shared" si="409"/>
        <v>1148.308021170244</v>
      </c>
      <c r="BI560" s="65">
        <f t="shared" si="410"/>
        <v>0</v>
      </c>
      <c r="BJ560" s="65">
        <f t="shared" si="411"/>
        <v>1148.1395436092791</v>
      </c>
      <c r="BK560" s="65">
        <f t="shared" si="412"/>
        <v>0</v>
      </c>
    </row>
    <row r="561" spans="2:63" ht="15" hidden="1" customHeight="1" outlineLevel="1">
      <c r="B561" s="56" t="s">
        <v>45</v>
      </c>
      <c r="C561" s="56" t="s">
        <v>131</v>
      </c>
      <c r="D561" s="88">
        <f t="shared" si="372"/>
        <v>0</v>
      </c>
      <c r="E561" s="88">
        <f t="shared" si="373"/>
        <v>0</v>
      </c>
      <c r="F561" s="65">
        <f t="shared" si="374"/>
        <v>0</v>
      </c>
      <c r="G561" s="65">
        <f t="shared" si="375"/>
        <v>0</v>
      </c>
      <c r="H561" s="65">
        <f t="shared" si="376"/>
        <v>0</v>
      </c>
      <c r="J561" s="88">
        <f t="shared" si="377"/>
        <v>0.30233918275901323</v>
      </c>
      <c r="K561" s="88">
        <f t="shared" si="378"/>
        <v>0.12386860133278009</v>
      </c>
      <c r="L561" s="88">
        <f t="shared" si="379"/>
        <v>0.13222723531624195</v>
      </c>
      <c r="M561" s="88">
        <f t="shared" si="380"/>
        <v>0.1679988102863024</v>
      </c>
      <c r="N561" s="88">
        <f t="shared" si="381"/>
        <v>0.21758625555448893</v>
      </c>
      <c r="O561" s="88">
        <f t="shared" si="382"/>
        <v>5.5979914751173407E-2</v>
      </c>
      <c r="P561" s="65">
        <f t="shared" si="383"/>
        <v>0</v>
      </c>
      <c r="Q561" s="65">
        <f t="shared" si="384"/>
        <v>0</v>
      </c>
      <c r="R561" s="65">
        <f t="shared" si="385"/>
        <v>0</v>
      </c>
      <c r="S561" s="65">
        <f t="shared" si="386"/>
        <v>0</v>
      </c>
      <c r="T561" s="65">
        <f t="shared" si="387"/>
        <v>0</v>
      </c>
      <c r="U561" s="65">
        <f t="shared" si="388"/>
        <v>0</v>
      </c>
      <c r="V561" s="89">
        <f t="shared" si="389"/>
        <v>0</v>
      </c>
      <c r="W561" s="89">
        <f t="shared" si="390"/>
        <v>0</v>
      </c>
      <c r="X561" s="89">
        <f t="shared" si="391"/>
        <v>0</v>
      </c>
      <c r="Y561" s="89">
        <f t="shared" si="392"/>
        <v>0</v>
      </c>
      <c r="Z561" s="89">
        <f t="shared" si="393"/>
        <v>0</v>
      </c>
      <c r="AA561" s="89">
        <f t="shared" si="394"/>
        <v>0</v>
      </c>
      <c r="AB561" s="89">
        <f t="shared" si="395"/>
        <v>0</v>
      </c>
      <c r="AC561" s="89">
        <f t="shared" si="396"/>
        <v>0</v>
      </c>
      <c r="AD561" s="89">
        <f t="shared" si="397"/>
        <v>0</v>
      </c>
      <c r="AE561" s="89">
        <f t="shared" si="398"/>
        <v>0</v>
      </c>
      <c r="AF561" s="89">
        <f t="shared" si="399"/>
        <v>0</v>
      </c>
      <c r="AG561" s="89">
        <f t="shared" si="400"/>
        <v>0</v>
      </c>
      <c r="AH561" s="65">
        <v>0</v>
      </c>
      <c r="AI561" s="65">
        <v>0</v>
      </c>
      <c r="AJ561" s="65">
        <v>0</v>
      </c>
      <c r="AK561" s="65">
        <v>0</v>
      </c>
      <c r="AL561" s="65">
        <v>0</v>
      </c>
      <c r="AM561" s="65">
        <v>0</v>
      </c>
      <c r="AN561" s="89">
        <v>0</v>
      </c>
      <c r="AO561" s="89">
        <v>0</v>
      </c>
      <c r="AP561" s="89">
        <v>0</v>
      </c>
      <c r="AQ561" s="89">
        <v>0</v>
      </c>
      <c r="AR561" s="89">
        <v>0</v>
      </c>
      <c r="AS561" s="89">
        <v>0</v>
      </c>
      <c r="AT561" s="89">
        <v>0</v>
      </c>
      <c r="AU561" s="89">
        <v>0</v>
      </c>
      <c r="AV561" s="89">
        <v>0</v>
      </c>
      <c r="AW561" s="89">
        <v>0</v>
      </c>
      <c r="AX561" s="89">
        <v>0</v>
      </c>
      <c r="AY561" s="89">
        <v>0</v>
      </c>
      <c r="AZ561" s="65">
        <f t="shared" si="401"/>
        <v>0</v>
      </c>
      <c r="BA561" s="65">
        <f t="shared" si="402"/>
        <v>0</v>
      </c>
      <c r="BB561" s="65">
        <f t="shared" si="403"/>
        <v>0</v>
      </c>
      <c r="BC561" s="65">
        <f t="shared" si="404"/>
        <v>0</v>
      </c>
      <c r="BD561" s="65">
        <f t="shared" si="405"/>
        <v>0</v>
      </c>
      <c r="BE561" s="65">
        <f t="shared" si="406"/>
        <v>0</v>
      </c>
      <c r="BF561" s="65">
        <f t="shared" si="407"/>
        <v>0</v>
      </c>
      <c r="BG561" s="65">
        <f t="shared" si="408"/>
        <v>0</v>
      </c>
      <c r="BH561" s="65">
        <f t="shared" si="409"/>
        <v>0</v>
      </c>
      <c r="BI561" s="65">
        <f t="shared" si="410"/>
        <v>0</v>
      </c>
      <c r="BJ561" s="65">
        <f t="shared" si="411"/>
        <v>0</v>
      </c>
      <c r="BK561" s="65">
        <f t="shared" si="412"/>
        <v>0</v>
      </c>
    </row>
    <row r="562" spans="2:63" ht="15" hidden="1" customHeight="1" outlineLevel="1">
      <c r="B562" s="56" t="s">
        <v>45</v>
      </c>
      <c r="C562" s="56" t="s">
        <v>132</v>
      </c>
      <c r="D562" s="88">
        <f t="shared" si="372"/>
        <v>0</v>
      </c>
      <c r="E562" s="88">
        <f t="shared" si="373"/>
        <v>0</v>
      </c>
      <c r="F562" s="65">
        <f t="shared" si="374"/>
        <v>0</v>
      </c>
      <c r="G562" s="65">
        <f t="shared" si="375"/>
        <v>0</v>
      </c>
      <c r="H562" s="65">
        <f t="shared" si="376"/>
        <v>0</v>
      </c>
      <c r="J562" s="88">
        <f t="shared" si="377"/>
        <v>0.30233918275901323</v>
      </c>
      <c r="K562" s="88">
        <f t="shared" si="378"/>
        <v>0.12386860133278009</v>
      </c>
      <c r="L562" s="88">
        <f t="shared" si="379"/>
        <v>0.13222723531624195</v>
      </c>
      <c r="M562" s="88">
        <f t="shared" si="380"/>
        <v>0.1679988102863024</v>
      </c>
      <c r="N562" s="88">
        <f t="shared" si="381"/>
        <v>0.21758625555448893</v>
      </c>
      <c r="O562" s="88">
        <f t="shared" si="382"/>
        <v>5.5979914751173407E-2</v>
      </c>
      <c r="P562" s="65">
        <f t="shared" si="383"/>
        <v>0</v>
      </c>
      <c r="Q562" s="65">
        <f t="shared" si="384"/>
        <v>0</v>
      </c>
      <c r="R562" s="65">
        <f t="shared" si="385"/>
        <v>0</v>
      </c>
      <c r="S562" s="65">
        <f t="shared" si="386"/>
        <v>0</v>
      </c>
      <c r="T562" s="65">
        <f t="shared" si="387"/>
        <v>0</v>
      </c>
      <c r="U562" s="65">
        <f t="shared" si="388"/>
        <v>0</v>
      </c>
      <c r="V562" s="89">
        <f t="shared" si="389"/>
        <v>0</v>
      </c>
      <c r="W562" s="89">
        <f t="shared" si="390"/>
        <v>0</v>
      </c>
      <c r="X562" s="89">
        <f t="shared" si="391"/>
        <v>0</v>
      </c>
      <c r="Y562" s="89">
        <f t="shared" si="392"/>
        <v>0</v>
      </c>
      <c r="Z562" s="89">
        <f t="shared" si="393"/>
        <v>0</v>
      </c>
      <c r="AA562" s="89">
        <f t="shared" si="394"/>
        <v>0</v>
      </c>
      <c r="AB562" s="89">
        <f t="shared" si="395"/>
        <v>0</v>
      </c>
      <c r="AC562" s="89">
        <f t="shared" si="396"/>
        <v>0</v>
      </c>
      <c r="AD562" s="89">
        <f t="shared" si="397"/>
        <v>0</v>
      </c>
      <c r="AE562" s="89">
        <f t="shared" si="398"/>
        <v>0</v>
      </c>
      <c r="AF562" s="89">
        <f t="shared" si="399"/>
        <v>0</v>
      </c>
      <c r="AG562" s="89">
        <f t="shared" si="400"/>
        <v>0</v>
      </c>
      <c r="AH562" s="65">
        <v>0</v>
      </c>
      <c r="AI562" s="65">
        <v>0</v>
      </c>
      <c r="AJ562" s="65">
        <v>0</v>
      </c>
      <c r="AK562" s="65">
        <v>0</v>
      </c>
      <c r="AL562" s="65">
        <v>0</v>
      </c>
      <c r="AM562" s="65">
        <v>0</v>
      </c>
      <c r="AN562" s="89">
        <v>0</v>
      </c>
      <c r="AO562" s="89">
        <v>0</v>
      </c>
      <c r="AP562" s="89">
        <v>0</v>
      </c>
      <c r="AQ562" s="89">
        <v>0</v>
      </c>
      <c r="AR562" s="89">
        <v>0</v>
      </c>
      <c r="AS562" s="89">
        <v>0</v>
      </c>
      <c r="AT562" s="89">
        <v>0</v>
      </c>
      <c r="AU562" s="89">
        <v>0</v>
      </c>
      <c r="AV562" s="89">
        <v>0</v>
      </c>
      <c r="AW562" s="89">
        <v>0</v>
      </c>
      <c r="AX562" s="89">
        <v>0</v>
      </c>
      <c r="AY562" s="89">
        <v>0</v>
      </c>
      <c r="AZ562" s="65">
        <f t="shared" si="401"/>
        <v>0</v>
      </c>
      <c r="BA562" s="65">
        <f t="shared" si="402"/>
        <v>0</v>
      </c>
      <c r="BB562" s="65">
        <f t="shared" si="403"/>
        <v>0</v>
      </c>
      <c r="BC562" s="65">
        <f t="shared" si="404"/>
        <v>0</v>
      </c>
      <c r="BD562" s="65">
        <f t="shared" si="405"/>
        <v>0</v>
      </c>
      <c r="BE562" s="65">
        <f t="shared" si="406"/>
        <v>0</v>
      </c>
      <c r="BF562" s="65">
        <f t="shared" si="407"/>
        <v>0</v>
      </c>
      <c r="BG562" s="65">
        <f t="shared" si="408"/>
        <v>0</v>
      </c>
      <c r="BH562" s="65">
        <f t="shared" si="409"/>
        <v>0</v>
      </c>
      <c r="BI562" s="65">
        <f t="shared" si="410"/>
        <v>0</v>
      </c>
      <c r="BJ562" s="65">
        <f t="shared" si="411"/>
        <v>0</v>
      </c>
      <c r="BK562" s="65">
        <f t="shared" si="412"/>
        <v>0</v>
      </c>
    </row>
    <row r="563" spans="2:63" ht="15" hidden="1" customHeight="1" outlineLevel="1">
      <c r="B563" s="56" t="s">
        <v>45</v>
      </c>
      <c r="C563" s="56" t="s">
        <v>133</v>
      </c>
      <c r="D563" s="88">
        <f t="shared" si="372"/>
        <v>0</v>
      </c>
      <c r="E563" s="88">
        <f t="shared" si="373"/>
        <v>0</v>
      </c>
      <c r="F563" s="65">
        <f t="shared" si="374"/>
        <v>0</v>
      </c>
      <c r="G563" s="65">
        <f t="shared" si="375"/>
        <v>0</v>
      </c>
      <c r="H563" s="65">
        <f t="shared" si="376"/>
        <v>0</v>
      </c>
      <c r="J563" s="88">
        <f t="shared" si="377"/>
        <v>0.30233918275901323</v>
      </c>
      <c r="K563" s="88">
        <f t="shared" si="378"/>
        <v>0.12386860133278009</v>
      </c>
      <c r="L563" s="88">
        <f t="shared" si="379"/>
        <v>0.13222723531624195</v>
      </c>
      <c r="M563" s="88">
        <f t="shared" si="380"/>
        <v>0.1679988102863024</v>
      </c>
      <c r="N563" s="88">
        <f t="shared" si="381"/>
        <v>0.21758625555448893</v>
      </c>
      <c r="O563" s="88">
        <f t="shared" si="382"/>
        <v>5.5979914751173407E-2</v>
      </c>
      <c r="P563" s="65">
        <f t="shared" si="383"/>
        <v>0</v>
      </c>
      <c r="Q563" s="65">
        <f t="shared" si="384"/>
        <v>0</v>
      </c>
      <c r="R563" s="65">
        <f t="shared" si="385"/>
        <v>0</v>
      </c>
      <c r="S563" s="65">
        <f t="shared" si="386"/>
        <v>0</v>
      </c>
      <c r="T563" s="65">
        <f t="shared" si="387"/>
        <v>0</v>
      </c>
      <c r="U563" s="65">
        <f t="shared" si="388"/>
        <v>0</v>
      </c>
      <c r="V563" s="89">
        <f t="shared" si="389"/>
        <v>0</v>
      </c>
      <c r="W563" s="89">
        <f t="shared" si="390"/>
        <v>0</v>
      </c>
      <c r="X563" s="89">
        <f t="shared" si="391"/>
        <v>0</v>
      </c>
      <c r="Y563" s="89">
        <f t="shared" si="392"/>
        <v>0</v>
      </c>
      <c r="Z563" s="89">
        <f t="shared" si="393"/>
        <v>0</v>
      </c>
      <c r="AA563" s="89">
        <f t="shared" si="394"/>
        <v>0</v>
      </c>
      <c r="AB563" s="89">
        <f t="shared" si="395"/>
        <v>0</v>
      </c>
      <c r="AC563" s="89">
        <f t="shared" si="396"/>
        <v>0</v>
      </c>
      <c r="AD563" s="89">
        <f t="shared" si="397"/>
        <v>0</v>
      </c>
      <c r="AE563" s="89">
        <f t="shared" si="398"/>
        <v>0</v>
      </c>
      <c r="AF563" s="89">
        <f t="shared" si="399"/>
        <v>0</v>
      </c>
      <c r="AG563" s="89">
        <f t="shared" si="400"/>
        <v>0</v>
      </c>
      <c r="AH563" s="65">
        <v>0</v>
      </c>
      <c r="AI563" s="65">
        <v>0</v>
      </c>
      <c r="AJ563" s="65">
        <v>0</v>
      </c>
      <c r="AK563" s="65">
        <v>0</v>
      </c>
      <c r="AL563" s="65">
        <v>0</v>
      </c>
      <c r="AM563" s="65">
        <v>0</v>
      </c>
      <c r="AN563" s="89">
        <v>0</v>
      </c>
      <c r="AO563" s="89">
        <v>0</v>
      </c>
      <c r="AP563" s="89">
        <v>0</v>
      </c>
      <c r="AQ563" s="89">
        <v>0</v>
      </c>
      <c r="AR563" s="89">
        <v>0</v>
      </c>
      <c r="AS563" s="89">
        <v>0</v>
      </c>
      <c r="AT563" s="89">
        <v>0</v>
      </c>
      <c r="AU563" s="89">
        <v>0</v>
      </c>
      <c r="AV563" s="89">
        <v>0</v>
      </c>
      <c r="AW563" s="89">
        <v>0</v>
      </c>
      <c r="AX563" s="89">
        <v>0</v>
      </c>
      <c r="AY563" s="89">
        <v>0</v>
      </c>
      <c r="AZ563" s="65">
        <f t="shared" si="401"/>
        <v>0</v>
      </c>
      <c r="BA563" s="65">
        <f t="shared" si="402"/>
        <v>0</v>
      </c>
      <c r="BB563" s="65">
        <f t="shared" si="403"/>
        <v>0</v>
      </c>
      <c r="BC563" s="65">
        <f t="shared" si="404"/>
        <v>0</v>
      </c>
      <c r="BD563" s="65">
        <f t="shared" si="405"/>
        <v>0</v>
      </c>
      <c r="BE563" s="65">
        <f t="shared" si="406"/>
        <v>0</v>
      </c>
      <c r="BF563" s="65">
        <f t="shared" si="407"/>
        <v>0</v>
      </c>
      <c r="BG563" s="65">
        <f t="shared" si="408"/>
        <v>0</v>
      </c>
      <c r="BH563" s="65">
        <f t="shared" si="409"/>
        <v>0</v>
      </c>
      <c r="BI563" s="65">
        <f t="shared" si="410"/>
        <v>0</v>
      </c>
      <c r="BJ563" s="65">
        <f t="shared" si="411"/>
        <v>0</v>
      </c>
      <c r="BK563" s="65">
        <f t="shared" si="412"/>
        <v>0</v>
      </c>
    </row>
    <row r="564" spans="2:63" ht="15" hidden="1" customHeight="1" outlineLevel="1">
      <c r="B564" s="56" t="s">
        <v>45</v>
      </c>
      <c r="C564" s="56" t="s">
        <v>134</v>
      </c>
      <c r="D564" s="88">
        <f t="shared" si="372"/>
        <v>0</v>
      </c>
      <c r="E564" s="88">
        <f t="shared" si="373"/>
        <v>0</v>
      </c>
      <c r="F564" s="65">
        <f t="shared" si="374"/>
        <v>0</v>
      </c>
      <c r="G564" s="65">
        <f t="shared" si="375"/>
        <v>0</v>
      </c>
      <c r="H564" s="65">
        <f t="shared" si="376"/>
        <v>0</v>
      </c>
      <c r="J564" s="88">
        <f t="shared" si="377"/>
        <v>0.30233918275901323</v>
      </c>
      <c r="K564" s="88">
        <f t="shared" si="378"/>
        <v>0.12386860133278009</v>
      </c>
      <c r="L564" s="88">
        <f t="shared" si="379"/>
        <v>0.13222723531624195</v>
      </c>
      <c r="M564" s="88">
        <f t="shared" si="380"/>
        <v>0.1679988102863024</v>
      </c>
      <c r="N564" s="88">
        <f t="shared" si="381"/>
        <v>0.21758625555448893</v>
      </c>
      <c r="O564" s="88">
        <f t="shared" si="382"/>
        <v>5.5979914751173407E-2</v>
      </c>
      <c r="P564" s="65">
        <f t="shared" si="383"/>
        <v>0</v>
      </c>
      <c r="Q564" s="65">
        <f t="shared" si="384"/>
        <v>0</v>
      </c>
      <c r="R564" s="65">
        <f t="shared" si="385"/>
        <v>0</v>
      </c>
      <c r="S564" s="65">
        <f t="shared" si="386"/>
        <v>0</v>
      </c>
      <c r="T564" s="65">
        <f t="shared" si="387"/>
        <v>0</v>
      </c>
      <c r="U564" s="65">
        <f t="shared" si="388"/>
        <v>0</v>
      </c>
      <c r="V564" s="89">
        <f t="shared" si="389"/>
        <v>0</v>
      </c>
      <c r="W564" s="89">
        <f t="shared" si="390"/>
        <v>0</v>
      </c>
      <c r="X564" s="89">
        <f t="shared" si="391"/>
        <v>0</v>
      </c>
      <c r="Y564" s="89">
        <f t="shared" si="392"/>
        <v>0</v>
      </c>
      <c r="Z564" s="89">
        <f t="shared" si="393"/>
        <v>0</v>
      </c>
      <c r="AA564" s="89">
        <f t="shared" si="394"/>
        <v>0</v>
      </c>
      <c r="AB564" s="89">
        <f t="shared" si="395"/>
        <v>0</v>
      </c>
      <c r="AC564" s="89">
        <f t="shared" si="396"/>
        <v>0</v>
      </c>
      <c r="AD564" s="89">
        <f t="shared" si="397"/>
        <v>0</v>
      </c>
      <c r="AE564" s="89">
        <f t="shared" si="398"/>
        <v>0</v>
      </c>
      <c r="AF564" s="89">
        <f t="shared" si="399"/>
        <v>0</v>
      </c>
      <c r="AG564" s="89">
        <f t="shared" si="400"/>
        <v>0</v>
      </c>
      <c r="AH564" s="65">
        <v>0</v>
      </c>
      <c r="AI564" s="65">
        <v>0</v>
      </c>
      <c r="AJ564" s="65">
        <v>0</v>
      </c>
      <c r="AK564" s="65">
        <v>0</v>
      </c>
      <c r="AL564" s="65">
        <v>0</v>
      </c>
      <c r="AM564" s="65">
        <v>0</v>
      </c>
      <c r="AN564" s="89">
        <v>0</v>
      </c>
      <c r="AO564" s="89">
        <v>0</v>
      </c>
      <c r="AP564" s="89">
        <v>0</v>
      </c>
      <c r="AQ564" s="89">
        <v>0</v>
      </c>
      <c r="AR564" s="89">
        <v>0</v>
      </c>
      <c r="AS564" s="89">
        <v>0</v>
      </c>
      <c r="AT564" s="89">
        <v>0</v>
      </c>
      <c r="AU564" s="89">
        <v>0</v>
      </c>
      <c r="AV564" s="89">
        <v>0</v>
      </c>
      <c r="AW564" s="89">
        <v>0</v>
      </c>
      <c r="AX564" s="89">
        <v>0</v>
      </c>
      <c r="AY564" s="89">
        <v>0</v>
      </c>
      <c r="AZ564" s="65">
        <f t="shared" si="401"/>
        <v>0</v>
      </c>
      <c r="BA564" s="65">
        <f t="shared" si="402"/>
        <v>0</v>
      </c>
      <c r="BB564" s="65">
        <f t="shared" si="403"/>
        <v>0</v>
      </c>
      <c r="BC564" s="65">
        <f t="shared" si="404"/>
        <v>0</v>
      </c>
      <c r="BD564" s="65">
        <f t="shared" si="405"/>
        <v>0</v>
      </c>
      <c r="BE564" s="65">
        <f t="shared" si="406"/>
        <v>0</v>
      </c>
      <c r="BF564" s="65">
        <f t="shared" si="407"/>
        <v>0</v>
      </c>
      <c r="BG564" s="65">
        <f t="shared" si="408"/>
        <v>0</v>
      </c>
      <c r="BH564" s="65">
        <f t="shared" si="409"/>
        <v>0</v>
      </c>
      <c r="BI564" s="65">
        <f t="shared" si="410"/>
        <v>0</v>
      </c>
      <c r="BJ564" s="65">
        <f t="shared" si="411"/>
        <v>0</v>
      </c>
      <c r="BK564" s="65">
        <f t="shared" si="412"/>
        <v>0</v>
      </c>
    </row>
    <row r="565" spans="2:63" ht="15" hidden="1" customHeight="1" outlineLevel="1">
      <c r="B565" s="56" t="s">
        <v>45</v>
      </c>
      <c r="C565" s="56" t="s">
        <v>39</v>
      </c>
      <c r="D565" s="88">
        <f t="shared" si="372"/>
        <v>0</v>
      </c>
      <c r="E565" s="88">
        <f t="shared" si="373"/>
        <v>0</v>
      </c>
      <c r="F565" s="65">
        <f t="shared" si="374"/>
        <v>0</v>
      </c>
      <c r="G565" s="65">
        <f t="shared" si="375"/>
        <v>0</v>
      </c>
      <c r="H565" s="65">
        <f t="shared" si="376"/>
        <v>0</v>
      </c>
      <c r="J565" s="88">
        <f t="shared" si="377"/>
        <v>0.30233918275901323</v>
      </c>
      <c r="K565" s="88">
        <f t="shared" si="378"/>
        <v>0.12386860133278009</v>
      </c>
      <c r="L565" s="88">
        <f t="shared" si="379"/>
        <v>0.13222723531624195</v>
      </c>
      <c r="M565" s="88">
        <f t="shared" si="380"/>
        <v>0.1679988102863024</v>
      </c>
      <c r="N565" s="88">
        <f t="shared" si="381"/>
        <v>0.21758625555448893</v>
      </c>
      <c r="O565" s="88">
        <f t="shared" si="382"/>
        <v>5.5979914751173407E-2</v>
      </c>
      <c r="P565" s="65">
        <f t="shared" si="383"/>
        <v>0</v>
      </c>
      <c r="Q565" s="65">
        <f t="shared" si="384"/>
        <v>0</v>
      </c>
      <c r="R565" s="65">
        <f t="shared" si="385"/>
        <v>0</v>
      </c>
      <c r="S565" s="65">
        <f t="shared" si="386"/>
        <v>0</v>
      </c>
      <c r="T565" s="65">
        <f t="shared" si="387"/>
        <v>0</v>
      </c>
      <c r="U565" s="65">
        <f t="shared" si="388"/>
        <v>0</v>
      </c>
      <c r="V565" s="89">
        <f t="shared" si="389"/>
        <v>0</v>
      </c>
      <c r="W565" s="89">
        <f t="shared" si="390"/>
        <v>0</v>
      </c>
      <c r="X565" s="89">
        <f t="shared" si="391"/>
        <v>0</v>
      </c>
      <c r="Y565" s="89">
        <f t="shared" si="392"/>
        <v>0</v>
      </c>
      <c r="Z565" s="89">
        <f t="shared" si="393"/>
        <v>0</v>
      </c>
      <c r="AA565" s="89">
        <f t="shared" si="394"/>
        <v>0</v>
      </c>
      <c r="AB565" s="89">
        <f t="shared" si="395"/>
        <v>0</v>
      </c>
      <c r="AC565" s="89">
        <f t="shared" si="396"/>
        <v>0</v>
      </c>
      <c r="AD565" s="89">
        <f t="shared" si="397"/>
        <v>0</v>
      </c>
      <c r="AE565" s="89">
        <f t="shared" si="398"/>
        <v>0</v>
      </c>
      <c r="AF565" s="89">
        <f t="shared" si="399"/>
        <v>0</v>
      </c>
      <c r="AG565" s="89">
        <f t="shared" si="400"/>
        <v>0</v>
      </c>
      <c r="AH565" s="65">
        <v>0</v>
      </c>
      <c r="AI565" s="65">
        <v>0</v>
      </c>
      <c r="AJ565" s="65">
        <v>0</v>
      </c>
      <c r="AK565" s="65">
        <v>0</v>
      </c>
      <c r="AL565" s="65">
        <v>0</v>
      </c>
      <c r="AM565" s="65">
        <v>0</v>
      </c>
      <c r="AN565" s="89">
        <v>0</v>
      </c>
      <c r="AO565" s="89">
        <v>0</v>
      </c>
      <c r="AP565" s="89">
        <v>0</v>
      </c>
      <c r="AQ565" s="89">
        <v>0</v>
      </c>
      <c r="AR565" s="89">
        <v>0</v>
      </c>
      <c r="AS565" s="89">
        <v>0</v>
      </c>
      <c r="AT565" s="89">
        <v>0</v>
      </c>
      <c r="AU565" s="89">
        <v>0</v>
      </c>
      <c r="AV565" s="89">
        <v>0</v>
      </c>
      <c r="AW565" s="89">
        <v>0</v>
      </c>
      <c r="AX565" s="89">
        <v>0</v>
      </c>
      <c r="AY565" s="89">
        <v>0</v>
      </c>
      <c r="AZ565" s="65">
        <f t="shared" si="401"/>
        <v>0</v>
      </c>
      <c r="BA565" s="65">
        <f t="shared" si="402"/>
        <v>0</v>
      </c>
      <c r="BB565" s="65">
        <f t="shared" si="403"/>
        <v>0</v>
      </c>
      <c r="BC565" s="65">
        <f t="shared" si="404"/>
        <v>0</v>
      </c>
      <c r="BD565" s="65">
        <f t="shared" si="405"/>
        <v>0</v>
      </c>
      <c r="BE565" s="65">
        <f t="shared" si="406"/>
        <v>0</v>
      </c>
      <c r="BF565" s="65">
        <f t="shared" si="407"/>
        <v>0</v>
      </c>
      <c r="BG565" s="65">
        <f t="shared" si="408"/>
        <v>0</v>
      </c>
      <c r="BH565" s="65">
        <f t="shared" si="409"/>
        <v>0</v>
      </c>
      <c r="BI565" s="65">
        <f t="shared" si="410"/>
        <v>0</v>
      </c>
      <c r="BJ565" s="65">
        <f t="shared" si="411"/>
        <v>0</v>
      </c>
      <c r="BK565" s="65">
        <f t="shared" si="412"/>
        <v>0</v>
      </c>
    </row>
    <row r="566" spans="2:63" ht="15" hidden="1" customHeight="1" outlineLevel="1">
      <c r="B566" s="56" t="s">
        <v>45</v>
      </c>
      <c r="C566" s="56" t="s">
        <v>38</v>
      </c>
      <c r="D566" s="88">
        <f t="shared" si="372"/>
        <v>0</v>
      </c>
      <c r="E566" s="88">
        <f t="shared" si="373"/>
        <v>0</v>
      </c>
      <c r="F566" s="65">
        <f t="shared" si="374"/>
        <v>0</v>
      </c>
      <c r="G566" s="65">
        <f t="shared" si="375"/>
        <v>0</v>
      </c>
      <c r="H566" s="65">
        <f t="shared" si="376"/>
        <v>0</v>
      </c>
      <c r="J566" s="88">
        <f t="shared" si="377"/>
        <v>0.30233918275901323</v>
      </c>
      <c r="K566" s="88">
        <f t="shared" si="378"/>
        <v>0.12386860133278009</v>
      </c>
      <c r="L566" s="88">
        <f t="shared" si="379"/>
        <v>0.13222723531624195</v>
      </c>
      <c r="M566" s="88">
        <f t="shared" si="380"/>
        <v>0.1679988102863024</v>
      </c>
      <c r="N566" s="88">
        <f t="shared" si="381"/>
        <v>0.21758625555448893</v>
      </c>
      <c r="O566" s="88">
        <f t="shared" si="382"/>
        <v>5.5979914751173407E-2</v>
      </c>
      <c r="P566" s="65">
        <f t="shared" si="383"/>
        <v>0</v>
      </c>
      <c r="Q566" s="65">
        <f t="shared" si="384"/>
        <v>0</v>
      </c>
      <c r="R566" s="65">
        <f t="shared" si="385"/>
        <v>0</v>
      </c>
      <c r="S566" s="65">
        <f t="shared" si="386"/>
        <v>0</v>
      </c>
      <c r="T566" s="65">
        <f t="shared" si="387"/>
        <v>0</v>
      </c>
      <c r="U566" s="65">
        <f t="shared" si="388"/>
        <v>0</v>
      </c>
      <c r="V566" s="89">
        <f t="shared" si="389"/>
        <v>0</v>
      </c>
      <c r="W566" s="89">
        <f t="shared" si="390"/>
        <v>0</v>
      </c>
      <c r="X566" s="89">
        <f t="shared" si="391"/>
        <v>0</v>
      </c>
      <c r="Y566" s="89">
        <f t="shared" si="392"/>
        <v>0</v>
      </c>
      <c r="Z566" s="89">
        <f t="shared" si="393"/>
        <v>0</v>
      </c>
      <c r="AA566" s="89">
        <f t="shared" si="394"/>
        <v>0</v>
      </c>
      <c r="AB566" s="89">
        <f t="shared" si="395"/>
        <v>0</v>
      </c>
      <c r="AC566" s="89">
        <f t="shared" si="396"/>
        <v>0</v>
      </c>
      <c r="AD566" s="89">
        <f t="shared" si="397"/>
        <v>0</v>
      </c>
      <c r="AE566" s="89">
        <f t="shared" si="398"/>
        <v>0</v>
      </c>
      <c r="AF566" s="89">
        <f t="shared" si="399"/>
        <v>0</v>
      </c>
      <c r="AG566" s="89">
        <f t="shared" si="400"/>
        <v>0</v>
      </c>
      <c r="AH566" s="65">
        <v>0</v>
      </c>
      <c r="AI566" s="65">
        <v>0</v>
      </c>
      <c r="AJ566" s="65">
        <v>0</v>
      </c>
      <c r="AK566" s="65">
        <v>0</v>
      </c>
      <c r="AL566" s="65">
        <v>0</v>
      </c>
      <c r="AM566" s="65">
        <v>0</v>
      </c>
      <c r="AN566" s="89">
        <v>0</v>
      </c>
      <c r="AO566" s="89">
        <v>0</v>
      </c>
      <c r="AP566" s="89">
        <v>0</v>
      </c>
      <c r="AQ566" s="89">
        <v>0</v>
      </c>
      <c r="AR566" s="89">
        <v>0</v>
      </c>
      <c r="AS566" s="89">
        <v>0</v>
      </c>
      <c r="AT566" s="89">
        <v>0</v>
      </c>
      <c r="AU566" s="89">
        <v>0</v>
      </c>
      <c r="AV566" s="89">
        <v>0</v>
      </c>
      <c r="AW566" s="89">
        <v>0</v>
      </c>
      <c r="AX566" s="89">
        <v>0</v>
      </c>
      <c r="AY566" s="89">
        <v>0</v>
      </c>
      <c r="AZ566" s="65">
        <f t="shared" si="401"/>
        <v>0</v>
      </c>
      <c r="BA566" s="65">
        <f t="shared" si="402"/>
        <v>0</v>
      </c>
      <c r="BB566" s="65">
        <f t="shared" si="403"/>
        <v>0</v>
      </c>
      <c r="BC566" s="65">
        <f t="shared" si="404"/>
        <v>0</v>
      </c>
      <c r="BD566" s="65">
        <f t="shared" si="405"/>
        <v>0</v>
      </c>
      <c r="BE566" s="65">
        <f t="shared" si="406"/>
        <v>0</v>
      </c>
      <c r="BF566" s="65">
        <f t="shared" si="407"/>
        <v>0</v>
      </c>
      <c r="BG566" s="65">
        <f t="shared" si="408"/>
        <v>0</v>
      </c>
      <c r="BH566" s="65">
        <f t="shared" si="409"/>
        <v>0</v>
      </c>
      <c r="BI566" s="65">
        <f t="shared" si="410"/>
        <v>0</v>
      </c>
      <c r="BJ566" s="65">
        <f t="shared" si="411"/>
        <v>0</v>
      </c>
      <c r="BK566" s="65">
        <f t="shared" si="412"/>
        <v>0</v>
      </c>
    </row>
    <row r="567" spans="2:63" ht="15" hidden="1" customHeight="1" outlineLevel="1">
      <c r="B567" s="56" t="s">
        <v>45</v>
      </c>
      <c r="C567" s="56" t="s">
        <v>37</v>
      </c>
      <c r="D567" s="88">
        <f t="shared" si="372"/>
        <v>0</v>
      </c>
      <c r="E567" s="88">
        <f t="shared" si="373"/>
        <v>0</v>
      </c>
      <c r="F567" s="65">
        <f t="shared" si="374"/>
        <v>0</v>
      </c>
      <c r="G567" s="65">
        <f t="shared" si="375"/>
        <v>0</v>
      </c>
      <c r="H567" s="65">
        <f t="shared" si="376"/>
        <v>0</v>
      </c>
      <c r="J567" s="88">
        <f t="shared" si="377"/>
        <v>0.30233918275901323</v>
      </c>
      <c r="K567" s="88">
        <f t="shared" si="378"/>
        <v>0.12386860133278009</v>
      </c>
      <c r="L567" s="88">
        <f t="shared" si="379"/>
        <v>0.13222723531624195</v>
      </c>
      <c r="M567" s="88">
        <f t="shared" si="380"/>
        <v>0.1679988102863024</v>
      </c>
      <c r="N567" s="88">
        <f t="shared" si="381"/>
        <v>0.21758625555448893</v>
      </c>
      <c r="O567" s="88">
        <f t="shared" si="382"/>
        <v>5.5979914751173407E-2</v>
      </c>
      <c r="P567" s="65">
        <f t="shared" si="383"/>
        <v>0</v>
      </c>
      <c r="Q567" s="65">
        <f t="shared" si="384"/>
        <v>0</v>
      </c>
      <c r="R567" s="65">
        <f t="shared" si="385"/>
        <v>0</v>
      </c>
      <c r="S567" s="65">
        <f t="shared" si="386"/>
        <v>0</v>
      </c>
      <c r="T567" s="65">
        <f t="shared" si="387"/>
        <v>0</v>
      </c>
      <c r="U567" s="65">
        <f t="shared" si="388"/>
        <v>0</v>
      </c>
      <c r="V567" s="89">
        <f t="shared" si="389"/>
        <v>0</v>
      </c>
      <c r="W567" s="89">
        <f t="shared" si="390"/>
        <v>0</v>
      </c>
      <c r="X567" s="89">
        <f t="shared" si="391"/>
        <v>0</v>
      </c>
      <c r="Y567" s="89">
        <f t="shared" si="392"/>
        <v>0</v>
      </c>
      <c r="Z567" s="89">
        <f t="shared" si="393"/>
        <v>0</v>
      </c>
      <c r="AA567" s="89">
        <f t="shared" si="394"/>
        <v>0</v>
      </c>
      <c r="AB567" s="89">
        <f t="shared" si="395"/>
        <v>0</v>
      </c>
      <c r="AC567" s="89">
        <f t="shared" si="396"/>
        <v>0</v>
      </c>
      <c r="AD567" s="89">
        <f t="shared" si="397"/>
        <v>0</v>
      </c>
      <c r="AE567" s="89">
        <f t="shared" si="398"/>
        <v>0</v>
      </c>
      <c r="AF567" s="89">
        <f t="shared" si="399"/>
        <v>0</v>
      </c>
      <c r="AG567" s="89">
        <f t="shared" si="400"/>
        <v>0</v>
      </c>
      <c r="AH567" s="65">
        <v>0</v>
      </c>
      <c r="AI567" s="65">
        <v>0</v>
      </c>
      <c r="AJ567" s="65">
        <v>0</v>
      </c>
      <c r="AK567" s="65">
        <v>0</v>
      </c>
      <c r="AL567" s="65">
        <v>0</v>
      </c>
      <c r="AM567" s="65">
        <v>0</v>
      </c>
      <c r="AN567" s="89">
        <v>0</v>
      </c>
      <c r="AO567" s="89">
        <v>0</v>
      </c>
      <c r="AP567" s="89">
        <v>0</v>
      </c>
      <c r="AQ567" s="89">
        <v>0</v>
      </c>
      <c r="AR567" s="89">
        <v>0</v>
      </c>
      <c r="AS567" s="89">
        <v>0</v>
      </c>
      <c r="AT567" s="89">
        <v>0</v>
      </c>
      <c r="AU567" s="89">
        <v>0</v>
      </c>
      <c r="AV567" s="89">
        <v>0</v>
      </c>
      <c r="AW567" s="89">
        <v>0</v>
      </c>
      <c r="AX567" s="89">
        <v>0</v>
      </c>
      <c r="AY567" s="89">
        <v>0</v>
      </c>
      <c r="AZ567" s="65">
        <f t="shared" si="401"/>
        <v>0</v>
      </c>
      <c r="BA567" s="65">
        <f t="shared" si="402"/>
        <v>0</v>
      </c>
      <c r="BB567" s="65">
        <f t="shared" si="403"/>
        <v>0</v>
      </c>
      <c r="BC567" s="65">
        <f t="shared" si="404"/>
        <v>0</v>
      </c>
      <c r="BD567" s="65">
        <f t="shared" si="405"/>
        <v>0</v>
      </c>
      <c r="BE567" s="65">
        <f t="shared" si="406"/>
        <v>0</v>
      </c>
      <c r="BF567" s="65">
        <f t="shared" si="407"/>
        <v>0</v>
      </c>
      <c r="BG567" s="65">
        <f t="shared" si="408"/>
        <v>0</v>
      </c>
      <c r="BH567" s="65">
        <f t="shared" si="409"/>
        <v>0</v>
      </c>
      <c r="BI567" s="65">
        <f t="shared" si="410"/>
        <v>0</v>
      </c>
      <c r="BJ567" s="65">
        <f t="shared" si="411"/>
        <v>0</v>
      </c>
      <c r="BK567" s="65">
        <f t="shared" si="412"/>
        <v>0</v>
      </c>
    </row>
    <row r="568" spans="2:63" ht="15" hidden="1" customHeight="1" outlineLevel="1">
      <c r="B568" s="56" t="s">
        <v>45</v>
      </c>
      <c r="C568" s="56" t="s">
        <v>36</v>
      </c>
      <c r="D568" s="88">
        <f t="shared" si="372"/>
        <v>0</v>
      </c>
      <c r="E568" s="88">
        <f t="shared" si="373"/>
        <v>0</v>
      </c>
      <c r="F568" s="65">
        <f t="shared" si="374"/>
        <v>0</v>
      </c>
      <c r="G568" s="65">
        <f t="shared" si="375"/>
        <v>0</v>
      </c>
      <c r="H568" s="65">
        <f t="shared" si="376"/>
        <v>0</v>
      </c>
      <c r="J568" s="88">
        <f t="shared" si="377"/>
        <v>0.30233918275901323</v>
      </c>
      <c r="K568" s="88">
        <f t="shared" si="378"/>
        <v>0.12386860133278009</v>
      </c>
      <c r="L568" s="88">
        <f t="shared" si="379"/>
        <v>0.13222723531624195</v>
      </c>
      <c r="M568" s="88">
        <f t="shared" si="380"/>
        <v>0.1679988102863024</v>
      </c>
      <c r="N568" s="88">
        <f t="shared" si="381"/>
        <v>0.21758625555448893</v>
      </c>
      <c r="O568" s="88">
        <f t="shared" si="382"/>
        <v>5.5979914751173407E-2</v>
      </c>
      <c r="P568" s="65">
        <f t="shared" si="383"/>
        <v>0</v>
      </c>
      <c r="Q568" s="65">
        <f t="shared" si="384"/>
        <v>0</v>
      </c>
      <c r="R568" s="65">
        <f t="shared" si="385"/>
        <v>0</v>
      </c>
      <c r="S568" s="65">
        <f t="shared" si="386"/>
        <v>0</v>
      </c>
      <c r="T568" s="65">
        <f t="shared" si="387"/>
        <v>0</v>
      </c>
      <c r="U568" s="65">
        <f t="shared" si="388"/>
        <v>0</v>
      </c>
      <c r="V568" s="89">
        <f t="shared" si="389"/>
        <v>0</v>
      </c>
      <c r="W568" s="89">
        <f t="shared" si="390"/>
        <v>0</v>
      </c>
      <c r="X568" s="89">
        <f t="shared" si="391"/>
        <v>0</v>
      </c>
      <c r="Y568" s="89">
        <f t="shared" si="392"/>
        <v>0</v>
      </c>
      <c r="Z568" s="89">
        <f t="shared" si="393"/>
        <v>0</v>
      </c>
      <c r="AA568" s="89">
        <f t="shared" si="394"/>
        <v>0</v>
      </c>
      <c r="AB568" s="89">
        <f t="shared" si="395"/>
        <v>0</v>
      </c>
      <c r="AC568" s="89">
        <f t="shared" si="396"/>
        <v>0</v>
      </c>
      <c r="AD568" s="89">
        <f t="shared" si="397"/>
        <v>0</v>
      </c>
      <c r="AE568" s="89">
        <f t="shared" si="398"/>
        <v>0</v>
      </c>
      <c r="AF568" s="89">
        <f t="shared" si="399"/>
        <v>0</v>
      </c>
      <c r="AG568" s="89">
        <f t="shared" si="400"/>
        <v>0</v>
      </c>
      <c r="AH568" s="65">
        <v>0</v>
      </c>
      <c r="AI568" s="65">
        <v>0</v>
      </c>
      <c r="AJ568" s="65">
        <v>0</v>
      </c>
      <c r="AK568" s="65">
        <v>0</v>
      </c>
      <c r="AL568" s="65">
        <v>0</v>
      </c>
      <c r="AM568" s="65">
        <v>0</v>
      </c>
      <c r="AN568" s="89">
        <v>0</v>
      </c>
      <c r="AO568" s="89">
        <v>0</v>
      </c>
      <c r="AP568" s="89">
        <v>0</v>
      </c>
      <c r="AQ568" s="89">
        <v>0</v>
      </c>
      <c r="AR568" s="89">
        <v>0</v>
      </c>
      <c r="AS568" s="89">
        <v>0</v>
      </c>
      <c r="AT568" s="89">
        <v>0</v>
      </c>
      <c r="AU568" s="89">
        <v>0</v>
      </c>
      <c r="AV568" s="89">
        <v>0</v>
      </c>
      <c r="AW568" s="89">
        <v>0</v>
      </c>
      <c r="AX568" s="89">
        <v>0</v>
      </c>
      <c r="AY568" s="89">
        <v>0</v>
      </c>
      <c r="AZ568" s="65">
        <f t="shared" si="401"/>
        <v>0</v>
      </c>
      <c r="BA568" s="65">
        <f t="shared" si="402"/>
        <v>0</v>
      </c>
      <c r="BB568" s="65">
        <f t="shared" si="403"/>
        <v>0</v>
      </c>
      <c r="BC568" s="65">
        <f t="shared" si="404"/>
        <v>0</v>
      </c>
      <c r="BD568" s="65">
        <f t="shared" si="405"/>
        <v>0</v>
      </c>
      <c r="BE568" s="65">
        <f t="shared" si="406"/>
        <v>0</v>
      </c>
      <c r="BF568" s="65">
        <f t="shared" si="407"/>
        <v>0</v>
      </c>
      <c r="BG568" s="65">
        <f t="shared" si="408"/>
        <v>0</v>
      </c>
      <c r="BH568" s="65">
        <f t="shared" si="409"/>
        <v>0</v>
      </c>
      <c r="BI568" s="65">
        <f t="shared" si="410"/>
        <v>0</v>
      </c>
      <c r="BJ568" s="65">
        <f t="shared" si="411"/>
        <v>0</v>
      </c>
      <c r="BK568" s="65">
        <f t="shared" si="412"/>
        <v>0</v>
      </c>
    </row>
    <row r="569" spans="2:63" ht="15" hidden="1" customHeight="1" outlineLevel="1">
      <c r="B569" s="56" t="s">
        <v>45</v>
      </c>
      <c r="C569" s="56" t="s">
        <v>35</v>
      </c>
      <c r="D569" s="88">
        <f t="shared" si="372"/>
        <v>0</v>
      </c>
      <c r="E569" s="88">
        <f t="shared" si="373"/>
        <v>0</v>
      </c>
      <c r="F569" s="65">
        <f t="shared" si="374"/>
        <v>0</v>
      </c>
      <c r="G569" s="65">
        <f t="shared" si="375"/>
        <v>0</v>
      </c>
      <c r="H569" s="65">
        <f t="shared" si="376"/>
        <v>0</v>
      </c>
      <c r="J569" s="88">
        <f t="shared" si="377"/>
        <v>0.30233918275901323</v>
      </c>
      <c r="K569" s="88">
        <f t="shared" si="378"/>
        <v>0.12386860133278009</v>
      </c>
      <c r="L569" s="88">
        <f t="shared" si="379"/>
        <v>0.13222723531624195</v>
      </c>
      <c r="M569" s="88">
        <f t="shared" si="380"/>
        <v>0.1679988102863024</v>
      </c>
      <c r="N569" s="88">
        <f t="shared" si="381"/>
        <v>0.21758625555448893</v>
      </c>
      <c r="O569" s="88">
        <f t="shared" si="382"/>
        <v>5.5979914751173407E-2</v>
      </c>
      <c r="P569" s="65">
        <f t="shared" si="383"/>
        <v>0</v>
      </c>
      <c r="Q569" s="65">
        <f t="shared" si="384"/>
        <v>0</v>
      </c>
      <c r="R569" s="65">
        <f t="shared" si="385"/>
        <v>0</v>
      </c>
      <c r="S569" s="65">
        <f t="shared" si="386"/>
        <v>0</v>
      </c>
      <c r="T569" s="65">
        <f t="shared" si="387"/>
        <v>0</v>
      </c>
      <c r="U569" s="65">
        <f t="shared" si="388"/>
        <v>0</v>
      </c>
      <c r="V569" s="89">
        <f t="shared" si="389"/>
        <v>0</v>
      </c>
      <c r="W569" s="89">
        <f t="shared" si="390"/>
        <v>0</v>
      </c>
      <c r="X569" s="89">
        <f t="shared" si="391"/>
        <v>0</v>
      </c>
      <c r="Y569" s="89">
        <f t="shared" si="392"/>
        <v>0</v>
      </c>
      <c r="Z569" s="89">
        <f t="shared" si="393"/>
        <v>0</v>
      </c>
      <c r="AA569" s="89">
        <f t="shared" si="394"/>
        <v>0</v>
      </c>
      <c r="AB569" s="89">
        <f t="shared" si="395"/>
        <v>0</v>
      </c>
      <c r="AC569" s="89">
        <f t="shared" si="396"/>
        <v>0</v>
      </c>
      <c r="AD569" s="89">
        <f t="shared" si="397"/>
        <v>0</v>
      </c>
      <c r="AE569" s="89">
        <f t="shared" si="398"/>
        <v>0</v>
      </c>
      <c r="AF569" s="89">
        <f t="shared" si="399"/>
        <v>0</v>
      </c>
      <c r="AG569" s="89">
        <f t="shared" si="400"/>
        <v>0</v>
      </c>
      <c r="AH569" s="65">
        <v>0</v>
      </c>
      <c r="AI569" s="65">
        <v>0</v>
      </c>
      <c r="AJ569" s="65">
        <v>0</v>
      </c>
      <c r="AK569" s="65">
        <v>0</v>
      </c>
      <c r="AL569" s="65">
        <v>0</v>
      </c>
      <c r="AM569" s="65">
        <v>0</v>
      </c>
      <c r="AN569" s="89">
        <v>0</v>
      </c>
      <c r="AO569" s="89">
        <v>0</v>
      </c>
      <c r="AP569" s="89">
        <v>0</v>
      </c>
      <c r="AQ569" s="89">
        <v>0</v>
      </c>
      <c r="AR569" s="89">
        <v>0</v>
      </c>
      <c r="AS569" s="89">
        <v>0</v>
      </c>
      <c r="AT569" s="89">
        <v>0</v>
      </c>
      <c r="AU569" s="89">
        <v>0</v>
      </c>
      <c r="AV569" s="89">
        <v>0</v>
      </c>
      <c r="AW569" s="89">
        <v>0</v>
      </c>
      <c r="AX569" s="89">
        <v>0</v>
      </c>
      <c r="AY569" s="89">
        <v>0</v>
      </c>
      <c r="AZ569" s="65">
        <f t="shared" si="401"/>
        <v>0</v>
      </c>
      <c r="BA569" s="65">
        <f t="shared" si="402"/>
        <v>0</v>
      </c>
      <c r="BB569" s="65">
        <f t="shared" si="403"/>
        <v>0</v>
      </c>
      <c r="BC569" s="65">
        <f t="shared" si="404"/>
        <v>0</v>
      </c>
      <c r="BD569" s="65">
        <f t="shared" si="405"/>
        <v>0</v>
      </c>
      <c r="BE569" s="65">
        <f t="shared" si="406"/>
        <v>0</v>
      </c>
      <c r="BF569" s="65">
        <f t="shared" si="407"/>
        <v>0</v>
      </c>
      <c r="BG569" s="65">
        <f t="shared" si="408"/>
        <v>0</v>
      </c>
      <c r="BH569" s="65">
        <f t="shared" si="409"/>
        <v>0</v>
      </c>
      <c r="BI569" s="65">
        <f t="shared" si="410"/>
        <v>0</v>
      </c>
      <c r="BJ569" s="65">
        <f t="shared" si="411"/>
        <v>0</v>
      </c>
      <c r="BK569" s="65">
        <f t="shared" si="412"/>
        <v>0</v>
      </c>
    </row>
    <row r="570" spans="2:63" ht="15" hidden="1" customHeight="1" outlineLevel="1">
      <c r="B570" s="56" t="s">
        <v>45</v>
      </c>
      <c r="C570" s="56" t="s">
        <v>34</v>
      </c>
      <c r="D570" s="88">
        <f t="shared" si="372"/>
        <v>0</v>
      </c>
      <c r="E570" s="88">
        <f t="shared" si="373"/>
        <v>0</v>
      </c>
      <c r="F570" s="65">
        <f t="shared" si="374"/>
        <v>0</v>
      </c>
      <c r="G570" s="65">
        <f t="shared" si="375"/>
        <v>0</v>
      </c>
      <c r="H570" s="65">
        <f t="shared" si="376"/>
        <v>0</v>
      </c>
      <c r="J570" s="88">
        <f t="shared" si="377"/>
        <v>0.30233918275901323</v>
      </c>
      <c r="K570" s="88">
        <f t="shared" si="378"/>
        <v>0.12386860133278009</v>
      </c>
      <c r="L570" s="88">
        <f t="shared" si="379"/>
        <v>0.13222723531624195</v>
      </c>
      <c r="M570" s="88">
        <f t="shared" si="380"/>
        <v>0.1679988102863024</v>
      </c>
      <c r="N570" s="88">
        <f t="shared" si="381"/>
        <v>0.21758625555448893</v>
      </c>
      <c r="O570" s="88">
        <f t="shared" si="382"/>
        <v>5.5979914751173407E-2</v>
      </c>
      <c r="P570" s="65">
        <f t="shared" si="383"/>
        <v>0</v>
      </c>
      <c r="Q570" s="65">
        <f t="shared" si="384"/>
        <v>0</v>
      </c>
      <c r="R570" s="65">
        <f t="shared" si="385"/>
        <v>0</v>
      </c>
      <c r="S570" s="65">
        <f t="shared" si="386"/>
        <v>0</v>
      </c>
      <c r="T570" s="65">
        <f t="shared" si="387"/>
        <v>0</v>
      </c>
      <c r="U570" s="65">
        <f t="shared" si="388"/>
        <v>0</v>
      </c>
      <c r="V570" s="89">
        <f t="shared" si="389"/>
        <v>0</v>
      </c>
      <c r="W570" s="89">
        <f t="shared" si="390"/>
        <v>0</v>
      </c>
      <c r="X570" s="89">
        <f t="shared" si="391"/>
        <v>0</v>
      </c>
      <c r="Y570" s="89">
        <f t="shared" si="392"/>
        <v>0</v>
      </c>
      <c r="Z570" s="89">
        <f t="shared" si="393"/>
        <v>0</v>
      </c>
      <c r="AA570" s="89">
        <f t="shared" si="394"/>
        <v>0</v>
      </c>
      <c r="AB570" s="89">
        <f t="shared" si="395"/>
        <v>0</v>
      </c>
      <c r="AC570" s="89">
        <f t="shared" si="396"/>
        <v>0</v>
      </c>
      <c r="AD570" s="89">
        <f t="shared" si="397"/>
        <v>0</v>
      </c>
      <c r="AE570" s="89">
        <f t="shared" si="398"/>
        <v>0</v>
      </c>
      <c r="AF570" s="89">
        <f t="shared" si="399"/>
        <v>0</v>
      </c>
      <c r="AG570" s="89">
        <f t="shared" si="400"/>
        <v>0</v>
      </c>
      <c r="AH570" s="65">
        <v>0</v>
      </c>
      <c r="AI570" s="65">
        <v>0</v>
      </c>
      <c r="AJ570" s="65">
        <v>0</v>
      </c>
      <c r="AK570" s="65">
        <v>0</v>
      </c>
      <c r="AL570" s="65">
        <v>0</v>
      </c>
      <c r="AM570" s="65">
        <v>0</v>
      </c>
      <c r="AN570" s="89">
        <v>0</v>
      </c>
      <c r="AO570" s="89">
        <v>0</v>
      </c>
      <c r="AP570" s="89">
        <v>0</v>
      </c>
      <c r="AQ570" s="89">
        <v>0</v>
      </c>
      <c r="AR570" s="89">
        <v>0</v>
      </c>
      <c r="AS570" s="89">
        <v>0</v>
      </c>
      <c r="AT570" s="89">
        <v>0</v>
      </c>
      <c r="AU570" s="89">
        <v>0</v>
      </c>
      <c r="AV570" s="89">
        <v>0</v>
      </c>
      <c r="AW570" s="89">
        <v>0</v>
      </c>
      <c r="AX570" s="89">
        <v>0</v>
      </c>
      <c r="AY570" s="89">
        <v>0</v>
      </c>
      <c r="AZ570" s="65">
        <f t="shared" si="401"/>
        <v>0</v>
      </c>
      <c r="BA570" s="65">
        <f t="shared" si="402"/>
        <v>0</v>
      </c>
      <c r="BB570" s="65">
        <f t="shared" si="403"/>
        <v>0</v>
      </c>
      <c r="BC570" s="65">
        <f t="shared" si="404"/>
        <v>0</v>
      </c>
      <c r="BD570" s="65">
        <f t="shared" si="405"/>
        <v>0</v>
      </c>
      <c r="BE570" s="65">
        <f t="shared" si="406"/>
        <v>0</v>
      </c>
      <c r="BF570" s="65">
        <f t="shared" si="407"/>
        <v>0</v>
      </c>
      <c r="BG570" s="65">
        <f t="shared" si="408"/>
        <v>0</v>
      </c>
      <c r="BH570" s="65">
        <f t="shared" si="409"/>
        <v>0</v>
      </c>
      <c r="BI570" s="65">
        <f t="shared" si="410"/>
        <v>0</v>
      </c>
      <c r="BJ570" s="65">
        <f t="shared" si="411"/>
        <v>0</v>
      </c>
      <c r="BK570" s="65">
        <f t="shared" si="412"/>
        <v>0</v>
      </c>
    </row>
    <row r="571" spans="2:63" ht="15" hidden="1" customHeight="1" outlineLevel="1">
      <c r="B571" s="56" t="s">
        <v>45</v>
      </c>
      <c r="C571" s="56" t="s">
        <v>33</v>
      </c>
      <c r="D571" s="88">
        <f t="shared" si="372"/>
        <v>0</v>
      </c>
      <c r="E571" s="88">
        <f t="shared" si="373"/>
        <v>0</v>
      </c>
      <c r="F571" s="65">
        <f t="shared" si="374"/>
        <v>0</v>
      </c>
      <c r="G571" s="65">
        <f t="shared" si="375"/>
        <v>0</v>
      </c>
      <c r="H571" s="65">
        <f t="shared" si="376"/>
        <v>0</v>
      </c>
      <c r="J571" s="88">
        <f t="shared" si="377"/>
        <v>0.30233918275901323</v>
      </c>
      <c r="K571" s="88">
        <f t="shared" si="378"/>
        <v>0.12386860133278009</v>
      </c>
      <c r="L571" s="88">
        <f t="shared" si="379"/>
        <v>0.13222723531624195</v>
      </c>
      <c r="M571" s="88">
        <f t="shared" si="380"/>
        <v>0.1679988102863024</v>
      </c>
      <c r="N571" s="88">
        <f t="shared" si="381"/>
        <v>0.21758625555448893</v>
      </c>
      <c r="O571" s="88">
        <f t="shared" si="382"/>
        <v>5.5979914751173407E-2</v>
      </c>
      <c r="P571" s="65">
        <f t="shared" si="383"/>
        <v>0</v>
      </c>
      <c r="Q571" s="65">
        <f t="shared" si="384"/>
        <v>0</v>
      </c>
      <c r="R571" s="65">
        <f t="shared" si="385"/>
        <v>0</v>
      </c>
      <c r="S571" s="65">
        <f t="shared" si="386"/>
        <v>0</v>
      </c>
      <c r="T571" s="65">
        <f t="shared" si="387"/>
        <v>0</v>
      </c>
      <c r="U571" s="65">
        <f t="shared" si="388"/>
        <v>0</v>
      </c>
      <c r="V571" s="89">
        <f t="shared" si="389"/>
        <v>0</v>
      </c>
      <c r="W571" s="89">
        <f t="shared" si="390"/>
        <v>0</v>
      </c>
      <c r="X571" s="89">
        <f t="shared" si="391"/>
        <v>0</v>
      </c>
      <c r="Y571" s="89">
        <f t="shared" si="392"/>
        <v>0</v>
      </c>
      <c r="Z571" s="89">
        <f t="shared" si="393"/>
        <v>0</v>
      </c>
      <c r="AA571" s="89">
        <f t="shared" si="394"/>
        <v>0</v>
      </c>
      <c r="AB571" s="89">
        <f t="shared" si="395"/>
        <v>0</v>
      </c>
      <c r="AC571" s="89">
        <f t="shared" si="396"/>
        <v>0</v>
      </c>
      <c r="AD571" s="89">
        <f t="shared" si="397"/>
        <v>0</v>
      </c>
      <c r="AE571" s="89">
        <f t="shared" si="398"/>
        <v>0</v>
      </c>
      <c r="AF571" s="89">
        <f t="shared" si="399"/>
        <v>0</v>
      </c>
      <c r="AG571" s="89">
        <f t="shared" si="400"/>
        <v>0</v>
      </c>
      <c r="AH571" s="65">
        <v>0</v>
      </c>
      <c r="AI571" s="65">
        <v>0</v>
      </c>
      <c r="AJ571" s="65">
        <v>0</v>
      </c>
      <c r="AK571" s="65">
        <v>0</v>
      </c>
      <c r="AL571" s="65">
        <v>0</v>
      </c>
      <c r="AM571" s="65">
        <v>0</v>
      </c>
      <c r="AN571" s="89">
        <v>0</v>
      </c>
      <c r="AO571" s="89">
        <v>0</v>
      </c>
      <c r="AP571" s="89">
        <v>0</v>
      </c>
      <c r="AQ571" s="89">
        <v>0</v>
      </c>
      <c r="AR571" s="89">
        <v>0</v>
      </c>
      <c r="AS571" s="89">
        <v>0</v>
      </c>
      <c r="AT571" s="89">
        <v>0</v>
      </c>
      <c r="AU571" s="89">
        <v>0</v>
      </c>
      <c r="AV571" s="89">
        <v>0</v>
      </c>
      <c r="AW571" s="89">
        <v>0</v>
      </c>
      <c r="AX571" s="89">
        <v>0</v>
      </c>
      <c r="AY571" s="89">
        <v>0</v>
      </c>
      <c r="AZ571" s="65">
        <f t="shared" si="401"/>
        <v>0</v>
      </c>
      <c r="BA571" s="65">
        <f t="shared" si="402"/>
        <v>0</v>
      </c>
      <c r="BB571" s="65">
        <f t="shared" si="403"/>
        <v>0</v>
      </c>
      <c r="BC571" s="65">
        <f t="shared" si="404"/>
        <v>0</v>
      </c>
      <c r="BD571" s="65">
        <f t="shared" si="405"/>
        <v>0</v>
      </c>
      <c r="BE571" s="65">
        <f t="shared" si="406"/>
        <v>0</v>
      </c>
      <c r="BF571" s="65">
        <f t="shared" si="407"/>
        <v>0</v>
      </c>
      <c r="BG571" s="65">
        <f t="shared" si="408"/>
        <v>0</v>
      </c>
      <c r="BH571" s="65">
        <f t="shared" si="409"/>
        <v>0</v>
      </c>
      <c r="BI571" s="65">
        <f t="shared" si="410"/>
        <v>0</v>
      </c>
      <c r="BJ571" s="65">
        <f t="shared" si="411"/>
        <v>0</v>
      </c>
      <c r="BK571" s="65">
        <f t="shared" si="412"/>
        <v>0</v>
      </c>
    </row>
    <row r="572" spans="2:63" ht="15" hidden="1" customHeight="1" outlineLevel="1">
      <c r="B572" s="56" t="s">
        <v>45</v>
      </c>
      <c r="C572" s="56" t="s">
        <v>32</v>
      </c>
      <c r="D572" s="88">
        <f t="shared" si="372"/>
        <v>0</v>
      </c>
      <c r="E572" s="88">
        <f t="shared" si="373"/>
        <v>0</v>
      </c>
      <c r="F572" s="65">
        <f t="shared" si="374"/>
        <v>0</v>
      </c>
      <c r="G572" s="65">
        <f t="shared" si="375"/>
        <v>0</v>
      </c>
      <c r="H572" s="65">
        <f t="shared" si="376"/>
        <v>0</v>
      </c>
      <c r="J572" s="88">
        <f t="shared" si="377"/>
        <v>0.30233918275901323</v>
      </c>
      <c r="K572" s="88">
        <f t="shared" si="378"/>
        <v>0.12386860133278009</v>
      </c>
      <c r="L572" s="88">
        <f t="shared" si="379"/>
        <v>0.13222723531624195</v>
      </c>
      <c r="M572" s="88">
        <f t="shared" si="380"/>
        <v>0.1679988102863024</v>
      </c>
      <c r="N572" s="88">
        <f t="shared" si="381"/>
        <v>0.21758625555448893</v>
      </c>
      <c r="O572" s="88">
        <f t="shared" si="382"/>
        <v>5.5979914751173407E-2</v>
      </c>
      <c r="P572" s="65">
        <f t="shared" si="383"/>
        <v>0</v>
      </c>
      <c r="Q572" s="65">
        <f t="shared" si="384"/>
        <v>0</v>
      </c>
      <c r="R572" s="65">
        <f t="shared" si="385"/>
        <v>0</v>
      </c>
      <c r="S572" s="65">
        <f t="shared" si="386"/>
        <v>0</v>
      </c>
      <c r="T572" s="65">
        <f t="shared" si="387"/>
        <v>0</v>
      </c>
      <c r="U572" s="65">
        <f t="shared" si="388"/>
        <v>0</v>
      </c>
      <c r="V572" s="89">
        <f t="shared" si="389"/>
        <v>0</v>
      </c>
      <c r="W572" s="89">
        <f t="shared" si="390"/>
        <v>0</v>
      </c>
      <c r="X572" s="89">
        <f t="shared" si="391"/>
        <v>0</v>
      </c>
      <c r="Y572" s="89">
        <f t="shared" si="392"/>
        <v>0</v>
      </c>
      <c r="Z572" s="89">
        <f t="shared" si="393"/>
        <v>0</v>
      </c>
      <c r="AA572" s="89">
        <f t="shared" si="394"/>
        <v>0</v>
      </c>
      <c r="AB572" s="89">
        <f t="shared" si="395"/>
        <v>0</v>
      </c>
      <c r="AC572" s="89">
        <f t="shared" si="396"/>
        <v>0</v>
      </c>
      <c r="AD572" s="89">
        <f t="shared" si="397"/>
        <v>0</v>
      </c>
      <c r="AE572" s="89">
        <f t="shared" si="398"/>
        <v>0</v>
      </c>
      <c r="AF572" s="89">
        <f t="shared" si="399"/>
        <v>0</v>
      </c>
      <c r="AG572" s="89">
        <f t="shared" si="400"/>
        <v>0</v>
      </c>
      <c r="AH572" s="65">
        <v>0</v>
      </c>
      <c r="AI572" s="65">
        <v>0</v>
      </c>
      <c r="AJ572" s="65">
        <v>0</v>
      </c>
      <c r="AK572" s="65">
        <v>0</v>
      </c>
      <c r="AL572" s="65">
        <v>0</v>
      </c>
      <c r="AM572" s="65">
        <v>0</v>
      </c>
      <c r="AN572" s="89">
        <v>0</v>
      </c>
      <c r="AO572" s="89">
        <v>0</v>
      </c>
      <c r="AP572" s="89">
        <v>0</v>
      </c>
      <c r="AQ572" s="89">
        <v>0</v>
      </c>
      <c r="AR572" s="89">
        <v>0</v>
      </c>
      <c r="AS572" s="89">
        <v>0</v>
      </c>
      <c r="AT572" s="89">
        <v>0</v>
      </c>
      <c r="AU572" s="89">
        <v>0</v>
      </c>
      <c r="AV572" s="89">
        <v>0</v>
      </c>
      <c r="AW572" s="89">
        <v>0</v>
      </c>
      <c r="AX572" s="89">
        <v>0</v>
      </c>
      <c r="AY572" s="89">
        <v>0</v>
      </c>
      <c r="AZ572" s="65">
        <f t="shared" si="401"/>
        <v>0</v>
      </c>
      <c r="BA572" s="65">
        <f t="shared" si="402"/>
        <v>0</v>
      </c>
      <c r="BB572" s="65">
        <f t="shared" si="403"/>
        <v>0</v>
      </c>
      <c r="BC572" s="65">
        <f t="shared" si="404"/>
        <v>0</v>
      </c>
      <c r="BD572" s="65">
        <f t="shared" si="405"/>
        <v>0</v>
      </c>
      <c r="BE572" s="65">
        <f t="shared" si="406"/>
        <v>0</v>
      </c>
      <c r="BF572" s="65">
        <f t="shared" si="407"/>
        <v>0</v>
      </c>
      <c r="BG572" s="65">
        <f t="shared" si="408"/>
        <v>0</v>
      </c>
      <c r="BH572" s="65">
        <f t="shared" si="409"/>
        <v>0</v>
      </c>
      <c r="BI572" s="65">
        <f t="shared" si="410"/>
        <v>0</v>
      </c>
      <c r="BJ572" s="65">
        <f t="shared" si="411"/>
        <v>0</v>
      </c>
      <c r="BK572" s="65">
        <f t="shared" si="412"/>
        <v>0</v>
      </c>
    </row>
    <row r="573" spans="2:63" ht="15" hidden="1" customHeight="1" outlineLevel="1">
      <c r="B573" s="56" t="s">
        <v>45</v>
      </c>
      <c r="C573" s="56" t="s">
        <v>31</v>
      </c>
      <c r="D573" s="88">
        <f t="shared" si="372"/>
        <v>0</v>
      </c>
      <c r="E573" s="88">
        <f t="shared" si="373"/>
        <v>0</v>
      </c>
      <c r="F573" s="65">
        <f t="shared" si="374"/>
        <v>0</v>
      </c>
      <c r="G573" s="65">
        <f t="shared" si="375"/>
        <v>0</v>
      </c>
      <c r="H573" s="65">
        <f t="shared" si="376"/>
        <v>0</v>
      </c>
      <c r="J573" s="88">
        <f t="shared" si="377"/>
        <v>0.30233918275901323</v>
      </c>
      <c r="K573" s="88">
        <f t="shared" si="378"/>
        <v>0.12386860133278009</v>
      </c>
      <c r="L573" s="88">
        <f t="shared" si="379"/>
        <v>0.13222723531624195</v>
      </c>
      <c r="M573" s="88">
        <f t="shared" si="380"/>
        <v>0.1679988102863024</v>
      </c>
      <c r="N573" s="88">
        <f t="shared" si="381"/>
        <v>0.21758625555448893</v>
      </c>
      <c r="O573" s="88">
        <f t="shared" si="382"/>
        <v>5.5979914751173407E-2</v>
      </c>
      <c r="P573" s="65">
        <f t="shared" si="383"/>
        <v>0</v>
      </c>
      <c r="Q573" s="65">
        <f t="shared" si="384"/>
        <v>0</v>
      </c>
      <c r="R573" s="65">
        <f t="shared" si="385"/>
        <v>0</v>
      </c>
      <c r="S573" s="65">
        <f t="shared" si="386"/>
        <v>0</v>
      </c>
      <c r="T573" s="65">
        <f t="shared" si="387"/>
        <v>0</v>
      </c>
      <c r="U573" s="65">
        <f t="shared" si="388"/>
        <v>0</v>
      </c>
      <c r="V573" s="89">
        <f t="shared" si="389"/>
        <v>0</v>
      </c>
      <c r="W573" s="89">
        <f t="shared" si="390"/>
        <v>0</v>
      </c>
      <c r="X573" s="89">
        <f t="shared" si="391"/>
        <v>0</v>
      </c>
      <c r="Y573" s="89">
        <f t="shared" si="392"/>
        <v>0</v>
      </c>
      <c r="Z573" s="89">
        <f t="shared" si="393"/>
        <v>0</v>
      </c>
      <c r="AA573" s="89">
        <f t="shared" si="394"/>
        <v>0</v>
      </c>
      <c r="AB573" s="89">
        <f t="shared" si="395"/>
        <v>0</v>
      </c>
      <c r="AC573" s="89">
        <f t="shared" si="396"/>
        <v>0</v>
      </c>
      <c r="AD573" s="89">
        <f t="shared" si="397"/>
        <v>0</v>
      </c>
      <c r="AE573" s="89">
        <f t="shared" si="398"/>
        <v>0</v>
      </c>
      <c r="AF573" s="89">
        <f t="shared" si="399"/>
        <v>0</v>
      </c>
      <c r="AG573" s="89">
        <f t="shared" si="400"/>
        <v>0</v>
      </c>
      <c r="AH573" s="65">
        <v>0</v>
      </c>
      <c r="AI573" s="65">
        <v>0</v>
      </c>
      <c r="AJ573" s="65">
        <v>0</v>
      </c>
      <c r="AK573" s="65">
        <v>0</v>
      </c>
      <c r="AL573" s="65">
        <v>0</v>
      </c>
      <c r="AM573" s="65">
        <v>0</v>
      </c>
      <c r="AN573" s="89">
        <v>0</v>
      </c>
      <c r="AO573" s="89">
        <v>0</v>
      </c>
      <c r="AP573" s="89">
        <v>0</v>
      </c>
      <c r="AQ573" s="89">
        <v>0</v>
      </c>
      <c r="AR573" s="89">
        <v>0</v>
      </c>
      <c r="AS573" s="89">
        <v>0</v>
      </c>
      <c r="AT573" s="89">
        <v>0</v>
      </c>
      <c r="AU573" s="89">
        <v>0</v>
      </c>
      <c r="AV573" s="89">
        <v>0</v>
      </c>
      <c r="AW573" s="89">
        <v>0</v>
      </c>
      <c r="AX573" s="89">
        <v>0</v>
      </c>
      <c r="AY573" s="89">
        <v>0</v>
      </c>
      <c r="AZ573" s="65">
        <f t="shared" si="401"/>
        <v>0</v>
      </c>
      <c r="BA573" s="65">
        <f t="shared" si="402"/>
        <v>0</v>
      </c>
      <c r="BB573" s="65">
        <f t="shared" si="403"/>
        <v>0</v>
      </c>
      <c r="BC573" s="65">
        <f t="shared" si="404"/>
        <v>0</v>
      </c>
      <c r="BD573" s="65">
        <f t="shared" si="405"/>
        <v>0</v>
      </c>
      <c r="BE573" s="65">
        <f t="shared" si="406"/>
        <v>0</v>
      </c>
      <c r="BF573" s="65">
        <f t="shared" si="407"/>
        <v>0</v>
      </c>
      <c r="BG573" s="65">
        <f t="shared" si="408"/>
        <v>0</v>
      </c>
      <c r="BH573" s="65">
        <f t="shared" si="409"/>
        <v>0</v>
      </c>
      <c r="BI573" s="65">
        <f t="shared" si="410"/>
        <v>0</v>
      </c>
      <c r="BJ573" s="65">
        <f t="shared" si="411"/>
        <v>0</v>
      </c>
      <c r="BK573" s="65">
        <f t="shared" si="412"/>
        <v>0</v>
      </c>
    </row>
    <row r="574" spans="2:63" ht="15" hidden="1" customHeight="1" outlineLevel="1">
      <c r="B574" s="56" t="s">
        <v>45</v>
      </c>
      <c r="C574" s="56" t="s">
        <v>135</v>
      </c>
      <c r="D574" s="88">
        <f t="shared" si="372"/>
        <v>0</v>
      </c>
      <c r="E574" s="88">
        <f t="shared" si="373"/>
        <v>0</v>
      </c>
      <c r="F574" s="65">
        <f t="shared" si="374"/>
        <v>0</v>
      </c>
      <c r="G574" s="65">
        <f t="shared" si="375"/>
        <v>0</v>
      </c>
      <c r="H574" s="65">
        <f t="shared" si="376"/>
        <v>0</v>
      </c>
      <c r="J574" s="88">
        <f t="shared" si="377"/>
        <v>0.30233918275901323</v>
      </c>
      <c r="K574" s="88">
        <f t="shared" si="378"/>
        <v>0.12386860133278009</v>
      </c>
      <c r="L574" s="88">
        <f t="shared" si="379"/>
        <v>0.13222723531624195</v>
      </c>
      <c r="M574" s="88">
        <f t="shared" si="380"/>
        <v>0.1679988102863024</v>
      </c>
      <c r="N574" s="88">
        <f t="shared" si="381"/>
        <v>0.21758625555448893</v>
      </c>
      <c r="O574" s="88">
        <f t="shared" si="382"/>
        <v>5.5979914751173407E-2</v>
      </c>
      <c r="P574" s="65">
        <f t="shared" si="383"/>
        <v>0</v>
      </c>
      <c r="Q574" s="65">
        <f t="shared" si="384"/>
        <v>0</v>
      </c>
      <c r="R574" s="65">
        <f t="shared" si="385"/>
        <v>0</v>
      </c>
      <c r="S574" s="65">
        <f t="shared" si="386"/>
        <v>0</v>
      </c>
      <c r="T574" s="65">
        <f t="shared" si="387"/>
        <v>0</v>
      </c>
      <c r="U574" s="65">
        <f t="shared" si="388"/>
        <v>0</v>
      </c>
      <c r="V574" s="89">
        <f t="shared" si="389"/>
        <v>0</v>
      </c>
      <c r="W574" s="89">
        <f t="shared" si="390"/>
        <v>0</v>
      </c>
      <c r="X574" s="89">
        <f t="shared" si="391"/>
        <v>0</v>
      </c>
      <c r="Y574" s="89">
        <f t="shared" si="392"/>
        <v>0</v>
      </c>
      <c r="Z574" s="89">
        <f t="shared" si="393"/>
        <v>0</v>
      </c>
      <c r="AA574" s="89">
        <f t="shared" si="394"/>
        <v>0</v>
      </c>
      <c r="AB574" s="89">
        <f t="shared" si="395"/>
        <v>0</v>
      </c>
      <c r="AC574" s="89">
        <f t="shared" si="396"/>
        <v>0</v>
      </c>
      <c r="AD574" s="89">
        <f t="shared" si="397"/>
        <v>0</v>
      </c>
      <c r="AE574" s="89">
        <f t="shared" si="398"/>
        <v>0</v>
      </c>
      <c r="AF574" s="89">
        <f t="shared" si="399"/>
        <v>0</v>
      </c>
      <c r="AG574" s="89">
        <f t="shared" si="400"/>
        <v>0</v>
      </c>
      <c r="AH574" s="65">
        <v>0</v>
      </c>
      <c r="AI574" s="65">
        <v>0</v>
      </c>
      <c r="AJ574" s="65">
        <v>0</v>
      </c>
      <c r="AK574" s="65">
        <v>0</v>
      </c>
      <c r="AL574" s="65">
        <v>0</v>
      </c>
      <c r="AM574" s="65">
        <v>0</v>
      </c>
      <c r="AN574" s="89">
        <v>0</v>
      </c>
      <c r="AO574" s="89">
        <v>0</v>
      </c>
      <c r="AP574" s="89">
        <v>0</v>
      </c>
      <c r="AQ574" s="89">
        <v>0</v>
      </c>
      <c r="AR574" s="89">
        <v>0</v>
      </c>
      <c r="AS574" s="89">
        <v>0</v>
      </c>
      <c r="AT574" s="89">
        <v>0</v>
      </c>
      <c r="AU574" s="89">
        <v>0</v>
      </c>
      <c r="AV574" s="89">
        <v>0</v>
      </c>
      <c r="AW574" s="89">
        <v>0</v>
      </c>
      <c r="AX574" s="89">
        <v>0</v>
      </c>
      <c r="AY574" s="89">
        <v>0</v>
      </c>
      <c r="AZ574" s="65">
        <f t="shared" si="401"/>
        <v>0</v>
      </c>
      <c r="BA574" s="65">
        <f t="shared" si="402"/>
        <v>0</v>
      </c>
      <c r="BB574" s="65">
        <f t="shared" si="403"/>
        <v>0</v>
      </c>
      <c r="BC574" s="65">
        <f t="shared" si="404"/>
        <v>0</v>
      </c>
      <c r="BD574" s="65">
        <f t="shared" si="405"/>
        <v>0</v>
      </c>
      <c r="BE574" s="65">
        <f t="shared" si="406"/>
        <v>0</v>
      </c>
      <c r="BF574" s="65">
        <f t="shared" si="407"/>
        <v>0</v>
      </c>
      <c r="BG574" s="65">
        <f t="shared" si="408"/>
        <v>0</v>
      </c>
      <c r="BH574" s="65">
        <f t="shared" si="409"/>
        <v>0</v>
      </c>
      <c r="BI574" s="65">
        <f t="shared" si="410"/>
        <v>0</v>
      </c>
      <c r="BJ574" s="65">
        <f t="shared" si="411"/>
        <v>0</v>
      </c>
      <c r="BK574" s="65">
        <f t="shared" si="412"/>
        <v>0</v>
      </c>
    </row>
    <row r="575" spans="2:63" ht="15" hidden="1" customHeight="1" outlineLevel="1">
      <c r="B575" s="56" t="s">
        <v>44</v>
      </c>
      <c r="C575" s="56" t="s">
        <v>125</v>
      </c>
      <c r="D575" s="88">
        <f t="shared" si="372"/>
        <v>0</v>
      </c>
      <c r="E575" s="88">
        <f t="shared" si="373"/>
        <v>0</v>
      </c>
      <c r="F575" s="65">
        <f t="shared" si="374"/>
        <v>0</v>
      </c>
      <c r="G575" s="65">
        <f t="shared" si="375"/>
        <v>0</v>
      </c>
      <c r="H575" s="65">
        <f t="shared" si="376"/>
        <v>0</v>
      </c>
      <c r="J575" s="88">
        <f t="shared" si="377"/>
        <v>0.30233918275901323</v>
      </c>
      <c r="K575" s="88">
        <f t="shared" si="378"/>
        <v>0.12386860133278009</v>
      </c>
      <c r="L575" s="88">
        <f t="shared" si="379"/>
        <v>0.13222723531624195</v>
      </c>
      <c r="M575" s="88">
        <f t="shared" si="380"/>
        <v>0.1679988102863024</v>
      </c>
      <c r="N575" s="88">
        <f t="shared" si="381"/>
        <v>0.21758625555448893</v>
      </c>
      <c r="O575" s="88">
        <f t="shared" si="382"/>
        <v>5.5979914751173407E-2</v>
      </c>
      <c r="P575" s="65">
        <f t="shared" si="383"/>
        <v>0</v>
      </c>
      <c r="Q575" s="65">
        <f t="shared" si="384"/>
        <v>0</v>
      </c>
      <c r="R575" s="65">
        <f t="shared" si="385"/>
        <v>0</v>
      </c>
      <c r="S575" s="65">
        <f t="shared" si="386"/>
        <v>0</v>
      </c>
      <c r="T575" s="65">
        <f t="shared" si="387"/>
        <v>0</v>
      </c>
      <c r="U575" s="65">
        <f t="shared" si="388"/>
        <v>0</v>
      </c>
      <c r="V575" s="89">
        <f t="shared" si="389"/>
        <v>0</v>
      </c>
      <c r="W575" s="89">
        <f t="shared" si="390"/>
        <v>0</v>
      </c>
      <c r="X575" s="89">
        <f t="shared" si="391"/>
        <v>0</v>
      </c>
      <c r="Y575" s="89">
        <f t="shared" si="392"/>
        <v>0</v>
      </c>
      <c r="Z575" s="89">
        <f t="shared" si="393"/>
        <v>0</v>
      </c>
      <c r="AA575" s="89">
        <f t="shared" si="394"/>
        <v>0</v>
      </c>
      <c r="AB575" s="89">
        <f t="shared" si="395"/>
        <v>0</v>
      </c>
      <c r="AC575" s="89">
        <f t="shared" si="396"/>
        <v>0</v>
      </c>
      <c r="AD575" s="89">
        <f t="shared" si="397"/>
        <v>0</v>
      </c>
      <c r="AE575" s="89">
        <f t="shared" si="398"/>
        <v>0</v>
      </c>
      <c r="AF575" s="89">
        <f t="shared" si="399"/>
        <v>0</v>
      </c>
      <c r="AG575" s="89">
        <f t="shared" si="400"/>
        <v>0</v>
      </c>
      <c r="AH575" s="65">
        <v>0</v>
      </c>
      <c r="AI575" s="65">
        <v>0</v>
      </c>
      <c r="AJ575" s="65">
        <v>0</v>
      </c>
      <c r="AK575" s="65">
        <v>0</v>
      </c>
      <c r="AL575" s="65">
        <v>0</v>
      </c>
      <c r="AM575" s="65">
        <v>0</v>
      </c>
      <c r="AN575" s="89">
        <v>0</v>
      </c>
      <c r="AO575" s="89">
        <v>0</v>
      </c>
      <c r="AP575" s="89">
        <v>0</v>
      </c>
      <c r="AQ575" s="89">
        <v>0</v>
      </c>
      <c r="AR575" s="89">
        <v>0</v>
      </c>
      <c r="AS575" s="89">
        <v>0</v>
      </c>
      <c r="AT575" s="89">
        <v>0</v>
      </c>
      <c r="AU575" s="89">
        <v>0</v>
      </c>
      <c r="AV575" s="89">
        <v>0</v>
      </c>
      <c r="AW575" s="89">
        <v>0</v>
      </c>
      <c r="AX575" s="89">
        <v>0</v>
      </c>
      <c r="AY575" s="89">
        <v>0</v>
      </c>
      <c r="AZ575" s="65">
        <f t="shared" si="401"/>
        <v>0</v>
      </c>
      <c r="BA575" s="65">
        <f t="shared" si="402"/>
        <v>0</v>
      </c>
      <c r="BB575" s="65">
        <f t="shared" si="403"/>
        <v>0</v>
      </c>
      <c r="BC575" s="65">
        <f t="shared" si="404"/>
        <v>0</v>
      </c>
      <c r="BD575" s="65">
        <f t="shared" si="405"/>
        <v>0</v>
      </c>
      <c r="BE575" s="65">
        <f t="shared" si="406"/>
        <v>0</v>
      </c>
      <c r="BF575" s="65">
        <f t="shared" si="407"/>
        <v>0</v>
      </c>
      <c r="BG575" s="65">
        <f t="shared" si="408"/>
        <v>0</v>
      </c>
      <c r="BH575" s="65">
        <f t="shared" si="409"/>
        <v>0</v>
      </c>
      <c r="BI575" s="65">
        <f t="shared" si="410"/>
        <v>0</v>
      </c>
      <c r="BJ575" s="65">
        <f t="shared" si="411"/>
        <v>0</v>
      </c>
      <c r="BK575" s="65">
        <f t="shared" si="412"/>
        <v>0</v>
      </c>
    </row>
    <row r="576" spans="2:63" ht="15" hidden="1" customHeight="1" outlineLevel="1">
      <c r="B576" s="56" t="s">
        <v>44</v>
      </c>
      <c r="C576" s="56" t="s">
        <v>126</v>
      </c>
      <c r="D576" s="88">
        <f t="shared" si="372"/>
        <v>0</v>
      </c>
      <c r="E576" s="88">
        <f t="shared" si="373"/>
        <v>0</v>
      </c>
      <c r="F576" s="65">
        <f t="shared" si="374"/>
        <v>0</v>
      </c>
      <c r="G576" s="65">
        <f t="shared" si="375"/>
        <v>0</v>
      </c>
      <c r="H576" s="65">
        <f t="shared" si="376"/>
        <v>0</v>
      </c>
      <c r="J576" s="88">
        <f t="shared" si="377"/>
        <v>0.30233918275901323</v>
      </c>
      <c r="K576" s="88">
        <f t="shared" si="378"/>
        <v>0.12386860133278009</v>
      </c>
      <c r="L576" s="88">
        <f t="shared" si="379"/>
        <v>0.13222723531624195</v>
      </c>
      <c r="M576" s="88">
        <f t="shared" si="380"/>
        <v>0.1679988102863024</v>
      </c>
      <c r="N576" s="88">
        <f t="shared" si="381"/>
        <v>0.21758625555448893</v>
      </c>
      <c r="O576" s="88">
        <f t="shared" si="382"/>
        <v>5.5979914751173407E-2</v>
      </c>
      <c r="P576" s="65">
        <f t="shared" si="383"/>
        <v>0</v>
      </c>
      <c r="Q576" s="65">
        <f t="shared" si="384"/>
        <v>0</v>
      </c>
      <c r="R576" s="65">
        <f t="shared" si="385"/>
        <v>0</v>
      </c>
      <c r="S576" s="65">
        <f t="shared" si="386"/>
        <v>0</v>
      </c>
      <c r="T576" s="65">
        <f t="shared" si="387"/>
        <v>0</v>
      </c>
      <c r="U576" s="65">
        <f t="shared" si="388"/>
        <v>0</v>
      </c>
      <c r="V576" s="89">
        <f t="shared" si="389"/>
        <v>0</v>
      </c>
      <c r="W576" s="89">
        <f t="shared" si="390"/>
        <v>0</v>
      </c>
      <c r="X576" s="89">
        <f t="shared" si="391"/>
        <v>0</v>
      </c>
      <c r="Y576" s="89">
        <f t="shared" si="392"/>
        <v>0</v>
      </c>
      <c r="Z576" s="89">
        <f t="shared" si="393"/>
        <v>0</v>
      </c>
      <c r="AA576" s="89">
        <f t="shared" si="394"/>
        <v>0</v>
      </c>
      <c r="AB576" s="89">
        <f t="shared" si="395"/>
        <v>0</v>
      </c>
      <c r="AC576" s="89">
        <f t="shared" si="396"/>
        <v>0</v>
      </c>
      <c r="AD576" s="89">
        <f t="shared" si="397"/>
        <v>0</v>
      </c>
      <c r="AE576" s="89">
        <f t="shared" si="398"/>
        <v>0</v>
      </c>
      <c r="AF576" s="89">
        <f t="shared" si="399"/>
        <v>0</v>
      </c>
      <c r="AG576" s="89">
        <f t="shared" si="400"/>
        <v>0</v>
      </c>
      <c r="AH576" s="65">
        <v>0</v>
      </c>
      <c r="AI576" s="65">
        <v>0</v>
      </c>
      <c r="AJ576" s="65">
        <v>0</v>
      </c>
      <c r="AK576" s="65">
        <v>0</v>
      </c>
      <c r="AL576" s="65">
        <v>0</v>
      </c>
      <c r="AM576" s="65">
        <v>0</v>
      </c>
      <c r="AN576" s="89">
        <v>0</v>
      </c>
      <c r="AO576" s="89">
        <v>0</v>
      </c>
      <c r="AP576" s="89">
        <v>0</v>
      </c>
      <c r="AQ576" s="89">
        <v>0</v>
      </c>
      <c r="AR576" s="89">
        <v>0</v>
      </c>
      <c r="AS576" s="89">
        <v>0</v>
      </c>
      <c r="AT576" s="89">
        <v>0</v>
      </c>
      <c r="AU576" s="89">
        <v>0</v>
      </c>
      <c r="AV576" s="89">
        <v>0</v>
      </c>
      <c r="AW576" s="89">
        <v>0</v>
      </c>
      <c r="AX576" s="89">
        <v>0</v>
      </c>
      <c r="AY576" s="89">
        <v>0</v>
      </c>
      <c r="AZ576" s="65">
        <f t="shared" si="401"/>
        <v>0</v>
      </c>
      <c r="BA576" s="65">
        <f t="shared" si="402"/>
        <v>0</v>
      </c>
      <c r="BB576" s="65">
        <f t="shared" si="403"/>
        <v>0</v>
      </c>
      <c r="BC576" s="65">
        <f t="shared" si="404"/>
        <v>0</v>
      </c>
      <c r="BD576" s="65">
        <f t="shared" si="405"/>
        <v>0</v>
      </c>
      <c r="BE576" s="65">
        <f t="shared" si="406"/>
        <v>0</v>
      </c>
      <c r="BF576" s="65">
        <f t="shared" si="407"/>
        <v>0</v>
      </c>
      <c r="BG576" s="65">
        <f t="shared" si="408"/>
        <v>0</v>
      </c>
      <c r="BH576" s="65">
        <f t="shared" si="409"/>
        <v>0</v>
      </c>
      <c r="BI576" s="65">
        <f t="shared" si="410"/>
        <v>0</v>
      </c>
      <c r="BJ576" s="65">
        <f t="shared" si="411"/>
        <v>0</v>
      </c>
      <c r="BK576" s="65">
        <f t="shared" si="412"/>
        <v>0</v>
      </c>
    </row>
    <row r="577" spans="2:63" ht="15" hidden="1" customHeight="1" outlineLevel="1">
      <c r="B577" s="56" t="s">
        <v>44</v>
      </c>
      <c r="C577" s="56" t="s">
        <v>127</v>
      </c>
      <c r="D577" s="88">
        <f t="shared" si="372"/>
        <v>0</v>
      </c>
      <c r="E577" s="88">
        <f t="shared" si="373"/>
        <v>0</v>
      </c>
      <c r="F577" s="65">
        <f t="shared" si="374"/>
        <v>0</v>
      </c>
      <c r="G577" s="65">
        <f t="shared" si="375"/>
        <v>0</v>
      </c>
      <c r="H577" s="65">
        <f t="shared" si="376"/>
        <v>0</v>
      </c>
      <c r="J577" s="88">
        <f t="shared" si="377"/>
        <v>5.8882235528942119E-3</v>
      </c>
      <c r="K577" s="88">
        <f t="shared" si="378"/>
        <v>1.4970059880239522E-3</v>
      </c>
      <c r="L577" s="88">
        <f t="shared" si="379"/>
        <v>0.91427145708582835</v>
      </c>
      <c r="M577" s="88">
        <f t="shared" si="380"/>
        <v>0</v>
      </c>
      <c r="N577" s="88">
        <f t="shared" si="381"/>
        <v>7.8343313373253495E-2</v>
      </c>
      <c r="O577" s="88">
        <f t="shared" si="382"/>
        <v>0</v>
      </c>
      <c r="P577" s="65">
        <f t="shared" si="383"/>
        <v>0</v>
      </c>
      <c r="Q577" s="65">
        <f t="shared" si="384"/>
        <v>0</v>
      </c>
      <c r="R577" s="65">
        <f t="shared" si="385"/>
        <v>0</v>
      </c>
      <c r="S577" s="65">
        <f t="shared" si="386"/>
        <v>0</v>
      </c>
      <c r="T577" s="65">
        <f t="shared" si="387"/>
        <v>0</v>
      </c>
      <c r="U577" s="65">
        <f t="shared" si="388"/>
        <v>0</v>
      </c>
      <c r="V577" s="89">
        <f t="shared" si="389"/>
        <v>0</v>
      </c>
      <c r="W577" s="89">
        <f t="shared" si="390"/>
        <v>0</v>
      </c>
      <c r="X577" s="89">
        <f t="shared" si="391"/>
        <v>0</v>
      </c>
      <c r="Y577" s="89">
        <f t="shared" si="392"/>
        <v>0</v>
      </c>
      <c r="Z577" s="89">
        <f t="shared" si="393"/>
        <v>0</v>
      </c>
      <c r="AA577" s="89">
        <f t="shared" si="394"/>
        <v>0</v>
      </c>
      <c r="AB577" s="89">
        <f t="shared" si="395"/>
        <v>0</v>
      </c>
      <c r="AC577" s="89">
        <f t="shared" si="396"/>
        <v>0</v>
      </c>
      <c r="AD577" s="89">
        <f t="shared" si="397"/>
        <v>0</v>
      </c>
      <c r="AE577" s="89">
        <f t="shared" si="398"/>
        <v>0</v>
      </c>
      <c r="AF577" s="89">
        <f t="shared" si="399"/>
        <v>0</v>
      </c>
      <c r="AG577" s="89">
        <f t="shared" si="400"/>
        <v>0</v>
      </c>
      <c r="AH577" s="65">
        <v>59</v>
      </c>
      <c r="AI577" s="65">
        <v>15</v>
      </c>
      <c r="AJ577" s="65">
        <v>9161</v>
      </c>
      <c r="AK577" s="65">
        <v>0</v>
      </c>
      <c r="AL577" s="65">
        <v>785</v>
      </c>
      <c r="AM577" s="65">
        <v>0</v>
      </c>
      <c r="AN577" s="89">
        <v>110883</v>
      </c>
      <c r="AO577" s="89">
        <v>30312</v>
      </c>
      <c r="AP577" s="89">
        <v>17940550</v>
      </c>
      <c r="AQ577" s="89">
        <v>0</v>
      </c>
      <c r="AR577" s="89">
        <v>1337410</v>
      </c>
      <c r="AS577" s="89">
        <v>0</v>
      </c>
      <c r="AT577" s="89">
        <v>66611</v>
      </c>
      <c r="AU577" s="89">
        <v>14625</v>
      </c>
      <c r="AV577" s="89">
        <v>10322985</v>
      </c>
      <c r="AW577" s="89">
        <v>0</v>
      </c>
      <c r="AX577" s="89">
        <v>891306</v>
      </c>
      <c r="AY577" s="89">
        <v>0</v>
      </c>
      <c r="AZ577" s="65">
        <f t="shared" si="401"/>
        <v>1879.3728813559321</v>
      </c>
      <c r="BA577" s="65">
        <f t="shared" si="402"/>
        <v>2020.8</v>
      </c>
      <c r="BB577" s="65">
        <f t="shared" si="403"/>
        <v>1958.3615325837791</v>
      </c>
      <c r="BC577" s="65">
        <f t="shared" si="404"/>
        <v>0</v>
      </c>
      <c r="BD577" s="65">
        <f t="shared" si="405"/>
        <v>1703.7070063694268</v>
      </c>
      <c r="BE577" s="65">
        <f t="shared" si="406"/>
        <v>0</v>
      </c>
      <c r="BF577" s="65">
        <f t="shared" si="407"/>
        <v>1129</v>
      </c>
      <c r="BG577" s="65">
        <f t="shared" si="408"/>
        <v>975</v>
      </c>
      <c r="BH577" s="65">
        <f t="shared" si="409"/>
        <v>1126.840410435542</v>
      </c>
      <c r="BI577" s="65">
        <f t="shared" si="410"/>
        <v>0</v>
      </c>
      <c r="BJ577" s="65">
        <f t="shared" si="411"/>
        <v>1135.4216560509553</v>
      </c>
      <c r="BK577" s="65">
        <f t="shared" si="412"/>
        <v>0</v>
      </c>
    </row>
    <row r="578" spans="2:63" ht="15" hidden="1" customHeight="1" outlineLevel="1">
      <c r="B578" s="56" t="s">
        <v>44</v>
      </c>
      <c r="C578" s="56" t="s">
        <v>128</v>
      </c>
      <c r="D578" s="88">
        <f t="shared" si="372"/>
        <v>0</v>
      </c>
      <c r="E578" s="88">
        <f t="shared" si="373"/>
        <v>0</v>
      </c>
      <c r="F578" s="65">
        <f t="shared" si="374"/>
        <v>0</v>
      </c>
      <c r="G578" s="65">
        <f t="shared" si="375"/>
        <v>0</v>
      </c>
      <c r="H578" s="65">
        <f t="shared" si="376"/>
        <v>0</v>
      </c>
      <c r="J578" s="88">
        <f t="shared" si="377"/>
        <v>0.30233918275901323</v>
      </c>
      <c r="K578" s="88">
        <f t="shared" si="378"/>
        <v>0.12386860133278009</v>
      </c>
      <c r="L578" s="88">
        <f t="shared" si="379"/>
        <v>0.13222723531624195</v>
      </c>
      <c r="M578" s="88">
        <f t="shared" si="380"/>
        <v>0.1679988102863024</v>
      </c>
      <c r="N578" s="88">
        <f t="shared" si="381"/>
        <v>0.21758625555448893</v>
      </c>
      <c r="O578" s="88">
        <f t="shared" si="382"/>
        <v>5.5979914751173407E-2</v>
      </c>
      <c r="P578" s="65">
        <f t="shared" si="383"/>
        <v>0</v>
      </c>
      <c r="Q578" s="65">
        <f t="shared" si="384"/>
        <v>0</v>
      </c>
      <c r="R578" s="65">
        <f t="shared" si="385"/>
        <v>0</v>
      </c>
      <c r="S578" s="65">
        <f t="shared" si="386"/>
        <v>0</v>
      </c>
      <c r="T578" s="65">
        <f t="shared" si="387"/>
        <v>0</v>
      </c>
      <c r="U578" s="65">
        <f t="shared" si="388"/>
        <v>0</v>
      </c>
      <c r="V578" s="89">
        <f t="shared" si="389"/>
        <v>0</v>
      </c>
      <c r="W578" s="89">
        <f t="shared" si="390"/>
        <v>0</v>
      </c>
      <c r="X578" s="89">
        <f t="shared" si="391"/>
        <v>0</v>
      </c>
      <c r="Y578" s="89">
        <f t="shared" si="392"/>
        <v>0</v>
      </c>
      <c r="Z578" s="89">
        <f t="shared" si="393"/>
        <v>0</v>
      </c>
      <c r="AA578" s="89">
        <f t="shared" si="394"/>
        <v>0</v>
      </c>
      <c r="AB578" s="89">
        <f t="shared" si="395"/>
        <v>0</v>
      </c>
      <c r="AC578" s="89">
        <f t="shared" si="396"/>
        <v>0</v>
      </c>
      <c r="AD578" s="89">
        <f t="shared" si="397"/>
        <v>0</v>
      </c>
      <c r="AE578" s="89">
        <f t="shared" si="398"/>
        <v>0</v>
      </c>
      <c r="AF578" s="89">
        <f t="shared" si="399"/>
        <v>0</v>
      </c>
      <c r="AG578" s="89">
        <f t="shared" si="400"/>
        <v>0</v>
      </c>
      <c r="AH578" s="65">
        <v>0</v>
      </c>
      <c r="AI578" s="65">
        <v>0</v>
      </c>
      <c r="AJ578" s="65">
        <v>0</v>
      </c>
      <c r="AK578" s="65">
        <v>0</v>
      </c>
      <c r="AL578" s="65">
        <v>0</v>
      </c>
      <c r="AM578" s="65">
        <v>0</v>
      </c>
      <c r="AN578" s="89">
        <v>0</v>
      </c>
      <c r="AO578" s="89">
        <v>0</v>
      </c>
      <c r="AP578" s="89">
        <v>0</v>
      </c>
      <c r="AQ578" s="89">
        <v>0</v>
      </c>
      <c r="AR578" s="89">
        <v>0</v>
      </c>
      <c r="AS578" s="89">
        <v>0</v>
      </c>
      <c r="AT578" s="89">
        <v>0</v>
      </c>
      <c r="AU578" s="89">
        <v>0</v>
      </c>
      <c r="AV578" s="89">
        <v>0</v>
      </c>
      <c r="AW578" s="89">
        <v>0</v>
      </c>
      <c r="AX578" s="89">
        <v>0</v>
      </c>
      <c r="AY578" s="89">
        <v>0</v>
      </c>
      <c r="AZ578" s="65">
        <f t="shared" si="401"/>
        <v>0</v>
      </c>
      <c r="BA578" s="65">
        <f t="shared" si="402"/>
        <v>0</v>
      </c>
      <c r="BB578" s="65">
        <f t="shared" si="403"/>
        <v>0</v>
      </c>
      <c r="BC578" s="65">
        <f t="shared" si="404"/>
        <v>0</v>
      </c>
      <c r="BD578" s="65">
        <f t="shared" si="405"/>
        <v>0</v>
      </c>
      <c r="BE578" s="65">
        <f t="shared" si="406"/>
        <v>0</v>
      </c>
      <c r="BF578" s="65">
        <f t="shared" si="407"/>
        <v>0</v>
      </c>
      <c r="BG578" s="65">
        <f t="shared" si="408"/>
        <v>0</v>
      </c>
      <c r="BH578" s="65">
        <f t="shared" si="409"/>
        <v>0</v>
      </c>
      <c r="BI578" s="65">
        <f t="shared" si="410"/>
        <v>0</v>
      </c>
      <c r="BJ578" s="65">
        <f t="shared" si="411"/>
        <v>0</v>
      </c>
      <c r="BK578" s="65">
        <f t="shared" si="412"/>
        <v>0</v>
      </c>
    </row>
    <row r="579" spans="2:63" ht="15" hidden="1" customHeight="1" outlineLevel="1">
      <c r="B579" s="56" t="s">
        <v>44</v>
      </c>
      <c r="C579" s="56" t="s">
        <v>40</v>
      </c>
      <c r="D579" s="88">
        <f t="shared" si="372"/>
        <v>0</v>
      </c>
      <c r="E579" s="88">
        <f t="shared" si="373"/>
        <v>0</v>
      </c>
      <c r="F579" s="65">
        <f t="shared" si="374"/>
        <v>0</v>
      </c>
      <c r="G579" s="65">
        <f t="shared" si="375"/>
        <v>0</v>
      </c>
      <c r="H579" s="65">
        <f t="shared" si="376"/>
        <v>0</v>
      </c>
      <c r="J579" s="88">
        <f t="shared" si="377"/>
        <v>0.30233918275901323</v>
      </c>
      <c r="K579" s="88">
        <f t="shared" si="378"/>
        <v>0.12386860133278009</v>
      </c>
      <c r="L579" s="88">
        <f t="shared" si="379"/>
        <v>0.13222723531624195</v>
      </c>
      <c r="M579" s="88">
        <f t="shared" si="380"/>
        <v>0.1679988102863024</v>
      </c>
      <c r="N579" s="88">
        <f t="shared" si="381"/>
        <v>0.21758625555448893</v>
      </c>
      <c r="O579" s="88">
        <f t="shared" si="382"/>
        <v>5.5979914751173407E-2</v>
      </c>
      <c r="P579" s="65">
        <f t="shared" si="383"/>
        <v>0</v>
      </c>
      <c r="Q579" s="65">
        <f t="shared" si="384"/>
        <v>0</v>
      </c>
      <c r="R579" s="65">
        <f t="shared" si="385"/>
        <v>0</v>
      </c>
      <c r="S579" s="65">
        <f t="shared" si="386"/>
        <v>0</v>
      </c>
      <c r="T579" s="65">
        <f t="shared" si="387"/>
        <v>0</v>
      </c>
      <c r="U579" s="65">
        <f t="shared" si="388"/>
        <v>0</v>
      </c>
      <c r="V579" s="89">
        <f t="shared" si="389"/>
        <v>0</v>
      </c>
      <c r="W579" s="89">
        <f t="shared" si="390"/>
        <v>0</v>
      </c>
      <c r="X579" s="89">
        <f t="shared" si="391"/>
        <v>0</v>
      </c>
      <c r="Y579" s="89">
        <f t="shared" si="392"/>
        <v>0</v>
      </c>
      <c r="Z579" s="89">
        <f t="shared" si="393"/>
        <v>0</v>
      </c>
      <c r="AA579" s="89">
        <f t="shared" si="394"/>
        <v>0</v>
      </c>
      <c r="AB579" s="89">
        <f t="shared" si="395"/>
        <v>0</v>
      </c>
      <c r="AC579" s="89">
        <f t="shared" si="396"/>
        <v>0</v>
      </c>
      <c r="AD579" s="89">
        <f t="shared" si="397"/>
        <v>0</v>
      </c>
      <c r="AE579" s="89">
        <f t="shared" si="398"/>
        <v>0</v>
      </c>
      <c r="AF579" s="89">
        <f t="shared" si="399"/>
        <v>0</v>
      </c>
      <c r="AG579" s="89">
        <f t="shared" si="400"/>
        <v>0</v>
      </c>
      <c r="AH579" s="65">
        <v>0</v>
      </c>
      <c r="AI579" s="65">
        <v>0</v>
      </c>
      <c r="AJ579" s="65">
        <v>0</v>
      </c>
      <c r="AK579" s="65">
        <v>0</v>
      </c>
      <c r="AL579" s="65">
        <v>0</v>
      </c>
      <c r="AM579" s="65">
        <v>0</v>
      </c>
      <c r="AN579" s="89">
        <v>0</v>
      </c>
      <c r="AO579" s="89">
        <v>0</v>
      </c>
      <c r="AP579" s="89">
        <v>0</v>
      </c>
      <c r="AQ579" s="89">
        <v>0</v>
      </c>
      <c r="AR579" s="89">
        <v>0</v>
      </c>
      <c r="AS579" s="89">
        <v>0</v>
      </c>
      <c r="AT579" s="89">
        <v>0</v>
      </c>
      <c r="AU579" s="89">
        <v>0</v>
      </c>
      <c r="AV579" s="89">
        <v>0</v>
      </c>
      <c r="AW579" s="89">
        <v>0</v>
      </c>
      <c r="AX579" s="89">
        <v>0</v>
      </c>
      <c r="AY579" s="89">
        <v>0</v>
      </c>
      <c r="AZ579" s="65">
        <f t="shared" si="401"/>
        <v>0</v>
      </c>
      <c r="BA579" s="65">
        <f t="shared" si="402"/>
        <v>0</v>
      </c>
      <c r="BB579" s="65">
        <f t="shared" si="403"/>
        <v>0</v>
      </c>
      <c r="BC579" s="65">
        <f t="shared" si="404"/>
        <v>0</v>
      </c>
      <c r="BD579" s="65">
        <f t="shared" si="405"/>
        <v>0</v>
      </c>
      <c r="BE579" s="65">
        <f t="shared" si="406"/>
        <v>0</v>
      </c>
      <c r="BF579" s="65">
        <f t="shared" si="407"/>
        <v>0</v>
      </c>
      <c r="BG579" s="65">
        <f t="shared" si="408"/>
        <v>0</v>
      </c>
      <c r="BH579" s="65">
        <f t="shared" si="409"/>
        <v>0</v>
      </c>
      <c r="BI579" s="65">
        <f t="shared" si="410"/>
        <v>0</v>
      </c>
      <c r="BJ579" s="65">
        <f t="shared" si="411"/>
        <v>0</v>
      </c>
      <c r="BK579" s="65">
        <f t="shared" si="412"/>
        <v>0</v>
      </c>
    </row>
    <row r="580" spans="2:63" ht="15" hidden="1" customHeight="1" outlineLevel="1">
      <c r="B580" s="56" t="s">
        <v>44</v>
      </c>
      <c r="C580" s="56" t="s">
        <v>129</v>
      </c>
      <c r="D580" s="88">
        <f t="shared" si="372"/>
        <v>0</v>
      </c>
      <c r="E580" s="88">
        <f t="shared" si="373"/>
        <v>0</v>
      </c>
      <c r="F580" s="65">
        <f t="shared" si="374"/>
        <v>0</v>
      </c>
      <c r="G580" s="65">
        <f t="shared" si="375"/>
        <v>0</v>
      </c>
      <c r="H580" s="65">
        <f t="shared" si="376"/>
        <v>0</v>
      </c>
      <c r="J580" s="88">
        <f t="shared" si="377"/>
        <v>0.30233918275901323</v>
      </c>
      <c r="K580" s="88">
        <f t="shared" si="378"/>
        <v>0.12386860133278009</v>
      </c>
      <c r="L580" s="88">
        <f t="shared" si="379"/>
        <v>0.13222723531624195</v>
      </c>
      <c r="M580" s="88">
        <f t="shared" si="380"/>
        <v>0.1679988102863024</v>
      </c>
      <c r="N580" s="88">
        <f t="shared" si="381"/>
        <v>0.21758625555448893</v>
      </c>
      <c r="O580" s="88">
        <f t="shared" si="382"/>
        <v>5.5979914751173407E-2</v>
      </c>
      <c r="P580" s="65">
        <f t="shared" si="383"/>
        <v>0</v>
      </c>
      <c r="Q580" s="65">
        <f t="shared" si="384"/>
        <v>0</v>
      </c>
      <c r="R580" s="65">
        <f t="shared" si="385"/>
        <v>0</v>
      </c>
      <c r="S580" s="65">
        <f t="shared" si="386"/>
        <v>0</v>
      </c>
      <c r="T580" s="65">
        <f t="shared" si="387"/>
        <v>0</v>
      </c>
      <c r="U580" s="65">
        <f t="shared" si="388"/>
        <v>0</v>
      </c>
      <c r="V580" s="89">
        <f t="shared" si="389"/>
        <v>0</v>
      </c>
      <c r="W580" s="89">
        <f t="shared" si="390"/>
        <v>0</v>
      </c>
      <c r="X580" s="89">
        <f t="shared" si="391"/>
        <v>0</v>
      </c>
      <c r="Y580" s="89">
        <f t="shared" si="392"/>
        <v>0</v>
      </c>
      <c r="Z580" s="89">
        <f t="shared" si="393"/>
        <v>0</v>
      </c>
      <c r="AA580" s="89">
        <f t="shared" si="394"/>
        <v>0</v>
      </c>
      <c r="AB580" s="89">
        <f t="shared" si="395"/>
        <v>0</v>
      </c>
      <c r="AC580" s="89">
        <f t="shared" si="396"/>
        <v>0</v>
      </c>
      <c r="AD580" s="89">
        <f t="shared" si="397"/>
        <v>0</v>
      </c>
      <c r="AE580" s="89">
        <f t="shared" si="398"/>
        <v>0</v>
      </c>
      <c r="AF580" s="89">
        <f t="shared" si="399"/>
        <v>0</v>
      </c>
      <c r="AG580" s="89">
        <f t="shared" si="400"/>
        <v>0</v>
      </c>
      <c r="AH580" s="65">
        <v>0</v>
      </c>
      <c r="AI580" s="65">
        <v>0</v>
      </c>
      <c r="AJ580" s="65">
        <v>0</v>
      </c>
      <c r="AK580" s="65">
        <v>0</v>
      </c>
      <c r="AL580" s="65">
        <v>0</v>
      </c>
      <c r="AM580" s="65">
        <v>0</v>
      </c>
      <c r="AN580" s="89">
        <v>0</v>
      </c>
      <c r="AO580" s="89">
        <v>0</v>
      </c>
      <c r="AP580" s="89">
        <v>0</v>
      </c>
      <c r="AQ580" s="89">
        <v>0</v>
      </c>
      <c r="AR580" s="89">
        <v>0</v>
      </c>
      <c r="AS580" s="89">
        <v>0</v>
      </c>
      <c r="AT580" s="89">
        <v>0</v>
      </c>
      <c r="AU580" s="89">
        <v>0</v>
      </c>
      <c r="AV580" s="89">
        <v>0</v>
      </c>
      <c r="AW580" s="89">
        <v>0</v>
      </c>
      <c r="AX580" s="89">
        <v>0</v>
      </c>
      <c r="AY580" s="89">
        <v>0</v>
      </c>
      <c r="AZ580" s="65">
        <f t="shared" si="401"/>
        <v>0</v>
      </c>
      <c r="BA580" s="65">
        <f t="shared" si="402"/>
        <v>0</v>
      </c>
      <c r="BB580" s="65">
        <f t="shared" si="403"/>
        <v>0</v>
      </c>
      <c r="BC580" s="65">
        <f t="shared" si="404"/>
        <v>0</v>
      </c>
      <c r="BD580" s="65">
        <f t="shared" si="405"/>
        <v>0</v>
      </c>
      <c r="BE580" s="65">
        <f t="shared" si="406"/>
        <v>0</v>
      </c>
      <c r="BF580" s="65">
        <f t="shared" si="407"/>
        <v>0</v>
      </c>
      <c r="BG580" s="65">
        <f t="shared" si="408"/>
        <v>0</v>
      </c>
      <c r="BH580" s="65">
        <f t="shared" si="409"/>
        <v>0</v>
      </c>
      <c r="BI580" s="65">
        <f t="shared" si="410"/>
        <v>0</v>
      </c>
      <c r="BJ580" s="65">
        <f t="shared" si="411"/>
        <v>0</v>
      </c>
      <c r="BK580" s="65">
        <f t="shared" si="412"/>
        <v>0</v>
      </c>
    </row>
    <row r="581" spans="2:63" ht="15" hidden="1" customHeight="1" outlineLevel="1">
      <c r="B581" s="56" t="s">
        <v>44</v>
      </c>
      <c r="C581" s="56" t="s">
        <v>130</v>
      </c>
      <c r="D581" s="88">
        <f t="shared" si="372"/>
        <v>0</v>
      </c>
      <c r="E581" s="88">
        <f t="shared" si="373"/>
        <v>0</v>
      </c>
      <c r="F581" s="65">
        <f t="shared" si="374"/>
        <v>0</v>
      </c>
      <c r="G581" s="65">
        <f t="shared" si="375"/>
        <v>0</v>
      </c>
      <c r="H581" s="65">
        <f t="shared" si="376"/>
        <v>0</v>
      </c>
      <c r="J581" s="88">
        <f t="shared" si="377"/>
        <v>0.47373243738546122</v>
      </c>
      <c r="K581" s="88">
        <f t="shared" si="378"/>
        <v>4.2252087151293014E-2</v>
      </c>
      <c r="L581" s="88">
        <f t="shared" si="379"/>
        <v>0.44736306251272651</v>
      </c>
      <c r="M581" s="88">
        <f t="shared" si="380"/>
        <v>0</v>
      </c>
      <c r="N581" s="88">
        <f t="shared" si="381"/>
        <v>3.6652412950519242E-2</v>
      </c>
      <c r="O581" s="88">
        <f t="shared" si="382"/>
        <v>0</v>
      </c>
      <c r="P581" s="65">
        <f t="shared" si="383"/>
        <v>0</v>
      </c>
      <c r="Q581" s="65">
        <f t="shared" si="384"/>
        <v>0</v>
      </c>
      <c r="R581" s="65">
        <f t="shared" si="385"/>
        <v>0</v>
      </c>
      <c r="S581" s="65">
        <f t="shared" si="386"/>
        <v>0</v>
      </c>
      <c r="T581" s="65">
        <f t="shared" si="387"/>
        <v>0</v>
      </c>
      <c r="U581" s="65">
        <f t="shared" si="388"/>
        <v>0</v>
      </c>
      <c r="V581" s="89">
        <f t="shared" si="389"/>
        <v>0</v>
      </c>
      <c r="W581" s="89">
        <f t="shared" si="390"/>
        <v>0</v>
      </c>
      <c r="X581" s="89">
        <f t="shared" si="391"/>
        <v>0</v>
      </c>
      <c r="Y581" s="89">
        <f t="shared" si="392"/>
        <v>0</v>
      </c>
      <c r="Z581" s="89">
        <f t="shared" si="393"/>
        <v>0</v>
      </c>
      <c r="AA581" s="89">
        <f t="shared" si="394"/>
        <v>0</v>
      </c>
      <c r="AB581" s="89">
        <f t="shared" si="395"/>
        <v>0</v>
      </c>
      <c r="AC581" s="89">
        <f t="shared" si="396"/>
        <v>0</v>
      </c>
      <c r="AD581" s="89">
        <f t="shared" si="397"/>
        <v>0</v>
      </c>
      <c r="AE581" s="89">
        <f t="shared" si="398"/>
        <v>0</v>
      </c>
      <c r="AF581" s="89">
        <f t="shared" si="399"/>
        <v>0</v>
      </c>
      <c r="AG581" s="89">
        <f t="shared" si="400"/>
        <v>0</v>
      </c>
      <c r="AH581" s="65">
        <v>4653</v>
      </c>
      <c r="AI581" s="65">
        <v>415</v>
      </c>
      <c r="AJ581" s="65">
        <v>4394</v>
      </c>
      <c r="AK581" s="65">
        <v>0</v>
      </c>
      <c r="AL581" s="65">
        <v>360</v>
      </c>
      <c r="AM581" s="65">
        <v>0</v>
      </c>
      <c r="AN581" s="89">
        <v>4327365</v>
      </c>
      <c r="AO581" s="89">
        <v>394380</v>
      </c>
      <c r="AP581" s="89">
        <v>7191669</v>
      </c>
      <c r="AQ581" s="89">
        <v>0</v>
      </c>
      <c r="AR581" s="89">
        <v>808953</v>
      </c>
      <c r="AS581" s="89">
        <v>0</v>
      </c>
      <c r="AT581" s="89">
        <v>5127606</v>
      </c>
      <c r="AU581" s="89">
        <v>417075</v>
      </c>
      <c r="AV581" s="89">
        <v>5907780</v>
      </c>
      <c r="AW581" s="89">
        <v>0</v>
      </c>
      <c r="AX581" s="89">
        <v>486417</v>
      </c>
      <c r="AY581" s="89">
        <v>0</v>
      </c>
      <c r="AZ581" s="65">
        <f t="shared" si="401"/>
        <v>930.01611863313985</v>
      </c>
      <c r="BA581" s="65">
        <f t="shared" si="402"/>
        <v>950.31325301204822</v>
      </c>
      <c r="BB581" s="65">
        <f t="shared" si="403"/>
        <v>1636.7020937642239</v>
      </c>
      <c r="BC581" s="65">
        <f t="shared" si="404"/>
        <v>0</v>
      </c>
      <c r="BD581" s="65">
        <f t="shared" si="405"/>
        <v>2247.0916666666667</v>
      </c>
      <c r="BE581" s="65">
        <f t="shared" si="406"/>
        <v>0</v>
      </c>
      <c r="BF581" s="65">
        <f t="shared" si="407"/>
        <v>1102</v>
      </c>
      <c r="BG581" s="65">
        <f t="shared" si="408"/>
        <v>1005</v>
      </c>
      <c r="BH581" s="65">
        <f t="shared" si="409"/>
        <v>1344.5106964041875</v>
      </c>
      <c r="BI581" s="65">
        <f t="shared" si="410"/>
        <v>0</v>
      </c>
      <c r="BJ581" s="65">
        <f t="shared" si="411"/>
        <v>1351.1583333333333</v>
      </c>
      <c r="BK581" s="65">
        <f t="shared" si="412"/>
        <v>0</v>
      </c>
    </row>
    <row r="582" spans="2:63" ht="15" hidden="1" customHeight="1" outlineLevel="1">
      <c r="B582" s="56" t="s">
        <v>44</v>
      </c>
      <c r="C582" s="56" t="s">
        <v>131</v>
      </c>
      <c r="D582" s="88">
        <f t="shared" si="372"/>
        <v>0</v>
      </c>
      <c r="E582" s="88">
        <f t="shared" si="373"/>
        <v>0</v>
      </c>
      <c r="F582" s="65">
        <f t="shared" si="374"/>
        <v>0</v>
      </c>
      <c r="G582" s="65">
        <f t="shared" si="375"/>
        <v>0</v>
      </c>
      <c r="H582" s="65">
        <f t="shared" si="376"/>
        <v>0</v>
      </c>
      <c r="J582" s="88">
        <f t="shared" si="377"/>
        <v>0.30233918275901323</v>
      </c>
      <c r="K582" s="88">
        <f t="shared" si="378"/>
        <v>0.12386860133278009</v>
      </c>
      <c r="L582" s="88">
        <f t="shared" si="379"/>
        <v>0.13222723531624195</v>
      </c>
      <c r="M582" s="88">
        <f t="shared" si="380"/>
        <v>0.1679988102863024</v>
      </c>
      <c r="N582" s="88">
        <f t="shared" si="381"/>
        <v>0.21758625555448893</v>
      </c>
      <c r="O582" s="88">
        <f t="shared" si="382"/>
        <v>5.5979914751173407E-2</v>
      </c>
      <c r="P582" s="65">
        <f t="shared" si="383"/>
        <v>0</v>
      </c>
      <c r="Q582" s="65">
        <f t="shared" si="384"/>
        <v>0</v>
      </c>
      <c r="R582" s="65">
        <f t="shared" si="385"/>
        <v>0</v>
      </c>
      <c r="S582" s="65">
        <f t="shared" si="386"/>
        <v>0</v>
      </c>
      <c r="T582" s="65">
        <f t="shared" si="387"/>
        <v>0</v>
      </c>
      <c r="U582" s="65">
        <f t="shared" si="388"/>
        <v>0</v>
      </c>
      <c r="V582" s="89">
        <f t="shared" si="389"/>
        <v>0</v>
      </c>
      <c r="W582" s="89">
        <f t="shared" si="390"/>
        <v>0</v>
      </c>
      <c r="X582" s="89">
        <f t="shared" si="391"/>
        <v>0</v>
      </c>
      <c r="Y582" s="89">
        <f t="shared" si="392"/>
        <v>0</v>
      </c>
      <c r="Z582" s="89">
        <f t="shared" si="393"/>
        <v>0</v>
      </c>
      <c r="AA582" s="89">
        <f t="shared" si="394"/>
        <v>0</v>
      </c>
      <c r="AB582" s="89">
        <f t="shared" si="395"/>
        <v>0</v>
      </c>
      <c r="AC582" s="89">
        <f t="shared" si="396"/>
        <v>0</v>
      </c>
      <c r="AD582" s="89">
        <f t="shared" si="397"/>
        <v>0</v>
      </c>
      <c r="AE582" s="89">
        <f t="shared" si="398"/>
        <v>0</v>
      </c>
      <c r="AF582" s="89">
        <f t="shared" si="399"/>
        <v>0</v>
      </c>
      <c r="AG582" s="89">
        <f t="shared" si="400"/>
        <v>0</v>
      </c>
      <c r="AH582" s="65">
        <v>0</v>
      </c>
      <c r="AI582" s="65">
        <v>0</v>
      </c>
      <c r="AJ582" s="65">
        <v>0</v>
      </c>
      <c r="AK582" s="65">
        <v>0</v>
      </c>
      <c r="AL582" s="65">
        <v>0</v>
      </c>
      <c r="AM582" s="65">
        <v>0</v>
      </c>
      <c r="AN582" s="89">
        <v>0</v>
      </c>
      <c r="AO582" s="89">
        <v>0</v>
      </c>
      <c r="AP582" s="89">
        <v>0</v>
      </c>
      <c r="AQ582" s="89">
        <v>0</v>
      </c>
      <c r="AR582" s="89">
        <v>0</v>
      </c>
      <c r="AS582" s="89">
        <v>0</v>
      </c>
      <c r="AT582" s="89">
        <v>0</v>
      </c>
      <c r="AU582" s="89">
        <v>0</v>
      </c>
      <c r="AV582" s="89">
        <v>0</v>
      </c>
      <c r="AW582" s="89">
        <v>0</v>
      </c>
      <c r="AX582" s="89">
        <v>0</v>
      </c>
      <c r="AY582" s="89">
        <v>0</v>
      </c>
      <c r="AZ582" s="65">
        <f t="shared" si="401"/>
        <v>0</v>
      </c>
      <c r="BA582" s="65">
        <f t="shared" si="402"/>
        <v>0</v>
      </c>
      <c r="BB582" s="65">
        <f t="shared" si="403"/>
        <v>0</v>
      </c>
      <c r="BC582" s="65">
        <f t="shared" si="404"/>
        <v>0</v>
      </c>
      <c r="BD582" s="65">
        <f t="shared" si="405"/>
        <v>0</v>
      </c>
      <c r="BE582" s="65">
        <f t="shared" si="406"/>
        <v>0</v>
      </c>
      <c r="BF582" s="65">
        <f t="shared" si="407"/>
        <v>0</v>
      </c>
      <c r="BG582" s="65">
        <f t="shared" si="408"/>
        <v>0</v>
      </c>
      <c r="BH582" s="65">
        <f t="shared" si="409"/>
        <v>0</v>
      </c>
      <c r="BI582" s="65">
        <f t="shared" si="410"/>
        <v>0</v>
      </c>
      <c r="BJ582" s="65">
        <f t="shared" si="411"/>
        <v>0</v>
      </c>
      <c r="BK582" s="65">
        <f t="shared" si="412"/>
        <v>0</v>
      </c>
    </row>
    <row r="583" spans="2:63" ht="15" hidden="1" customHeight="1" outlineLevel="1">
      <c r="B583" s="56" t="s">
        <v>44</v>
      </c>
      <c r="C583" s="56" t="s">
        <v>132</v>
      </c>
      <c r="D583" s="88">
        <f t="shared" si="372"/>
        <v>0</v>
      </c>
      <c r="E583" s="88">
        <f t="shared" si="373"/>
        <v>0</v>
      </c>
      <c r="F583" s="65">
        <f t="shared" si="374"/>
        <v>0</v>
      </c>
      <c r="G583" s="65">
        <f t="shared" si="375"/>
        <v>0</v>
      </c>
      <c r="H583" s="65">
        <f t="shared" si="376"/>
        <v>0</v>
      </c>
      <c r="J583" s="88">
        <f t="shared" si="377"/>
        <v>0.30233918275901323</v>
      </c>
      <c r="K583" s="88">
        <f t="shared" si="378"/>
        <v>0.12386860133278009</v>
      </c>
      <c r="L583" s="88">
        <f t="shared" si="379"/>
        <v>0.13222723531624195</v>
      </c>
      <c r="M583" s="88">
        <f t="shared" si="380"/>
        <v>0.1679988102863024</v>
      </c>
      <c r="N583" s="88">
        <f t="shared" si="381"/>
        <v>0.21758625555448893</v>
      </c>
      <c r="O583" s="88">
        <f t="shared" si="382"/>
        <v>5.5979914751173407E-2</v>
      </c>
      <c r="P583" s="65">
        <f t="shared" si="383"/>
        <v>0</v>
      </c>
      <c r="Q583" s="65">
        <f t="shared" si="384"/>
        <v>0</v>
      </c>
      <c r="R583" s="65">
        <f t="shared" si="385"/>
        <v>0</v>
      </c>
      <c r="S583" s="65">
        <f t="shared" si="386"/>
        <v>0</v>
      </c>
      <c r="T583" s="65">
        <f t="shared" si="387"/>
        <v>0</v>
      </c>
      <c r="U583" s="65">
        <f t="shared" si="388"/>
        <v>0</v>
      </c>
      <c r="V583" s="89">
        <f t="shared" si="389"/>
        <v>0</v>
      </c>
      <c r="W583" s="89">
        <f t="shared" si="390"/>
        <v>0</v>
      </c>
      <c r="X583" s="89">
        <f t="shared" si="391"/>
        <v>0</v>
      </c>
      <c r="Y583" s="89">
        <f t="shared" si="392"/>
        <v>0</v>
      </c>
      <c r="Z583" s="89">
        <f t="shared" si="393"/>
        <v>0</v>
      </c>
      <c r="AA583" s="89">
        <f t="shared" si="394"/>
        <v>0</v>
      </c>
      <c r="AB583" s="89">
        <f t="shared" si="395"/>
        <v>0</v>
      </c>
      <c r="AC583" s="89">
        <f t="shared" si="396"/>
        <v>0</v>
      </c>
      <c r="AD583" s="89">
        <f t="shared" si="397"/>
        <v>0</v>
      </c>
      <c r="AE583" s="89">
        <f t="shared" si="398"/>
        <v>0</v>
      </c>
      <c r="AF583" s="89">
        <f t="shared" si="399"/>
        <v>0</v>
      </c>
      <c r="AG583" s="89">
        <f t="shared" si="400"/>
        <v>0</v>
      </c>
      <c r="AH583" s="65">
        <v>0</v>
      </c>
      <c r="AI583" s="65">
        <v>0</v>
      </c>
      <c r="AJ583" s="65">
        <v>0</v>
      </c>
      <c r="AK583" s="65">
        <v>0</v>
      </c>
      <c r="AL583" s="65">
        <v>0</v>
      </c>
      <c r="AM583" s="65">
        <v>0</v>
      </c>
      <c r="AN583" s="89">
        <v>0</v>
      </c>
      <c r="AO583" s="89">
        <v>0</v>
      </c>
      <c r="AP583" s="89">
        <v>0</v>
      </c>
      <c r="AQ583" s="89">
        <v>0</v>
      </c>
      <c r="AR583" s="89">
        <v>0</v>
      </c>
      <c r="AS583" s="89">
        <v>0</v>
      </c>
      <c r="AT583" s="89">
        <v>0</v>
      </c>
      <c r="AU583" s="89">
        <v>0</v>
      </c>
      <c r="AV583" s="89">
        <v>0</v>
      </c>
      <c r="AW583" s="89">
        <v>0</v>
      </c>
      <c r="AX583" s="89">
        <v>0</v>
      </c>
      <c r="AY583" s="89">
        <v>0</v>
      </c>
      <c r="AZ583" s="65">
        <f t="shared" si="401"/>
        <v>0</v>
      </c>
      <c r="BA583" s="65">
        <f t="shared" si="402"/>
        <v>0</v>
      </c>
      <c r="BB583" s="65">
        <f t="shared" si="403"/>
        <v>0</v>
      </c>
      <c r="BC583" s="65">
        <f t="shared" si="404"/>
        <v>0</v>
      </c>
      <c r="BD583" s="65">
        <f t="shared" si="405"/>
        <v>0</v>
      </c>
      <c r="BE583" s="65">
        <f t="shared" si="406"/>
        <v>0</v>
      </c>
      <c r="BF583" s="65">
        <f t="shared" si="407"/>
        <v>0</v>
      </c>
      <c r="BG583" s="65">
        <f t="shared" si="408"/>
        <v>0</v>
      </c>
      <c r="BH583" s="65">
        <f t="shared" si="409"/>
        <v>0</v>
      </c>
      <c r="BI583" s="65">
        <f t="shared" si="410"/>
        <v>0</v>
      </c>
      <c r="BJ583" s="65">
        <f t="shared" si="411"/>
        <v>0</v>
      </c>
      <c r="BK583" s="65">
        <f t="shared" si="412"/>
        <v>0</v>
      </c>
    </row>
    <row r="584" spans="2:63" ht="15" hidden="1" customHeight="1" outlineLevel="1">
      <c r="B584" s="56" t="s">
        <v>44</v>
      </c>
      <c r="C584" s="56" t="s">
        <v>133</v>
      </c>
      <c r="D584" s="88">
        <f t="shared" si="372"/>
        <v>0</v>
      </c>
      <c r="E584" s="88">
        <f t="shared" si="373"/>
        <v>0</v>
      </c>
      <c r="F584" s="65">
        <f t="shared" si="374"/>
        <v>0</v>
      </c>
      <c r="G584" s="65">
        <f t="shared" si="375"/>
        <v>0</v>
      </c>
      <c r="H584" s="65">
        <f t="shared" si="376"/>
        <v>0</v>
      </c>
      <c r="J584" s="88">
        <f t="shared" si="377"/>
        <v>0.30233918275901323</v>
      </c>
      <c r="K584" s="88">
        <f t="shared" si="378"/>
        <v>0.12386860133278009</v>
      </c>
      <c r="L584" s="88">
        <f t="shared" si="379"/>
        <v>0.13222723531624195</v>
      </c>
      <c r="M584" s="88">
        <f t="shared" si="380"/>
        <v>0.1679988102863024</v>
      </c>
      <c r="N584" s="88">
        <f t="shared" si="381"/>
        <v>0.21758625555448893</v>
      </c>
      <c r="O584" s="88">
        <f t="shared" si="382"/>
        <v>5.5979914751173407E-2</v>
      </c>
      <c r="P584" s="65">
        <f t="shared" si="383"/>
        <v>0</v>
      </c>
      <c r="Q584" s="65">
        <f t="shared" si="384"/>
        <v>0</v>
      </c>
      <c r="R584" s="65">
        <f t="shared" si="385"/>
        <v>0</v>
      </c>
      <c r="S584" s="65">
        <f t="shared" si="386"/>
        <v>0</v>
      </c>
      <c r="T584" s="65">
        <f t="shared" si="387"/>
        <v>0</v>
      </c>
      <c r="U584" s="65">
        <f t="shared" si="388"/>
        <v>0</v>
      </c>
      <c r="V584" s="89">
        <f t="shared" si="389"/>
        <v>0</v>
      </c>
      <c r="W584" s="89">
        <f t="shared" si="390"/>
        <v>0</v>
      </c>
      <c r="X584" s="89">
        <f t="shared" si="391"/>
        <v>0</v>
      </c>
      <c r="Y584" s="89">
        <f t="shared" si="392"/>
        <v>0</v>
      </c>
      <c r="Z584" s="89">
        <f t="shared" si="393"/>
        <v>0</v>
      </c>
      <c r="AA584" s="89">
        <f t="shared" si="394"/>
        <v>0</v>
      </c>
      <c r="AB584" s="89">
        <f t="shared" si="395"/>
        <v>0</v>
      </c>
      <c r="AC584" s="89">
        <f t="shared" si="396"/>
        <v>0</v>
      </c>
      <c r="AD584" s="89">
        <f t="shared" si="397"/>
        <v>0</v>
      </c>
      <c r="AE584" s="89">
        <f t="shared" si="398"/>
        <v>0</v>
      </c>
      <c r="AF584" s="89">
        <f t="shared" si="399"/>
        <v>0</v>
      </c>
      <c r="AG584" s="89">
        <f t="shared" si="400"/>
        <v>0</v>
      </c>
      <c r="AH584" s="65">
        <v>0</v>
      </c>
      <c r="AI584" s="65">
        <v>0</v>
      </c>
      <c r="AJ584" s="65">
        <v>0</v>
      </c>
      <c r="AK584" s="65">
        <v>0</v>
      </c>
      <c r="AL584" s="65">
        <v>0</v>
      </c>
      <c r="AM584" s="65">
        <v>0</v>
      </c>
      <c r="AN584" s="89">
        <v>0</v>
      </c>
      <c r="AO584" s="89">
        <v>0</v>
      </c>
      <c r="AP584" s="89">
        <v>0</v>
      </c>
      <c r="AQ584" s="89">
        <v>0</v>
      </c>
      <c r="AR584" s="89">
        <v>0</v>
      </c>
      <c r="AS584" s="89">
        <v>0</v>
      </c>
      <c r="AT584" s="89">
        <v>0</v>
      </c>
      <c r="AU584" s="89">
        <v>0</v>
      </c>
      <c r="AV584" s="89">
        <v>0</v>
      </c>
      <c r="AW584" s="89">
        <v>0</v>
      </c>
      <c r="AX584" s="89">
        <v>0</v>
      </c>
      <c r="AY584" s="89">
        <v>0</v>
      </c>
      <c r="AZ584" s="65">
        <f t="shared" si="401"/>
        <v>0</v>
      </c>
      <c r="BA584" s="65">
        <f t="shared" si="402"/>
        <v>0</v>
      </c>
      <c r="BB584" s="65">
        <f t="shared" si="403"/>
        <v>0</v>
      </c>
      <c r="BC584" s="65">
        <f t="shared" si="404"/>
        <v>0</v>
      </c>
      <c r="BD584" s="65">
        <f t="shared" si="405"/>
        <v>0</v>
      </c>
      <c r="BE584" s="65">
        <f t="shared" si="406"/>
        <v>0</v>
      </c>
      <c r="BF584" s="65">
        <f t="shared" si="407"/>
        <v>0</v>
      </c>
      <c r="BG584" s="65">
        <f t="shared" si="408"/>
        <v>0</v>
      </c>
      <c r="BH584" s="65">
        <f t="shared" si="409"/>
        <v>0</v>
      </c>
      <c r="BI584" s="65">
        <f t="shared" si="410"/>
        <v>0</v>
      </c>
      <c r="BJ584" s="65">
        <f t="shared" si="411"/>
        <v>0</v>
      </c>
      <c r="BK584" s="65">
        <f t="shared" si="412"/>
        <v>0</v>
      </c>
    </row>
    <row r="585" spans="2:63" ht="15" hidden="1" customHeight="1" outlineLevel="1">
      <c r="B585" s="56" t="s">
        <v>44</v>
      </c>
      <c r="C585" s="56" t="s">
        <v>134</v>
      </c>
      <c r="D585" s="88">
        <f t="shared" si="372"/>
        <v>0</v>
      </c>
      <c r="E585" s="88">
        <f t="shared" si="373"/>
        <v>0</v>
      </c>
      <c r="F585" s="65">
        <f t="shared" si="374"/>
        <v>0</v>
      </c>
      <c r="G585" s="65">
        <f t="shared" si="375"/>
        <v>0</v>
      </c>
      <c r="H585" s="65">
        <f t="shared" si="376"/>
        <v>0</v>
      </c>
      <c r="J585" s="88">
        <f t="shared" si="377"/>
        <v>0.77011165146600913</v>
      </c>
      <c r="K585" s="88">
        <f t="shared" si="378"/>
        <v>1.6850624478330963E-3</v>
      </c>
      <c r="L585" s="88">
        <f t="shared" si="379"/>
        <v>0.22820328608615781</v>
      </c>
      <c r="M585" s="88">
        <f t="shared" si="380"/>
        <v>0</v>
      </c>
      <c r="N585" s="88">
        <f t="shared" si="381"/>
        <v>0</v>
      </c>
      <c r="O585" s="88">
        <f t="shared" si="382"/>
        <v>0</v>
      </c>
      <c r="P585" s="65">
        <f t="shared" si="383"/>
        <v>0</v>
      </c>
      <c r="Q585" s="65">
        <f t="shared" si="384"/>
        <v>0</v>
      </c>
      <c r="R585" s="65">
        <f t="shared" si="385"/>
        <v>0</v>
      </c>
      <c r="S585" s="65">
        <f t="shared" si="386"/>
        <v>0</v>
      </c>
      <c r="T585" s="65">
        <f t="shared" si="387"/>
        <v>0</v>
      </c>
      <c r="U585" s="65">
        <f t="shared" si="388"/>
        <v>0</v>
      </c>
      <c r="V585" s="89">
        <f t="shared" si="389"/>
        <v>0</v>
      </c>
      <c r="W585" s="89">
        <f t="shared" si="390"/>
        <v>0</v>
      </c>
      <c r="X585" s="89">
        <f t="shared" si="391"/>
        <v>0</v>
      </c>
      <c r="Y585" s="89">
        <f t="shared" si="392"/>
        <v>0</v>
      </c>
      <c r="Z585" s="89">
        <f t="shared" si="393"/>
        <v>0</v>
      </c>
      <c r="AA585" s="89">
        <f t="shared" si="394"/>
        <v>0</v>
      </c>
      <c r="AB585" s="89">
        <f t="shared" si="395"/>
        <v>0</v>
      </c>
      <c r="AC585" s="89">
        <f t="shared" si="396"/>
        <v>0</v>
      </c>
      <c r="AD585" s="89">
        <f t="shared" si="397"/>
        <v>0</v>
      </c>
      <c r="AE585" s="89">
        <f t="shared" si="398"/>
        <v>0</v>
      </c>
      <c r="AF585" s="89">
        <f t="shared" si="399"/>
        <v>0</v>
      </c>
      <c r="AG585" s="89">
        <f t="shared" si="400"/>
        <v>0</v>
      </c>
      <c r="AH585" s="65">
        <v>1616489</v>
      </c>
      <c r="AI585" s="65">
        <v>3537</v>
      </c>
      <c r="AJ585" s="65">
        <v>479006</v>
      </c>
      <c r="AK585" s="65">
        <v>0</v>
      </c>
      <c r="AL585" s="65">
        <v>0</v>
      </c>
      <c r="AM585" s="65">
        <v>0</v>
      </c>
      <c r="AN585" s="89">
        <v>1061064225</v>
      </c>
      <c r="AO585" s="89">
        <v>4601202</v>
      </c>
      <c r="AP585" s="89">
        <v>393462475</v>
      </c>
      <c r="AQ585" s="89">
        <v>0</v>
      </c>
      <c r="AR585" s="89">
        <v>0</v>
      </c>
      <c r="AS585" s="89">
        <v>0</v>
      </c>
      <c r="AT585" s="89">
        <v>751913248</v>
      </c>
      <c r="AU585" s="89">
        <v>2039825</v>
      </c>
      <c r="AV585" s="89">
        <v>316207201</v>
      </c>
      <c r="AW585" s="89">
        <v>0</v>
      </c>
      <c r="AX585" s="89">
        <v>0</v>
      </c>
      <c r="AY585" s="89">
        <v>0</v>
      </c>
      <c r="AZ585" s="65">
        <f t="shared" si="401"/>
        <v>656.40052298530952</v>
      </c>
      <c r="BA585" s="65">
        <f t="shared" si="402"/>
        <v>1300.8770144189991</v>
      </c>
      <c r="BB585" s="65">
        <f t="shared" si="403"/>
        <v>821.41450211479605</v>
      </c>
      <c r="BC585" s="65">
        <f t="shared" si="404"/>
        <v>0</v>
      </c>
      <c r="BD585" s="65">
        <f t="shared" si="405"/>
        <v>0</v>
      </c>
      <c r="BE585" s="65">
        <f t="shared" si="406"/>
        <v>0</v>
      </c>
      <c r="BF585" s="65">
        <f t="shared" si="407"/>
        <v>465.15209692116679</v>
      </c>
      <c r="BG585" s="65">
        <f t="shared" si="408"/>
        <v>576.71048911506932</v>
      </c>
      <c r="BH585" s="65">
        <f t="shared" si="409"/>
        <v>660.13202548611082</v>
      </c>
      <c r="BI585" s="65">
        <f t="shared" si="410"/>
        <v>0</v>
      </c>
      <c r="BJ585" s="65">
        <f t="shared" si="411"/>
        <v>0</v>
      </c>
      <c r="BK585" s="65">
        <f t="shared" si="412"/>
        <v>0</v>
      </c>
    </row>
    <row r="586" spans="2:63" ht="15" hidden="1" customHeight="1" outlineLevel="1">
      <c r="B586" s="56" t="s">
        <v>44</v>
      </c>
      <c r="C586" s="56" t="s">
        <v>39</v>
      </c>
      <c r="D586" s="88">
        <f t="shared" si="372"/>
        <v>0</v>
      </c>
      <c r="E586" s="88">
        <f t="shared" si="373"/>
        <v>0</v>
      </c>
      <c r="F586" s="65">
        <f t="shared" si="374"/>
        <v>0</v>
      </c>
      <c r="G586" s="65">
        <f t="shared" si="375"/>
        <v>0</v>
      </c>
      <c r="H586" s="65">
        <f t="shared" si="376"/>
        <v>0</v>
      </c>
      <c r="J586" s="88">
        <f t="shared" si="377"/>
        <v>0</v>
      </c>
      <c r="K586" s="88">
        <f t="shared" si="378"/>
        <v>0</v>
      </c>
      <c r="L586" s="88">
        <f t="shared" si="379"/>
        <v>1</v>
      </c>
      <c r="M586" s="88">
        <f t="shared" si="380"/>
        <v>0</v>
      </c>
      <c r="N586" s="88">
        <f t="shared" si="381"/>
        <v>0</v>
      </c>
      <c r="O586" s="88">
        <f t="shared" si="382"/>
        <v>0</v>
      </c>
      <c r="P586" s="65">
        <f t="shared" si="383"/>
        <v>0</v>
      </c>
      <c r="Q586" s="65">
        <f t="shared" si="384"/>
        <v>0</v>
      </c>
      <c r="R586" s="65">
        <f t="shared" si="385"/>
        <v>0</v>
      </c>
      <c r="S586" s="65">
        <f t="shared" si="386"/>
        <v>0</v>
      </c>
      <c r="T586" s="65">
        <f t="shared" si="387"/>
        <v>0</v>
      </c>
      <c r="U586" s="65">
        <f t="shared" si="388"/>
        <v>0</v>
      </c>
      <c r="V586" s="89">
        <f t="shared" si="389"/>
        <v>0</v>
      </c>
      <c r="W586" s="89">
        <f t="shared" si="390"/>
        <v>0</v>
      </c>
      <c r="X586" s="89">
        <f t="shared" si="391"/>
        <v>0</v>
      </c>
      <c r="Y586" s="89">
        <f t="shared" si="392"/>
        <v>0</v>
      </c>
      <c r="Z586" s="89">
        <f t="shared" si="393"/>
        <v>0</v>
      </c>
      <c r="AA586" s="89">
        <f t="shared" si="394"/>
        <v>0</v>
      </c>
      <c r="AB586" s="89">
        <f t="shared" si="395"/>
        <v>0</v>
      </c>
      <c r="AC586" s="89">
        <f t="shared" si="396"/>
        <v>0</v>
      </c>
      <c r="AD586" s="89">
        <f t="shared" si="397"/>
        <v>0</v>
      </c>
      <c r="AE586" s="89">
        <f t="shared" si="398"/>
        <v>0</v>
      </c>
      <c r="AF586" s="89">
        <f t="shared" si="399"/>
        <v>0</v>
      </c>
      <c r="AG586" s="89">
        <f t="shared" si="400"/>
        <v>0</v>
      </c>
      <c r="AH586" s="65">
        <v>0</v>
      </c>
      <c r="AI586" s="65">
        <v>0</v>
      </c>
      <c r="AJ586" s="65">
        <v>76</v>
      </c>
      <c r="AK586" s="65">
        <v>0</v>
      </c>
      <c r="AL586" s="65">
        <v>0</v>
      </c>
      <c r="AM586" s="65">
        <v>0</v>
      </c>
      <c r="AN586" s="89">
        <v>0</v>
      </c>
      <c r="AO586" s="89">
        <v>0</v>
      </c>
      <c r="AP586" s="89">
        <v>123001</v>
      </c>
      <c r="AQ586" s="89">
        <v>0</v>
      </c>
      <c r="AR586" s="89">
        <v>0</v>
      </c>
      <c r="AS586" s="89">
        <v>0</v>
      </c>
      <c r="AT586" s="89">
        <v>0</v>
      </c>
      <c r="AU586" s="89">
        <v>0</v>
      </c>
      <c r="AV586" s="89">
        <v>57760</v>
      </c>
      <c r="AW586" s="89">
        <v>0</v>
      </c>
      <c r="AX586" s="89">
        <v>0</v>
      </c>
      <c r="AY586" s="89">
        <v>0</v>
      </c>
      <c r="AZ586" s="65">
        <f t="shared" si="401"/>
        <v>0</v>
      </c>
      <c r="BA586" s="65">
        <f t="shared" si="402"/>
        <v>0</v>
      </c>
      <c r="BB586" s="65">
        <f t="shared" si="403"/>
        <v>1618.4342105263158</v>
      </c>
      <c r="BC586" s="65">
        <f t="shared" si="404"/>
        <v>0</v>
      </c>
      <c r="BD586" s="65">
        <f t="shared" si="405"/>
        <v>0</v>
      </c>
      <c r="BE586" s="65">
        <f t="shared" si="406"/>
        <v>0</v>
      </c>
      <c r="BF586" s="65">
        <f t="shared" si="407"/>
        <v>0</v>
      </c>
      <c r="BG586" s="65">
        <f t="shared" si="408"/>
        <v>0</v>
      </c>
      <c r="BH586" s="65">
        <f t="shared" si="409"/>
        <v>760</v>
      </c>
      <c r="BI586" s="65">
        <f t="shared" si="410"/>
        <v>0</v>
      </c>
      <c r="BJ586" s="65">
        <f t="shared" si="411"/>
        <v>0</v>
      </c>
      <c r="BK586" s="65">
        <f t="shared" si="412"/>
        <v>0</v>
      </c>
    </row>
    <row r="587" spans="2:63" ht="15" hidden="1" customHeight="1" outlineLevel="1">
      <c r="B587" s="56" t="s">
        <v>44</v>
      </c>
      <c r="C587" s="56" t="s">
        <v>38</v>
      </c>
      <c r="D587" s="88">
        <f t="shared" si="372"/>
        <v>0</v>
      </c>
      <c r="E587" s="88">
        <f t="shared" si="373"/>
        <v>0</v>
      </c>
      <c r="F587" s="65">
        <f t="shared" si="374"/>
        <v>0</v>
      </c>
      <c r="G587" s="65">
        <f t="shared" si="375"/>
        <v>0</v>
      </c>
      <c r="H587" s="65">
        <f t="shared" si="376"/>
        <v>0</v>
      </c>
      <c r="J587" s="88">
        <f t="shared" si="377"/>
        <v>2.0916923463933087E-2</v>
      </c>
      <c r="K587" s="88">
        <f t="shared" si="378"/>
        <v>1.3206716558707E-4</v>
      </c>
      <c r="L587" s="88">
        <f t="shared" si="379"/>
        <v>0.97877491981636378</v>
      </c>
      <c r="M587" s="88">
        <f t="shared" si="380"/>
        <v>0</v>
      </c>
      <c r="N587" s="88">
        <f t="shared" si="381"/>
        <v>1.7608955411609333E-4</v>
      </c>
      <c r="O587" s="88">
        <f t="shared" si="382"/>
        <v>0</v>
      </c>
      <c r="P587" s="65">
        <f t="shared" si="383"/>
        <v>0</v>
      </c>
      <c r="Q587" s="65">
        <f t="shared" si="384"/>
        <v>0</v>
      </c>
      <c r="R587" s="65">
        <f t="shared" si="385"/>
        <v>0</v>
      </c>
      <c r="S587" s="65">
        <f t="shared" si="386"/>
        <v>0</v>
      </c>
      <c r="T587" s="65">
        <f t="shared" si="387"/>
        <v>0</v>
      </c>
      <c r="U587" s="65">
        <f t="shared" si="388"/>
        <v>0</v>
      </c>
      <c r="V587" s="89">
        <f t="shared" si="389"/>
        <v>0</v>
      </c>
      <c r="W587" s="89">
        <f t="shared" si="390"/>
        <v>0</v>
      </c>
      <c r="X587" s="89">
        <f t="shared" si="391"/>
        <v>0</v>
      </c>
      <c r="Y587" s="89">
        <f t="shared" si="392"/>
        <v>0</v>
      </c>
      <c r="Z587" s="89">
        <f t="shared" si="393"/>
        <v>0</v>
      </c>
      <c r="AA587" s="89">
        <f t="shared" si="394"/>
        <v>0</v>
      </c>
      <c r="AB587" s="89">
        <f t="shared" si="395"/>
        <v>0</v>
      </c>
      <c r="AC587" s="89">
        <f t="shared" si="396"/>
        <v>0</v>
      </c>
      <c r="AD587" s="89">
        <f t="shared" si="397"/>
        <v>0</v>
      </c>
      <c r="AE587" s="89">
        <f t="shared" si="398"/>
        <v>0</v>
      </c>
      <c r="AF587" s="89">
        <f t="shared" si="399"/>
        <v>0</v>
      </c>
      <c r="AG587" s="89">
        <f t="shared" si="400"/>
        <v>0</v>
      </c>
      <c r="AH587" s="65">
        <v>3326</v>
      </c>
      <c r="AI587" s="65">
        <v>21</v>
      </c>
      <c r="AJ587" s="65">
        <v>155635</v>
      </c>
      <c r="AK587" s="65">
        <v>0</v>
      </c>
      <c r="AL587" s="65">
        <v>28</v>
      </c>
      <c r="AM587" s="65">
        <v>0</v>
      </c>
      <c r="AN587" s="89">
        <v>4345232</v>
      </c>
      <c r="AO587" s="89">
        <v>35897</v>
      </c>
      <c r="AP587" s="89">
        <v>235791072</v>
      </c>
      <c r="AQ587" s="89">
        <v>0</v>
      </c>
      <c r="AR587" s="89">
        <v>43771</v>
      </c>
      <c r="AS587" s="89">
        <v>0</v>
      </c>
      <c r="AT587" s="89">
        <v>2541064</v>
      </c>
      <c r="AU587" s="89">
        <v>14679</v>
      </c>
      <c r="AV587" s="89">
        <v>119742104</v>
      </c>
      <c r="AW587" s="89">
        <v>0</v>
      </c>
      <c r="AX587" s="89">
        <v>21239</v>
      </c>
      <c r="AY587" s="89">
        <v>0</v>
      </c>
      <c r="AZ587" s="65">
        <f t="shared" si="401"/>
        <v>1306.4437763078774</v>
      </c>
      <c r="BA587" s="65">
        <f t="shared" si="402"/>
        <v>1709.3809523809523</v>
      </c>
      <c r="BB587" s="65">
        <f t="shared" si="403"/>
        <v>1515.026003148392</v>
      </c>
      <c r="BC587" s="65">
        <f t="shared" si="404"/>
        <v>0</v>
      </c>
      <c r="BD587" s="65">
        <f t="shared" si="405"/>
        <v>1563.25</v>
      </c>
      <c r="BE587" s="65">
        <f t="shared" si="406"/>
        <v>0</v>
      </c>
      <c r="BF587" s="65">
        <f t="shared" si="407"/>
        <v>764</v>
      </c>
      <c r="BG587" s="65">
        <f t="shared" si="408"/>
        <v>699</v>
      </c>
      <c r="BH587" s="65">
        <f t="shared" si="409"/>
        <v>769.37773637035366</v>
      </c>
      <c r="BI587" s="65">
        <f t="shared" si="410"/>
        <v>0</v>
      </c>
      <c r="BJ587" s="65">
        <f t="shared" si="411"/>
        <v>758.53571428571433</v>
      </c>
      <c r="BK587" s="65">
        <f t="shared" si="412"/>
        <v>0</v>
      </c>
    </row>
    <row r="588" spans="2:63" ht="15" hidden="1" customHeight="1" outlineLevel="1">
      <c r="B588" s="56" t="s">
        <v>44</v>
      </c>
      <c r="C588" s="56" t="s">
        <v>37</v>
      </c>
      <c r="D588" s="88">
        <f t="shared" si="372"/>
        <v>0</v>
      </c>
      <c r="E588" s="88">
        <f t="shared" si="373"/>
        <v>0</v>
      </c>
      <c r="F588" s="65">
        <f t="shared" si="374"/>
        <v>0</v>
      </c>
      <c r="G588" s="65">
        <f t="shared" si="375"/>
        <v>0</v>
      </c>
      <c r="H588" s="65">
        <f t="shared" si="376"/>
        <v>0</v>
      </c>
      <c r="J588" s="88">
        <f t="shared" si="377"/>
        <v>0.30233918275901323</v>
      </c>
      <c r="K588" s="88">
        <f t="shared" si="378"/>
        <v>0.12386860133278009</v>
      </c>
      <c r="L588" s="88">
        <f t="shared" si="379"/>
        <v>0.13222723531624195</v>
      </c>
      <c r="M588" s="88">
        <f t="shared" si="380"/>
        <v>0.1679988102863024</v>
      </c>
      <c r="N588" s="88">
        <f t="shared" si="381"/>
        <v>0.21758625555448893</v>
      </c>
      <c r="O588" s="88">
        <f t="shared" si="382"/>
        <v>5.5979914751173407E-2</v>
      </c>
      <c r="P588" s="65">
        <f t="shared" si="383"/>
        <v>0</v>
      </c>
      <c r="Q588" s="65">
        <f t="shared" si="384"/>
        <v>0</v>
      </c>
      <c r="R588" s="65">
        <f t="shared" si="385"/>
        <v>0</v>
      </c>
      <c r="S588" s="65">
        <f t="shared" si="386"/>
        <v>0</v>
      </c>
      <c r="T588" s="65">
        <f t="shared" si="387"/>
        <v>0</v>
      </c>
      <c r="U588" s="65">
        <f t="shared" si="388"/>
        <v>0</v>
      </c>
      <c r="V588" s="89">
        <f t="shared" si="389"/>
        <v>0</v>
      </c>
      <c r="W588" s="89">
        <f t="shared" si="390"/>
        <v>0</v>
      </c>
      <c r="X588" s="89">
        <f t="shared" si="391"/>
        <v>0</v>
      </c>
      <c r="Y588" s="89">
        <f t="shared" si="392"/>
        <v>0</v>
      </c>
      <c r="Z588" s="89">
        <f t="shared" si="393"/>
        <v>0</v>
      </c>
      <c r="AA588" s="89">
        <f t="shared" si="394"/>
        <v>0</v>
      </c>
      <c r="AB588" s="89">
        <f t="shared" si="395"/>
        <v>0</v>
      </c>
      <c r="AC588" s="89">
        <f t="shared" si="396"/>
        <v>0</v>
      </c>
      <c r="AD588" s="89">
        <f t="shared" si="397"/>
        <v>0</v>
      </c>
      <c r="AE588" s="89">
        <f t="shared" si="398"/>
        <v>0</v>
      </c>
      <c r="AF588" s="89">
        <f t="shared" si="399"/>
        <v>0</v>
      </c>
      <c r="AG588" s="89">
        <f t="shared" si="400"/>
        <v>0</v>
      </c>
      <c r="AH588" s="65">
        <v>0</v>
      </c>
      <c r="AI588" s="65">
        <v>0</v>
      </c>
      <c r="AJ588" s="65">
        <v>0</v>
      </c>
      <c r="AK588" s="65">
        <v>0</v>
      </c>
      <c r="AL588" s="65">
        <v>0</v>
      </c>
      <c r="AM588" s="65">
        <v>0</v>
      </c>
      <c r="AN588" s="89">
        <v>0</v>
      </c>
      <c r="AO588" s="89">
        <v>0</v>
      </c>
      <c r="AP588" s="89">
        <v>0</v>
      </c>
      <c r="AQ588" s="89">
        <v>0</v>
      </c>
      <c r="AR588" s="89">
        <v>0</v>
      </c>
      <c r="AS588" s="89">
        <v>0</v>
      </c>
      <c r="AT588" s="89">
        <v>0</v>
      </c>
      <c r="AU588" s="89">
        <v>0</v>
      </c>
      <c r="AV588" s="89">
        <v>0</v>
      </c>
      <c r="AW588" s="89">
        <v>0</v>
      </c>
      <c r="AX588" s="89">
        <v>0</v>
      </c>
      <c r="AY588" s="89">
        <v>0</v>
      </c>
      <c r="AZ588" s="65">
        <f t="shared" si="401"/>
        <v>0</v>
      </c>
      <c r="BA588" s="65">
        <f t="shared" si="402"/>
        <v>0</v>
      </c>
      <c r="BB588" s="65">
        <f t="shared" si="403"/>
        <v>0</v>
      </c>
      <c r="BC588" s="65">
        <f t="shared" si="404"/>
        <v>0</v>
      </c>
      <c r="BD588" s="65">
        <f t="shared" si="405"/>
        <v>0</v>
      </c>
      <c r="BE588" s="65">
        <f t="shared" si="406"/>
        <v>0</v>
      </c>
      <c r="BF588" s="65">
        <f t="shared" si="407"/>
        <v>0</v>
      </c>
      <c r="BG588" s="65">
        <f t="shared" si="408"/>
        <v>0</v>
      </c>
      <c r="BH588" s="65">
        <f t="shared" si="409"/>
        <v>0</v>
      </c>
      <c r="BI588" s="65">
        <f t="shared" si="410"/>
        <v>0</v>
      </c>
      <c r="BJ588" s="65">
        <f t="shared" si="411"/>
        <v>0</v>
      </c>
      <c r="BK588" s="65">
        <f t="shared" si="412"/>
        <v>0</v>
      </c>
    </row>
    <row r="589" spans="2:63" ht="15" hidden="1" customHeight="1" outlineLevel="1">
      <c r="B589" s="56" t="s">
        <v>44</v>
      </c>
      <c r="C589" s="56" t="s">
        <v>36</v>
      </c>
      <c r="D589" s="88">
        <f t="shared" si="372"/>
        <v>0</v>
      </c>
      <c r="E589" s="88">
        <f t="shared" si="373"/>
        <v>0</v>
      </c>
      <c r="F589" s="65">
        <f t="shared" si="374"/>
        <v>0</v>
      </c>
      <c r="G589" s="65">
        <f t="shared" si="375"/>
        <v>0</v>
      </c>
      <c r="H589" s="65">
        <f t="shared" si="376"/>
        <v>0</v>
      </c>
      <c r="J589" s="88">
        <f t="shared" si="377"/>
        <v>0.30233918275901323</v>
      </c>
      <c r="K589" s="88">
        <f t="shared" si="378"/>
        <v>0.12386860133278009</v>
      </c>
      <c r="L589" s="88">
        <f t="shared" si="379"/>
        <v>0.13222723531624195</v>
      </c>
      <c r="M589" s="88">
        <f t="shared" si="380"/>
        <v>0.1679988102863024</v>
      </c>
      <c r="N589" s="88">
        <f t="shared" si="381"/>
        <v>0.21758625555448893</v>
      </c>
      <c r="O589" s="88">
        <f t="shared" si="382"/>
        <v>5.5979914751173407E-2</v>
      </c>
      <c r="P589" s="65">
        <f t="shared" si="383"/>
        <v>0</v>
      </c>
      <c r="Q589" s="65">
        <f t="shared" si="384"/>
        <v>0</v>
      </c>
      <c r="R589" s="65">
        <f t="shared" si="385"/>
        <v>0</v>
      </c>
      <c r="S589" s="65">
        <f t="shared" si="386"/>
        <v>0</v>
      </c>
      <c r="T589" s="65">
        <f t="shared" si="387"/>
        <v>0</v>
      </c>
      <c r="U589" s="65">
        <f t="shared" si="388"/>
        <v>0</v>
      </c>
      <c r="V589" s="89">
        <f t="shared" si="389"/>
        <v>0</v>
      </c>
      <c r="W589" s="89">
        <f t="shared" si="390"/>
        <v>0</v>
      </c>
      <c r="X589" s="89">
        <f t="shared" si="391"/>
        <v>0</v>
      </c>
      <c r="Y589" s="89">
        <f t="shared" si="392"/>
        <v>0</v>
      </c>
      <c r="Z589" s="89">
        <f t="shared" si="393"/>
        <v>0</v>
      </c>
      <c r="AA589" s="89">
        <f t="shared" si="394"/>
        <v>0</v>
      </c>
      <c r="AB589" s="89">
        <f t="shared" si="395"/>
        <v>0</v>
      </c>
      <c r="AC589" s="89">
        <f t="shared" si="396"/>
        <v>0</v>
      </c>
      <c r="AD589" s="89">
        <f t="shared" si="397"/>
        <v>0</v>
      </c>
      <c r="AE589" s="89">
        <f t="shared" si="398"/>
        <v>0</v>
      </c>
      <c r="AF589" s="89">
        <f t="shared" si="399"/>
        <v>0</v>
      </c>
      <c r="AG589" s="89">
        <f t="shared" si="400"/>
        <v>0</v>
      </c>
      <c r="AH589" s="65">
        <v>0</v>
      </c>
      <c r="AI589" s="65">
        <v>0</v>
      </c>
      <c r="AJ589" s="65">
        <v>0</v>
      </c>
      <c r="AK589" s="65">
        <v>0</v>
      </c>
      <c r="AL589" s="65">
        <v>0</v>
      </c>
      <c r="AM589" s="65">
        <v>0</v>
      </c>
      <c r="AN589" s="89">
        <v>0</v>
      </c>
      <c r="AO589" s="89">
        <v>0</v>
      </c>
      <c r="AP589" s="89">
        <v>0</v>
      </c>
      <c r="AQ589" s="89">
        <v>0</v>
      </c>
      <c r="AR589" s="89">
        <v>0</v>
      </c>
      <c r="AS589" s="89">
        <v>0</v>
      </c>
      <c r="AT589" s="89">
        <v>0</v>
      </c>
      <c r="AU589" s="89">
        <v>0</v>
      </c>
      <c r="AV589" s="89">
        <v>0</v>
      </c>
      <c r="AW589" s="89">
        <v>0</v>
      </c>
      <c r="AX589" s="89">
        <v>0</v>
      </c>
      <c r="AY589" s="89">
        <v>0</v>
      </c>
      <c r="AZ589" s="65">
        <f t="shared" si="401"/>
        <v>0</v>
      </c>
      <c r="BA589" s="65">
        <f t="shared" si="402"/>
        <v>0</v>
      </c>
      <c r="BB589" s="65">
        <f t="shared" si="403"/>
        <v>0</v>
      </c>
      <c r="BC589" s="65">
        <f t="shared" si="404"/>
        <v>0</v>
      </c>
      <c r="BD589" s="65">
        <f t="shared" si="405"/>
        <v>0</v>
      </c>
      <c r="BE589" s="65">
        <f t="shared" si="406"/>
        <v>0</v>
      </c>
      <c r="BF589" s="65">
        <f t="shared" si="407"/>
        <v>0</v>
      </c>
      <c r="BG589" s="65">
        <f t="shared" si="408"/>
        <v>0</v>
      </c>
      <c r="BH589" s="65">
        <f t="shared" si="409"/>
        <v>0</v>
      </c>
      <c r="BI589" s="65">
        <f t="shared" si="410"/>
        <v>0</v>
      </c>
      <c r="BJ589" s="65">
        <f t="shared" si="411"/>
        <v>0</v>
      </c>
      <c r="BK589" s="65">
        <f t="shared" si="412"/>
        <v>0</v>
      </c>
    </row>
    <row r="590" spans="2:63" ht="15" hidden="1" customHeight="1" outlineLevel="1">
      <c r="B590" s="56" t="s">
        <v>44</v>
      </c>
      <c r="C590" s="56" t="s">
        <v>35</v>
      </c>
      <c r="D590" s="88">
        <f t="shared" si="372"/>
        <v>0</v>
      </c>
      <c r="E590" s="88">
        <f t="shared" si="373"/>
        <v>0</v>
      </c>
      <c r="F590" s="65">
        <f t="shared" si="374"/>
        <v>0</v>
      </c>
      <c r="G590" s="65">
        <f t="shared" si="375"/>
        <v>0</v>
      </c>
      <c r="H590" s="65">
        <f t="shared" si="376"/>
        <v>0</v>
      </c>
      <c r="J590" s="88">
        <f t="shared" si="377"/>
        <v>0.30233918275901323</v>
      </c>
      <c r="K590" s="88">
        <f t="shared" si="378"/>
        <v>0.12386860133278009</v>
      </c>
      <c r="L590" s="88">
        <f t="shared" si="379"/>
        <v>0.13222723531624195</v>
      </c>
      <c r="M590" s="88">
        <f t="shared" si="380"/>
        <v>0.1679988102863024</v>
      </c>
      <c r="N590" s="88">
        <f t="shared" si="381"/>
        <v>0.21758625555448893</v>
      </c>
      <c r="O590" s="88">
        <f t="shared" si="382"/>
        <v>5.5979914751173407E-2</v>
      </c>
      <c r="P590" s="65">
        <f t="shared" si="383"/>
        <v>0</v>
      </c>
      <c r="Q590" s="65">
        <f t="shared" si="384"/>
        <v>0</v>
      </c>
      <c r="R590" s="65">
        <f t="shared" si="385"/>
        <v>0</v>
      </c>
      <c r="S590" s="65">
        <f t="shared" si="386"/>
        <v>0</v>
      </c>
      <c r="T590" s="65">
        <f t="shared" si="387"/>
        <v>0</v>
      </c>
      <c r="U590" s="65">
        <f t="shared" si="388"/>
        <v>0</v>
      </c>
      <c r="V590" s="89">
        <f t="shared" si="389"/>
        <v>0</v>
      </c>
      <c r="W590" s="89">
        <f t="shared" si="390"/>
        <v>0</v>
      </c>
      <c r="X590" s="89">
        <f t="shared" si="391"/>
        <v>0</v>
      </c>
      <c r="Y590" s="89">
        <f t="shared" si="392"/>
        <v>0</v>
      </c>
      <c r="Z590" s="89">
        <f t="shared" si="393"/>
        <v>0</v>
      </c>
      <c r="AA590" s="89">
        <f t="shared" si="394"/>
        <v>0</v>
      </c>
      <c r="AB590" s="89">
        <f t="shared" si="395"/>
        <v>0</v>
      </c>
      <c r="AC590" s="89">
        <f t="shared" si="396"/>
        <v>0</v>
      </c>
      <c r="AD590" s="89">
        <f t="shared" si="397"/>
        <v>0</v>
      </c>
      <c r="AE590" s="89">
        <f t="shared" si="398"/>
        <v>0</v>
      </c>
      <c r="AF590" s="89">
        <f t="shared" si="399"/>
        <v>0</v>
      </c>
      <c r="AG590" s="89">
        <f t="shared" si="400"/>
        <v>0</v>
      </c>
      <c r="AH590" s="65">
        <v>0</v>
      </c>
      <c r="AI590" s="65">
        <v>0</v>
      </c>
      <c r="AJ590" s="65">
        <v>0</v>
      </c>
      <c r="AK590" s="65">
        <v>0</v>
      </c>
      <c r="AL590" s="65">
        <v>0</v>
      </c>
      <c r="AM590" s="65">
        <v>0</v>
      </c>
      <c r="AN590" s="89">
        <v>0</v>
      </c>
      <c r="AO590" s="89">
        <v>0</v>
      </c>
      <c r="AP590" s="89">
        <v>0</v>
      </c>
      <c r="AQ590" s="89">
        <v>0</v>
      </c>
      <c r="AR590" s="89">
        <v>0</v>
      </c>
      <c r="AS590" s="89">
        <v>0</v>
      </c>
      <c r="AT590" s="89">
        <v>0</v>
      </c>
      <c r="AU590" s="89">
        <v>0</v>
      </c>
      <c r="AV590" s="89">
        <v>0</v>
      </c>
      <c r="AW590" s="89">
        <v>0</v>
      </c>
      <c r="AX590" s="89">
        <v>0</v>
      </c>
      <c r="AY590" s="89">
        <v>0</v>
      </c>
      <c r="AZ590" s="65">
        <f t="shared" si="401"/>
        <v>0</v>
      </c>
      <c r="BA590" s="65">
        <f t="shared" si="402"/>
        <v>0</v>
      </c>
      <c r="BB590" s="65">
        <f t="shared" si="403"/>
        <v>0</v>
      </c>
      <c r="BC590" s="65">
        <f t="shared" si="404"/>
        <v>0</v>
      </c>
      <c r="BD590" s="65">
        <f t="shared" si="405"/>
        <v>0</v>
      </c>
      <c r="BE590" s="65">
        <f t="shared" si="406"/>
        <v>0</v>
      </c>
      <c r="BF590" s="65">
        <f t="shared" si="407"/>
        <v>0</v>
      </c>
      <c r="BG590" s="65">
        <f t="shared" si="408"/>
        <v>0</v>
      </c>
      <c r="BH590" s="65">
        <f t="shared" si="409"/>
        <v>0</v>
      </c>
      <c r="BI590" s="65">
        <f t="shared" si="410"/>
        <v>0</v>
      </c>
      <c r="BJ590" s="65">
        <f t="shared" si="411"/>
        <v>0</v>
      </c>
      <c r="BK590" s="65">
        <f t="shared" si="412"/>
        <v>0</v>
      </c>
    </row>
    <row r="591" spans="2:63" ht="15" hidden="1" customHeight="1" outlineLevel="1">
      <c r="B591" s="56" t="s">
        <v>44</v>
      </c>
      <c r="C591" s="56" t="s">
        <v>34</v>
      </c>
      <c r="D591" s="88">
        <f t="shared" si="372"/>
        <v>0</v>
      </c>
      <c r="E591" s="88">
        <f t="shared" si="373"/>
        <v>0</v>
      </c>
      <c r="F591" s="65">
        <f t="shared" si="374"/>
        <v>0</v>
      </c>
      <c r="G591" s="65">
        <f t="shared" si="375"/>
        <v>0</v>
      </c>
      <c r="H591" s="65">
        <f t="shared" si="376"/>
        <v>0</v>
      </c>
      <c r="J591" s="88">
        <f t="shared" si="377"/>
        <v>0.30233918275901323</v>
      </c>
      <c r="K591" s="88">
        <f t="shared" si="378"/>
        <v>0.12386860133278009</v>
      </c>
      <c r="L591" s="88">
        <f t="shared" si="379"/>
        <v>0.13222723531624195</v>
      </c>
      <c r="M591" s="88">
        <f t="shared" si="380"/>
        <v>0.1679988102863024</v>
      </c>
      <c r="N591" s="88">
        <f t="shared" si="381"/>
        <v>0.21758625555448893</v>
      </c>
      <c r="O591" s="88">
        <f t="shared" si="382"/>
        <v>5.5979914751173407E-2</v>
      </c>
      <c r="P591" s="65">
        <f t="shared" si="383"/>
        <v>0</v>
      </c>
      <c r="Q591" s="65">
        <f t="shared" si="384"/>
        <v>0</v>
      </c>
      <c r="R591" s="65">
        <f t="shared" si="385"/>
        <v>0</v>
      </c>
      <c r="S591" s="65">
        <f t="shared" si="386"/>
        <v>0</v>
      </c>
      <c r="T591" s="65">
        <f t="shared" si="387"/>
        <v>0</v>
      </c>
      <c r="U591" s="65">
        <f t="shared" si="388"/>
        <v>0</v>
      </c>
      <c r="V591" s="89">
        <f t="shared" si="389"/>
        <v>0</v>
      </c>
      <c r="W591" s="89">
        <f t="shared" si="390"/>
        <v>0</v>
      </c>
      <c r="X591" s="89">
        <f t="shared" si="391"/>
        <v>0</v>
      </c>
      <c r="Y591" s="89">
        <f t="shared" si="392"/>
        <v>0</v>
      </c>
      <c r="Z591" s="89">
        <f t="shared" si="393"/>
        <v>0</v>
      </c>
      <c r="AA591" s="89">
        <f t="shared" si="394"/>
        <v>0</v>
      </c>
      <c r="AB591" s="89">
        <f t="shared" si="395"/>
        <v>0</v>
      </c>
      <c r="AC591" s="89">
        <f t="shared" si="396"/>
        <v>0</v>
      </c>
      <c r="AD591" s="89">
        <f t="shared" si="397"/>
        <v>0</v>
      </c>
      <c r="AE591" s="89">
        <f t="shared" si="398"/>
        <v>0</v>
      </c>
      <c r="AF591" s="89">
        <f t="shared" si="399"/>
        <v>0</v>
      </c>
      <c r="AG591" s="89">
        <f t="shared" si="400"/>
        <v>0</v>
      </c>
      <c r="AH591" s="65">
        <v>0</v>
      </c>
      <c r="AI591" s="65">
        <v>0</v>
      </c>
      <c r="AJ591" s="65">
        <v>0</v>
      </c>
      <c r="AK591" s="65">
        <v>0</v>
      </c>
      <c r="AL591" s="65">
        <v>0</v>
      </c>
      <c r="AM591" s="65">
        <v>0</v>
      </c>
      <c r="AN591" s="89">
        <v>0</v>
      </c>
      <c r="AO591" s="89">
        <v>0</v>
      </c>
      <c r="AP591" s="89">
        <v>0</v>
      </c>
      <c r="AQ591" s="89">
        <v>0</v>
      </c>
      <c r="AR591" s="89">
        <v>0</v>
      </c>
      <c r="AS591" s="89">
        <v>0</v>
      </c>
      <c r="AT591" s="89">
        <v>0</v>
      </c>
      <c r="AU591" s="89">
        <v>0</v>
      </c>
      <c r="AV591" s="89">
        <v>0</v>
      </c>
      <c r="AW591" s="89">
        <v>0</v>
      </c>
      <c r="AX591" s="89">
        <v>0</v>
      </c>
      <c r="AY591" s="89">
        <v>0</v>
      </c>
      <c r="AZ591" s="65">
        <f t="shared" si="401"/>
        <v>0</v>
      </c>
      <c r="BA591" s="65">
        <f t="shared" si="402"/>
        <v>0</v>
      </c>
      <c r="BB591" s="65">
        <f t="shared" si="403"/>
        <v>0</v>
      </c>
      <c r="BC591" s="65">
        <f t="shared" si="404"/>
        <v>0</v>
      </c>
      <c r="BD591" s="65">
        <f t="shared" si="405"/>
        <v>0</v>
      </c>
      <c r="BE591" s="65">
        <f t="shared" si="406"/>
        <v>0</v>
      </c>
      <c r="BF591" s="65">
        <f t="shared" si="407"/>
        <v>0</v>
      </c>
      <c r="BG591" s="65">
        <f t="shared" si="408"/>
        <v>0</v>
      </c>
      <c r="BH591" s="65">
        <f t="shared" si="409"/>
        <v>0</v>
      </c>
      <c r="BI591" s="65">
        <f t="shared" si="410"/>
        <v>0</v>
      </c>
      <c r="BJ591" s="65">
        <f t="shared" si="411"/>
        <v>0</v>
      </c>
      <c r="BK591" s="65">
        <f t="shared" si="412"/>
        <v>0</v>
      </c>
    </row>
    <row r="592" spans="2:63" ht="15" hidden="1" customHeight="1" outlineLevel="1">
      <c r="B592" s="56" t="s">
        <v>44</v>
      </c>
      <c r="C592" s="56" t="s">
        <v>33</v>
      </c>
      <c r="D592" s="88">
        <f t="shared" si="372"/>
        <v>0</v>
      </c>
      <c r="E592" s="88">
        <f t="shared" si="373"/>
        <v>0</v>
      </c>
      <c r="F592" s="65">
        <f t="shared" si="374"/>
        <v>0</v>
      </c>
      <c r="G592" s="65">
        <f t="shared" si="375"/>
        <v>0</v>
      </c>
      <c r="H592" s="65">
        <f t="shared" si="376"/>
        <v>0</v>
      </c>
      <c r="J592" s="88">
        <f t="shared" si="377"/>
        <v>2.6736638291398027E-2</v>
      </c>
      <c r="K592" s="88">
        <f t="shared" si="378"/>
        <v>1.1019880223869697E-4</v>
      </c>
      <c r="L592" s="88">
        <f t="shared" si="379"/>
        <v>6.0841921617917774E-3</v>
      </c>
      <c r="M592" s="88">
        <f t="shared" si="380"/>
        <v>0.96706897074457154</v>
      </c>
      <c r="N592" s="88">
        <f t="shared" si="381"/>
        <v>0</v>
      </c>
      <c r="O592" s="88">
        <f t="shared" si="382"/>
        <v>0</v>
      </c>
      <c r="P592" s="65">
        <f t="shared" si="383"/>
        <v>0</v>
      </c>
      <c r="Q592" s="65">
        <f t="shared" si="384"/>
        <v>0</v>
      </c>
      <c r="R592" s="65">
        <f t="shared" si="385"/>
        <v>0</v>
      </c>
      <c r="S592" s="65">
        <f t="shared" si="386"/>
        <v>0</v>
      </c>
      <c r="T592" s="65">
        <f t="shared" si="387"/>
        <v>0</v>
      </c>
      <c r="U592" s="65">
        <f t="shared" si="388"/>
        <v>0</v>
      </c>
      <c r="V592" s="89">
        <f t="shared" si="389"/>
        <v>0</v>
      </c>
      <c r="W592" s="89">
        <f t="shared" si="390"/>
        <v>0</v>
      </c>
      <c r="X592" s="89">
        <f t="shared" si="391"/>
        <v>0</v>
      </c>
      <c r="Y592" s="89">
        <f t="shared" si="392"/>
        <v>0</v>
      </c>
      <c r="Z592" s="89">
        <f t="shared" si="393"/>
        <v>0</v>
      </c>
      <c r="AA592" s="89">
        <f t="shared" si="394"/>
        <v>0</v>
      </c>
      <c r="AB592" s="89">
        <f t="shared" si="395"/>
        <v>0</v>
      </c>
      <c r="AC592" s="89">
        <f t="shared" si="396"/>
        <v>0</v>
      </c>
      <c r="AD592" s="89">
        <f t="shared" si="397"/>
        <v>0</v>
      </c>
      <c r="AE592" s="89">
        <f t="shared" si="398"/>
        <v>0</v>
      </c>
      <c r="AF592" s="89">
        <f t="shared" si="399"/>
        <v>0</v>
      </c>
      <c r="AG592" s="89">
        <f t="shared" si="400"/>
        <v>0</v>
      </c>
      <c r="AH592" s="65">
        <v>193127</v>
      </c>
      <c r="AI592" s="65">
        <v>796</v>
      </c>
      <c r="AJ592" s="65">
        <v>43948</v>
      </c>
      <c r="AK592" s="65">
        <v>6985438</v>
      </c>
      <c r="AL592" s="65">
        <v>0</v>
      </c>
      <c r="AM592" s="65">
        <v>0</v>
      </c>
      <c r="AN592" s="89">
        <v>71511544</v>
      </c>
      <c r="AO592" s="89">
        <v>477226</v>
      </c>
      <c r="AP592" s="89">
        <v>26176122</v>
      </c>
      <c r="AQ592" s="89">
        <v>3225987003</v>
      </c>
      <c r="AR592" s="89">
        <v>0</v>
      </c>
      <c r="AS592" s="89">
        <v>0</v>
      </c>
      <c r="AT592" s="89">
        <v>38636254</v>
      </c>
      <c r="AU592" s="89">
        <v>182524</v>
      </c>
      <c r="AV592" s="89">
        <v>9654305</v>
      </c>
      <c r="AW592" s="89">
        <v>1501790278</v>
      </c>
      <c r="AX592" s="89">
        <v>0</v>
      </c>
      <c r="AY592" s="89">
        <v>0</v>
      </c>
      <c r="AZ592" s="65">
        <f t="shared" si="401"/>
        <v>370.28247733356807</v>
      </c>
      <c r="BA592" s="65">
        <f t="shared" si="402"/>
        <v>599.53015075376879</v>
      </c>
      <c r="BB592" s="65">
        <f t="shared" si="403"/>
        <v>595.61577318649313</v>
      </c>
      <c r="BC592" s="65">
        <f t="shared" si="404"/>
        <v>461.81599536063453</v>
      </c>
      <c r="BD592" s="65">
        <f t="shared" si="405"/>
        <v>0</v>
      </c>
      <c r="BE592" s="65">
        <f t="shared" si="406"/>
        <v>0</v>
      </c>
      <c r="BF592" s="65">
        <f t="shared" si="407"/>
        <v>200.05620135972703</v>
      </c>
      <c r="BG592" s="65">
        <f t="shared" si="408"/>
        <v>229.30150753768845</v>
      </c>
      <c r="BH592" s="65">
        <f t="shared" si="409"/>
        <v>219.67563939200875</v>
      </c>
      <c r="BI592" s="65">
        <f t="shared" si="410"/>
        <v>214.98870621999652</v>
      </c>
      <c r="BJ592" s="65">
        <f t="shared" si="411"/>
        <v>0</v>
      </c>
      <c r="BK592" s="65">
        <f t="shared" si="412"/>
        <v>0</v>
      </c>
    </row>
    <row r="593" spans="2:63" ht="15" hidden="1" customHeight="1" outlineLevel="1">
      <c r="B593" s="56" t="s">
        <v>44</v>
      </c>
      <c r="C593" s="56" t="s">
        <v>32</v>
      </c>
      <c r="D593" s="88">
        <f t="shared" si="372"/>
        <v>0</v>
      </c>
      <c r="E593" s="88">
        <f t="shared" si="373"/>
        <v>0</v>
      </c>
      <c r="F593" s="65">
        <f t="shared" si="374"/>
        <v>0</v>
      </c>
      <c r="G593" s="65">
        <f t="shared" si="375"/>
        <v>0</v>
      </c>
      <c r="H593" s="65">
        <f t="shared" si="376"/>
        <v>0</v>
      </c>
      <c r="J593" s="88">
        <f t="shared" si="377"/>
        <v>0</v>
      </c>
      <c r="K593" s="88">
        <f t="shared" si="378"/>
        <v>0</v>
      </c>
      <c r="L593" s="88">
        <f t="shared" si="379"/>
        <v>0.52939369111020074</v>
      </c>
      <c r="M593" s="88">
        <f t="shared" si="380"/>
        <v>0.47060630888979926</v>
      </c>
      <c r="N593" s="88">
        <f t="shared" si="381"/>
        <v>0</v>
      </c>
      <c r="O593" s="88">
        <f t="shared" si="382"/>
        <v>0</v>
      </c>
      <c r="P593" s="65">
        <f t="shared" si="383"/>
        <v>0</v>
      </c>
      <c r="Q593" s="65">
        <f t="shared" si="384"/>
        <v>0</v>
      </c>
      <c r="R593" s="65">
        <f t="shared" si="385"/>
        <v>0</v>
      </c>
      <c r="S593" s="65">
        <f t="shared" si="386"/>
        <v>0</v>
      </c>
      <c r="T593" s="65">
        <f t="shared" si="387"/>
        <v>0</v>
      </c>
      <c r="U593" s="65">
        <f t="shared" si="388"/>
        <v>0</v>
      </c>
      <c r="V593" s="89">
        <f t="shared" si="389"/>
        <v>0</v>
      </c>
      <c r="W593" s="89">
        <f t="shared" si="390"/>
        <v>0</v>
      </c>
      <c r="X593" s="89">
        <f t="shared" si="391"/>
        <v>0</v>
      </c>
      <c r="Y593" s="89">
        <f t="shared" si="392"/>
        <v>0</v>
      </c>
      <c r="Z593" s="89">
        <f t="shared" si="393"/>
        <v>0</v>
      </c>
      <c r="AA593" s="89">
        <f t="shared" si="394"/>
        <v>0</v>
      </c>
      <c r="AB593" s="89">
        <f t="shared" si="395"/>
        <v>0</v>
      </c>
      <c r="AC593" s="89">
        <f t="shared" si="396"/>
        <v>0</v>
      </c>
      <c r="AD593" s="89">
        <f t="shared" si="397"/>
        <v>0</v>
      </c>
      <c r="AE593" s="89">
        <f t="shared" si="398"/>
        <v>0</v>
      </c>
      <c r="AF593" s="89">
        <f t="shared" si="399"/>
        <v>0</v>
      </c>
      <c r="AG593" s="89">
        <f t="shared" si="400"/>
        <v>0</v>
      </c>
      <c r="AH593" s="65">
        <v>0</v>
      </c>
      <c r="AI593" s="65">
        <v>0</v>
      </c>
      <c r="AJ593" s="65">
        <v>10338</v>
      </c>
      <c r="AK593" s="65">
        <v>9190</v>
      </c>
      <c r="AL593" s="65">
        <v>0</v>
      </c>
      <c r="AM593" s="65">
        <v>0</v>
      </c>
      <c r="AN593" s="89">
        <v>0</v>
      </c>
      <c r="AO593" s="89">
        <v>0</v>
      </c>
      <c r="AP593" s="89">
        <v>2461415</v>
      </c>
      <c r="AQ593" s="89">
        <v>5580673</v>
      </c>
      <c r="AR593" s="89">
        <v>0</v>
      </c>
      <c r="AS593" s="89">
        <v>0</v>
      </c>
      <c r="AT593" s="89">
        <v>0</v>
      </c>
      <c r="AU593" s="89">
        <v>0</v>
      </c>
      <c r="AV593" s="89">
        <v>2243233</v>
      </c>
      <c r="AW593" s="89">
        <v>1999159</v>
      </c>
      <c r="AX593" s="89">
        <v>0</v>
      </c>
      <c r="AY593" s="89">
        <v>0</v>
      </c>
      <c r="AZ593" s="65">
        <f t="shared" si="401"/>
        <v>0</v>
      </c>
      <c r="BA593" s="65">
        <f t="shared" si="402"/>
        <v>0</v>
      </c>
      <c r="BB593" s="65">
        <f t="shared" si="403"/>
        <v>238.09392532404721</v>
      </c>
      <c r="BC593" s="65">
        <f t="shared" si="404"/>
        <v>607.25495103373237</v>
      </c>
      <c r="BD593" s="65">
        <f t="shared" si="405"/>
        <v>0</v>
      </c>
      <c r="BE593" s="65">
        <f t="shared" si="406"/>
        <v>0</v>
      </c>
      <c r="BF593" s="65">
        <f t="shared" si="407"/>
        <v>0</v>
      </c>
      <c r="BG593" s="65">
        <f t="shared" si="408"/>
        <v>0</v>
      </c>
      <c r="BH593" s="65">
        <f t="shared" si="409"/>
        <v>216.98906945250533</v>
      </c>
      <c r="BI593" s="65">
        <f t="shared" si="410"/>
        <v>217.53634385201306</v>
      </c>
      <c r="BJ593" s="65">
        <f t="shared" si="411"/>
        <v>0</v>
      </c>
      <c r="BK593" s="65">
        <f t="shared" si="412"/>
        <v>0</v>
      </c>
    </row>
    <row r="594" spans="2:63" ht="15" hidden="1" customHeight="1" outlineLevel="1">
      <c r="B594" s="56" t="s">
        <v>44</v>
      </c>
      <c r="C594" s="56" t="s">
        <v>31</v>
      </c>
      <c r="D594" s="88">
        <f t="shared" si="372"/>
        <v>0</v>
      </c>
      <c r="E594" s="88">
        <f t="shared" si="373"/>
        <v>0</v>
      </c>
      <c r="F594" s="65">
        <f t="shared" si="374"/>
        <v>0</v>
      </c>
      <c r="G594" s="65">
        <f t="shared" si="375"/>
        <v>0</v>
      </c>
      <c r="H594" s="65">
        <f t="shared" si="376"/>
        <v>0</v>
      </c>
      <c r="J594" s="88">
        <f t="shared" si="377"/>
        <v>0.30233918275901323</v>
      </c>
      <c r="K594" s="88">
        <f t="shared" si="378"/>
        <v>0.12386860133278009</v>
      </c>
      <c r="L594" s="88">
        <f t="shared" si="379"/>
        <v>0.13222723531624195</v>
      </c>
      <c r="M594" s="88">
        <f t="shared" si="380"/>
        <v>0.1679988102863024</v>
      </c>
      <c r="N594" s="88">
        <f t="shared" si="381"/>
        <v>0.21758625555448893</v>
      </c>
      <c r="O594" s="88">
        <f t="shared" si="382"/>
        <v>5.5979914751173407E-2</v>
      </c>
      <c r="P594" s="65">
        <f t="shared" si="383"/>
        <v>0</v>
      </c>
      <c r="Q594" s="65">
        <f t="shared" si="384"/>
        <v>0</v>
      </c>
      <c r="R594" s="65">
        <f t="shared" si="385"/>
        <v>0</v>
      </c>
      <c r="S594" s="65">
        <f t="shared" si="386"/>
        <v>0</v>
      </c>
      <c r="T594" s="65">
        <f t="shared" si="387"/>
        <v>0</v>
      </c>
      <c r="U594" s="65">
        <f t="shared" si="388"/>
        <v>0</v>
      </c>
      <c r="V594" s="89">
        <f t="shared" si="389"/>
        <v>0</v>
      </c>
      <c r="W594" s="89">
        <f t="shared" si="390"/>
        <v>0</v>
      </c>
      <c r="X594" s="89">
        <f t="shared" si="391"/>
        <v>0</v>
      </c>
      <c r="Y594" s="89">
        <f t="shared" si="392"/>
        <v>0</v>
      </c>
      <c r="Z594" s="89">
        <f t="shared" si="393"/>
        <v>0</v>
      </c>
      <c r="AA594" s="89">
        <f t="shared" si="394"/>
        <v>0</v>
      </c>
      <c r="AB594" s="89">
        <f t="shared" si="395"/>
        <v>0</v>
      </c>
      <c r="AC594" s="89">
        <f t="shared" si="396"/>
        <v>0</v>
      </c>
      <c r="AD594" s="89">
        <f t="shared" si="397"/>
        <v>0</v>
      </c>
      <c r="AE594" s="89">
        <f t="shared" si="398"/>
        <v>0</v>
      </c>
      <c r="AF594" s="89">
        <f t="shared" si="399"/>
        <v>0</v>
      </c>
      <c r="AG594" s="89">
        <f t="shared" si="400"/>
        <v>0</v>
      </c>
      <c r="AH594" s="65">
        <v>0</v>
      </c>
      <c r="AI594" s="65">
        <v>0</v>
      </c>
      <c r="AJ594" s="65">
        <v>0</v>
      </c>
      <c r="AK594" s="65">
        <v>0</v>
      </c>
      <c r="AL594" s="65">
        <v>0</v>
      </c>
      <c r="AM594" s="65">
        <v>0</v>
      </c>
      <c r="AN594" s="89">
        <v>0</v>
      </c>
      <c r="AO594" s="89">
        <v>0</v>
      </c>
      <c r="AP594" s="89">
        <v>0</v>
      </c>
      <c r="AQ594" s="89">
        <v>0</v>
      </c>
      <c r="AR594" s="89">
        <v>0</v>
      </c>
      <c r="AS594" s="89">
        <v>0</v>
      </c>
      <c r="AT594" s="89">
        <v>0</v>
      </c>
      <c r="AU594" s="89">
        <v>0</v>
      </c>
      <c r="AV594" s="89">
        <v>0</v>
      </c>
      <c r="AW594" s="89">
        <v>0</v>
      </c>
      <c r="AX594" s="89">
        <v>0</v>
      </c>
      <c r="AY594" s="89">
        <v>0</v>
      </c>
      <c r="AZ594" s="65">
        <f t="shared" si="401"/>
        <v>0</v>
      </c>
      <c r="BA594" s="65">
        <f t="shared" si="402"/>
        <v>0</v>
      </c>
      <c r="BB594" s="65">
        <f t="shared" si="403"/>
        <v>0</v>
      </c>
      <c r="BC594" s="65">
        <f t="shared" si="404"/>
        <v>0</v>
      </c>
      <c r="BD594" s="65">
        <f t="shared" si="405"/>
        <v>0</v>
      </c>
      <c r="BE594" s="65">
        <f t="shared" si="406"/>
        <v>0</v>
      </c>
      <c r="BF594" s="65">
        <f t="shared" si="407"/>
        <v>0</v>
      </c>
      <c r="BG594" s="65">
        <f t="shared" si="408"/>
        <v>0</v>
      </c>
      <c r="BH594" s="65">
        <f t="shared" si="409"/>
        <v>0</v>
      </c>
      <c r="BI594" s="65">
        <f t="shared" si="410"/>
        <v>0</v>
      </c>
      <c r="BJ594" s="65">
        <f t="shared" si="411"/>
        <v>0</v>
      </c>
      <c r="BK594" s="65">
        <f t="shared" si="412"/>
        <v>0</v>
      </c>
    </row>
    <row r="595" spans="2:63" ht="15" hidden="1" customHeight="1" outlineLevel="1">
      <c r="B595" s="56" t="s">
        <v>44</v>
      </c>
      <c r="C595" s="56" t="s">
        <v>135</v>
      </c>
      <c r="D595" s="88">
        <f t="shared" si="372"/>
        <v>0</v>
      </c>
      <c r="E595" s="88">
        <f t="shared" si="373"/>
        <v>0</v>
      </c>
      <c r="F595" s="65">
        <f t="shared" si="374"/>
        <v>0</v>
      </c>
      <c r="G595" s="65">
        <f t="shared" si="375"/>
        <v>0</v>
      </c>
      <c r="H595" s="65">
        <f t="shared" si="376"/>
        <v>0</v>
      </c>
      <c r="J595" s="88">
        <f t="shared" si="377"/>
        <v>0.30233918275901323</v>
      </c>
      <c r="K595" s="88">
        <f t="shared" si="378"/>
        <v>0.12386860133278009</v>
      </c>
      <c r="L595" s="88">
        <f t="shared" si="379"/>
        <v>0.13222723531624195</v>
      </c>
      <c r="M595" s="88">
        <f t="shared" si="380"/>
        <v>0.1679988102863024</v>
      </c>
      <c r="N595" s="88">
        <f t="shared" si="381"/>
        <v>0.21758625555448893</v>
      </c>
      <c r="O595" s="88">
        <f t="shared" si="382"/>
        <v>5.5979914751173407E-2</v>
      </c>
      <c r="P595" s="65">
        <f t="shared" si="383"/>
        <v>0</v>
      </c>
      <c r="Q595" s="65">
        <f t="shared" si="384"/>
        <v>0</v>
      </c>
      <c r="R595" s="65">
        <f t="shared" si="385"/>
        <v>0</v>
      </c>
      <c r="S595" s="65">
        <f t="shared" si="386"/>
        <v>0</v>
      </c>
      <c r="T595" s="65">
        <f t="shared" si="387"/>
        <v>0</v>
      </c>
      <c r="U595" s="65">
        <f t="shared" si="388"/>
        <v>0</v>
      </c>
      <c r="V595" s="89">
        <f t="shared" si="389"/>
        <v>0</v>
      </c>
      <c r="W595" s="89">
        <f t="shared" si="390"/>
        <v>0</v>
      </c>
      <c r="X595" s="89">
        <f t="shared" si="391"/>
        <v>0</v>
      </c>
      <c r="Y595" s="89">
        <f t="shared" si="392"/>
        <v>0</v>
      </c>
      <c r="Z595" s="89">
        <f t="shared" si="393"/>
        <v>0</v>
      </c>
      <c r="AA595" s="89">
        <f t="shared" si="394"/>
        <v>0</v>
      </c>
      <c r="AB595" s="89">
        <f t="shared" si="395"/>
        <v>0</v>
      </c>
      <c r="AC595" s="89">
        <f t="shared" si="396"/>
        <v>0</v>
      </c>
      <c r="AD595" s="89">
        <f t="shared" si="397"/>
        <v>0</v>
      </c>
      <c r="AE595" s="89">
        <f t="shared" si="398"/>
        <v>0</v>
      </c>
      <c r="AF595" s="89">
        <f t="shared" si="399"/>
        <v>0</v>
      </c>
      <c r="AG595" s="89">
        <f t="shared" si="400"/>
        <v>0</v>
      </c>
      <c r="AH595" s="65">
        <v>0</v>
      </c>
      <c r="AI595" s="65">
        <v>0</v>
      </c>
      <c r="AJ595" s="65">
        <v>0</v>
      </c>
      <c r="AK595" s="65">
        <v>0</v>
      </c>
      <c r="AL595" s="65">
        <v>0</v>
      </c>
      <c r="AM595" s="65">
        <v>0</v>
      </c>
      <c r="AN595" s="89">
        <v>0</v>
      </c>
      <c r="AO595" s="89">
        <v>0</v>
      </c>
      <c r="AP595" s="89">
        <v>0</v>
      </c>
      <c r="AQ595" s="89">
        <v>0</v>
      </c>
      <c r="AR595" s="89">
        <v>0</v>
      </c>
      <c r="AS595" s="89">
        <v>0</v>
      </c>
      <c r="AT595" s="89">
        <v>0</v>
      </c>
      <c r="AU595" s="89">
        <v>0</v>
      </c>
      <c r="AV595" s="89">
        <v>0</v>
      </c>
      <c r="AW595" s="89">
        <v>0</v>
      </c>
      <c r="AX595" s="89">
        <v>0</v>
      </c>
      <c r="AY595" s="89">
        <v>0</v>
      </c>
      <c r="AZ595" s="65">
        <f t="shared" si="401"/>
        <v>0</v>
      </c>
      <c r="BA595" s="65">
        <f t="shared" si="402"/>
        <v>0</v>
      </c>
      <c r="BB595" s="65">
        <f t="shared" si="403"/>
        <v>0</v>
      </c>
      <c r="BC595" s="65">
        <f t="shared" si="404"/>
        <v>0</v>
      </c>
      <c r="BD595" s="65">
        <f t="shared" si="405"/>
        <v>0</v>
      </c>
      <c r="BE595" s="65">
        <f t="shared" si="406"/>
        <v>0</v>
      </c>
      <c r="BF595" s="65">
        <f t="shared" si="407"/>
        <v>0</v>
      </c>
      <c r="BG595" s="65">
        <f t="shared" si="408"/>
        <v>0</v>
      </c>
      <c r="BH595" s="65">
        <f t="shared" si="409"/>
        <v>0</v>
      </c>
      <c r="BI595" s="65">
        <f t="shared" si="410"/>
        <v>0</v>
      </c>
      <c r="BJ595" s="65">
        <f t="shared" si="411"/>
        <v>0</v>
      </c>
      <c r="BK595" s="65">
        <f t="shared" si="412"/>
        <v>0</v>
      </c>
    </row>
    <row r="596" spans="2:63" ht="15" hidden="1" customHeight="1" outlineLevel="1">
      <c r="B596" s="56" t="s">
        <v>43</v>
      </c>
      <c r="C596" s="56" t="s">
        <v>125</v>
      </c>
      <c r="D596" s="88">
        <f t="shared" si="372"/>
        <v>0</v>
      </c>
      <c r="E596" s="88">
        <f t="shared" si="373"/>
        <v>0</v>
      </c>
      <c r="F596" s="65">
        <f t="shared" si="374"/>
        <v>0</v>
      </c>
      <c r="G596" s="65">
        <f t="shared" si="375"/>
        <v>0</v>
      </c>
      <c r="H596" s="65">
        <f t="shared" si="376"/>
        <v>0</v>
      </c>
      <c r="J596" s="88">
        <f t="shared" si="377"/>
        <v>0.30233918275901323</v>
      </c>
      <c r="K596" s="88">
        <f t="shared" si="378"/>
        <v>0.12386860133278009</v>
      </c>
      <c r="L596" s="88">
        <f t="shared" si="379"/>
        <v>0.13222723531624195</v>
      </c>
      <c r="M596" s="88">
        <f t="shared" si="380"/>
        <v>0.1679988102863024</v>
      </c>
      <c r="N596" s="88">
        <f t="shared" si="381"/>
        <v>0.21758625555448893</v>
      </c>
      <c r="O596" s="88">
        <f t="shared" si="382"/>
        <v>5.5979914751173407E-2</v>
      </c>
      <c r="P596" s="65">
        <f t="shared" si="383"/>
        <v>0</v>
      </c>
      <c r="Q596" s="65">
        <f t="shared" si="384"/>
        <v>0</v>
      </c>
      <c r="R596" s="65">
        <f t="shared" si="385"/>
        <v>0</v>
      </c>
      <c r="S596" s="65">
        <f t="shared" si="386"/>
        <v>0</v>
      </c>
      <c r="T596" s="65">
        <f t="shared" si="387"/>
        <v>0</v>
      </c>
      <c r="U596" s="65">
        <f t="shared" si="388"/>
        <v>0</v>
      </c>
      <c r="V596" s="89">
        <f t="shared" si="389"/>
        <v>0</v>
      </c>
      <c r="W596" s="89">
        <f t="shared" si="390"/>
        <v>0</v>
      </c>
      <c r="X596" s="89">
        <f t="shared" si="391"/>
        <v>0</v>
      </c>
      <c r="Y596" s="89">
        <f t="shared" si="392"/>
        <v>0</v>
      </c>
      <c r="Z596" s="89">
        <f t="shared" si="393"/>
        <v>0</v>
      </c>
      <c r="AA596" s="89">
        <f t="shared" si="394"/>
        <v>0</v>
      </c>
      <c r="AB596" s="89">
        <f t="shared" si="395"/>
        <v>0</v>
      </c>
      <c r="AC596" s="89">
        <f t="shared" si="396"/>
        <v>0</v>
      </c>
      <c r="AD596" s="89">
        <f t="shared" si="397"/>
        <v>0</v>
      </c>
      <c r="AE596" s="89">
        <f t="shared" si="398"/>
        <v>0</v>
      </c>
      <c r="AF596" s="89">
        <f t="shared" si="399"/>
        <v>0</v>
      </c>
      <c r="AG596" s="89">
        <f t="shared" si="400"/>
        <v>0</v>
      </c>
      <c r="AH596" s="65">
        <v>0</v>
      </c>
      <c r="AI596" s="65">
        <v>0</v>
      </c>
      <c r="AJ596" s="65">
        <v>0</v>
      </c>
      <c r="AK596" s="65">
        <v>0</v>
      </c>
      <c r="AL596" s="65">
        <v>0</v>
      </c>
      <c r="AM596" s="65">
        <v>0</v>
      </c>
      <c r="AN596" s="89">
        <v>0</v>
      </c>
      <c r="AO596" s="89">
        <v>0</v>
      </c>
      <c r="AP596" s="89">
        <v>0</v>
      </c>
      <c r="AQ596" s="89">
        <v>0</v>
      </c>
      <c r="AR596" s="89">
        <v>0</v>
      </c>
      <c r="AS596" s="89">
        <v>0</v>
      </c>
      <c r="AT596" s="89">
        <v>0</v>
      </c>
      <c r="AU596" s="89">
        <v>0</v>
      </c>
      <c r="AV596" s="89">
        <v>0</v>
      </c>
      <c r="AW596" s="89">
        <v>0</v>
      </c>
      <c r="AX596" s="89">
        <v>0</v>
      </c>
      <c r="AY596" s="89">
        <v>0</v>
      </c>
      <c r="AZ596" s="65">
        <f t="shared" si="401"/>
        <v>0</v>
      </c>
      <c r="BA596" s="65">
        <f t="shared" si="402"/>
        <v>0</v>
      </c>
      <c r="BB596" s="65">
        <f t="shared" si="403"/>
        <v>0</v>
      </c>
      <c r="BC596" s="65">
        <f t="shared" si="404"/>
        <v>0</v>
      </c>
      <c r="BD596" s="65">
        <f t="shared" si="405"/>
        <v>0</v>
      </c>
      <c r="BE596" s="65">
        <f t="shared" si="406"/>
        <v>0</v>
      </c>
      <c r="BF596" s="65">
        <f t="shared" si="407"/>
        <v>0</v>
      </c>
      <c r="BG596" s="65">
        <f t="shared" si="408"/>
        <v>0</v>
      </c>
      <c r="BH596" s="65">
        <f t="shared" si="409"/>
        <v>0</v>
      </c>
      <c r="BI596" s="65">
        <f t="shared" si="410"/>
        <v>0</v>
      </c>
      <c r="BJ596" s="65">
        <f t="shared" si="411"/>
        <v>0</v>
      </c>
      <c r="BK596" s="65">
        <f t="shared" si="412"/>
        <v>0</v>
      </c>
    </row>
    <row r="597" spans="2:63" ht="15" hidden="1" customHeight="1" outlineLevel="1">
      <c r="B597" s="56" t="s">
        <v>43</v>
      </c>
      <c r="C597" s="56" t="s">
        <v>126</v>
      </c>
      <c r="D597" s="88">
        <f t="shared" si="372"/>
        <v>0</v>
      </c>
      <c r="E597" s="88">
        <f t="shared" si="373"/>
        <v>0</v>
      </c>
      <c r="F597" s="65">
        <f t="shared" si="374"/>
        <v>0</v>
      </c>
      <c r="G597" s="65">
        <f t="shared" si="375"/>
        <v>0</v>
      </c>
      <c r="H597" s="65">
        <f t="shared" si="376"/>
        <v>0</v>
      </c>
      <c r="J597" s="88">
        <f t="shared" si="377"/>
        <v>0.30233918275901323</v>
      </c>
      <c r="K597" s="88">
        <f t="shared" si="378"/>
        <v>0.12386860133278009</v>
      </c>
      <c r="L597" s="88">
        <f t="shared" si="379"/>
        <v>0.13222723531624195</v>
      </c>
      <c r="M597" s="88">
        <f t="shared" si="380"/>
        <v>0.1679988102863024</v>
      </c>
      <c r="N597" s="88">
        <f t="shared" si="381"/>
        <v>0.21758625555448893</v>
      </c>
      <c r="O597" s="88">
        <f t="shared" si="382"/>
        <v>5.5979914751173407E-2</v>
      </c>
      <c r="P597" s="65">
        <f t="shared" si="383"/>
        <v>0</v>
      </c>
      <c r="Q597" s="65">
        <f t="shared" si="384"/>
        <v>0</v>
      </c>
      <c r="R597" s="65">
        <f t="shared" si="385"/>
        <v>0</v>
      </c>
      <c r="S597" s="65">
        <f t="shared" si="386"/>
        <v>0</v>
      </c>
      <c r="T597" s="65">
        <f t="shared" si="387"/>
        <v>0</v>
      </c>
      <c r="U597" s="65">
        <f t="shared" si="388"/>
        <v>0</v>
      </c>
      <c r="V597" s="89">
        <f t="shared" si="389"/>
        <v>0</v>
      </c>
      <c r="W597" s="89">
        <f t="shared" si="390"/>
        <v>0</v>
      </c>
      <c r="X597" s="89">
        <f t="shared" si="391"/>
        <v>0</v>
      </c>
      <c r="Y597" s="89">
        <f t="shared" si="392"/>
        <v>0</v>
      </c>
      <c r="Z597" s="89">
        <f t="shared" si="393"/>
        <v>0</v>
      </c>
      <c r="AA597" s="89">
        <f t="shared" si="394"/>
        <v>0</v>
      </c>
      <c r="AB597" s="89">
        <f t="shared" si="395"/>
        <v>0</v>
      </c>
      <c r="AC597" s="89">
        <f t="shared" si="396"/>
        <v>0</v>
      </c>
      <c r="AD597" s="89">
        <f t="shared" si="397"/>
        <v>0</v>
      </c>
      <c r="AE597" s="89">
        <f t="shared" si="398"/>
        <v>0</v>
      </c>
      <c r="AF597" s="89">
        <f t="shared" si="399"/>
        <v>0</v>
      </c>
      <c r="AG597" s="89">
        <f t="shared" si="400"/>
        <v>0</v>
      </c>
      <c r="AH597" s="65">
        <v>0</v>
      </c>
      <c r="AI597" s="65">
        <v>0</v>
      </c>
      <c r="AJ597" s="65">
        <v>0</v>
      </c>
      <c r="AK597" s="65">
        <v>0</v>
      </c>
      <c r="AL597" s="65">
        <v>0</v>
      </c>
      <c r="AM597" s="65">
        <v>0</v>
      </c>
      <c r="AN597" s="89">
        <v>0</v>
      </c>
      <c r="AO597" s="89">
        <v>0</v>
      </c>
      <c r="AP597" s="89">
        <v>0</v>
      </c>
      <c r="AQ597" s="89">
        <v>0</v>
      </c>
      <c r="AR597" s="89">
        <v>0</v>
      </c>
      <c r="AS597" s="89">
        <v>0</v>
      </c>
      <c r="AT597" s="89">
        <v>0</v>
      </c>
      <c r="AU597" s="89">
        <v>0</v>
      </c>
      <c r="AV597" s="89">
        <v>0</v>
      </c>
      <c r="AW597" s="89">
        <v>0</v>
      </c>
      <c r="AX597" s="89">
        <v>0</v>
      </c>
      <c r="AY597" s="89">
        <v>0</v>
      </c>
      <c r="AZ597" s="65">
        <f t="shared" si="401"/>
        <v>0</v>
      </c>
      <c r="BA597" s="65">
        <f t="shared" si="402"/>
        <v>0</v>
      </c>
      <c r="BB597" s="65">
        <f t="shared" si="403"/>
        <v>0</v>
      </c>
      <c r="BC597" s="65">
        <f t="shared" si="404"/>
        <v>0</v>
      </c>
      <c r="BD597" s="65">
        <f t="shared" si="405"/>
        <v>0</v>
      </c>
      <c r="BE597" s="65">
        <f t="shared" si="406"/>
        <v>0</v>
      </c>
      <c r="BF597" s="65">
        <f t="shared" si="407"/>
        <v>0</v>
      </c>
      <c r="BG597" s="65">
        <f t="shared" si="408"/>
        <v>0</v>
      </c>
      <c r="BH597" s="65">
        <f t="shared" si="409"/>
        <v>0</v>
      </c>
      <c r="BI597" s="65">
        <f t="shared" si="410"/>
        <v>0</v>
      </c>
      <c r="BJ597" s="65">
        <f t="shared" si="411"/>
        <v>0</v>
      </c>
      <c r="BK597" s="65">
        <f t="shared" si="412"/>
        <v>0</v>
      </c>
    </row>
    <row r="598" spans="2:63" ht="15" hidden="1" customHeight="1" outlineLevel="1">
      <c r="B598" s="56" t="s">
        <v>43</v>
      </c>
      <c r="C598" s="56" t="s">
        <v>127</v>
      </c>
      <c r="D598" s="88">
        <f t="shared" si="372"/>
        <v>0</v>
      </c>
      <c r="E598" s="88">
        <f t="shared" si="373"/>
        <v>0</v>
      </c>
      <c r="F598" s="65">
        <f t="shared" si="374"/>
        <v>0</v>
      </c>
      <c r="G598" s="65">
        <f t="shared" si="375"/>
        <v>0</v>
      </c>
      <c r="H598" s="65">
        <f t="shared" si="376"/>
        <v>0</v>
      </c>
      <c r="J598" s="88">
        <f t="shared" si="377"/>
        <v>0.30233918275901323</v>
      </c>
      <c r="K598" s="88">
        <f t="shared" si="378"/>
        <v>0.12386860133278009</v>
      </c>
      <c r="L598" s="88">
        <f t="shared" si="379"/>
        <v>0.13222723531624195</v>
      </c>
      <c r="M598" s="88">
        <f t="shared" si="380"/>
        <v>0.1679988102863024</v>
      </c>
      <c r="N598" s="88">
        <f t="shared" si="381"/>
        <v>0.21758625555448893</v>
      </c>
      <c r="O598" s="88">
        <f t="shared" si="382"/>
        <v>5.5979914751173407E-2</v>
      </c>
      <c r="P598" s="65">
        <f t="shared" si="383"/>
        <v>0</v>
      </c>
      <c r="Q598" s="65">
        <f t="shared" si="384"/>
        <v>0</v>
      </c>
      <c r="R598" s="65">
        <f t="shared" si="385"/>
        <v>0</v>
      </c>
      <c r="S598" s="65">
        <f t="shared" si="386"/>
        <v>0</v>
      </c>
      <c r="T598" s="65">
        <f t="shared" si="387"/>
        <v>0</v>
      </c>
      <c r="U598" s="65">
        <f t="shared" si="388"/>
        <v>0</v>
      </c>
      <c r="V598" s="89">
        <f t="shared" si="389"/>
        <v>0</v>
      </c>
      <c r="W598" s="89">
        <f t="shared" si="390"/>
        <v>0</v>
      </c>
      <c r="X598" s="89">
        <f t="shared" si="391"/>
        <v>0</v>
      </c>
      <c r="Y598" s="89">
        <f t="shared" si="392"/>
        <v>0</v>
      </c>
      <c r="Z598" s="89">
        <f t="shared" si="393"/>
        <v>0</v>
      </c>
      <c r="AA598" s="89">
        <f t="shared" si="394"/>
        <v>0</v>
      </c>
      <c r="AB598" s="89">
        <f t="shared" si="395"/>
        <v>0</v>
      </c>
      <c r="AC598" s="89">
        <f t="shared" si="396"/>
        <v>0</v>
      </c>
      <c r="AD598" s="89">
        <f t="shared" si="397"/>
        <v>0</v>
      </c>
      <c r="AE598" s="89">
        <f t="shared" si="398"/>
        <v>0</v>
      </c>
      <c r="AF598" s="89">
        <f t="shared" si="399"/>
        <v>0</v>
      </c>
      <c r="AG598" s="89">
        <f t="shared" si="400"/>
        <v>0</v>
      </c>
      <c r="AH598" s="65">
        <v>0</v>
      </c>
      <c r="AI598" s="65">
        <v>0</v>
      </c>
      <c r="AJ598" s="65">
        <v>0</v>
      </c>
      <c r="AK598" s="65">
        <v>0</v>
      </c>
      <c r="AL598" s="65">
        <v>0</v>
      </c>
      <c r="AM598" s="65">
        <v>0</v>
      </c>
      <c r="AN598" s="89">
        <v>0</v>
      </c>
      <c r="AO598" s="89">
        <v>0</v>
      </c>
      <c r="AP598" s="89">
        <v>0</v>
      </c>
      <c r="AQ598" s="89">
        <v>0</v>
      </c>
      <c r="AR598" s="89">
        <v>0</v>
      </c>
      <c r="AS598" s="89">
        <v>0</v>
      </c>
      <c r="AT598" s="89">
        <v>0</v>
      </c>
      <c r="AU598" s="89">
        <v>0</v>
      </c>
      <c r="AV598" s="89">
        <v>0</v>
      </c>
      <c r="AW598" s="89">
        <v>0</v>
      </c>
      <c r="AX598" s="89">
        <v>0</v>
      </c>
      <c r="AY598" s="89">
        <v>0</v>
      </c>
      <c r="AZ598" s="65">
        <f t="shared" si="401"/>
        <v>0</v>
      </c>
      <c r="BA598" s="65">
        <f t="shared" si="402"/>
        <v>0</v>
      </c>
      <c r="BB598" s="65">
        <f t="shared" si="403"/>
        <v>0</v>
      </c>
      <c r="BC598" s="65">
        <f t="shared" si="404"/>
        <v>0</v>
      </c>
      <c r="BD598" s="65">
        <f t="shared" si="405"/>
        <v>0</v>
      </c>
      <c r="BE598" s="65">
        <f t="shared" si="406"/>
        <v>0</v>
      </c>
      <c r="BF598" s="65">
        <f t="shared" si="407"/>
        <v>0</v>
      </c>
      <c r="BG598" s="65">
        <f t="shared" si="408"/>
        <v>0</v>
      </c>
      <c r="BH598" s="65">
        <f t="shared" si="409"/>
        <v>0</v>
      </c>
      <c r="BI598" s="65">
        <f t="shared" si="410"/>
        <v>0</v>
      </c>
      <c r="BJ598" s="65">
        <f t="shared" si="411"/>
        <v>0</v>
      </c>
      <c r="BK598" s="65">
        <f t="shared" si="412"/>
        <v>0</v>
      </c>
    </row>
    <row r="599" spans="2:63" ht="15" hidden="1" customHeight="1" outlineLevel="1">
      <c r="B599" s="56" t="s">
        <v>43</v>
      </c>
      <c r="C599" s="56" t="s">
        <v>128</v>
      </c>
      <c r="D599" s="88">
        <f t="shared" si="372"/>
        <v>0</v>
      </c>
      <c r="E599" s="88">
        <f t="shared" si="373"/>
        <v>0</v>
      </c>
      <c r="F599" s="65">
        <f t="shared" si="374"/>
        <v>0</v>
      </c>
      <c r="G599" s="65">
        <f t="shared" si="375"/>
        <v>0</v>
      </c>
      <c r="H599" s="65">
        <f t="shared" si="376"/>
        <v>0</v>
      </c>
      <c r="J599" s="88">
        <f t="shared" si="377"/>
        <v>0.30233918275901323</v>
      </c>
      <c r="K599" s="88">
        <f t="shared" si="378"/>
        <v>0.12386860133278009</v>
      </c>
      <c r="L599" s="88">
        <f t="shared" si="379"/>
        <v>0.13222723531624195</v>
      </c>
      <c r="M599" s="88">
        <f t="shared" si="380"/>
        <v>0.1679988102863024</v>
      </c>
      <c r="N599" s="88">
        <f t="shared" si="381"/>
        <v>0.21758625555448893</v>
      </c>
      <c r="O599" s="88">
        <f t="shared" si="382"/>
        <v>5.5979914751173407E-2</v>
      </c>
      <c r="P599" s="65">
        <f t="shared" si="383"/>
        <v>0</v>
      </c>
      <c r="Q599" s="65">
        <f t="shared" si="384"/>
        <v>0</v>
      </c>
      <c r="R599" s="65">
        <f t="shared" si="385"/>
        <v>0</v>
      </c>
      <c r="S599" s="65">
        <f t="shared" si="386"/>
        <v>0</v>
      </c>
      <c r="T599" s="65">
        <f t="shared" si="387"/>
        <v>0</v>
      </c>
      <c r="U599" s="65">
        <f t="shared" si="388"/>
        <v>0</v>
      </c>
      <c r="V599" s="89">
        <f t="shared" si="389"/>
        <v>0</v>
      </c>
      <c r="W599" s="89">
        <f t="shared" si="390"/>
        <v>0</v>
      </c>
      <c r="X599" s="89">
        <f t="shared" si="391"/>
        <v>0</v>
      </c>
      <c r="Y599" s="89">
        <f t="shared" si="392"/>
        <v>0</v>
      </c>
      <c r="Z599" s="89">
        <f t="shared" si="393"/>
        <v>0</v>
      </c>
      <c r="AA599" s="89">
        <f t="shared" si="394"/>
        <v>0</v>
      </c>
      <c r="AB599" s="89">
        <f t="shared" si="395"/>
        <v>0</v>
      </c>
      <c r="AC599" s="89">
        <f t="shared" si="396"/>
        <v>0</v>
      </c>
      <c r="AD599" s="89">
        <f t="shared" si="397"/>
        <v>0</v>
      </c>
      <c r="AE599" s="89">
        <f t="shared" si="398"/>
        <v>0</v>
      </c>
      <c r="AF599" s="89">
        <f t="shared" si="399"/>
        <v>0</v>
      </c>
      <c r="AG599" s="89">
        <f t="shared" si="400"/>
        <v>0</v>
      </c>
      <c r="AH599" s="65">
        <v>0</v>
      </c>
      <c r="AI599" s="65">
        <v>0</v>
      </c>
      <c r="AJ599" s="65">
        <v>0</v>
      </c>
      <c r="AK599" s="65">
        <v>0</v>
      </c>
      <c r="AL599" s="65">
        <v>0</v>
      </c>
      <c r="AM599" s="65">
        <v>0</v>
      </c>
      <c r="AN599" s="89">
        <v>0</v>
      </c>
      <c r="AO599" s="89">
        <v>0</v>
      </c>
      <c r="AP599" s="89">
        <v>0</v>
      </c>
      <c r="AQ599" s="89">
        <v>0</v>
      </c>
      <c r="AR599" s="89">
        <v>0</v>
      </c>
      <c r="AS599" s="89">
        <v>0</v>
      </c>
      <c r="AT599" s="89">
        <v>0</v>
      </c>
      <c r="AU599" s="89">
        <v>0</v>
      </c>
      <c r="AV599" s="89">
        <v>0</v>
      </c>
      <c r="AW599" s="89">
        <v>0</v>
      </c>
      <c r="AX599" s="89">
        <v>0</v>
      </c>
      <c r="AY599" s="89">
        <v>0</v>
      </c>
      <c r="AZ599" s="65">
        <f t="shared" si="401"/>
        <v>0</v>
      </c>
      <c r="BA599" s="65">
        <f t="shared" si="402"/>
        <v>0</v>
      </c>
      <c r="BB599" s="65">
        <f t="shared" si="403"/>
        <v>0</v>
      </c>
      <c r="BC599" s="65">
        <f t="shared" si="404"/>
        <v>0</v>
      </c>
      <c r="BD599" s="65">
        <f t="shared" si="405"/>
        <v>0</v>
      </c>
      <c r="BE599" s="65">
        <f t="shared" si="406"/>
        <v>0</v>
      </c>
      <c r="BF599" s="65">
        <f t="shared" si="407"/>
        <v>0</v>
      </c>
      <c r="BG599" s="65">
        <f t="shared" si="408"/>
        <v>0</v>
      </c>
      <c r="BH599" s="65">
        <f t="shared" si="409"/>
        <v>0</v>
      </c>
      <c r="BI599" s="65">
        <f t="shared" si="410"/>
        <v>0</v>
      </c>
      <c r="BJ599" s="65">
        <f t="shared" si="411"/>
        <v>0</v>
      </c>
      <c r="BK599" s="65">
        <f t="shared" si="412"/>
        <v>0</v>
      </c>
    </row>
    <row r="600" spans="2:63" ht="15" hidden="1" customHeight="1" outlineLevel="1">
      <c r="B600" s="56" t="s">
        <v>43</v>
      </c>
      <c r="C600" s="56" t="s">
        <v>40</v>
      </c>
      <c r="D600" s="88">
        <f t="shared" si="372"/>
        <v>0</v>
      </c>
      <c r="E600" s="88">
        <f t="shared" si="373"/>
        <v>0</v>
      </c>
      <c r="F600" s="65">
        <f t="shared" si="374"/>
        <v>0</v>
      </c>
      <c r="G600" s="65">
        <f t="shared" si="375"/>
        <v>0</v>
      </c>
      <c r="H600" s="65">
        <f t="shared" si="376"/>
        <v>0</v>
      </c>
      <c r="J600" s="88">
        <f t="shared" si="377"/>
        <v>0.30233918275901323</v>
      </c>
      <c r="K600" s="88">
        <f t="shared" si="378"/>
        <v>0.12386860133278009</v>
      </c>
      <c r="L600" s="88">
        <f t="shared" si="379"/>
        <v>0.13222723531624195</v>
      </c>
      <c r="M600" s="88">
        <f t="shared" si="380"/>
        <v>0.1679988102863024</v>
      </c>
      <c r="N600" s="88">
        <f t="shared" si="381"/>
        <v>0.21758625555448893</v>
      </c>
      <c r="O600" s="88">
        <f t="shared" si="382"/>
        <v>5.5979914751173407E-2</v>
      </c>
      <c r="P600" s="65">
        <f t="shared" si="383"/>
        <v>0</v>
      </c>
      <c r="Q600" s="65">
        <f t="shared" si="384"/>
        <v>0</v>
      </c>
      <c r="R600" s="65">
        <f t="shared" si="385"/>
        <v>0</v>
      </c>
      <c r="S600" s="65">
        <f t="shared" si="386"/>
        <v>0</v>
      </c>
      <c r="T600" s="65">
        <f t="shared" si="387"/>
        <v>0</v>
      </c>
      <c r="U600" s="65">
        <f t="shared" si="388"/>
        <v>0</v>
      </c>
      <c r="V600" s="89">
        <f t="shared" si="389"/>
        <v>0</v>
      </c>
      <c r="W600" s="89">
        <f t="shared" si="390"/>
        <v>0</v>
      </c>
      <c r="X600" s="89">
        <f t="shared" si="391"/>
        <v>0</v>
      </c>
      <c r="Y600" s="89">
        <f t="shared" si="392"/>
        <v>0</v>
      </c>
      <c r="Z600" s="89">
        <f t="shared" si="393"/>
        <v>0</v>
      </c>
      <c r="AA600" s="89">
        <f t="shared" si="394"/>
        <v>0</v>
      </c>
      <c r="AB600" s="89">
        <f t="shared" si="395"/>
        <v>0</v>
      </c>
      <c r="AC600" s="89">
        <f t="shared" si="396"/>
        <v>0</v>
      </c>
      <c r="AD600" s="89">
        <f t="shared" si="397"/>
        <v>0</v>
      </c>
      <c r="AE600" s="89">
        <f t="shared" si="398"/>
        <v>0</v>
      </c>
      <c r="AF600" s="89">
        <f t="shared" si="399"/>
        <v>0</v>
      </c>
      <c r="AG600" s="89">
        <f t="shared" si="400"/>
        <v>0</v>
      </c>
      <c r="AH600" s="65">
        <v>0</v>
      </c>
      <c r="AI600" s="65">
        <v>0</v>
      </c>
      <c r="AJ600" s="65">
        <v>0</v>
      </c>
      <c r="AK600" s="65">
        <v>0</v>
      </c>
      <c r="AL600" s="65">
        <v>0</v>
      </c>
      <c r="AM600" s="65">
        <v>0</v>
      </c>
      <c r="AN600" s="89">
        <v>0</v>
      </c>
      <c r="AO600" s="89">
        <v>0</v>
      </c>
      <c r="AP600" s="89">
        <v>0</v>
      </c>
      <c r="AQ600" s="89">
        <v>0</v>
      </c>
      <c r="AR600" s="89">
        <v>0</v>
      </c>
      <c r="AS600" s="89">
        <v>0</v>
      </c>
      <c r="AT600" s="89">
        <v>0</v>
      </c>
      <c r="AU600" s="89">
        <v>0</v>
      </c>
      <c r="AV600" s="89">
        <v>0</v>
      </c>
      <c r="AW600" s="89">
        <v>0</v>
      </c>
      <c r="AX600" s="89">
        <v>0</v>
      </c>
      <c r="AY600" s="89">
        <v>0</v>
      </c>
      <c r="AZ600" s="65">
        <f t="shared" si="401"/>
        <v>0</v>
      </c>
      <c r="BA600" s="65">
        <f t="shared" si="402"/>
        <v>0</v>
      </c>
      <c r="BB600" s="65">
        <f t="shared" si="403"/>
        <v>0</v>
      </c>
      <c r="BC600" s="65">
        <f t="shared" si="404"/>
        <v>0</v>
      </c>
      <c r="BD600" s="65">
        <f t="shared" si="405"/>
        <v>0</v>
      </c>
      <c r="BE600" s="65">
        <f t="shared" si="406"/>
        <v>0</v>
      </c>
      <c r="BF600" s="65">
        <f t="shared" si="407"/>
        <v>0</v>
      </c>
      <c r="BG600" s="65">
        <f t="shared" si="408"/>
        <v>0</v>
      </c>
      <c r="BH600" s="65">
        <f t="shared" si="409"/>
        <v>0</v>
      </c>
      <c r="BI600" s="65">
        <f t="shared" si="410"/>
        <v>0</v>
      </c>
      <c r="BJ600" s="65">
        <f t="shared" si="411"/>
        <v>0</v>
      </c>
      <c r="BK600" s="65">
        <f t="shared" si="412"/>
        <v>0</v>
      </c>
    </row>
    <row r="601" spans="2:63" ht="15" hidden="1" customHeight="1" outlineLevel="1">
      <c r="B601" s="56" t="s">
        <v>43</v>
      </c>
      <c r="C601" s="56" t="s">
        <v>129</v>
      </c>
      <c r="D601" s="88">
        <f t="shared" si="372"/>
        <v>0</v>
      </c>
      <c r="E601" s="88">
        <f t="shared" si="373"/>
        <v>0</v>
      </c>
      <c r="F601" s="65">
        <f t="shared" si="374"/>
        <v>0</v>
      </c>
      <c r="G601" s="65">
        <f t="shared" si="375"/>
        <v>0</v>
      </c>
      <c r="H601" s="65">
        <f t="shared" si="376"/>
        <v>0</v>
      </c>
      <c r="J601" s="88">
        <f t="shared" si="377"/>
        <v>8.1573345909224156E-4</v>
      </c>
      <c r="K601" s="88">
        <f t="shared" si="378"/>
        <v>6.2773238844207656E-4</v>
      </c>
      <c r="L601" s="88">
        <f t="shared" si="379"/>
        <v>9.5533222019705058E-2</v>
      </c>
      <c r="M601" s="88">
        <f t="shared" si="380"/>
        <v>0</v>
      </c>
      <c r="N601" s="88">
        <f t="shared" si="381"/>
        <v>0.90302331213276066</v>
      </c>
      <c r="O601" s="88">
        <f t="shared" si="382"/>
        <v>0</v>
      </c>
      <c r="P601" s="65">
        <f t="shared" si="383"/>
        <v>0</v>
      </c>
      <c r="Q601" s="65">
        <f t="shared" si="384"/>
        <v>0</v>
      </c>
      <c r="R601" s="65">
        <f t="shared" si="385"/>
        <v>0</v>
      </c>
      <c r="S601" s="65">
        <f t="shared" si="386"/>
        <v>0</v>
      </c>
      <c r="T601" s="65">
        <f t="shared" si="387"/>
        <v>0</v>
      </c>
      <c r="U601" s="65">
        <f t="shared" si="388"/>
        <v>0</v>
      </c>
      <c r="V601" s="89">
        <f t="shared" si="389"/>
        <v>0</v>
      </c>
      <c r="W601" s="89">
        <f t="shared" si="390"/>
        <v>0</v>
      </c>
      <c r="X601" s="89">
        <f t="shared" si="391"/>
        <v>0</v>
      </c>
      <c r="Y601" s="89">
        <f t="shared" si="392"/>
        <v>0</v>
      </c>
      <c r="Z601" s="89">
        <f t="shared" si="393"/>
        <v>0</v>
      </c>
      <c r="AA601" s="89">
        <f t="shared" si="394"/>
        <v>0</v>
      </c>
      <c r="AB601" s="89">
        <f t="shared" si="395"/>
        <v>0</v>
      </c>
      <c r="AC601" s="89">
        <f t="shared" si="396"/>
        <v>0</v>
      </c>
      <c r="AD601" s="89">
        <f t="shared" si="397"/>
        <v>0</v>
      </c>
      <c r="AE601" s="89">
        <f t="shared" si="398"/>
        <v>0</v>
      </c>
      <c r="AF601" s="89">
        <f t="shared" si="399"/>
        <v>0</v>
      </c>
      <c r="AG601" s="89">
        <f t="shared" si="400"/>
        <v>0</v>
      </c>
      <c r="AH601" s="65">
        <v>256</v>
      </c>
      <c r="AI601" s="65">
        <v>197</v>
      </c>
      <c r="AJ601" s="65">
        <v>29981</v>
      </c>
      <c r="AK601" s="65">
        <v>0</v>
      </c>
      <c r="AL601" s="65">
        <v>283394</v>
      </c>
      <c r="AM601" s="65">
        <v>0</v>
      </c>
      <c r="AN601" s="89">
        <v>500205</v>
      </c>
      <c r="AO601" s="89">
        <v>402312</v>
      </c>
      <c r="AP601" s="89">
        <v>53017126</v>
      </c>
      <c r="AQ601" s="89">
        <v>0</v>
      </c>
      <c r="AR601" s="89">
        <v>568362347</v>
      </c>
      <c r="AS601" s="89">
        <v>0</v>
      </c>
      <c r="AT601" s="89">
        <v>245010</v>
      </c>
      <c r="AU601" s="89">
        <v>159423</v>
      </c>
      <c r="AV601" s="89">
        <v>28828397</v>
      </c>
      <c r="AW601" s="89">
        <v>0</v>
      </c>
      <c r="AX601" s="89">
        <v>272907981</v>
      </c>
      <c r="AY601" s="89">
        <v>0</v>
      </c>
      <c r="AZ601" s="65">
        <f t="shared" si="401"/>
        <v>1953.92578125</v>
      </c>
      <c r="BA601" s="65">
        <f t="shared" si="402"/>
        <v>2042.1928934010152</v>
      </c>
      <c r="BB601" s="65">
        <f t="shared" si="403"/>
        <v>1768.35749307895</v>
      </c>
      <c r="BC601" s="65">
        <f t="shared" si="404"/>
        <v>0</v>
      </c>
      <c r="BD601" s="65">
        <f t="shared" si="405"/>
        <v>2005.5553293294847</v>
      </c>
      <c r="BE601" s="65">
        <f t="shared" si="406"/>
        <v>0</v>
      </c>
      <c r="BF601" s="65">
        <f t="shared" si="407"/>
        <v>957.0703125</v>
      </c>
      <c r="BG601" s="65">
        <f t="shared" si="408"/>
        <v>809.25380710659897</v>
      </c>
      <c r="BH601" s="65">
        <f t="shared" si="409"/>
        <v>961.5555518495047</v>
      </c>
      <c r="BI601" s="65">
        <f t="shared" si="410"/>
        <v>0</v>
      </c>
      <c r="BJ601" s="65">
        <f t="shared" si="411"/>
        <v>962.99844386260827</v>
      </c>
      <c r="BK601" s="65">
        <f t="shared" si="412"/>
        <v>0</v>
      </c>
    </row>
    <row r="602" spans="2:63" ht="15" hidden="1" customHeight="1" outlineLevel="1">
      <c r="B602" s="56" t="s">
        <v>43</v>
      </c>
      <c r="C602" s="56" t="s">
        <v>130</v>
      </c>
      <c r="D602" s="88">
        <f t="shared" si="372"/>
        <v>0</v>
      </c>
      <c r="E602" s="88">
        <f t="shared" si="373"/>
        <v>0</v>
      </c>
      <c r="F602" s="65">
        <f t="shared" si="374"/>
        <v>0</v>
      </c>
      <c r="G602" s="65">
        <f t="shared" si="375"/>
        <v>0</v>
      </c>
      <c r="H602" s="65">
        <f t="shared" si="376"/>
        <v>0</v>
      </c>
      <c r="J602" s="88">
        <f t="shared" si="377"/>
        <v>0.23806114040390144</v>
      </c>
      <c r="K602" s="88">
        <f t="shared" si="378"/>
        <v>0.43184493496612197</v>
      </c>
      <c r="L602" s="88">
        <f t="shared" si="379"/>
        <v>7.6342831844845346E-2</v>
      </c>
      <c r="M602" s="88">
        <f t="shared" si="380"/>
        <v>0</v>
      </c>
      <c r="N602" s="88">
        <f t="shared" si="381"/>
        <v>0.25375109278513125</v>
      </c>
      <c r="O602" s="88">
        <f t="shared" si="382"/>
        <v>0</v>
      </c>
      <c r="P602" s="65">
        <f t="shared" si="383"/>
        <v>0</v>
      </c>
      <c r="Q602" s="65">
        <f t="shared" si="384"/>
        <v>0</v>
      </c>
      <c r="R602" s="65">
        <f t="shared" si="385"/>
        <v>0</v>
      </c>
      <c r="S602" s="65">
        <f t="shared" si="386"/>
        <v>0</v>
      </c>
      <c r="T602" s="65">
        <f t="shared" si="387"/>
        <v>0</v>
      </c>
      <c r="U602" s="65">
        <f t="shared" si="388"/>
        <v>0</v>
      </c>
      <c r="V602" s="89">
        <f t="shared" si="389"/>
        <v>0</v>
      </c>
      <c r="W602" s="89">
        <f t="shared" si="390"/>
        <v>0</v>
      </c>
      <c r="X602" s="89">
        <f t="shared" si="391"/>
        <v>0</v>
      </c>
      <c r="Y602" s="89">
        <f t="shared" si="392"/>
        <v>0</v>
      </c>
      <c r="Z602" s="89">
        <f t="shared" si="393"/>
        <v>0</v>
      </c>
      <c r="AA602" s="89">
        <f t="shared" si="394"/>
        <v>0</v>
      </c>
      <c r="AB602" s="89">
        <f t="shared" si="395"/>
        <v>0</v>
      </c>
      <c r="AC602" s="89">
        <f t="shared" si="396"/>
        <v>0</v>
      </c>
      <c r="AD602" s="89">
        <f t="shared" si="397"/>
        <v>0</v>
      </c>
      <c r="AE602" s="89">
        <f t="shared" si="398"/>
        <v>0</v>
      </c>
      <c r="AF602" s="89">
        <f t="shared" si="399"/>
        <v>0</v>
      </c>
      <c r="AG602" s="89">
        <f t="shared" si="400"/>
        <v>0</v>
      </c>
      <c r="AH602" s="65">
        <v>531277</v>
      </c>
      <c r="AI602" s="65">
        <v>963741</v>
      </c>
      <c r="AJ602" s="65">
        <v>170373</v>
      </c>
      <c r="AK602" s="65">
        <v>0</v>
      </c>
      <c r="AL602" s="65">
        <v>566292</v>
      </c>
      <c r="AM602" s="65">
        <v>0</v>
      </c>
      <c r="AN602" s="89">
        <v>1029566014</v>
      </c>
      <c r="AO602" s="89">
        <v>1660118880</v>
      </c>
      <c r="AP602" s="89">
        <v>347225520</v>
      </c>
      <c r="AQ602" s="89">
        <v>0</v>
      </c>
      <c r="AR602" s="89">
        <v>1463717646</v>
      </c>
      <c r="AS602" s="89">
        <v>0</v>
      </c>
      <c r="AT602" s="89">
        <v>573402785</v>
      </c>
      <c r="AU602" s="89">
        <v>946401896</v>
      </c>
      <c r="AV602" s="89">
        <v>210621101</v>
      </c>
      <c r="AW602" s="89">
        <v>0</v>
      </c>
      <c r="AX602" s="89">
        <v>752034061</v>
      </c>
      <c r="AY602" s="89">
        <v>0</v>
      </c>
      <c r="AZ602" s="65">
        <f t="shared" si="401"/>
        <v>1937.9081232577355</v>
      </c>
      <c r="BA602" s="65">
        <f t="shared" si="402"/>
        <v>1722.5778295205869</v>
      </c>
      <c r="BB602" s="65">
        <f t="shared" si="403"/>
        <v>2038.0313782113362</v>
      </c>
      <c r="BC602" s="65">
        <f t="shared" si="404"/>
        <v>0</v>
      </c>
      <c r="BD602" s="65">
        <f t="shared" si="405"/>
        <v>2584.740109342883</v>
      </c>
      <c r="BE602" s="65">
        <f t="shared" si="406"/>
        <v>0</v>
      </c>
      <c r="BF602" s="65">
        <f t="shared" si="407"/>
        <v>1079.2915654169105</v>
      </c>
      <c r="BG602" s="65">
        <f t="shared" si="408"/>
        <v>982.00854378925453</v>
      </c>
      <c r="BH602" s="65">
        <f t="shared" si="409"/>
        <v>1236.2352074565806</v>
      </c>
      <c r="BI602" s="65">
        <f t="shared" si="410"/>
        <v>0</v>
      </c>
      <c r="BJ602" s="65">
        <f t="shared" si="411"/>
        <v>1327.9969715270568</v>
      </c>
      <c r="BK602" s="65">
        <f t="shared" si="412"/>
        <v>0</v>
      </c>
    </row>
    <row r="603" spans="2:63" ht="15" hidden="1" customHeight="1" outlineLevel="1">
      <c r="B603" s="56" t="s">
        <v>43</v>
      </c>
      <c r="C603" s="56" t="s">
        <v>131</v>
      </c>
      <c r="D603" s="88">
        <f t="shared" si="372"/>
        <v>0</v>
      </c>
      <c r="E603" s="88">
        <f t="shared" si="373"/>
        <v>0</v>
      </c>
      <c r="F603" s="65">
        <f t="shared" si="374"/>
        <v>0</v>
      </c>
      <c r="G603" s="65">
        <f t="shared" si="375"/>
        <v>0</v>
      </c>
      <c r="H603" s="65">
        <f t="shared" si="376"/>
        <v>0</v>
      </c>
      <c r="J603" s="88">
        <f t="shared" si="377"/>
        <v>0.30233918275901323</v>
      </c>
      <c r="K603" s="88">
        <f t="shared" si="378"/>
        <v>0.12386860133278009</v>
      </c>
      <c r="L603" s="88">
        <f t="shared" si="379"/>
        <v>0.13222723531624195</v>
      </c>
      <c r="M603" s="88">
        <f t="shared" si="380"/>
        <v>0.1679988102863024</v>
      </c>
      <c r="N603" s="88">
        <f t="shared" si="381"/>
        <v>0.21758625555448893</v>
      </c>
      <c r="O603" s="88">
        <f t="shared" si="382"/>
        <v>5.5979914751173407E-2</v>
      </c>
      <c r="P603" s="65">
        <f t="shared" si="383"/>
        <v>0</v>
      </c>
      <c r="Q603" s="65">
        <f t="shared" si="384"/>
        <v>0</v>
      </c>
      <c r="R603" s="65">
        <f t="shared" si="385"/>
        <v>0</v>
      </c>
      <c r="S603" s="65">
        <f t="shared" si="386"/>
        <v>0</v>
      </c>
      <c r="T603" s="65">
        <f t="shared" si="387"/>
        <v>0</v>
      </c>
      <c r="U603" s="65">
        <f t="shared" si="388"/>
        <v>0</v>
      </c>
      <c r="V603" s="89">
        <f t="shared" si="389"/>
        <v>0</v>
      </c>
      <c r="W603" s="89">
        <f t="shared" si="390"/>
        <v>0</v>
      </c>
      <c r="X603" s="89">
        <f t="shared" si="391"/>
        <v>0</v>
      </c>
      <c r="Y603" s="89">
        <f t="shared" si="392"/>
        <v>0</v>
      </c>
      <c r="Z603" s="89">
        <f t="shared" si="393"/>
        <v>0</v>
      </c>
      <c r="AA603" s="89">
        <f t="shared" si="394"/>
        <v>0</v>
      </c>
      <c r="AB603" s="89">
        <f t="shared" si="395"/>
        <v>0</v>
      </c>
      <c r="AC603" s="89">
        <f t="shared" si="396"/>
        <v>0</v>
      </c>
      <c r="AD603" s="89">
        <f t="shared" si="397"/>
        <v>0</v>
      </c>
      <c r="AE603" s="89">
        <f t="shared" si="398"/>
        <v>0</v>
      </c>
      <c r="AF603" s="89">
        <f t="shared" si="399"/>
        <v>0</v>
      </c>
      <c r="AG603" s="89">
        <f t="shared" si="400"/>
        <v>0</v>
      </c>
      <c r="AH603" s="65">
        <v>0</v>
      </c>
      <c r="AI603" s="65">
        <v>0</v>
      </c>
      <c r="AJ603" s="65">
        <v>0</v>
      </c>
      <c r="AK603" s="65">
        <v>0</v>
      </c>
      <c r="AL603" s="65">
        <v>0</v>
      </c>
      <c r="AM603" s="65">
        <v>0</v>
      </c>
      <c r="AN603" s="89">
        <v>0</v>
      </c>
      <c r="AO603" s="89">
        <v>0</v>
      </c>
      <c r="AP603" s="89">
        <v>0</v>
      </c>
      <c r="AQ603" s="89">
        <v>0</v>
      </c>
      <c r="AR603" s="89">
        <v>0</v>
      </c>
      <c r="AS603" s="89">
        <v>0</v>
      </c>
      <c r="AT603" s="89">
        <v>0</v>
      </c>
      <c r="AU603" s="89">
        <v>0</v>
      </c>
      <c r="AV603" s="89">
        <v>0</v>
      </c>
      <c r="AW603" s="89">
        <v>0</v>
      </c>
      <c r="AX603" s="89">
        <v>0</v>
      </c>
      <c r="AY603" s="89">
        <v>0</v>
      </c>
      <c r="AZ603" s="65">
        <f t="shared" si="401"/>
        <v>0</v>
      </c>
      <c r="BA603" s="65">
        <f t="shared" si="402"/>
        <v>0</v>
      </c>
      <c r="BB603" s="65">
        <f t="shared" si="403"/>
        <v>0</v>
      </c>
      <c r="BC603" s="65">
        <f t="shared" si="404"/>
        <v>0</v>
      </c>
      <c r="BD603" s="65">
        <f t="shared" si="405"/>
        <v>0</v>
      </c>
      <c r="BE603" s="65">
        <f t="shared" si="406"/>
        <v>0</v>
      </c>
      <c r="BF603" s="65">
        <f t="shared" si="407"/>
        <v>0</v>
      </c>
      <c r="BG603" s="65">
        <f t="shared" si="408"/>
        <v>0</v>
      </c>
      <c r="BH603" s="65">
        <f t="shared" si="409"/>
        <v>0</v>
      </c>
      <c r="BI603" s="65">
        <f t="shared" si="410"/>
        <v>0</v>
      </c>
      <c r="BJ603" s="65">
        <f t="shared" si="411"/>
        <v>0</v>
      </c>
      <c r="BK603" s="65">
        <f t="shared" si="412"/>
        <v>0</v>
      </c>
    </row>
    <row r="604" spans="2:63" ht="15" hidden="1" customHeight="1" outlineLevel="1">
      <c r="B604" s="56" t="s">
        <v>43</v>
      </c>
      <c r="C604" s="56" t="s">
        <v>132</v>
      </c>
      <c r="D604" s="88">
        <f t="shared" si="372"/>
        <v>0</v>
      </c>
      <c r="E604" s="88">
        <f t="shared" si="373"/>
        <v>0</v>
      </c>
      <c r="F604" s="65">
        <f t="shared" si="374"/>
        <v>0</v>
      </c>
      <c r="G604" s="65">
        <f t="shared" si="375"/>
        <v>0</v>
      </c>
      <c r="H604" s="65">
        <f t="shared" si="376"/>
        <v>0</v>
      </c>
      <c r="J604" s="88">
        <f t="shared" si="377"/>
        <v>0.30233918275901323</v>
      </c>
      <c r="K604" s="88">
        <f t="shared" si="378"/>
        <v>0.12386860133278009</v>
      </c>
      <c r="L604" s="88">
        <f t="shared" si="379"/>
        <v>0.13222723531624195</v>
      </c>
      <c r="M604" s="88">
        <f t="shared" si="380"/>
        <v>0.1679988102863024</v>
      </c>
      <c r="N604" s="88">
        <f t="shared" si="381"/>
        <v>0.21758625555448893</v>
      </c>
      <c r="O604" s="88">
        <f t="shared" si="382"/>
        <v>5.5979914751173407E-2</v>
      </c>
      <c r="P604" s="65">
        <f t="shared" si="383"/>
        <v>0</v>
      </c>
      <c r="Q604" s="65">
        <f t="shared" si="384"/>
        <v>0</v>
      </c>
      <c r="R604" s="65">
        <f t="shared" si="385"/>
        <v>0</v>
      </c>
      <c r="S604" s="65">
        <f t="shared" si="386"/>
        <v>0</v>
      </c>
      <c r="T604" s="65">
        <f t="shared" si="387"/>
        <v>0</v>
      </c>
      <c r="U604" s="65">
        <f t="shared" si="388"/>
        <v>0</v>
      </c>
      <c r="V604" s="89">
        <f t="shared" si="389"/>
        <v>0</v>
      </c>
      <c r="W604" s="89">
        <f t="shared" si="390"/>
        <v>0</v>
      </c>
      <c r="X604" s="89">
        <f t="shared" si="391"/>
        <v>0</v>
      </c>
      <c r="Y604" s="89">
        <f t="shared" si="392"/>
        <v>0</v>
      </c>
      <c r="Z604" s="89">
        <f t="shared" si="393"/>
        <v>0</v>
      </c>
      <c r="AA604" s="89">
        <f t="shared" si="394"/>
        <v>0</v>
      </c>
      <c r="AB604" s="89">
        <f t="shared" si="395"/>
        <v>0</v>
      </c>
      <c r="AC604" s="89">
        <f t="shared" si="396"/>
        <v>0</v>
      </c>
      <c r="AD604" s="89">
        <f t="shared" si="397"/>
        <v>0</v>
      </c>
      <c r="AE604" s="89">
        <f t="shared" si="398"/>
        <v>0</v>
      </c>
      <c r="AF604" s="89">
        <f t="shared" si="399"/>
        <v>0</v>
      </c>
      <c r="AG604" s="89">
        <f t="shared" si="400"/>
        <v>0</v>
      </c>
      <c r="AH604" s="65">
        <v>0</v>
      </c>
      <c r="AI604" s="65">
        <v>0</v>
      </c>
      <c r="AJ604" s="65">
        <v>0</v>
      </c>
      <c r="AK604" s="65">
        <v>0</v>
      </c>
      <c r="AL604" s="65">
        <v>0</v>
      </c>
      <c r="AM604" s="65">
        <v>0</v>
      </c>
      <c r="AN604" s="89">
        <v>0</v>
      </c>
      <c r="AO604" s="89">
        <v>0</v>
      </c>
      <c r="AP604" s="89">
        <v>0</v>
      </c>
      <c r="AQ604" s="89">
        <v>0</v>
      </c>
      <c r="AR604" s="89">
        <v>0</v>
      </c>
      <c r="AS604" s="89">
        <v>0</v>
      </c>
      <c r="AT604" s="89">
        <v>0</v>
      </c>
      <c r="AU604" s="89">
        <v>0</v>
      </c>
      <c r="AV604" s="89">
        <v>0</v>
      </c>
      <c r="AW604" s="89">
        <v>0</v>
      </c>
      <c r="AX604" s="89">
        <v>0</v>
      </c>
      <c r="AY604" s="89">
        <v>0</v>
      </c>
      <c r="AZ604" s="65">
        <f t="shared" si="401"/>
        <v>0</v>
      </c>
      <c r="BA604" s="65">
        <f t="shared" si="402"/>
        <v>0</v>
      </c>
      <c r="BB604" s="65">
        <f t="shared" si="403"/>
        <v>0</v>
      </c>
      <c r="BC604" s="65">
        <f t="shared" si="404"/>
        <v>0</v>
      </c>
      <c r="BD604" s="65">
        <f t="shared" si="405"/>
        <v>0</v>
      </c>
      <c r="BE604" s="65">
        <f t="shared" si="406"/>
        <v>0</v>
      </c>
      <c r="BF604" s="65">
        <f t="shared" si="407"/>
        <v>0</v>
      </c>
      <c r="BG604" s="65">
        <f t="shared" si="408"/>
        <v>0</v>
      </c>
      <c r="BH604" s="65">
        <f t="shared" si="409"/>
        <v>0</v>
      </c>
      <c r="BI604" s="65">
        <f t="shared" si="410"/>
        <v>0</v>
      </c>
      <c r="BJ604" s="65">
        <f t="shared" si="411"/>
        <v>0</v>
      </c>
      <c r="BK604" s="65">
        <f t="shared" si="412"/>
        <v>0</v>
      </c>
    </row>
    <row r="605" spans="2:63" ht="15" hidden="1" customHeight="1" outlineLevel="1">
      <c r="B605" s="56" t="s">
        <v>43</v>
      </c>
      <c r="C605" s="56" t="s">
        <v>133</v>
      </c>
      <c r="D605" s="88">
        <f t="shared" si="372"/>
        <v>0</v>
      </c>
      <c r="E605" s="88">
        <f t="shared" si="373"/>
        <v>0</v>
      </c>
      <c r="F605" s="65">
        <f t="shared" si="374"/>
        <v>0</v>
      </c>
      <c r="G605" s="65">
        <f t="shared" si="375"/>
        <v>0</v>
      </c>
      <c r="H605" s="65">
        <f t="shared" si="376"/>
        <v>0</v>
      </c>
      <c r="J605" s="88">
        <f t="shared" si="377"/>
        <v>0.30233918275901323</v>
      </c>
      <c r="K605" s="88">
        <f t="shared" si="378"/>
        <v>0.12386860133278009</v>
      </c>
      <c r="L605" s="88">
        <f t="shared" si="379"/>
        <v>0.13222723531624195</v>
      </c>
      <c r="M605" s="88">
        <f t="shared" si="380"/>
        <v>0.1679988102863024</v>
      </c>
      <c r="N605" s="88">
        <f t="shared" si="381"/>
        <v>0.21758625555448893</v>
      </c>
      <c r="O605" s="88">
        <f t="shared" si="382"/>
        <v>5.5979914751173407E-2</v>
      </c>
      <c r="P605" s="65">
        <f t="shared" si="383"/>
        <v>0</v>
      </c>
      <c r="Q605" s="65">
        <f t="shared" si="384"/>
        <v>0</v>
      </c>
      <c r="R605" s="65">
        <f t="shared" si="385"/>
        <v>0</v>
      </c>
      <c r="S605" s="65">
        <f t="shared" si="386"/>
        <v>0</v>
      </c>
      <c r="T605" s="65">
        <f t="shared" si="387"/>
        <v>0</v>
      </c>
      <c r="U605" s="65">
        <f t="shared" si="388"/>
        <v>0</v>
      </c>
      <c r="V605" s="89">
        <f t="shared" si="389"/>
        <v>0</v>
      </c>
      <c r="W605" s="89">
        <f t="shared" si="390"/>
        <v>0</v>
      </c>
      <c r="X605" s="89">
        <f t="shared" si="391"/>
        <v>0</v>
      </c>
      <c r="Y605" s="89">
        <f t="shared" si="392"/>
        <v>0</v>
      </c>
      <c r="Z605" s="89">
        <f t="shared" si="393"/>
        <v>0</v>
      </c>
      <c r="AA605" s="89">
        <f t="shared" si="394"/>
        <v>0</v>
      </c>
      <c r="AB605" s="89">
        <f t="shared" si="395"/>
        <v>0</v>
      </c>
      <c r="AC605" s="89">
        <f t="shared" si="396"/>
        <v>0</v>
      </c>
      <c r="AD605" s="89">
        <f t="shared" si="397"/>
        <v>0</v>
      </c>
      <c r="AE605" s="89">
        <f t="shared" si="398"/>
        <v>0</v>
      </c>
      <c r="AF605" s="89">
        <f t="shared" si="399"/>
        <v>0</v>
      </c>
      <c r="AG605" s="89">
        <f t="shared" si="400"/>
        <v>0</v>
      </c>
      <c r="AH605" s="65">
        <v>0</v>
      </c>
      <c r="AI605" s="65">
        <v>0</v>
      </c>
      <c r="AJ605" s="65">
        <v>0</v>
      </c>
      <c r="AK605" s="65">
        <v>0</v>
      </c>
      <c r="AL605" s="65">
        <v>0</v>
      </c>
      <c r="AM605" s="65">
        <v>0</v>
      </c>
      <c r="AN605" s="89">
        <v>0</v>
      </c>
      <c r="AO605" s="89">
        <v>0</v>
      </c>
      <c r="AP605" s="89">
        <v>0</v>
      </c>
      <c r="AQ605" s="89">
        <v>0</v>
      </c>
      <c r="AR605" s="89">
        <v>0</v>
      </c>
      <c r="AS605" s="89">
        <v>0</v>
      </c>
      <c r="AT605" s="89">
        <v>0</v>
      </c>
      <c r="AU605" s="89">
        <v>0</v>
      </c>
      <c r="AV605" s="89">
        <v>0</v>
      </c>
      <c r="AW605" s="89">
        <v>0</v>
      </c>
      <c r="AX605" s="89">
        <v>0</v>
      </c>
      <c r="AY605" s="89">
        <v>0</v>
      </c>
      <c r="AZ605" s="65">
        <f t="shared" si="401"/>
        <v>0</v>
      </c>
      <c r="BA605" s="65">
        <f t="shared" si="402"/>
        <v>0</v>
      </c>
      <c r="BB605" s="65">
        <f t="shared" si="403"/>
        <v>0</v>
      </c>
      <c r="BC605" s="65">
        <f t="shared" si="404"/>
        <v>0</v>
      </c>
      <c r="BD605" s="65">
        <f t="shared" si="405"/>
        <v>0</v>
      </c>
      <c r="BE605" s="65">
        <f t="shared" si="406"/>
        <v>0</v>
      </c>
      <c r="BF605" s="65">
        <f t="shared" si="407"/>
        <v>0</v>
      </c>
      <c r="BG605" s="65">
        <f t="shared" si="408"/>
        <v>0</v>
      </c>
      <c r="BH605" s="65">
        <f t="shared" si="409"/>
        <v>0</v>
      </c>
      <c r="BI605" s="65">
        <f t="shared" si="410"/>
        <v>0</v>
      </c>
      <c r="BJ605" s="65">
        <f t="shared" si="411"/>
        <v>0</v>
      </c>
      <c r="BK605" s="65">
        <f t="shared" si="412"/>
        <v>0</v>
      </c>
    </row>
    <row r="606" spans="2:63" ht="15" hidden="1" customHeight="1" outlineLevel="1">
      <c r="B606" s="56" t="s">
        <v>43</v>
      </c>
      <c r="C606" s="56" t="s">
        <v>134</v>
      </c>
      <c r="D606" s="88">
        <f t="shared" si="372"/>
        <v>0</v>
      </c>
      <c r="E606" s="88">
        <f t="shared" si="373"/>
        <v>0</v>
      </c>
      <c r="F606" s="65">
        <f t="shared" si="374"/>
        <v>0</v>
      </c>
      <c r="G606" s="65">
        <f t="shared" si="375"/>
        <v>0</v>
      </c>
      <c r="H606" s="65">
        <f t="shared" si="376"/>
        <v>0</v>
      </c>
      <c r="J606" s="88">
        <f t="shared" si="377"/>
        <v>0.96450492294638479</v>
      </c>
      <c r="K606" s="88">
        <f t="shared" si="378"/>
        <v>8.8982187033394495E-4</v>
      </c>
      <c r="L606" s="88">
        <f t="shared" si="379"/>
        <v>3.4605255183281267E-2</v>
      </c>
      <c r="M606" s="88">
        <f t="shared" si="380"/>
        <v>0</v>
      </c>
      <c r="N606" s="88">
        <f t="shared" si="381"/>
        <v>0</v>
      </c>
      <c r="O606" s="88">
        <f t="shared" si="382"/>
        <v>0</v>
      </c>
      <c r="P606" s="65">
        <f t="shared" si="383"/>
        <v>0</v>
      </c>
      <c r="Q606" s="65">
        <f t="shared" si="384"/>
        <v>0</v>
      </c>
      <c r="R606" s="65">
        <f t="shared" si="385"/>
        <v>0</v>
      </c>
      <c r="S606" s="65">
        <f t="shared" si="386"/>
        <v>0</v>
      </c>
      <c r="T606" s="65">
        <f t="shared" si="387"/>
        <v>0</v>
      </c>
      <c r="U606" s="65">
        <f t="shared" si="388"/>
        <v>0</v>
      </c>
      <c r="V606" s="89">
        <f t="shared" si="389"/>
        <v>0</v>
      </c>
      <c r="W606" s="89">
        <f t="shared" si="390"/>
        <v>0</v>
      </c>
      <c r="X606" s="89">
        <f t="shared" si="391"/>
        <v>0</v>
      </c>
      <c r="Y606" s="89">
        <f t="shared" si="392"/>
        <v>0</v>
      </c>
      <c r="Z606" s="89">
        <f t="shared" si="393"/>
        <v>0</v>
      </c>
      <c r="AA606" s="89">
        <f t="shared" si="394"/>
        <v>0</v>
      </c>
      <c r="AB606" s="89">
        <f t="shared" si="395"/>
        <v>0</v>
      </c>
      <c r="AC606" s="89">
        <f t="shared" si="396"/>
        <v>0</v>
      </c>
      <c r="AD606" s="89">
        <f t="shared" si="397"/>
        <v>0</v>
      </c>
      <c r="AE606" s="89">
        <f t="shared" si="398"/>
        <v>0</v>
      </c>
      <c r="AF606" s="89">
        <f t="shared" si="399"/>
        <v>0</v>
      </c>
      <c r="AG606" s="89">
        <f t="shared" si="400"/>
        <v>0</v>
      </c>
      <c r="AH606" s="65">
        <v>700219</v>
      </c>
      <c r="AI606" s="65">
        <v>646</v>
      </c>
      <c r="AJ606" s="65">
        <v>25123</v>
      </c>
      <c r="AK606" s="65">
        <v>0</v>
      </c>
      <c r="AL606" s="65">
        <v>0</v>
      </c>
      <c r="AM606" s="65">
        <v>0</v>
      </c>
      <c r="AN606" s="89">
        <v>611410822</v>
      </c>
      <c r="AO606" s="89">
        <v>614662</v>
      </c>
      <c r="AP606" s="89">
        <v>24892592</v>
      </c>
      <c r="AQ606" s="89">
        <v>0</v>
      </c>
      <c r="AR606" s="89">
        <v>0</v>
      </c>
      <c r="AS606" s="89">
        <v>0</v>
      </c>
      <c r="AT606" s="89">
        <v>381663405</v>
      </c>
      <c r="AU606" s="89">
        <v>372134</v>
      </c>
      <c r="AV606" s="89">
        <v>15721369</v>
      </c>
      <c r="AW606" s="89">
        <v>0</v>
      </c>
      <c r="AX606" s="89">
        <v>0</v>
      </c>
      <c r="AY606" s="89">
        <v>0</v>
      </c>
      <c r="AZ606" s="65">
        <f t="shared" si="401"/>
        <v>873.17085369005986</v>
      </c>
      <c r="BA606" s="65">
        <f t="shared" si="402"/>
        <v>951.48916408668731</v>
      </c>
      <c r="BB606" s="65">
        <f t="shared" si="403"/>
        <v>990.82880229271984</v>
      </c>
      <c r="BC606" s="65">
        <f t="shared" si="404"/>
        <v>0</v>
      </c>
      <c r="BD606" s="65">
        <f t="shared" si="405"/>
        <v>0</v>
      </c>
      <c r="BE606" s="65">
        <f t="shared" si="406"/>
        <v>0</v>
      </c>
      <c r="BF606" s="65">
        <f t="shared" si="407"/>
        <v>545.06290888993306</v>
      </c>
      <c r="BG606" s="65">
        <f t="shared" si="408"/>
        <v>576.05882352941171</v>
      </c>
      <c r="BH606" s="65">
        <f t="shared" si="409"/>
        <v>625.77594236357118</v>
      </c>
      <c r="BI606" s="65">
        <f t="shared" si="410"/>
        <v>0</v>
      </c>
      <c r="BJ606" s="65">
        <f t="shared" si="411"/>
        <v>0</v>
      </c>
      <c r="BK606" s="65">
        <f t="shared" si="412"/>
        <v>0</v>
      </c>
    </row>
    <row r="607" spans="2:63" ht="15" hidden="1" customHeight="1" outlineLevel="1">
      <c r="B607" s="56" t="s">
        <v>43</v>
      </c>
      <c r="C607" s="56" t="s">
        <v>39</v>
      </c>
      <c r="D607" s="88">
        <f t="shared" si="372"/>
        <v>0</v>
      </c>
      <c r="E607" s="88">
        <f t="shared" si="373"/>
        <v>0</v>
      </c>
      <c r="F607" s="65">
        <f t="shared" si="374"/>
        <v>0</v>
      </c>
      <c r="G607" s="65">
        <f t="shared" si="375"/>
        <v>0</v>
      </c>
      <c r="H607" s="65">
        <f t="shared" si="376"/>
        <v>0</v>
      </c>
      <c r="J607" s="88">
        <f t="shared" si="377"/>
        <v>0.30233918275901323</v>
      </c>
      <c r="K607" s="88">
        <f t="shared" si="378"/>
        <v>0.12386860133278009</v>
      </c>
      <c r="L607" s="88">
        <f t="shared" si="379"/>
        <v>0.13222723531624195</v>
      </c>
      <c r="M607" s="88">
        <f t="shared" si="380"/>
        <v>0.1679988102863024</v>
      </c>
      <c r="N607" s="88">
        <f t="shared" si="381"/>
        <v>0.21758625555448893</v>
      </c>
      <c r="O607" s="88">
        <f t="shared" si="382"/>
        <v>5.5979914751173407E-2</v>
      </c>
      <c r="P607" s="65">
        <f t="shared" si="383"/>
        <v>0</v>
      </c>
      <c r="Q607" s="65">
        <f t="shared" si="384"/>
        <v>0</v>
      </c>
      <c r="R607" s="65">
        <f t="shared" si="385"/>
        <v>0</v>
      </c>
      <c r="S607" s="65">
        <f t="shared" si="386"/>
        <v>0</v>
      </c>
      <c r="T607" s="65">
        <f t="shared" si="387"/>
        <v>0</v>
      </c>
      <c r="U607" s="65">
        <f t="shared" si="388"/>
        <v>0</v>
      </c>
      <c r="V607" s="89">
        <f t="shared" si="389"/>
        <v>0</v>
      </c>
      <c r="W607" s="89">
        <f t="shared" si="390"/>
        <v>0</v>
      </c>
      <c r="X607" s="89">
        <f t="shared" si="391"/>
        <v>0</v>
      </c>
      <c r="Y607" s="89">
        <f t="shared" si="392"/>
        <v>0</v>
      </c>
      <c r="Z607" s="89">
        <f t="shared" si="393"/>
        <v>0</v>
      </c>
      <c r="AA607" s="89">
        <f t="shared" si="394"/>
        <v>0</v>
      </c>
      <c r="AB607" s="89">
        <f t="shared" si="395"/>
        <v>0</v>
      </c>
      <c r="AC607" s="89">
        <f t="shared" si="396"/>
        <v>0</v>
      </c>
      <c r="AD607" s="89">
        <f t="shared" si="397"/>
        <v>0</v>
      </c>
      <c r="AE607" s="89">
        <f t="shared" si="398"/>
        <v>0</v>
      </c>
      <c r="AF607" s="89">
        <f t="shared" si="399"/>
        <v>0</v>
      </c>
      <c r="AG607" s="89">
        <f t="shared" si="400"/>
        <v>0</v>
      </c>
      <c r="AH607" s="65">
        <v>0</v>
      </c>
      <c r="AI607" s="65">
        <v>0</v>
      </c>
      <c r="AJ607" s="65">
        <v>0</v>
      </c>
      <c r="AK607" s="65">
        <v>0</v>
      </c>
      <c r="AL607" s="65">
        <v>0</v>
      </c>
      <c r="AM607" s="65">
        <v>0</v>
      </c>
      <c r="AN607" s="89">
        <v>0</v>
      </c>
      <c r="AO607" s="89">
        <v>0</v>
      </c>
      <c r="AP607" s="89">
        <v>0</v>
      </c>
      <c r="AQ607" s="89">
        <v>0</v>
      </c>
      <c r="AR607" s="89">
        <v>0</v>
      </c>
      <c r="AS607" s="89">
        <v>0</v>
      </c>
      <c r="AT607" s="89">
        <v>0</v>
      </c>
      <c r="AU607" s="89">
        <v>0</v>
      </c>
      <c r="AV607" s="89">
        <v>0</v>
      </c>
      <c r="AW607" s="89">
        <v>0</v>
      </c>
      <c r="AX607" s="89">
        <v>0</v>
      </c>
      <c r="AY607" s="89">
        <v>0</v>
      </c>
      <c r="AZ607" s="65">
        <f t="shared" si="401"/>
        <v>0</v>
      </c>
      <c r="BA607" s="65">
        <f t="shared" si="402"/>
        <v>0</v>
      </c>
      <c r="BB607" s="65">
        <f t="shared" si="403"/>
        <v>0</v>
      </c>
      <c r="BC607" s="65">
        <f t="shared" si="404"/>
        <v>0</v>
      </c>
      <c r="BD607" s="65">
        <f t="shared" si="405"/>
        <v>0</v>
      </c>
      <c r="BE607" s="65">
        <f t="shared" si="406"/>
        <v>0</v>
      </c>
      <c r="BF607" s="65">
        <f t="shared" si="407"/>
        <v>0</v>
      </c>
      <c r="BG607" s="65">
        <f t="shared" si="408"/>
        <v>0</v>
      </c>
      <c r="BH607" s="65">
        <f t="shared" si="409"/>
        <v>0</v>
      </c>
      <c r="BI607" s="65">
        <f t="shared" si="410"/>
        <v>0</v>
      </c>
      <c r="BJ607" s="65">
        <f t="shared" si="411"/>
        <v>0</v>
      </c>
      <c r="BK607" s="65">
        <f t="shared" si="412"/>
        <v>0</v>
      </c>
    </row>
    <row r="608" spans="2:63" ht="15" hidden="1" customHeight="1" outlineLevel="1">
      <c r="B608" s="56" t="s">
        <v>43</v>
      </c>
      <c r="C608" s="56" t="s">
        <v>38</v>
      </c>
      <c r="D608" s="88">
        <f t="shared" si="372"/>
        <v>0</v>
      </c>
      <c r="E608" s="88">
        <f t="shared" si="373"/>
        <v>0</v>
      </c>
      <c r="F608" s="65">
        <f t="shared" si="374"/>
        <v>0</v>
      </c>
      <c r="G608" s="65">
        <f t="shared" si="375"/>
        <v>0</v>
      </c>
      <c r="H608" s="65">
        <f t="shared" si="376"/>
        <v>0</v>
      </c>
      <c r="J608" s="88">
        <f t="shared" si="377"/>
        <v>0.30233918275901323</v>
      </c>
      <c r="K608" s="88">
        <f t="shared" si="378"/>
        <v>0.12386860133278009</v>
      </c>
      <c r="L608" s="88">
        <f t="shared" si="379"/>
        <v>0.13222723531624195</v>
      </c>
      <c r="M608" s="88">
        <f t="shared" si="380"/>
        <v>0.1679988102863024</v>
      </c>
      <c r="N608" s="88">
        <f t="shared" si="381"/>
        <v>0.21758625555448893</v>
      </c>
      <c r="O608" s="88">
        <f t="shared" si="382"/>
        <v>5.5979914751173407E-2</v>
      </c>
      <c r="P608" s="65">
        <f t="shared" si="383"/>
        <v>0</v>
      </c>
      <c r="Q608" s="65">
        <f t="shared" si="384"/>
        <v>0</v>
      </c>
      <c r="R608" s="65">
        <f t="shared" si="385"/>
        <v>0</v>
      </c>
      <c r="S608" s="65">
        <f t="shared" si="386"/>
        <v>0</v>
      </c>
      <c r="T608" s="65">
        <f t="shared" si="387"/>
        <v>0</v>
      </c>
      <c r="U608" s="65">
        <f t="shared" si="388"/>
        <v>0</v>
      </c>
      <c r="V608" s="89">
        <f t="shared" si="389"/>
        <v>0</v>
      </c>
      <c r="W608" s="89">
        <f t="shared" si="390"/>
        <v>0</v>
      </c>
      <c r="X608" s="89">
        <f t="shared" si="391"/>
        <v>0</v>
      </c>
      <c r="Y608" s="89">
        <f t="shared" si="392"/>
        <v>0</v>
      </c>
      <c r="Z608" s="89">
        <f t="shared" si="393"/>
        <v>0</v>
      </c>
      <c r="AA608" s="89">
        <f t="shared" si="394"/>
        <v>0</v>
      </c>
      <c r="AB608" s="89">
        <f t="shared" si="395"/>
        <v>0</v>
      </c>
      <c r="AC608" s="89">
        <f t="shared" si="396"/>
        <v>0</v>
      </c>
      <c r="AD608" s="89">
        <f t="shared" si="397"/>
        <v>0</v>
      </c>
      <c r="AE608" s="89">
        <f t="shared" si="398"/>
        <v>0</v>
      </c>
      <c r="AF608" s="89">
        <f t="shared" si="399"/>
        <v>0</v>
      </c>
      <c r="AG608" s="89">
        <f t="shared" si="400"/>
        <v>0</v>
      </c>
      <c r="AH608" s="65">
        <v>0</v>
      </c>
      <c r="AI608" s="65">
        <v>0</v>
      </c>
      <c r="AJ608" s="65">
        <v>0</v>
      </c>
      <c r="AK608" s="65">
        <v>0</v>
      </c>
      <c r="AL608" s="65">
        <v>0</v>
      </c>
      <c r="AM608" s="65">
        <v>0</v>
      </c>
      <c r="AN608" s="89">
        <v>0</v>
      </c>
      <c r="AO608" s="89">
        <v>0</v>
      </c>
      <c r="AP608" s="89">
        <v>0</v>
      </c>
      <c r="AQ608" s="89">
        <v>0</v>
      </c>
      <c r="AR608" s="89">
        <v>0</v>
      </c>
      <c r="AS608" s="89">
        <v>0</v>
      </c>
      <c r="AT608" s="89">
        <v>0</v>
      </c>
      <c r="AU608" s="89">
        <v>0</v>
      </c>
      <c r="AV608" s="89">
        <v>0</v>
      </c>
      <c r="AW608" s="89">
        <v>0</v>
      </c>
      <c r="AX608" s="89">
        <v>0</v>
      </c>
      <c r="AY608" s="89">
        <v>0</v>
      </c>
      <c r="AZ608" s="65">
        <f t="shared" si="401"/>
        <v>0</v>
      </c>
      <c r="BA608" s="65">
        <f t="shared" si="402"/>
        <v>0</v>
      </c>
      <c r="BB608" s="65">
        <f t="shared" si="403"/>
        <v>0</v>
      </c>
      <c r="BC608" s="65">
        <f t="shared" si="404"/>
        <v>0</v>
      </c>
      <c r="BD608" s="65">
        <f t="shared" si="405"/>
        <v>0</v>
      </c>
      <c r="BE608" s="65">
        <f t="shared" si="406"/>
        <v>0</v>
      </c>
      <c r="BF608" s="65">
        <f t="shared" si="407"/>
        <v>0</v>
      </c>
      <c r="BG608" s="65">
        <f t="shared" si="408"/>
        <v>0</v>
      </c>
      <c r="BH608" s="65">
        <f t="shared" si="409"/>
        <v>0</v>
      </c>
      <c r="BI608" s="65">
        <f t="shared" si="410"/>
        <v>0</v>
      </c>
      <c r="BJ608" s="65">
        <f t="shared" si="411"/>
        <v>0</v>
      </c>
      <c r="BK608" s="65">
        <f t="shared" si="412"/>
        <v>0</v>
      </c>
    </row>
    <row r="609" spans="2:63" ht="15" hidden="1" customHeight="1" outlineLevel="1">
      <c r="B609" s="56" t="s">
        <v>43</v>
      </c>
      <c r="C609" s="56" t="s">
        <v>37</v>
      </c>
      <c r="D609" s="88">
        <f t="shared" si="372"/>
        <v>0</v>
      </c>
      <c r="E609" s="88">
        <f t="shared" si="373"/>
        <v>0</v>
      </c>
      <c r="F609" s="65">
        <f t="shared" si="374"/>
        <v>0</v>
      </c>
      <c r="G609" s="65">
        <f t="shared" si="375"/>
        <v>0</v>
      </c>
      <c r="H609" s="65">
        <f t="shared" si="376"/>
        <v>0</v>
      </c>
      <c r="J609" s="88">
        <f t="shared" si="377"/>
        <v>0.30233918275901323</v>
      </c>
      <c r="K609" s="88">
        <f t="shared" si="378"/>
        <v>0.12386860133278009</v>
      </c>
      <c r="L609" s="88">
        <f t="shared" si="379"/>
        <v>0.13222723531624195</v>
      </c>
      <c r="M609" s="88">
        <f t="shared" si="380"/>
        <v>0.1679988102863024</v>
      </c>
      <c r="N609" s="88">
        <f t="shared" si="381"/>
        <v>0.21758625555448893</v>
      </c>
      <c r="O609" s="88">
        <f t="shared" si="382"/>
        <v>5.5979914751173407E-2</v>
      </c>
      <c r="P609" s="65">
        <f t="shared" si="383"/>
        <v>0</v>
      </c>
      <c r="Q609" s="65">
        <f t="shared" si="384"/>
        <v>0</v>
      </c>
      <c r="R609" s="65">
        <f t="shared" si="385"/>
        <v>0</v>
      </c>
      <c r="S609" s="65">
        <f t="shared" si="386"/>
        <v>0</v>
      </c>
      <c r="T609" s="65">
        <f t="shared" si="387"/>
        <v>0</v>
      </c>
      <c r="U609" s="65">
        <f t="shared" si="388"/>
        <v>0</v>
      </c>
      <c r="V609" s="89">
        <f t="shared" si="389"/>
        <v>0</v>
      </c>
      <c r="W609" s="89">
        <f t="shared" si="390"/>
        <v>0</v>
      </c>
      <c r="X609" s="89">
        <f t="shared" si="391"/>
        <v>0</v>
      </c>
      <c r="Y609" s="89">
        <f t="shared" si="392"/>
        <v>0</v>
      </c>
      <c r="Z609" s="89">
        <f t="shared" si="393"/>
        <v>0</v>
      </c>
      <c r="AA609" s="89">
        <f t="shared" si="394"/>
        <v>0</v>
      </c>
      <c r="AB609" s="89">
        <f t="shared" si="395"/>
        <v>0</v>
      </c>
      <c r="AC609" s="89">
        <f t="shared" si="396"/>
        <v>0</v>
      </c>
      <c r="AD609" s="89">
        <f t="shared" si="397"/>
        <v>0</v>
      </c>
      <c r="AE609" s="89">
        <f t="shared" si="398"/>
        <v>0</v>
      </c>
      <c r="AF609" s="89">
        <f t="shared" si="399"/>
        <v>0</v>
      </c>
      <c r="AG609" s="89">
        <f t="shared" si="400"/>
        <v>0</v>
      </c>
      <c r="AH609" s="65">
        <v>0</v>
      </c>
      <c r="AI609" s="65">
        <v>0</v>
      </c>
      <c r="AJ609" s="65">
        <v>0</v>
      </c>
      <c r="AK609" s="65">
        <v>0</v>
      </c>
      <c r="AL609" s="65">
        <v>0</v>
      </c>
      <c r="AM609" s="65">
        <v>0</v>
      </c>
      <c r="AN609" s="89">
        <v>0</v>
      </c>
      <c r="AO609" s="89">
        <v>0</v>
      </c>
      <c r="AP609" s="89">
        <v>0</v>
      </c>
      <c r="AQ609" s="89">
        <v>0</v>
      </c>
      <c r="AR609" s="89">
        <v>0</v>
      </c>
      <c r="AS609" s="89">
        <v>0</v>
      </c>
      <c r="AT609" s="89">
        <v>0</v>
      </c>
      <c r="AU609" s="89">
        <v>0</v>
      </c>
      <c r="AV609" s="89">
        <v>0</v>
      </c>
      <c r="AW609" s="89">
        <v>0</v>
      </c>
      <c r="AX609" s="89">
        <v>0</v>
      </c>
      <c r="AY609" s="89">
        <v>0</v>
      </c>
      <c r="AZ609" s="65">
        <f t="shared" si="401"/>
        <v>0</v>
      </c>
      <c r="BA609" s="65">
        <f t="shared" si="402"/>
        <v>0</v>
      </c>
      <c r="BB609" s="65">
        <f t="shared" si="403"/>
        <v>0</v>
      </c>
      <c r="BC609" s="65">
        <f t="shared" si="404"/>
        <v>0</v>
      </c>
      <c r="BD609" s="65">
        <f t="shared" si="405"/>
        <v>0</v>
      </c>
      <c r="BE609" s="65">
        <f t="shared" si="406"/>
        <v>0</v>
      </c>
      <c r="BF609" s="65">
        <f t="shared" si="407"/>
        <v>0</v>
      </c>
      <c r="BG609" s="65">
        <f t="shared" si="408"/>
        <v>0</v>
      </c>
      <c r="BH609" s="65">
        <f t="shared" si="409"/>
        <v>0</v>
      </c>
      <c r="BI609" s="65">
        <f t="shared" si="410"/>
        <v>0</v>
      </c>
      <c r="BJ609" s="65">
        <f t="shared" si="411"/>
        <v>0</v>
      </c>
      <c r="BK609" s="65">
        <f t="shared" si="412"/>
        <v>0</v>
      </c>
    </row>
    <row r="610" spans="2:63" ht="15" hidden="1" customHeight="1" outlineLevel="1">
      <c r="B610" s="56" t="s">
        <v>43</v>
      </c>
      <c r="C610" s="56" t="s">
        <v>36</v>
      </c>
      <c r="D610" s="88">
        <f t="shared" si="372"/>
        <v>0</v>
      </c>
      <c r="E610" s="88">
        <f t="shared" si="373"/>
        <v>0</v>
      </c>
      <c r="F610" s="65">
        <f t="shared" si="374"/>
        <v>0</v>
      </c>
      <c r="G610" s="65">
        <f t="shared" si="375"/>
        <v>0</v>
      </c>
      <c r="H610" s="65">
        <f t="shared" si="376"/>
        <v>0</v>
      </c>
      <c r="J610" s="88">
        <f t="shared" si="377"/>
        <v>0.30233918275901323</v>
      </c>
      <c r="K610" s="88">
        <f t="shared" si="378"/>
        <v>0.12386860133278009</v>
      </c>
      <c r="L610" s="88">
        <f t="shared" si="379"/>
        <v>0.13222723531624195</v>
      </c>
      <c r="M610" s="88">
        <f t="shared" si="380"/>
        <v>0.1679988102863024</v>
      </c>
      <c r="N610" s="88">
        <f t="shared" si="381"/>
        <v>0.21758625555448893</v>
      </c>
      <c r="O610" s="88">
        <f t="shared" si="382"/>
        <v>5.5979914751173407E-2</v>
      </c>
      <c r="P610" s="65">
        <f t="shared" si="383"/>
        <v>0</v>
      </c>
      <c r="Q610" s="65">
        <f t="shared" si="384"/>
        <v>0</v>
      </c>
      <c r="R610" s="65">
        <f t="shared" si="385"/>
        <v>0</v>
      </c>
      <c r="S610" s="65">
        <f t="shared" si="386"/>
        <v>0</v>
      </c>
      <c r="T610" s="65">
        <f t="shared" si="387"/>
        <v>0</v>
      </c>
      <c r="U610" s="65">
        <f t="shared" si="388"/>
        <v>0</v>
      </c>
      <c r="V610" s="89">
        <f t="shared" si="389"/>
        <v>0</v>
      </c>
      <c r="W610" s="89">
        <f t="shared" si="390"/>
        <v>0</v>
      </c>
      <c r="X610" s="89">
        <f t="shared" si="391"/>
        <v>0</v>
      </c>
      <c r="Y610" s="89">
        <f t="shared" si="392"/>
        <v>0</v>
      </c>
      <c r="Z610" s="89">
        <f t="shared" si="393"/>
        <v>0</v>
      </c>
      <c r="AA610" s="89">
        <f t="shared" si="394"/>
        <v>0</v>
      </c>
      <c r="AB610" s="89">
        <f t="shared" si="395"/>
        <v>0</v>
      </c>
      <c r="AC610" s="89">
        <f t="shared" si="396"/>
        <v>0</v>
      </c>
      <c r="AD610" s="89">
        <f t="shared" si="397"/>
        <v>0</v>
      </c>
      <c r="AE610" s="89">
        <f t="shared" si="398"/>
        <v>0</v>
      </c>
      <c r="AF610" s="89">
        <f t="shared" si="399"/>
        <v>0</v>
      </c>
      <c r="AG610" s="89">
        <f t="shared" si="400"/>
        <v>0</v>
      </c>
      <c r="AH610" s="65">
        <v>0</v>
      </c>
      <c r="AI610" s="65">
        <v>0</v>
      </c>
      <c r="AJ610" s="65">
        <v>0</v>
      </c>
      <c r="AK610" s="65">
        <v>0</v>
      </c>
      <c r="AL610" s="65">
        <v>0</v>
      </c>
      <c r="AM610" s="65">
        <v>0</v>
      </c>
      <c r="AN610" s="89">
        <v>0</v>
      </c>
      <c r="AO610" s="89">
        <v>0</v>
      </c>
      <c r="AP610" s="89">
        <v>0</v>
      </c>
      <c r="AQ610" s="89">
        <v>0</v>
      </c>
      <c r="AR610" s="89">
        <v>0</v>
      </c>
      <c r="AS610" s="89">
        <v>0</v>
      </c>
      <c r="AT610" s="89">
        <v>0</v>
      </c>
      <c r="AU610" s="89">
        <v>0</v>
      </c>
      <c r="AV610" s="89">
        <v>0</v>
      </c>
      <c r="AW610" s="89">
        <v>0</v>
      </c>
      <c r="AX610" s="89">
        <v>0</v>
      </c>
      <c r="AY610" s="89">
        <v>0</v>
      </c>
      <c r="AZ610" s="65">
        <f t="shared" si="401"/>
        <v>0</v>
      </c>
      <c r="BA610" s="65">
        <f t="shared" si="402"/>
        <v>0</v>
      </c>
      <c r="BB610" s="65">
        <f t="shared" si="403"/>
        <v>0</v>
      </c>
      <c r="BC610" s="65">
        <f t="shared" si="404"/>
        <v>0</v>
      </c>
      <c r="BD610" s="65">
        <f t="shared" si="405"/>
        <v>0</v>
      </c>
      <c r="BE610" s="65">
        <f t="shared" si="406"/>
        <v>0</v>
      </c>
      <c r="BF610" s="65">
        <f t="shared" si="407"/>
        <v>0</v>
      </c>
      <c r="BG610" s="65">
        <f t="shared" si="408"/>
        <v>0</v>
      </c>
      <c r="BH610" s="65">
        <f t="shared" si="409"/>
        <v>0</v>
      </c>
      <c r="BI610" s="65">
        <f t="shared" si="410"/>
        <v>0</v>
      </c>
      <c r="BJ610" s="65">
        <f t="shared" si="411"/>
        <v>0</v>
      </c>
      <c r="BK610" s="65">
        <f t="shared" si="412"/>
        <v>0</v>
      </c>
    </row>
    <row r="611" spans="2:63" ht="15" hidden="1" customHeight="1" outlineLevel="1">
      <c r="B611" s="56" t="s">
        <v>43</v>
      </c>
      <c r="C611" s="56" t="s">
        <v>35</v>
      </c>
      <c r="D611" s="88">
        <f t="shared" si="372"/>
        <v>0</v>
      </c>
      <c r="E611" s="88">
        <f t="shared" si="373"/>
        <v>0</v>
      </c>
      <c r="F611" s="65">
        <f t="shared" si="374"/>
        <v>0</v>
      </c>
      <c r="G611" s="65">
        <f t="shared" si="375"/>
        <v>0</v>
      </c>
      <c r="H611" s="65">
        <f t="shared" si="376"/>
        <v>0</v>
      </c>
      <c r="J611" s="88">
        <f t="shared" si="377"/>
        <v>0.30233918275901323</v>
      </c>
      <c r="K611" s="88">
        <f t="shared" si="378"/>
        <v>0.12386860133278009</v>
      </c>
      <c r="L611" s="88">
        <f t="shared" si="379"/>
        <v>0.13222723531624195</v>
      </c>
      <c r="M611" s="88">
        <f t="shared" si="380"/>
        <v>0.1679988102863024</v>
      </c>
      <c r="N611" s="88">
        <f t="shared" si="381"/>
        <v>0.21758625555448893</v>
      </c>
      <c r="O611" s="88">
        <f t="shared" si="382"/>
        <v>5.5979914751173407E-2</v>
      </c>
      <c r="P611" s="65">
        <f t="shared" si="383"/>
        <v>0</v>
      </c>
      <c r="Q611" s="65">
        <f t="shared" si="384"/>
        <v>0</v>
      </c>
      <c r="R611" s="65">
        <f t="shared" si="385"/>
        <v>0</v>
      </c>
      <c r="S611" s="65">
        <f t="shared" si="386"/>
        <v>0</v>
      </c>
      <c r="T611" s="65">
        <f t="shared" si="387"/>
        <v>0</v>
      </c>
      <c r="U611" s="65">
        <f t="shared" si="388"/>
        <v>0</v>
      </c>
      <c r="V611" s="89">
        <f t="shared" si="389"/>
        <v>0</v>
      </c>
      <c r="W611" s="89">
        <f t="shared" si="390"/>
        <v>0</v>
      </c>
      <c r="X611" s="89">
        <f t="shared" si="391"/>
        <v>0</v>
      </c>
      <c r="Y611" s="89">
        <f t="shared" si="392"/>
        <v>0</v>
      </c>
      <c r="Z611" s="89">
        <f t="shared" si="393"/>
        <v>0</v>
      </c>
      <c r="AA611" s="89">
        <f t="shared" si="394"/>
        <v>0</v>
      </c>
      <c r="AB611" s="89">
        <f t="shared" si="395"/>
        <v>0</v>
      </c>
      <c r="AC611" s="89">
        <f t="shared" si="396"/>
        <v>0</v>
      </c>
      <c r="AD611" s="89">
        <f t="shared" si="397"/>
        <v>0</v>
      </c>
      <c r="AE611" s="89">
        <f t="shared" si="398"/>
        <v>0</v>
      </c>
      <c r="AF611" s="89">
        <f t="shared" si="399"/>
        <v>0</v>
      </c>
      <c r="AG611" s="89">
        <f t="shared" si="400"/>
        <v>0</v>
      </c>
      <c r="AH611" s="65">
        <v>0</v>
      </c>
      <c r="AI611" s="65">
        <v>0</v>
      </c>
      <c r="AJ611" s="65">
        <v>0</v>
      </c>
      <c r="AK611" s="65">
        <v>0</v>
      </c>
      <c r="AL611" s="65">
        <v>0</v>
      </c>
      <c r="AM611" s="65">
        <v>0</v>
      </c>
      <c r="AN611" s="89">
        <v>0</v>
      </c>
      <c r="AO611" s="89">
        <v>0</v>
      </c>
      <c r="AP611" s="89">
        <v>0</v>
      </c>
      <c r="AQ611" s="89">
        <v>0</v>
      </c>
      <c r="AR611" s="89">
        <v>0</v>
      </c>
      <c r="AS611" s="89">
        <v>0</v>
      </c>
      <c r="AT611" s="89">
        <v>0</v>
      </c>
      <c r="AU611" s="89">
        <v>0</v>
      </c>
      <c r="AV611" s="89">
        <v>0</v>
      </c>
      <c r="AW611" s="89">
        <v>0</v>
      </c>
      <c r="AX611" s="89">
        <v>0</v>
      </c>
      <c r="AY611" s="89">
        <v>0</v>
      </c>
      <c r="AZ611" s="65">
        <f t="shared" si="401"/>
        <v>0</v>
      </c>
      <c r="BA611" s="65">
        <f t="shared" si="402"/>
        <v>0</v>
      </c>
      <c r="BB611" s="65">
        <f t="shared" si="403"/>
        <v>0</v>
      </c>
      <c r="BC611" s="65">
        <f t="shared" si="404"/>
        <v>0</v>
      </c>
      <c r="BD611" s="65">
        <f t="shared" si="405"/>
        <v>0</v>
      </c>
      <c r="BE611" s="65">
        <f t="shared" si="406"/>
        <v>0</v>
      </c>
      <c r="BF611" s="65">
        <f t="shared" si="407"/>
        <v>0</v>
      </c>
      <c r="BG611" s="65">
        <f t="shared" si="408"/>
        <v>0</v>
      </c>
      <c r="BH611" s="65">
        <f t="shared" si="409"/>
        <v>0</v>
      </c>
      <c r="BI611" s="65">
        <f t="shared" si="410"/>
        <v>0</v>
      </c>
      <c r="BJ611" s="65">
        <f t="shared" si="411"/>
        <v>0</v>
      </c>
      <c r="BK611" s="65">
        <f t="shared" si="412"/>
        <v>0</v>
      </c>
    </row>
    <row r="612" spans="2:63" ht="15" hidden="1" customHeight="1" outlineLevel="1">
      <c r="B612" s="56" t="s">
        <v>43</v>
      </c>
      <c r="C612" s="56" t="s">
        <v>34</v>
      </c>
      <c r="D612" s="88">
        <f t="shared" si="372"/>
        <v>0</v>
      </c>
      <c r="E612" s="88">
        <f t="shared" si="373"/>
        <v>0</v>
      </c>
      <c r="F612" s="65">
        <f t="shared" si="374"/>
        <v>0</v>
      </c>
      <c r="G612" s="65">
        <f t="shared" si="375"/>
        <v>0</v>
      </c>
      <c r="H612" s="65">
        <f t="shared" si="376"/>
        <v>0</v>
      </c>
      <c r="J612" s="88">
        <f t="shared" si="377"/>
        <v>0.30233918275901323</v>
      </c>
      <c r="K612" s="88">
        <f t="shared" si="378"/>
        <v>0.12386860133278009</v>
      </c>
      <c r="L612" s="88">
        <f t="shared" si="379"/>
        <v>0.13222723531624195</v>
      </c>
      <c r="M612" s="88">
        <f t="shared" si="380"/>
        <v>0.1679988102863024</v>
      </c>
      <c r="N612" s="88">
        <f t="shared" si="381"/>
        <v>0.21758625555448893</v>
      </c>
      <c r="O612" s="88">
        <f t="shared" si="382"/>
        <v>5.5979914751173407E-2</v>
      </c>
      <c r="P612" s="65">
        <f t="shared" si="383"/>
        <v>0</v>
      </c>
      <c r="Q612" s="65">
        <f t="shared" si="384"/>
        <v>0</v>
      </c>
      <c r="R612" s="65">
        <f t="shared" si="385"/>
        <v>0</v>
      </c>
      <c r="S612" s="65">
        <f t="shared" si="386"/>
        <v>0</v>
      </c>
      <c r="T612" s="65">
        <f t="shared" si="387"/>
        <v>0</v>
      </c>
      <c r="U612" s="65">
        <f t="shared" si="388"/>
        <v>0</v>
      </c>
      <c r="V612" s="89">
        <f t="shared" si="389"/>
        <v>0</v>
      </c>
      <c r="W612" s="89">
        <f t="shared" si="390"/>
        <v>0</v>
      </c>
      <c r="X612" s="89">
        <f t="shared" si="391"/>
        <v>0</v>
      </c>
      <c r="Y612" s="89">
        <f t="shared" si="392"/>
        <v>0</v>
      </c>
      <c r="Z612" s="89">
        <f t="shared" si="393"/>
        <v>0</v>
      </c>
      <c r="AA612" s="89">
        <f t="shared" si="394"/>
        <v>0</v>
      </c>
      <c r="AB612" s="89">
        <f t="shared" si="395"/>
        <v>0</v>
      </c>
      <c r="AC612" s="89">
        <f t="shared" si="396"/>
        <v>0</v>
      </c>
      <c r="AD612" s="89">
        <f t="shared" si="397"/>
        <v>0</v>
      </c>
      <c r="AE612" s="89">
        <f t="shared" si="398"/>
        <v>0</v>
      </c>
      <c r="AF612" s="89">
        <f t="shared" si="399"/>
        <v>0</v>
      </c>
      <c r="AG612" s="89">
        <f t="shared" si="400"/>
        <v>0</v>
      </c>
      <c r="AH612" s="65">
        <v>0</v>
      </c>
      <c r="AI612" s="65">
        <v>0</v>
      </c>
      <c r="AJ612" s="65">
        <v>0</v>
      </c>
      <c r="AK612" s="65">
        <v>0</v>
      </c>
      <c r="AL612" s="65">
        <v>0</v>
      </c>
      <c r="AM612" s="65">
        <v>0</v>
      </c>
      <c r="AN612" s="89">
        <v>0</v>
      </c>
      <c r="AO612" s="89">
        <v>0</v>
      </c>
      <c r="AP612" s="89">
        <v>0</v>
      </c>
      <c r="AQ612" s="89">
        <v>0</v>
      </c>
      <c r="AR612" s="89">
        <v>0</v>
      </c>
      <c r="AS612" s="89">
        <v>0</v>
      </c>
      <c r="AT612" s="89">
        <v>0</v>
      </c>
      <c r="AU612" s="89">
        <v>0</v>
      </c>
      <c r="AV612" s="89">
        <v>0</v>
      </c>
      <c r="AW612" s="89">
        <v>0</v>
      </c>
      <c r="AX612" s="89">
        <v>0</v>
      </c>
      <c r="AY612" s="89">
        <v>0</v>
      </c>
      <c r="AZ612" s="65">
        <f t="shared" si="401"/>
        <v>0</v>
      </c>
      <c r="BA612" s="65">
        <f t="shared" si="402"/>
        <v>0</v>
      </c>
      <c r="BB612" s="65">
        <f t="shared" si="403"/>
        <v>0</v>
      </c>
      <c r="BC612" s="65">
        <f t="shared" si="404"/>
        <v>0</v>
      </c>
      <c r="BD612" s="65">
        <f t="shared" si="405"/>
        <v>0</v>
      </c>
      <c r="BE612" s="65">
        <f t="shared" si="406"/>
        <v>0</v>
      </c>
      <c r="BF612" s="65">
        <f t="shared" si="407"/>
        <v>0</v>
      </c>
      <c r="BG612" s="65">
        <f t="shared" si="408"/>
        <v>0</v>
      </c>
      <c r="BH612" s="65">
        <f t="shared" si="409"/>
        <v>0</v>
      </c>
      <c r="BI612" s="65">
        <f t="shared" si="410"/>
        <v>0</v>
      </c>
      <c r="BJ612" s="65">
        <f t="shared" si="411"/>
        <v>0</v>
      </c>
      <c r="BK612" s="65">
        <f t="shared" si="412"/>
        <v>0</v>
      </c>
    </row>
    <row r="613" spans="2:63" ht="15" hidden="1" customHeight="1" outlineLevel="1">
      <c r="B613" s="56" t="s">
        <v>43</v>
      </c>
      <c r="C613" s="56" t="s">
        <v>33</v>
      </c>
      <c r="D613" s="88">
        <f t="shared" si="372"/>
        <v>0</v>
      </c>
      <c r="E613" s="88">
        <f t="shared" si="373"/>
        <v>0</v>
      </c>
      <c r="F613" s="65">
        <f t="shared" si="374"/>
        <v>0</v>
      </c>
      <c r="G613" s="65">
        <f t="shared" si="375"/>
        <v>0</v>
      </c>
      <c r="H613" s="65">
        <f t="shared" si="376"/>
        <v>0</v>
      </c>
      <c r="J613" s="88">
        <f t="shared" si="377"/>
        <v>0.30233918275901323</v>
      </c>
      <c r="K613" s="88">
        <f t="shared" si="378"/>
        <v>0.12386860133278009</v>
      </c>
      <c r="L613" s="88">
        <f t="shared" si="379"/>
        <v>0.13222723531624195</v>
      </c>
      <c r="M613" s="88">
        <f t="shared" si="380"/>
        <v>0.1679988102863024</v>
      </c>
      <c r="N613" s="88">
        <f t="shared" si="381"/>
        <v>0.21758625555448893</v>
      </c>
      <c r="O613" s="88">
        <f t="shared" si="382"/>
        <v>5.5979914751173407E-2</v>
      </c>
      <c r="P613" s="65">
        <f t="shared" si="383"/>
        <v>0</v>
      </c>
      <c r="Q613" s="65">
        <f t="shared" si="384"/>
        <v>0</v>
      </c>
      <c r="R613" s="65">
        <f t="shared" si="385"/>
        <v>0</v>
      </c>
      <c r="S613" s="65">
        <f t="shared" si="386"/>
        <v>0</v>
      </c>
      <c r="T613" s="65">
        <f t="shared" si="387"/>
        <v>0</v>
      </c>
      <c r="U613" s="65">
        <f t="shared" si="388"/>
        <v>0</v>
      </c>
      <c r="V613" s="89">
        <f t="shared" si="389"/>
        <v>0</v>
      </c>
      <c r="W613" s="89">
        <f t="shared" si="390"/>
        <v>0</v>
      </c>
      <c r="X613" s="89">
        <f t="shared" si="391"/>
        <v>0</v>
      </c>
      <c r="Y613" s="89">
        <f t="shared" si="392"/>
        <v>0</v>
      </c>
      <c r="Z613" s="89">
        <f t="shared" si="393"/>
        <v>0</v>
      </c>
      <c r="AA613" s="89">
        <f t="shared" si="394"/>
        <v>0</v>
      </c>
      <c r="AB613" s="89">
        <f t="shared" si="395"/>
        <v>0</v>
      </c>
      <c r="AC613" s="89">
        <f t="shared" si="396"/>
        <v>0</v>
      </c>
      <c r="AD613" s="89">
        <f t="shared" si="397"/>
        <v>0</v>
      </c>
      <c r="AE613" s="89">
        <f t="shared" si="398"/>
        <v>0</v>
      </c>
      <c r="AF613" s="89">
        <f t="shared" si="399"/>
        <v>0</v>
      </c>
      <c r="AG613" s="89">
        <f t="shared" si="400"/>
        <v>0</v>
      </c>
      <c r="AH613" s="65">
        <v>0</v>
      </c>
      <c r="AI613" s="65">
        <v>0</v>
      </c>
      <c r="AJ613" s="65">
        <v>0</v>
      </c>
      <c r="AK613" s="65">
        <v>0</v>
      </c>
      <c r="AL613" s="65">
        <v>0</v>
      </c>
      <c r="AM613" s="65">
        <v>0</v>
      </c>
      <c r="AN613" s="89">
        <v>0</v>
      </c>
      <c r="AO613" s="89">
        <v>0</v>
      </c>
      <c r="AP613" s="89">
        <v>0</v>
      </c>
      <c r="AQ613" s="89">
        <v>0</v>
      </c>
      <c r="AR613" s="89">
        <v>0</v>
      </c>
      <c r="AS613" s="89">
        <v>0</v>
      </c>
      <c r="AT613" s="89">
        <v>0</v>
      </c>
      <c r="AU613" s="89">
        <v>0</v>
      </c>
      <c r="AV613" s="89">
        <v>0</v>
      </c>
      <c r="AW613" s="89">
        <v>0</v>
      </c>
      <c r="AX613" s="89">
        <v>0</v>
      </c>
      <c r="AY613" s="89">
        <v>0</v>
      </c>
      <c r="AZ613" s="65">
        <f t="shared" si="401"/>
        <v>0</v>
      </c>
      <c r="BA613" s="65">
        <f t="shared" si="402"/>
        <v>0</v>
      </c>
      <c r="BB613" s="65">
        <f t="shared" si="403"/>
        <v>0</v>
      </c>
      <c r="BC613" s="65">
        <f t="shared" si="404"/>
        <v>0</v>
      </c>
      <c r="BD613" s="65">
        <f t="shared" si="405"/>
        <v>0</v>
      </c>
      <c r="BE613" s="65">
        <f t="shared" si="406"/>
        <v>0</v>
      </c>
      <c r="BF613" s="65">
        <f t="shared" si="407"/>
        <v>0</v>
      </c>
      <c r="BG613" s="65">
        <f t="shared" si="408"/>
        <v>0</v>
      </c>
      <c r="BH613" s="65">
        <f t="shared" si="409"/>
        <v>0</v>
      </c>
      <c r="BI613" s="65">
        <f t="shared" si="410"/>
        <v>0</v>
      </c>
      <c r="BJ613" s="65">
        <f t="shared" si="411"/>
        <v>0</v>
      </c>
      <c r="BK613" s="65">
        <f t="shared" si="412"/>
        <v>0</v>
      </c>
    </row>
    <row r="614" spans="2:63" ht="15" hidden="1" customHeight="1" outlineLevel="1">
      <c r="B614" s="56" t="s">
        <v>43</v>
      </c>
      <c r="C614" s="56" t="s">
        <v>32</v>
      </c>
      <c r="D614" s="88">
        <f t="shared" si="372"/>
        <v>0</v>
      </c>
      <c r="E614" s="88">
        <f t="shared" si="373"/>
        <v>0</v>
      </c>
      <c r="F614" s="65">
        <f t="shared" si="374"/>
        <v>0</v>
      </c>
      <c r="G614" s="65">
        <f t="shared" si="375"/>
        <v>0</v>
      </c>
      <c r="H614" s="65">
        <f t="shared" si="376"/>
        <v>0</v>
      </c>
      <c r="J614" s="88">
        <f t="shared" si="377"/>
        <v>0.30233918275901323</v>
      </c>
      <c r="K614" s="88">
        <f t="shared" si="378"/>
        <v>0.12386860133278009</v>
      </c>
      <c r="L614" s="88">
        <f t="shared" si="379"/>
        <v>0.13222723531624195</v>
      </c>
      <c r="M614" s="88">
        <f t="shared" si="380"/>
        <v>0.1679988102863024</v>
      </c>
      <c r="N614" s="88">
        <f t="shared" si="381"/>
        <v>0.21758625555448893</v>
      </c>
      <c r="O614" s="88">
        <f t="shared" si="382"/>
        <v>5.5979914751173407E-2</v>
      </c>
      <c r="P614" s="65">
        <f t="shared" si="383"/>
        <v>0</v>
      </c>
      <c r="Q614" s="65">
        <f t="shared" si="384"/>
        <v>0</v>
      </c>
      <c r="R614" s="65">
        <f t="shared" si="385"/>
        <v>0</v>
      </c>
      <c r="S614" s="65">
        <f t="shared" si="386"/>
        <v>0</v>
      </c>
      <c r="T614" s="65">
        <f t="shared" si="387"/>
        <v>0</v>
      </c>
      <c r="U614" s="65">
        <f t="shared" si="388"/>
        <v>0</v>
      </c>
      <c r="V614" s="89">
        <f t="shared" si="389"/>
        <v>0</v>
      </c>
      <c r="W614" s="89">
        <f t="shared" si="390"/>
        <v>0</v>
      </c>
      <c r="X614" s="89">
        <f t="shared" si="391"/>
        <v>0</v>
      </c>
      <c r="Y614" s="89">
        <f t="shared" si="392"/>
        <v>0</v>
      </c>
      <c r="Z614" s="89">
        <f t="shared" si="393"/>
        <v>0</v>
      </c>
      <c r="AA614" s="89">
        <f t="shared" si="394"/>
        <v>0</v>
      </c>
      <c r="AB614" s="89">
        <f t="shared" si="395"/>
        <v>0</v>
      </c>
      <c r="AC614" s="89">
        <f t="shared" si="396"/>
        <v>0</v>
      </c>
      <c r="AD614" s="89">
        <f t="shared" si="397"/>
        <v>0</v>
      </c>
      <c r="AE614" s="89">
        <f t="shared" si="398"/>
        <v>0</v>
      </c>
      <c r="AF614" s="89">
        <f t="shared" si="399"/>
        <v>0</v>
      </c>
      <c r="AG614" s="89">
        <f t="shared" si="400"/>
        <v>0</v>
      </c>
      <c r="AH614" s="65">
        <v>0</v>
      </c>
      <c r="AI614" s="65">
        <v>0</v>
      </c>
      <c r="AJ614" s="65">
        <v>0</v>
      </c>
      <c r="AK614" s="65">
        <v>0</v>
      </c>
      <c r="AL614" s="65">
        <v>0</v>
      </c>
      <c r="AM614" s="65">
        <v>0</v>
      </c>
      <c r="AN614" s="89">
        <v>0</v>
      </c>
      <c r="AO614" s="89">
        <v>0</v>
      </c>
      <c r="AP614" s="89">
        <v>0</v>
      </c>
      <c r="AQ614" s="89">
        <v>0</v>
      </c>
      <c r="AR614" s="89">
        <v>0</v>
      </c>
      <c r="AS614" s="89">
        <v>0</v>
      </c>
      <c r="AT614" s="89">
        <v>0</v>
      </c>
      <c r="AU614" s="89">
        <v>0</v>
      </c>
      <c r="AV614" s="89">
        <v>0</v>
      </c>
      <c r="AW614" s="89">
        <v>0</v>
      </c>
      <c r="AX614" s="89">
        <v>0</v>
      </c>
      <c r="AY614" s="89">
        <v>0</v>
      </c>
      <c r="AZ614" s="65">
        <f t="shared" si="401"/>
        <v>0</v>
      </c>
      <c r="BA614" s="65">
        <f t="shared" si="402"/>
        <v>0</v>
      </c>
      <c r="BB614" s="65">
        <f t="shared" si="403"/>
        <v>0</v>
      </c>
      <c r="BC614" s="65">
        <f t="shared" si="404"/>
        <v>0</v>
      </c>
      <c r="BD614" s="65">
        <f t="shared" si="405"/>
        <v>0</v>
      </c>
      <c r="BE614" s="65">
        <f t="shared" si="406"/>
        <v>0</v>
      </c>
      <c r="BF614" s="65">
        <f t="shared" si="407"/>
        <v>0</v>
      </c>
      <c r="BG614" s="65">
        <f t="shared" si="408"/>
        <v>0</v>
      </c>
      <c r="BH614" s="65">
        <f t="shared" si="409"/>
        <v>0</v>
      </c>
      <c r="BI614" s="65">
        <f t="shared" si="410"/>
        <v>0</v>
      </c>
      <c r="BJ614" s="65">
        <f t="shared" si="411"/>
        <v>0</v>
      </c>
      <c r="BK614" s="65">
        <f t="shared" si="412"/>
        <v>0</v>
      </c>
    </row>
    <row r="615" spans="2:63" ht="15" hidden="1" customHeight="1" outlineLevel="1">
      <c r="B615" s="56" t="s">
        <v>43</v>
      </c>
      <c r="C615" s="56" t="s">
        <v>31</v>
      </c>
      <c r="D615" s="88">
        <f t="shared" si="372"/>
        <v>0</v>
      </c>
      <c r="E615" s="88">
        <f t="shared" si="373"/>
        <v>0</v>
      </c>
      <c r="F615" s="65">
        <f t="shared" si="374"/>
        <v>0</v>
      </c>
      <c r="G615" s="65">
        <f t="shared" si="375"/>
        <v>0</v>
      </c>
      <c r="H615" s="65">
        <f t="shared" si="376"/>
        <v>0</v>
      </c>
      <c r="J615" s="88">
        <f t="shared" si="377"/>
        <v>0.30233918275901323</v>
      </c>
      <c r="K615" s="88">
        <f t="shared" si="378"/>
        <v>0.12386860133278009</v>
      </c>
      <c r="L615" s="88">
        <f t="shared" si="379"/>
        <v>0.13222723531624195</v>
      </c>
      <c r="M615" s="88">
        <f t="shared" si="380"/>
        <v>0.1679988102863024</v>
      </c>
      <c r="N615" s="88">
        <f t="shared" si="381"/>
        <v>0.21758625555448893</v>
      </c>
      <c r="O615" s="88">
        <f t="shared" si="382"/>
        <v>5.5979914751173407E-2</v>
      </c>
      <c r="P615" s="65">
        <f t="shared" si="383"/>
        <v>0</v>
      </c>
      <c r="Q615" s="65">
        <f t="shared" si="384"/>
        <v>0</v>
      </c>
      <c r="R615" s="65">
        <f t="shared" si="385"/>
        <v>0</v>
      </c>
      <c r="S615" s="65">
        <f t="shared" si="386"/>
        <v>0</v>
      </c>
      <c r="T615" s="65">
        <f t="shared" si="387"/>
        <v>0</v>
      </c>
      <c r="U615" s="65">
        <f t="shared" si="388"/>
        <v>0</v>
      </c>
      <c r="V615" s="89">
        <f t="shared" si="389"/>
        <v>0</v>
      </c>
      <c r="W615" s="89">
        <f t="shared" si="390"/>
        <v>0</v>
      </c>
      <c r="X615" s="89">
        <f t="shared" si="391"/>
        <v>0</v>
      </c>
      <c r="Y615" s="89">
        <f t="shared" si="392"/>
        <v>0</v>
      </c>
      <c r="Z615" s="89">
        <f t="shared" si="393"/>
        <v>0</v>
      </c>
      <c r="AA615" s="89">
        <f t="shared" si="394"/>
        <v>0</v>
      </c>
      <c r="AB615" s="89">
        <f t="shared" si="395"/>
        <v>0</v>
      </c>
      <c r="AC615" s="89">
        <f t="shared" si="396"/>
        <v>0</v>
      </c>
      <c r="AD615" s="89">
        <f t="shared" si="397"/>
        <v>0</v>
      </c>
      <c r="AE615" s="89">
        <f t="shared" si="398"/>
        <v>0</v>
      </c>
      <c r="AF615" s="89">
        <f t="shared" si="399"/>
        <v>0</v>
      </c>
      <c r="AG615" s="89">
        <f t="shared" si="400"/>
        <v>0</v>
      </c>
      <c r="AH615" s="65">
        <v>0</v>
      </c>
      <c r="AI615" s="65">
        <v>0</v>
      </c>
      <c r="AJ615" s="65">
        <v>0</v>
      </c>
      <c r="AK615" s="65">
        <v>0</v>
      </c>
      <c r="AL615" s="65">
        <v>0</v>
      </c>
      <c r="AM615" s="65">
        <v>0</v>
      </c>
      <c r="AN615" s="89">
        <v>0</v>
      </c>
      <c r="AO615" s="89">
        <v>0</v>
      </c>
      <c r="AP615" s="89">
        <v>0</v>
      </c>
      <c r="AQ615" s="89">
        <v>0</v>
      </c>
      <c r="AR615" s="89">
        <v>0</v>
      </c>
      <c r="AS615" s="89">
        <v>0</v>
      </c>
      <c r="AT615" s="89">
        <v>0</v>
      </c>
      <c r="AU615" s="89">
        <v>0</v>
      </c>
      <c r="AV615" s="89">
        <v>0</v>
      </c>
      <c r="AW615" s="89">
        <v>0</v>
      </c>
      <c r="AX615" s="89">
        <v>0</v>
      </c>
      <c r="AY615" s="89">
        <v>0</v>
      </c>
      <c r="AZ615" s="65">
        <f t="shared" si="401"/>
        <v>0</v>
      </c>
      <c r="BA615" s="65">
        <f t="shared" si="402"/>
        <v>0</v>
      </c>
      <c r="BB615" s="65">
        <f t="shared" si="403"/>
        <v>0</v>
      </c>
      <c r="BC615" s="65">
        <f t="shared" si="404"/>
        <v>0</v>
      </c>
      <c r="BD615" s="65">
        <f t="shared" si="405"/>
        <v>0</v>
      </c>
      <c r="BE615" s="65">
        <f t="shared" si="406"/>
        <v>0</v>
      </c>
      <c r="BF615" s="65">
        <f t="shared" si="407"/>
        <v>0</v>
      </c>
      <c r="BG615" s="65">
        <f t="shared" si="408"/>
        <v>0</v>
      </c>
      <c r="BH615" s="65">
        <f t="shared" si="409"/>
        <v>0</v>
      </c>
      <c r="BI615" s="65">
        <f t="shared" si="410"/>
        <v>0</v>
      </c>
      <c r="BJ615" s="65">
        <f t="shared" si="411"/>
        <v>0</v>
      </c>
      <c r="BK615" s="65">
        <f t="shared" si="412"/>
        <v>0</v>
      </c>
    </row>
    <row r="616" spans="2:63" ht="15" hidden="1" customHeight="1" outlineLevel="1">
      <c r="B616" s="56" t="s">
        <v>43</v>
      </c>
      <c r="C616" s="56" t="s">
        <v>135</v>
      </c>
      <c r="D616" s="88">
        <f t="shared" si="372"/>
        <v>0</v>
      </c>
      <c r="E616" s="88">
        <f t="shared" si="373"/>
        <v>0</v>
      </c>
      <c r="F616" s="65">
        <f t="shared" si="374"/>
        <v>0</v>
      </c>
      <c r="G616" s="65">
        <f t="shared" si="375"/>
        <v>0</v>
      </c>
      <c r="H616" s="65">
        <f t="shared" si="376"/>
        <v>0</v>
      </c>
      <c r="J616" s="88">
        <f t="shared" si="377"/>
        <v>0.30233918275901323</v>
      </c>
      <c r="K616" s="88">
        <f t="shared" si="378"/>
        <v>0.12386860133278009</v>
      </c>
      <c r="L616" s="88">
        <f t="shared" si="379"/>
        <v>0.13222723531624195</v>
      </c>
      <c r="M616" s="88">
        <f t="shared" si="380"/>
        <v>0.1679988102863024</v>
      </c>
      <c r="N616" s="88">
        <f t="shared" si="381"/>
        <v>0.21758625555448893</v>
      </c>
      <c r="O616" s="88">
        <f t="shared" si="382"/>
        <v>5.5979914751173407E-2</v>
      </c>
      <c r="P616" s="65">
        <f t="shared" si="383"/>
        <v>0</v>
      </c>
      <c r="Q616" s="65">
        <f t="shared" si="384"/>
        <v>0</v>
      </c>
      <c r="R616" s="65">
        <f t="shared" si="385"/>
        <v>0</v>
      </c>
      <c r="S616" s="65">
        <f t="shared" si="386"/>
        <v>0</v>
      </c>
      <c r="T616" s="65">
        <f t="shared" si="387"/>
        <v>0</v>
      </c>
      <c r="U616" s="65">
        <f t="shared" si="388"/>
        <v>0</v>
      </c>
      <c r="V616" s="89">
        <f t="shared" si="389"/>
        <v>0</v>
      </c>
      <c r="W616" s="89">
        <f t="shared" si="390"/>
        <v>0</v>
      </c>
      <c r="X616" s="89">
        <f t="shared" si="391"/>
        <v>0</v>
      </c>
      <c r="Y616" s="89">
        <f t="shared" si="392"/>
        <v>0</v>
      </c>
      <c r="Z616" s="89">
        <f t="shared" si="393"/>
        <v>0</v>
      </c>
      <c r="AA616" s="89">
        <f t="shared" si="394"/>
        <v>0</v>
      </c>
      <c r="AB616" s="89">
        <f t="shared" si="395"/>
        <v>0</v>
      </c>
      <c r="AC616" s="89">
        <f t="shared" si="396"/>
        <v>0</v>
      </c>
      <c r="AD616" s="89">
        <f t="shared" si="397"/>
        <v>0</v>
      </c>
      <c r="AE616" s="89">
        <f t="shared" si="398"/>
        <v>0</v>
      </c>
      <c r="AF616" s="89">
        <f t="shared" si="399"/>
        <v>0</v>
      </c>
      <c r="AG616" s="89">
        <f t="shared" si="400"/>
        <v>0</v>
      </c>
      <c r="AH616" s="65">
        <v>0</v>
      </c>
      <c r="AI616" s="65">
        <v>0</v>
      </c>
      <c r="AJ616" s="65">
        <v>0</v>
      </c>
      <c r="AK616" s="65">
        <v>0</v>
      </c>
      <c r="AL616" s="65">
        <v>0</v>
      </c>
      <c r="AM616" s="65">
        <v>0</v>
      </c>
      <c r="AN616" s="89">
        <v>0</v>
      </c>
      <c r="AO616" s="89">
        <v>0</v>
      </c>
      <c r="AP616" s="89">
        <v>0</v>
      </c>
      <c r="AQ616" s="89">
        <v>0</v>
      </c>
      <c r="AR616" s="89">
        <v>0</v>
      </c>
      <c r="AS616" s="89">
        <v>0</v>
      </c>
      <c r="AT616" s="89">
        <v>0</v>
      </c>
      <c r="AU616" s="89">
        <v>0</v>
      </c>
      <c r="AV616" s="89">
        <v>0</v>
      </c>
      <c r="AW616" s="89">
        <v>0</v>
      </c>
      <c r="AX616" s="89">
        <v>0</v>
      </c>
      <c r="AY616" s="89">
        <v>0</v>
      </c>
      <c r="AZ616" s="65">
        <f t="shared" si="401"/>
        <v>0</v>
      </c>
      <c r="BA616" s="65">
        <f t="shared" si="402"/>
        <v>0</v>
      </c>
      <c r="BB616" s="65">
        <f t="shared" si="403"/>
        <v>0</v>
      </c>
      <c r="BC616" s="65">
        <f t="shared" si="404"/>
        <v>0</v>
      </c>
      <c r="BD616" s="65">
        <f t="shared" si="405"/>
        <v>0</v>
      </c>
      <c r="BE616" s="65">
        <f t="shared" si="406"/>
        <v>0</v>
      </c>
      <c r="BF616" s="65">
        <f t="shared" si="407"/>
        <v>0</v>
      </c>
      <c r="BG616" s="65">
        <f t="shared" si="408"/>
        <v>0</v>
      </c>
      <c r="BH616" s="65">
        <f t="shared" si="409"/>
        <v>0</v>
      </c>
      <c r="BI616" s="65">
        <f t="shared" si="410"/>
        <v>0</v>
      </c>
      <c r="BJ616" s="65">
        <f t="shared" si="411"/>
        <v>0</v>
      </c>
      <c r="BK616" s="65">
        <f t="shared" si="412"/>
        <v>0</v>
      </c>
    </row>
    <row r="617" spans="2:63" ht="15" hidden="1" customHeight="1" outlineLevel="1">
      <c r="B617" s="56" t="s">
        <v>42</v>
      </c>
      <c r="C617" s="56" t="s">
        <v>125</v>
      </c>
      <c r="D617" s="88">
        <f t="shared" si="372"/>
        <v>0</v>
      </c>
      <c r="E617" s="88">
        <f t="shared" si="373"/>
        <v>0</v>
      </c>
      <c r="F617" s="65">
        <f t="shared" si="374"/>
        <v>0</v>
      </c>
      <c r="G617" s="65">
        <f t="shared" si="375"/>
        <v>0</v>
      </c>
      <c r="H617" s="65">
        <f t="shared" si="376"/>
        <v>0</v>
      </c>
      <c r="J617" s="88">
        <f t="shared" si="377"/>
        <v>0.30233918275901323</v>
      </c>
      <c r="K617" s="88">
        <f t="shared" si="378"/>
        <v>0.12386860133278009</v>
      </c>
      <c r="L617" s="88">
        <f t="shared" si="379"/>
        <v>0.13222723531624195</v>
      </c>
      <c r="M617" s="88">
        <f t="shared" si="380"/>
        <v>0.1679988102863024</v>
      </c>
      <c r="N617" s="88">
        <f t="shared" si="381"/>
        <v>0.21758625555448893</v>
      </c>
      <c r="O617" s="88">
        <f t="shared" si="382"/>
        <v>5.5979914751173407E-2</v>
      </c>
      <c r="P617" s="65">
        <f t="shared" si="383"/>
        <v>0</v>
      </c>
      <c r="Q617" s="65">
        <f t="shared" si="384"/>
        <v>0</v>
      </c>
      <c r="R617" s="65">
        <f t="shared" si="385"/>
        <v>0</v>
      </c>
      <c r="S617" s="65">
        <f t="shared" si="386"/>
        <v>0</v>
      </c>
      <c r="T617" s="65">
        <f t="shared" si="387"/>
        <v>0</v>
      </c>
      <c r="U617" s="65">
        <f t="shared" si="388"/>
        <v>0</v>
      </c>
      <c r="V617" s="89">
        <f t="shared" si="389"/>
        <v>0</v>
      </c>
      <c r="W617" s="89">
        <f t="shared" si="390"/>
        <v>0</v>
      </c>
      <c r="X617" s="89">
        <f t="shared" si="391"/>
        <v>0</v>
      </c>
      <c r="Y617" s="89">
        <f t="shared" si="392"/>
        <v>0</v>
      </c>
      <c r="Z617" s="89">
        <f t="shared" si="393"/>
        <v>0</v>
      </c>
      <c r="AA617" s="89">
        <f t="shared" si="394"/>
        <v>0</v>
      </c>
      <c r="AB617" s="89">
        <f t="shared" si="395"/>
        <v>0</v>
      </c>
      <c r="AC617" s="89">
        <f t="shared" si="396"/>
        <v>0</v>
      </c>
      <c r="AD617" s="89">
        <f t="shared" si="397"/>
        <v>0</v>
      </c>
      <c r="AE617" s="89">
        <f t="shared" si="398"/>
        <v>0</v>
      </c>
      <c r="AF617" s="89">
        <f t="shared" si="399"/>
        <v>0</v>
      </c>
      <c r="AG617" s="89">
        <f t="shared" si="400"/>
        <v>0</v>
      </c>
      <c r="AH617" s="65">
        <v>0</v>
      </c>
      <c r="AI617" s="65">
        <v>0</v>
      </c>
      <c r="AJ617" s="65">
        <v>0</v>
      </c>
      <c r="AK617" s="65">
        <v>0</v>
      </c>
      <c r="AL617" s="65">
        <v>0</v>
      </c>
      <c r="AM617" s="65">
        <v>0</v>
      </c>
      <c r="AN617" s="89">
        <v>0</v>
      </c>
      <c r="AO617" s="89">
        <v>0</v>
      </c>
      <c r="AP617" s="89">
        <v>0</v>
      </c>
      <c r="AQ617" s="89">
        <v>0</v>
      </c>
      <c r="AR617" s="89">
        <v>0</v>
      </c>
      <c r="AS617" s="89">
        <v>0</v>
      </c>
      <c r="AT617" s="89">
        <v>0</v>
      </c>
      <c r="AU617" s="89">
        <v>0</v>
      </c>
      <c r="AV617" s="89">
        <v>0</v>
      </c>
      <c r="AW617" s="89">
        <v>0</v>
      </c>
      <c r="AX617" s="89">
        <v>0</v>
      </c>
      <c r="AY617" s="89">
        <v>0</v>
      </c>
      <c r="AZ617" s="65">
        <f t="shared" si="401"/>
        <v>0</v>
      </c>
      <c r="BA617" s="65">
        <f t="shared" si="402"/>
        <v>0</v>
      </c>
      <c r="BB617" s="65">
        <f t="shared" si="403"/>
        <v>0</v>
      </c>
      <c r="BC617" s="65">
        <f t="shared" si="404"/>
        <v>0</v>
      </c>
      <c r="BD617" s="65">
        <f t="shared" si="405"/>
        <v>0</v>
      </c>
      <c r="BE617" s="65">
        <f t="shared" si="406"/>
        <v>0</v>
      </c>
      <c r="BF617" s="65">
        <f t="shared" si="407"/>
        <v>0</v>
      </c>
      <c r="BG617" s="65">
        <f t="shared" si="408"/>
        <v>0</v>
      </c>
      <c r="BH617" s="65">
        <f t="shared" si="409"/>
        <v>0</v>
      </c>
      <c r="BI617" s="65">
        <f t="shared" si="410"/>
        <v>0</v>
      </c>
      <c r="BJ617" s="65">
        <f t="shared" si="411"/>
        <v>0</v>
      </c>
      <c r="BK617" s="65">
        <f t="shared" si="412"/>
        <v>0</v>
      </c>
    </row>
    <row r="618" spans="2:63" ht="15" hidden="1" customHeight="1" outlineLevel="1">
      <c r="B618" s="56" t="s">
        <v>42</v>
      </c>
      <c r="C618" s="56" t="s">
        <v>126</v>
      </c>
      <c r="D618" s="88">
        <f t="shared" si="372"/>
        <v>0</v>
      </c>
      <c r="E618" s="88">
        <f t="shared" si="373"/>
        <v>0</v>
      </c>
      <c r="F618" s="65">
        <f t="shared" si="374"/>
        <v>0</v>
      </c>
      <c r="G618" s="65">
        <f t="shared" si="375"/>
        <v>0</v>
      </c>
      <c r="H618" s="65">
        <f t="shared" si="376"/>
        <v>0</v>
      </c>
      <c r="J618" s="88">
        <f t="shared" si="377"/>
        <v>0.10834241318868729</v>
      </c>
      <c r="K618" s="88">
        <f t="shared" si="378"/>
        <v>0.50368326306314837</v>
      </c>
      <c r="L618" s="88">
        <f t="shared" si="379"/>
        <v>0.11454829693495665</v>
      </c>
      <c r="M618" s="88">
        <f t="shared" si="380"/>
        <v>0</v>
      </c>
      <c r="N618" s="88">
        <f t="shared" si="381"/>
        <v>0.27342602681320766</v>
      </c>
      <c r="O618" s="88">
        <f t="shared" si="382"/>
        <v>0</v>
      </c>
      <c r="P618" s="65">
        <f t="shared" si="383"/>
        <v>0</v>
      </c>
      <c r="Q618" s="65">
        <f t="shared" si="384"/>
        <v>0</v>
      </c>
      <c r="R618" s="65">
        <f t="shared" si="385"/>
        <v>0</v>
      </c>
      <c r="S618" s="65">
        <f t="shared" si="386"/>
        <v>0</v>
      </c>
      <c r="T618" s="65">
        <f t="shared" si="387"/>
        <v>0</v>
      </c>
      <c r="U618" s="65">
        <f t="shared" si="388"/>
        <v>0</v>
      </c>
      <c r="V618" s="89">
        <f t="shared" si="389"/>
        <v>0</v>
      </c>
      <c r="W618" s="89">
        <f t="shared" si="390"/>
        <v>0</v>
      </c>
      <c r="X618" s="89">
        <f t="shared" si="391"/>
        <v>0</v>
      </c>
      <c r="Y618" s="89">
        <f t="shared" si="392"/>
        <v>0</v>
      </c>
      <c r="Z618" s="89">
        <f t="shared" si="393"/>
        <v>0</v>
      </c>
      <c r="AA618" s="89">
        <f t="shared" si="394"/>
        <v>0</v>
      </c>
      <c r="AB618" s="89">
        <f t="shared" si="395"/>
        <v>0</v>
      </c>
      <c r="AC618" s="89">
        <f t="shared" si="396"/>
        <v>0</v>
      </c>
      <c r="AD618" s="89">
        <f t="shared" si="397"/>
        <v>0</v>
      </c>
      <c r="AE618" s="89">
        <f t="shared" si="398"/>
        <v>0</v>
      </c>
      <c r="AF618" s="89">
        <f t="shared" si="399"/>
        <v>0</v>
      </c>
      <c r="AG618" s="89">
        <f t="shared" si="400"/>
        <v>0</v>
      </c>
      <c r="AH618" s="65">
        <v>27444</v>
      </c>
      <c r="AI618" s="65">
        <v>127587</v>
      </c>
      <c r="AJ618" s="65">
        <v>29016</v>
      </c>
      <c r="AK618" s="65">
        <v>0</v>
      </c>
      <c r="AL618" s="65">
        <v>69261</v>
      </c>
      <c r="AM618" s="65">
        <v>0</v>
      </c>
      <c r="AN618" s="89">
        <v>110619534</v>
      </c>
      <c r="AO618" s="89">
        <v>409299454</v>
      </c>
      <c r="AP618" s="89">
        <v>113414748</v>
      </c>
      <c r="AQ618" s="89">
        <v>0</v>
      </c>
      <c r="AR618" s="89">
        <v>301013870</v>
      </c>
      <c r="AS618" s="89">
        <v>0</v>
      </c>
      <c r="AT618" s="89">
        <v>67114187</v>
      </c>
      <c r="AU618" s="89">
        <v>263845828</v>
      </c>
      <c r="AV618" s="89">
        <v>65699102</v>
      </c>
      <c r="AW618" s="89">
        <v>0</v>
      </c>
      <c r="AX618" s="89">
        <v>146773300</v>
      </c>
      <c r="AY618" s="89">
        <v>0</v>
      </c>
      <c r="AZ618" s="65">
        <f t="shared" si="401"/>
        <v>4030.7365544381287</v>
      </c>
      <c r="BA618" s="65">
        <f t="shared" si="402"/>
        <v>3208.0028059285037</v>
      </c>
      <c r="BB618" s="65">
        <f t="shared" si="403"/>
        <v>3908.6968569065343</v>
      </c>
      <c r="BC618" s="65">
        <f t="shared" si="404"/>
        <v>0</v>
      </c>
      <c r="BD618" s="65">
        <f t="shared" si="405"/>
        <v>4346.0803338097921</v>
      </c>
      <c r="BE618" s="65">
        <f t="shared" si="406"/>
        <v>0</v>
      </c>
      <c r="BF618" s="65">
        <f t="shared" si="407"/>
        <v>2445.4958096487394</v>
      </c>
      <c r="BG618" s="65">
        <f t="shared" si="408"/>
        <v>2067.967959118092</v>
      </c>
      <c r="BH618" s="65">
        <f t="shared" si="409"/>
        <v>2264.2370416322028</v>
      </c>
      <c r="BI618" s="65">
        <f t="shared" si="410"/>
        <v>0</v>
      </c>
      <c r="BJ618" s="65">
        <f t="shared" si="411"/>
        <v>2119.1334228497999</v>
      </c>
      <c r="BK618" s="65">
        <f t="shared" si="412"/>
        <v>0</v>
      </c>
    </row>
    <row r="619" spans="2:63" ht="15" hidden="1" customHeight="1" outlineLevel="1">
      <c r="B619" s="56" t="s">
        <v>42</v>
      </c>
      <c r="C619" s="56" t="s">
        <v>127</v>
      </c>
      <c r="D619" s="88">
        <f t="shared" si="372"/>
        <v>0</v>
      </c>
      <c r="E619" s="88">
        <f t="shared" si="373"/>
        <v>0</v>
      </c>
      <c r="F619" s="65">
        <f t="shared" si="374"/>
        <v>0</v>
      </c>
      <c r="G619" s="65">
        <f t="shared" si="375"/>
        <v>0</v>
      </c>
      <c r="H619" s="65">
        <f t="shared" si="376"/>
        <v>0</v>
      </c>
      <c r="J619" s="88">
        <f t="shared" si="377"/>
        <v>0.30233918275901323</v>
      </c>
      <c r="K619" s="88">
        <f t="shared" si="378"/>
        <v>0.12386860133278009</v>
      </c>
      <c r="L619" s="88">
        <f t="shared" si="379"/>
        <v>0.13222723531624195</v>
      </c>
      <c r="M619" s="88">
        <f t="shared" si="380"/>
        <v>0.1679988102863024</v>
      </c>
      <c r="N619" s="88">
        <f t="shared" si="381"/>
        <v>0.21758625555448893</v>
      </c>
      <c r="O619" s="88">
        <f t="shared" si="382"/>
        <v>5.5979914751173407E-2</v>
      </c>
      <c r="P619" s="65">
        <f t="shared" si="383"/>
        <v>0</v>
      </c>
      <c r="Q619" s="65">
        <f t="shared" si="384"/>
        <v>0</v>
      </c>
      <c r="R619" s="65">
        <f t="shared" si="385"/>
        <v>0</v>
      </c>
      <c r="S619" s="65">
        <f t="shared" si="386"/>
        <v>0</v>
      </c>
      <c r="T619" s="65">
        <f t="shared" si="387"/>
        <v>0</v>
      </c>
      <c r="U619" s="65">
        <f t="shared" si="388"/>
        <v>0</v>
      </c>
      <c r="V619" s="89">
        <f t="shared" si="389"/>
        <v>0</v>
      </c>
      <c r="W619" s="89">
        <f t="shared" si="390"/>
        <v>0</v>
      </c>
      <c r="X619" s="89">
        <f t="shared" si="391"/>
        <v>0</v>
      </c>
      <c r="Y619" s="89">
        <f t="shared" si="392"/>
        <v>0</v>
      </c>
      <c r="Z619" s="89">
        <f t="shared" si="393"/>
        <v>0</v>
      </c>
      <c r="AA619" s="89">
        <f t="shared" si="394"/>
        <v>0</v>
      </c>
      <c r="AB619" s="89">
        <f t="shared" si="395"/>
        <v>0</v>
      </c>
      <c r="AC619" s="89">
        <f t="shared" si="396"/>
        <v>0</v>
      </c>
      <c r="AD619" s="89">
        <f t="shared" si="397"/>
        <v>0</v>
      </c>
      <c r="AE619" s="89">
        <f t="shared" si="398"/>
        <v>0</v>
      </c>
      <c r="AF619" s="89">
        <f t="shared" si="399"/>
        <v>0</v>
      </c>
      <c r="AG619" s="89">
        <f t="shared" si="400"/>
        <v>0</v>
      </c>
      <c r="AH619" s="65">
        <v>0</v>
      </c>
      <c r="AI619" s="65">
        <v>0</v>
      </c>
      <c r="AJ619" s="65">
        <v>0</v>
      </c>
      <c r="AK619" s="65">
        <v>0</v>
      </c>
      <c r="AL619" s="65">
        <v>0</v>
      </c>
      <c r="AM619" s="65">
        <v>0</v>
      </c>
      <c r="AN619" s="89">
        <v>0</v>
      </c>
      <c r="AO619" s="89">
        <v>0</v>
      </c>
      <c r="AP619" s="89">
        <v>0</v>
      </c>
      <c r="AQ619" s="89">
        <v>0</v>
      </c>
      <c r="AR619" s="89">
        <v>0</v>
      </c>
      <c r="AS619" s="89">
        <v>0</v>
      </c>
      <c r="AT619" s="89">
        <v>0</v>
      </c>
      <c r="AU619" s="89">
        <v>0</v>
      </c>
      <c r="AV619" s="89">
        <v>0</v>
      </c>
      <c r="AW619" s="89">
        <v>0</v>
      </c>
      <c r="AX619" s="89">
        <v>0</v>
      </c>
      <c r="AY619" s="89">
        <v>0</v>
      </c>
      <c r="AZ619" s="65">
        <f t="shared" si="401"/>
        <v>0</v>
      </c>
      <c r="BA619" s="65">
        <f t="shared" si="402"/>
        <v>0</v>
      </c>
      <c r="BB619" s="65">
        <f t="shared" si="403"/>
        <v>0</v>
      </c>
      <c r="BC619" s="65">
        <f t="shared" si="404"/>
        <v>0</v>
      </c>
      <c r="BD619" s="65">
        <f t="shared" si="405"/>
        <v>0</v>
      </c>
      <c r="BE619" s="65">
        <f t="shared" si="406"/>
        <v>0</v>
      </c>
      <c r="BF619" s="65">
        <f t="shared" si="407"/>
        <v>0</v>
      </c>
      <c r="BG619" s="65">
        <f t="shared" si="408"/>
        <v>0</v>
      </c>
      <c r="BH619" s="65">
        <f t="shared" si="409"/>
        <v>0</v>
      </c>
      <c r="BI619" s="65">
        <f t="shared" si="410"/>
        <v>0</v>
      </c>
      <c r="BJ619" s="65">
        <f t="shared" si="411"/>
        <v>0</v>
      </c>
      <c r="BK619" s="65">
        <f t="shared" si="412"/>
        <v>0</v>
      </c>
    </row>
    <row r="620" spans="2:63" ht="15" hidden="1" customHeight="1" outlineLevel="1">
      <c r="B620" s="56" t="s">
        <v>42</v>
      </c>
      <c r="C620" s="56" t="s">
        <v>128</v>
      </c>
      <c r="D620" s="88">
        <f t="shared" si="372"/>
        <v>0</v>
      </c>
      <c r="E620" s="88">
        <f t="shared" si="373"/>
        <v>0</v>
      </c>
      <c r="F620" s="65">
        <f t="shared" si="374"/>
        <v>0</v>
      </c>
      <c r="G620" s="65">
        <f t="shared" si="375"/>
        <v>0</v>
      </c>
      <c r="H620" s="65">
        <f t="shared" si="376"/>
        <v>0</v>
      </c>
      <c r="J620" s="88">
        <f t="shared" si="377"/>
        <v>0.30233918275901323</v>
      </c>
      <c r="K620" s="88">
        <f t="shared" si="378"/>
        <v>0.12386860133278009</v>
      </c>
      <c r="L620" s="88">
        <f t="shared" si="379"/>
        <v>0.13222723531624195</v>
      </c>
      <c r="M620" s="88">
        <f t="shared" si="380"/>
        <v>0.1679988102863024</v>
      </c>
      <c r="N620" s="88">
        <f t="shared" si="381"/>
        <v>0.21758625555448893</v>
      </c>
      <c r="O620" s="88">
        <f t="shared" si="382"/>
        <v>5.5979914751173407E-2</v>
      </c>
      <c r="P620" s="65">
        <f t="shared" si="383"/>
        <v>0</v>
      </c>
      <c r="Q620" s="65">
        <f t="shared" si="384"/>
        <v>0</v>
      </c>
      <c r="R620" s="65">
        <f t="shared" si="385"/>
        <v>0</v>
      </c>
      <c r="S620" s="65">
        <f t="shared" si="386"/>
        <v>0</v>
      </c>
      <c r="T620" s="65">
        <f t="shared" si="387"/>
        <v>0</v>
      </c>
      <c r="U620" s="65">
        <f t="shared" si="388"/>
        <v>0</v>
      </c>
      <c r="V620" s="89">
        <f t="shared" si="389"/>
        <v>0</v>
      </c>
      <c r="W620" s="89">
        <f t="shared" si="390"/>
        <v>0</v>
      </c>
      <c r="X620" s="89">
        <f t="shared" si="391"/>
        <v>0</v>
      </c>
      <c r="Y620" s="89">
        <f t="shared" si="392"/>
        <v>0</v>
      </c>
      <c r="Z620" s="89">
        <f t="shared" si="393"/>
        <v>0</v>
      </c>
      <c r="AA620" s="89">
        <f t="shared" si="394"/>
        <v>0</v>
      </c>
      <c r="AB620" s="89">
        <f t="shared" si="395"/>
        <v>0</v>
      </c>
      <c r="AC620" s="89">
        <f t="shared" si="396"/>
        <v>0</v>
      </c>
      <c r="AD620" s="89">
        <f t="shared" si="397"/>
        <v>0</v>
      </c>
      <c r="AE620" s="89">
        <f t="shared" si="398"/>
        <v>0</v>
      </c>
      <c r="AF620" s="89">
        <f t="shared" si="399"/>
        <v>0</v>
      </c>
      <c r="AG620" s="89">
        <f t="shared" si="400"/>
        <v>0</v>
      </c>
      <c r="AH620" s="65">
        <v>0</v>
      </c>
      <c r="AI620" s="65">
        <v>0</v>
      </c>
      <c r="AJ620" s="65">
        <v>0</v>
      </c>
      <c r="AK620" s="65">
        <v>0</v>
      </c>
      <c r="AL620" s="65">
        <v>0</v>
      </c>
      <c r="AM620" s="65">
        <v>0</v>
      </c>
      <c r="AN620" s="89">
        <v>0</v>
      </c>
      <c r="AO620" s="89">
        <v>0</v>
      </c>
      <c r="AP620" s="89">
        <v>0</v>
      </c>
      <c r="AQ620" s="89">
        <v>0</v>
      </c>
      <c r="AR620" s="89">
        <v>0</v>
      </c>
      <c r="AS620" s="89">
        <v>0</v>
      </c>
      <c r="AT620" s="89">
        <v>0</v>
      </c>
      <c r="AU620" s="89">
        <v>0</v>
      </c>
      <c r="AV620" s="89">
        <v>0</v>
      </c>
      <c r="AW620" s="89">
        <v>0</v>
      </c>
      <c r="AX620" s="89">
        <v>0</v>
      </c>
      <c r="AY620" s="89">
        <v>0</v>
      </c>
      <c r="AZ620" s="65">
        <f t="shared" si="401"/>
        <v>0</v>
      </c>
      <c r="BA620" s="65">
        <f t="shared" si="402"/>
        <v>0</v>
      </c>
      <c r="BB620" s="65">
        <f t="shared" si="403"/>
        <v>0</v>
      </c>
      <c r="BC620" s="65">
        <f t="shared" si="404"/>
        <v>0</v>
      </c>
      <c r="BD620" s="65">
        <f t="shared" si="405"/>
        <v>0</v>
      </c>
      <c r="BE620" s="65">
        <f t="shared" si="406"/>
        <v>0</v>
      </c>
      <c r="BF620" s="65">
        <f t="shared" si="407"/>
        <v>0</v>
      </c>
      <c r="BG620" s="65">
        <f t="shared" si="408"/>
        <v>0</v>
      </c>
      <c r="BH620" s="65">
        <f t="shared" si="409"/>
        <v>0</v>
      </c>
      <c r="BI620" s="65">
        <f t="shared" si="410"/>
        <v>0</v>
      </c>
      <c r="BJ620" s="65">
        <f t="shared" si="411"/>
        <v>0</v>
      </c>
      <c r="BK620" s="65">
        <f t="shared" si="412"/>
        <v>0</v>
      </c>
    </row>
    <row r="621" spans="2:63" ht="15" hidden="1" customHeight="1" outlineLevel="1">
      <c r="B621" s="56" t="s">
        <v>42</v>
      </c>
      <c r="C621" s="56" t="s">
        <v>40</v>
      </c>
      <c r="D621" s="88">
        <f t="shared" si="372"/>
        <v>0</v>
      </c>
      <c r="E621" s="88">
        <f t="shared" si="373"/>
        <v>0</v>
      </c>
      <c r="F621" s="65">
        <f t="shared" si="374"/>
        <v>0</v>
      </c>
      <c r="G621" s="65">
        <f t="shared" si="375"/>
        <v>0</v>
      </c>
      <c r="H621" s="65">
        <f t="shared" si="376"/>
        <v>0</v>
      </c>
      <c r="J621" s="88">
        <f t="shared" si="377"/>
        <v>0.30233918275901323</v>
      </c>
      <c r="K621" s="88">
        <f t="shared" si="378"/>
        <v>0.12386860133278009</v>
      </c>
      <c r="L621" s="88">
        <f t="shared" si="379"/>
        <v>0.13222723531624195</v>
      </c>
      <c r="M621" s="88">
        <f t="shared" si="380"/>
        <v>0.1679988102863024</v>
      </c>
      <c r="N621" s="88">
        <f t="shared" si="381"/>
        <v>0.21758625555448893</v>
      </c>
      <c r="O621" s="88">
        <f t="shared" si="382"/>
        <v>5.5979914751173407E-2</v>
      </c>
      <c r="P621" s="65">
        <f t="shared" si="383"/>
        <v>0</v>
      </c>
      <c r="Q621" s="65">
        <f t="shared" si="384"/>
        <v>0</v>
      </c>
      <c r="R621" s="65">
        <f t="shared" si="385"/>
        <v>0</v>
      </c>
      <c r="S621" s="65">
        <f t="shared" si="386"/>
        <v>0</v>
      </c>
      <c r="T621" s="65">
        <f t="shared" si="387"/>
        <v>0</v>
      </c>
      <c r="U621" s="65">
        <f t="shared" si="388"/>
        <v>0</v>
      </c>
      <c r="V621" s="89">
        <f t="shared" si="389"/>
        <v>0</v>
      </c>
      <c r="W621" s="89">
        <f t="shared" si="390"/>
        <v>0</v>
      </c>
      <c r="X621" s="89">
        <f t="shared" si="391"/>
        <v>0</v>
      </c>
      <c r="Y621" s="89">
        <f t="shared" si="392"/>
        <v>0</v>
      </c>
      <c r="Z621" s="89">
        <f t="shared" si="393"/>
        <v>0</v>
      </c>
      <c r="AA621" s="89">
        <f t="shared" si="394"/>
        <v>0</v>
      </c>
      <c r="AB621" s="89">
        <f t="shared" si="395"/>
        <v>0</v>
      </c>
      <c r="AC621" s="89">
        <f t="shared" si="396"/>
        <v>0</v>
      </c>
      <c r="AD621" s="89">
        <f t="shared" si="397"/>
        <v>0</v>
      </c>
      <c r="AE621" s="89">
        <f t="shared" si="398"/>
        <v>0</v>
      </c>
      <c r="AF621" s="89">
        <f t="shared" si="399"/>
        <v>0</v>
      </c>
      <c r="AG621" s="89">
        <f t="shared" si="400"/>
        <v>0</v>
      </c>
      <c r="AH621" s="65">
        <v>0</v>
      </c>
      <c r="AI621" s="65">
        <v>0</v>
      </c>
      <c r="AJ621" s="65">
        <v>0</v>
      </c>
      <c r="AK621" s="65">
        <v>0</v>
      </c>
      <c r="AL621" s="65">
        <v>0</v>
      </c>
      <c r="AM621" s="65">
        <v>0</v>
      </c>
      <c r="AN621" s="89">
        <v>0</v>
      </c>
      <c r="AO621" s="89">
        <v>0</v>
      </c>
      <c r="AP621" s="89">
        <v>0</v>
      </c>
      <c r="AQ621" s="89">
        <v>0</v>
      </c>
      <c r="AR621" s="89">
        <v>0</v>
      </c>
      <c r="AS621" s="89">
        <v>0</v>
      </c>
      <c r="AT621" s="89">
        <v>0</v>
      </c>
      <c r="AU621" s="89">
        <v>0</v>
      </c>
      <c r="AV621" s="89">
        <v>0</v>
      </c>
      <c r="AW621" s="89">
        <v>0</v>
      </c>
      <c r="AX621" s="89">
        <v>0</v>
      </c>
      <c r="AY621" s="89">
        <v>0</v>
      </c>
      <c r="AZ621" s="65">
        <f t="shared" si="401"/>
        <v>0</v>
      </c>
      <c r="BA621" s="65">
        <f t="shared" si="402"/>
        <v>0</v>
      </c>
      <c r="BB621" s="65">
        <f t="shared" si="403"/>
        <v>0</v>
      </c>
      <c r="BC621" s="65">
        <f t="shared" si="404"/>
        <v>0</v>
      </c>
      <c r="BD621" s="65">
        <f t="shared" si="405"/>
        <v>0</v>
      </c>
      <c r="BE621" s="65">
        <f t="shared" si="406"/>
        <v>0</v>
      </c>
      <c r="BF621" s="65">
        <f t="shared" si="407"/>
        <v>0</v>
      </c>
      <c r="BG621" s="65">
        <f t="shared" si="408"/>
        <v>0</v>
      </c>
      <c r="BH621" s="65">
        <f t="shared" si="409"/>
        <v>0</v>
      </c>
      <c r="BI621" s="65">
        <f t="shared" si="410"/>
        <v>0</v>
      </c>
      <c r="BJ621" s="65">
        <f t="shared" si="411"/>
        <v>0</v>
      </c>
      <c r="BK621" s="65">
        <f t="shared" si="412"/>
        <v>0</v>
      </c>
    </row>
    <row r="622" spans="2:63" ht="15" hidden="1" customHeight="1" outlineLevel="1">
      <c r="B622" s="56" t="s">
        <v>42</v>
      </c>
      <c r="C622" s="56" t="s">
        <v>129</v>
      </c>
      <c r="D622" s="88">
        <f t="shared" si="372"/>
        <v>0</v>
      </c>
      <c r="E622" s="88">
        <f t="shared" si="373"/>
        <v>0</v>
      </c>
      <c r="F622" s="65">
        <f t="shared" si="374"/>
        <v>0</v>
      </c>
      <c r="G622" s="65">
        <f t="shared" si="375"/>
        <v>0</v>
      </c>
      <c r="H622" s="65">
        <f t="shared" si="376"/>
        <v>0</v>
      </c>
      <c r="J622" s="88">
        <f t="shared" si="377"/>
        <v>0.14438528913859516</v>
      </c>
      <c r="K622" s="88">
        <f t="shared" si="378"/>
        <v>0.8149120439657499</v>
      </c>
      <c r="L622" s="88">
        <f t="shared" si="379"/>
        <v>4.0702666895654945E-2</v>
      </c>
      <c r="M622" s="88">
        <f t="shared" si="380"/>
        <v>0</v>
      </c>
      <c r="N622" s="88">
        <f t="shared" si="381"/>
        <v>0</v>
      </c>
      <c r="O622" s="88">
        <f t="shared" si="382"/>
        <v>0</v>
      </c>
      <c r="P622" s="65">
        <f t="shared" si="383"/>
        <v>0</v>
      </c>
      <c r="Q622" s="65">
        <f t="shared" si="384"/>
        <v>0</v>
      </c>
      <c r="R622" s="65">
        <f t="shared" si="385"/>
        <v>0</v>
      </c>
      <c r="S622" s="65">
        <f t="shared" si="386"/>
        <v>0</v>
      </c>
      <c r="T622" s="65">
        <f t="shared" si="387"/>
        <v>0</v>
      </c>
      <c r="U622" s="65">
        <f t="shared" si="388"/>
        <v>0</v>
      </c>
      <c r="V622" s="89">
        <f t="shared" si="389"/>
        <v>0</v>
      </c>
      <c r="W622" s="89">
        <f t="shared" si="390"/>
        <v>0</v>
      </c>
      <c r="X622" s="89">
        <f t="shared" si="391"/>
        <v>0</v>
      </c>
      <c r="Y622" s="89">
        <f t="shared" si="392"/>
        <v>0</v>
      </c>
      <c r="Z622" s="89">
        <f t="shared" si="393"/>
        <v>0</v>
      </c>
      <c r="AA622" s="89">
        <f t="shared" si="394"/>
        <v>0</v>
      </c>
      <c r="AB622" s="89">
        <f t="shared" si="395"/>
        <v>0</v>
      </c>
      <c r="AC622" s="89">
        <f t="shared" si="396"/>
        <v>0</v>
      </c>
      <c r="AD622" s="89">
        <f t="shared" si="397"/>
        <v>0</v>
      </c>
      <c r="AE622" s="89">
        <f t="shared" si="398"/>
        <v>0</v>
      </c>
      <c r="AF622" s="89">
        <f t="shared" si="399"/>
        <v>0</v>
      </c>
      <c r="AG622" s="89">
        <f t="shared" si="400"/>
        <v>0</v>
      </c>
      <c r="AH622" s="65">
        <v>5885</v>
      </c>
      <c r="AI622" s="65">
        <v>33215</v>
      </c>
      <c r="AJ622" s="65">
        <v>1659</v>
      </c>
      <c r="AK622" s="65">
        <v>0</v>
      </c>
      <c r="AL622" s="65">
        <v>0</v>
      </c>
      <c r="AM622" s="65">
        <v>0</v>
      </c>
      <c r="AN622" s="89">
        <v>17111264</v>
      </c>
      <c r="AO622" s="89">
        <v>88657575</v>
      </c>
      <c r="AP622" s="89">
        <v>8044703</v>
      </c>
      <c r="AQ622" s="89">
        <v>0</v>
      </c>
      <c r="AR622" s="89">
        <v>0</v>
      </c>
      <c r="AS622" s="89">
        <v>0</v>
      </c>
      <c r="AT622" s="89">
        <v>14401411</v>
      </c>
      <c r="AU622" s="89">
        <v>69420743</v>
      </c>
      <c r="AV622" s="89">
        <v>3789775</v>
      </c>
      <c r="AW622" s="89">
        <v>0</v>
      </c>
      <c r="AX622" s="89">
        <v>0</v>
      </c>
      <c r="AY622" s="89">
        <v>0</v>
      </c>
      <c r="AZ622" s="65">
        <f t="shared" si="401"/>
        <v>2907.6064570943076</v>
      </c>
      <c r="BA622" s="65">
        <f t="shared" si="402"/>
        <v>2669.2029203673037</v>
      </c>
      <c r="BB622" s="65">
        <f t="shared" si="403"/>
        <v>4849.1277878239907</v>
      </c>
      <c r="BC622" s="65">
        <f t="shared" si="404"/>
        <v>0</v>
      </c>
      <c r="BD622" s="65">
        <f t="shared" si="405"/>
        <v>0</v>
      </c>
      <c r="BE622" s="65">
        <f t="shared" si="406"/>
        <v>0</v>
      </c>
      <c r="BF622" s="65">
        <f t="shared" si="407"/>
        <v>2447.1386576040782</v>
      </c>
      <c r="BG622" s="65">
        <f t="shared" si="408"/>
        <v>2090.0419388830346</v>
      </c>
      <c r="BH622" s="65">
        <f t="shared" si="409"/>
        <v>2284.3731163351417</v>
      </c>
      <c r="BI622" s="65">
        <f t="shared" si="410"/>
        <v>0</v>
      </c>
      <c r="BJ622" s="65">
        <f t="shared" si="411"/>
        <v>0</v>
      </c>
      <c r="BK622" s="65">
        <f t="shared" si="412"/>
        <v>0</v>
      </c>
    </row>
    <row r="623" spans="2:63" ht="15" hidden="1" customHeight="1" outlineLevel="1">
      <c r="B623" s="56" t="s">
        <v>42</v>
      </c>
      <c r="C623" s="56" t="s">
        <v>130</v>
      </c>
      <c r="D623" s="88">
        <f t="shared" ref="D623:D679" si="413">VLOOKUP(B623,$B$188:$C$208,2,0)</f>
        <v>0</v>
      </c>
      <c r="E623" s="88">
        <f t="shared" ref="E623:E679" si="414">VLOOKUP(C623,$B$213:$C$233,2,0)</f>
        <v>0</v>
      </c>
      <c r="F623" s="65">
        <f t="shared" ref="F623:F679" si="415">VLOOKUP($B623,$B$188:$D$208,3,0)*E623</f>
        <v>0</v>
      </c>
      <c r="G623" s="65">
        <f t="shared" ref="G623:G679" si="416">SUM(V623:AA623)</f>
        <v>0</v>
      </c>
      <c r="H623" s="65">
        <f t="shared" ref="H623:H679" si="417">SUM(AB623:AG623)</f>
        <v>0</v>
      </c>
      <c r="J623" s="88">
        <f t="shared" ref="J623:J679" si="418">+IF(ISERROR(AH623/SUM($AH623:$AM623)),J$236,AH623/SUM($AH623:$AM623))</f>
        <v>0.30233918275901323</v>
      </c>
      <c r="K623" s="88">
        <f t="shared" ref="K623:K679" si="419">+IF(ISERROR(AI623/SUM($AH623:$AM623)),K$236,AI623/SUM($AH623:$AM623))</f>
        <v>0.12386860133278009</v>
      </c>
      <c r="L623" s="88">
        <f t="shared" ref="L623:L679" si="420">+IF(ISERROR(AJ623/SUM($AH623:$AM623)),L$236,AJ623/SUM($AH623:$AM623))</f>
        <v>0.13222723531624195</v>
      </c>
      <c r="M623" s="88">
        <f t="shared" ref="M623:M679" si="421">+IF(ISERROR(AK623/SUM($AH623:$AM623)),M$236,AK623/SUM($AH623:$AM623))</f>
        <v>0.1679988102863024</v>
      </c>
      <c r="N623" s="88">
        <f t="shared" ref="N623:N679" si="422">+IF(ISERROR(AL623/SUM($AH623:$AM623)),N$236,AL623/SUM($AH623:$AM623))</f>
        <v>0.21758625555448893</v>
      </c>
      <c r="O623" s="88">
        <f t="shared" ref="O623:O679" si="423">+IF(ISERROR(AM623/SUM($AH623:$AM623)),O$236,AM623/SUM($AH623:$AM623))</f>
        <v>5.5979914751173407E-2</v>
      </c>
      <c r="P623" s="65">
        <f t="shared" ref="P623:P679" si="424">+$F623*J623</f>
        <v>0</v>
      </c>
      <c r="Q623" s="65">
        <f t="shared" ref="Q623:Q679" si="425">+$F623*K623</f>
        <v>0</v>
      </c>
      <c r="R623" s="65">
        <f t="shared" ref="R623:R679" si="426">+$F623*L623</f>
        <v>0</v>
      </c>
      <c r="S623" s="65">
        <f t="shared" ref="S623:S679" si="427">+$F623*M623</f>
        <v>0</v>
      </c>
      <c r="T623" s="65">
        <f t="shared" ref="T623:T679" si="428">+$F623*N623</f>
        <v>0</v>
      </c>
      <c r="U623" s="65">
        <f t="shared" ref="U623:U679" si="429">+$F623*O623</f>
        <v>0</v>
      </c>
      <c r="V623" s="89">
        <f t="shared" ref="V623:V679" si="430">+IF(AZ623=0,AZ$236*P623,P623*AZ623)</f>
        <v>0</v>
      </c>
      <c r="W623" s="89">
        <f t="shared" ref="W623:W679" si="431">+IF(BA623=0,BA$236*Q623,Q623*BA623)</f>
        <v>0</v>
      </c>
      <c r="X623" s="89">
        <f t="shared" ref="X623:X679" si="432">+IF(BB623=0,BB$236*R623,R623*BB623)</f>
        <v>0</v>
      </c>
      <c r="Y623" s="89">
        <f t="shared" ref="Y623:Y679" si="433">+IF(BC623=0,BC$236*S623,S623*BC623)</f>
        <v>0</v>
      </c>
      <c r="Z623" s="89">
        <f t="shared" ref="Z623:Z679" si="434">+IF(BD623=0,BD$236*T623,T623*BD623)</f>
        <v>0</v>
      </c>
      <c r="AA623" s="89">
        <f t="shared" ref="AA623:AA679" si="435">+IF(BE623=0,BE$236*U623,U623*BE623)</f>
        <v>0</v>
      </c>
      <c r="AB623" s="89">
        <f t="shared" ref="AB623:AB679" si="436">+IF(BF623=0,BF$236*P623,P623*BF623)</f>
        <v>0</v>
      </c>
      <c r="AC623" s="89">
        <f t="shared" ref="AC623:AC679" si="437">+IF(BG623=0,BG$236*Q623,Q623*BG623)</f>
        <v>0</v>
      </c>
      <c r="AD623" s="89">
        <f t="shared" ref="AD623:AD679" si="438">+IF(BH623=0,BH$236*R623,R623*BH623)</f>
        <v>0</v>
      </c>
      <c r="AE623" s="89">
        <f t="shared" ref="AE623:AE679" si="439">+IF(BI623=0,BI$236*S623,S623*BI623)</f>
        <v>0</v>
      </c>
      <c r="AF623" s="89">
        <f t="shared" ref="AF623:AF679" si="440">+IF(BJ623=0,BJ$236*T623,T623*BJ623)</f>
        <v>0</v>
      </c>
      <c r="AG623" s="89">
        <f t="shared" ref="AG623:AG679" si="441">+IF(BK623=0,BK$236*U623,U623*BK623)</f>
        <v>0</v>
      </c>
      <c r="AH623" s="65">
        <v>0</v>
      </c>
      <c r="AI623" s="65">
        <v>0</v>
      </c>
      <c r="AJ623" s="65">
        <v>0</v>
      </c>
      <c r="AK623" s="65">
        <v>0</v>
      </c>
      <c r="AL623" s="65">
        <v>0</v>
      </c>
      <c r="AM623" s="65">
        <v>0</v>
      </c>
      <c r="AN623" s="89">
        <v>0</v>
      </c>
      <c r="AO623" s="89">
        <v>0</v>
      </c>
      <c r="AP623" s="89">
        <v>0</v>
      </c>
      <c r="AQ623" s="89">
        <v>0</v>
      </c>
      <c r="AR623" s="89">
        <v>0</v>
      </c>
      <c r="AS623" s="89">
        <v>0</v>
      </c>
      <c r="AT623" s="89">
        <v>0</v>
      </c>
      <c r="AU623" s="89">
        <v>0</v>
      </c>
      <c r="AV623" s="89">
        <v>0</v>
      </c>
      <c r="AW623" s="89">
        <v>0</v>
      </c>
      <c r="AX623" s="89">
        <v>0</v>
      </c>
      <c r="AY623" s="89">
        <v>0</v>
      </c>
      <c r="AZ623" s="65">
        <f t="shared" ref="AZ623:AZ679" si="442">+IF(ISERROR(AN623/AH623),0,AN623/AH623)</f>
        <v>0</v>
      </c>
      <c r="BA623" s="65">
        <f t="shared" ref="BA623:BA679" si="443">+IF(ISERROR(AO623/AI623),0,AO623/AI623)</f>
        <v>0</v>
      </c>
      <c r="BB623" s="65">
        <f t="shared" ref="BB623:BB679" si="444">+IF(ISERROR(AP623/AJ623),0,AP623/AJ623)</f>
        <v>0</v>
      </c>
      <c r="BC623" s="65">
        <f t="shared" ref="BC623:BC679" si="445">+IF(ISERROR(AQ623/AK623),0,AQ623/AK623)</f>
        <v>0</v>
      </c>
      <c r="BD623" s="65">
        <f t="shared" ref="BD623:BD679" si="446">+IF(ISERROR(AR623/AL623),0,AR623/AL623)</f>
        <v>0</v>
      </c>
      <c r="BE623" s="65">
        <f t="shared" ref="BE623:BE679" si="447">+IF(ISERROR(AS623/AM623),0,AS623/AM623)</f>
        <v>0</v>
      </c>
      <c r="BF623" s="65">
        <f t="shared" ref="BF623:BF679" si="448">+IF(ISERROR(AT623/AH623),0,AT623/AH623)</f>
        <v>0</v>
      </c>
      <c r="BG623" s="65">
        <f t="shared" ref="BG623:BG679" si="449">+IF(ISERROR(AU623/AI623),0,AU623/AI623)</f>
        <v>0</v>
      </c>
      <c r="BH623" s="65">
        <f t="shared" ref="BH623:BH679" si="450">+IF(ISERROR(AV623/AJ623),0,AV623/AJ623)</f>
        <v>0</v>
      </c>
      <c r="BI623" s="65">
        <f t="shared" ref="BI623:BI679" si="451">+IF(ISERROR(AW623/AK623),0,AW623/AK623)</f>
        <v>0</v>
      </c>
      <c r="BJ623" s="65">
        <f t="shared" ref="BJ623:BJ679" si="452">+IF(ISERROR(AX623/AL623),0,AX623/AL623)</f>
        <v>0</v>
      </c>
      <c r="BK623" s="65">
        <f t="shared" ref="BK623:BK679" si="453">+IF(ISERROR(AY623/AM623),0,AY623/AM623)</f>
        <v>0</v>
      </c>
    </row>
    <row r="624" spans="2:63" ht="15" hidden="1" customHeight="1" outlineLevel="1">
      <c r="B624" s="56" t="s">
        <v>42</v>
      </c>
      <c r="C624" s="56" t="s">
        <v>131</v>
      </c>
      <c r="D624" s="88">
        <f t="shared" si="413"/>
        <v>0</v>
      </c>
      <c r="E624" s="88">
        <f t="shared" si="414"/>
        <v>0</v>
      </c>
      <c r="F624" s="65">
        <f t="shared" si="415"/>
        <v>0</v>
      </c>
      <c r="G624" s="65">
        <f t="shared" si="416"/>
        <v>0</v>
      </c>
      <c r="H624" s="65">
        <f t="shared" si="417"/>
        <v>0</v>
      </c>
      <c r="J624" s="88">
        <f t="shared" si="418"/>
        <v>0.30233918275901323</v>
      </c>
      <c r="K624" s="88">
        <f t="shared" si="419"/>
        <v>0.12386860133278009</v>
      </c>
      <c r="L624" s="88">
        <f t="shared" si="420"/>
        <v>0.13222723531624195</v>
      </c>
      <c r="M624" s="88">
        <f t="shared" si="421"/>
        <v>0.1679988102863024</v>
      </c>
      <c r="N624" s="88">
        <f t="shared" si="422"/>
        <v>0.21758625555448893</v>
      </c>
      <c r="O624" s="88">
        <f t="shared" si="423"/>
        <v>5.5979914751173407E-2</v>
      </c>
      <c r="P624" s="65">
        <f t="shared" si="424"/>
        <v>0</v>
      </c>
      <c r="Q624" s="65">
        <f t="shared" si="425"/>
        <v>0</v>
      </c>
      <c r="R624" s="65">
        <f t="shared" si="426"/>
        <v>0</v>
      </c>
      <c r="S624" s="65">
        <f t="shared" si="427"/>
        <v>0</v>
      </c>
      <c r="T624" s="65">
        <f t="shared" si="428"/>
        <v>0</v>
      </c>
      <c r="U624" s="65">
        <f t="shared" si="429"/>
        <v>0</v>
      </c>
      <c r="V624" s="89">
        <f t="shared" si="430"/>
        <v>0</v>
      </c>
      <c r="W624" s="89">
        <f t="shared" si="431"/>
        <v>0</v>
      </c>
      <c r="X624" s="89">
        <f t="shared" si="432"/>
        <v>0</v>
      </c>
      <c r="Y624" s="89">
        <f t="shared" si="433"/>
        <v>0</v>
      </c>
      <c r="Z624" s="89">
        <f t="shared" si="434"/>
        <v>0</v>
      </c>
      <c r="AA624" s="89">
        <f t="shared" si="435"/>
        <v>0</v>
      </c>
      <c r="AB624" s="89">
        <f t="shared" si="436"/>
        <v>0</v>
      </c>
      <c r="AC624" s="89">
        <f t="shared" si="437"/>
        <v>0</v>
      </c>
      <c r="AD624" s="89">
        <f t="shared" si="438"/>
        <v>0</v>
      </c>
      <c r="AE624" s="89">
        <f t="shared" si="439"/>
        <v>0</v>
      </c>
      <c r="AF624" s="89">
        <f t="shared" si="440"/>
        <v>0</v>
      </c>
      <c r="AG624" s="89">
        <f t="shared" si="441"/>
        <v>0</v>
      </c>
      <c r="AH624" s="65">
        <v>0</v>
      </c>
      <c r="AI624" s="65">
        <v>0</v>
      </c>
      <c r="AJ624" s="65">
        <v>0</v>
      </c>
      <c r="AK624" s="65">
        <v>0</v>
      </c>
      <c r="AL624" s="65">
        <v>0</v>
      </c>
      <c r="AM624" s="65">
        <v>0</v>
      </c>
      <c r="AN624" s="89">
        <v>0</v>
      </c>
      <c r="AO624" s="89">
        <v>0</v>
      </c>
      <c r="AP624" s="89">
        <v>0</v>
      </c>
      <c r="AQ624" s="89">
        <v>0</v>
      </c>
      <c r="AR624" s="89">
        <v>0</v>
      </c>
      <c r="AS624" s="89">
        <v>0</v>
      </c>
      <c r="AT624" s="89">
        <v>0</v>
      </c>
      <c r="AU624" s="89">
        <v>0</v>
      </c>
      <c r="AV624" s="89">
        <v>0</v>
      </c>
      <c r="AW624" s="89">
        <v>0</v>
      </c>
      <c r="AX624" s="89">
        <v>0</v>
      </c>
      <c r="AY624" s="89">
        <v>0</v>
      </c>
      <c r="AZ624" s="65">
        <f t="shared" si="442"/>
        <v>0</v>
      </c>
      <c r="BA624" s="65">
        <f t="shared" si="443"/>
        <v>0</v>
      </c>
      <c r="BB624" s="65">
        <f t="shared" si="444"/>
        <v>0</v>
      </c>
      <c r="BC624" s="65">
        <f t="shared" si="445"/>
        <v>0</v>
      </c>
      <c r="BD624" s="65">
        <f t="shared" si="446"/>
        <v>0</v>
      </c>
      <c r="BE624" s="65">
        <f t="shared" si="447"/>
        <v>0</v>
      </c>
      <c r="BF624" s="65">
        <f t="shared" si="448"/>
        <v>0</v>
      </c>
      <c r="BG624" s="65">
        <f t="shared" si="449"/>
        <v>0</v>
      </c>
      <c r="BH624" s="65">
        <f t="shared" si="450"/>
        <v>0</v>
      </c>
      <c r="BI624" s="65">
        <f t="shared" si="451"/>
        <v>0</v>
      </c>
      <c r="BJ624" s="65">
        <f t="shared" si="452"/>
        <v>0</v>
      </c>
      <c r="BK624" s="65">
        <f t="shared" si="453"/>
        <v>0</v>
      </c>
    </row>
    <row r="625" spans="2:63" ht="15" hidden="1" customHeight="1" outlineLevel="1">
      <c r="B625" s="56" t="s">
        <v>42</v>
      </c>
      <c r="C625" s="56" t="s">
        <v>132</v>
      </c>
      <c r="D625" s="88">
        <f t="shared" si="413"/>
        <v>0</v>
      </c>
      <c r="E625" s="88">
        <f t="shared" si="414"/>
        <v>0</v>
      </c>
      <c r="F625" s="65">
        <f t="shared" si="415"/>
        <v>0</v>
      </c>
      <c r="G625" s="65">
        <f t="shared" si="416"/>
        <v>0</v>
      </c>
      <c r="H625" s="65">
        <f t="shared" si="417"/>
        <v>0</v>
      </c>
      <c r="J625" s="88">
        <f t="shared" si="418"/>
        <v>0.30233918275901323</v>
      </c>
      <c r="K625" s="88">
        <f t="shared" si="419"/>
        <v>0.12386860133278009</v>
      </c>
      <c r="L625" s="88">
        <f t="shared" si="420"/>
        <v>0.13222723531624195</v>
      </c>
      <c r="M625" s="88">
        <f t="shared" si="421"/>
        <v>0.1679988102863024</v>
      </c>
      <c r="N625" s="88">
        <f t="shared" si="422"/>
        <v>0.21758625555448893</v>
      </c>
      <c r="O625" s="88">
        <f t="shared" si="423"/>
        <v>5.5979914751173407E-2</v>
      </c>
      <c r="P625" s="65">
        <f t="shared" si="424"/>
        <v>0</v>
      </c>
      <c r="Q625" s="65">
        <f t="shared" si="425"/>
        <v>0</v>
      </c>
      <c r="R625" s="65">
        <f t="shared" si="426"/>
        <v>0</v>
      </c>
      <c r="S625" s="65">
        <f t="shared" si="427"/>
        <v>0</v>
      </c>
      <c r="T625" s="65">
        <f t="shared" si="428"/>
        <v>0</v>
      </c>
      <c r="U625" s="65">
        <f t="shared" si="429"/>
        <v>0</v>
      </c>
      <c r="V625" s="89">
        <f t="shared" si="430"/>
        <v>0</v>
      </c>
      <c r="W625" s="89">
        <f t="shared" si="431"/>
        <v>0</v>
      </c>
      <c r="X625" s="89">
        <f t="shared" si="432"/>
        <v>0</v>
      </c>
      <c r="Y625" s="89">
        <f t="shared" si="433"/>
        <v>0</v>
      </c>
      <c r="Z625" s="89">
        <f t="shared" si="434"/>
        <v>0</v>
      </c>
      <c r="AA625" s="89">
        <f t="shared" si="435"/>
        <v>0</v>
      </c>
      <c r="AB625" s="89">
        <f t="shared" si="436"/>
        <v>0</v>
      </c>
      <c r="AC625" s="89">
        <f t="shared" si="437"/>
        <v>0</v>
      </c>
      <c r="AD625" s="89">
        <f t="shared" si="438"/>
        <v>0</v>
      </c>
      <c r="AE625" s="89">
        <f t="shared" si="439"/>
        <v>0</v>
      </c>
      <c r="AF625" s="89">
        <f t="shared" si="440"/>
        <v>0</v>
      </c>
      <c r="AG625" s="89">
        <f t="shared" si="441"/>
        <v>0</v>
      </c>
      <c r="AH625" s="65">
        <v>0</v>
      </c>
      <c r="AI625" s="65">
        <v>0</v>
      </c>
      <c r="AJ625" s="65">
        <v>0</v>
      </c>
      <c r="AK625" s="65">
        <v>0</v>
      </c>
      <c r="AL625" s="65">
        <v>0</v>
      </c>
      <c r="AM625" s="65">
        <v>0</v>
      </c>
      <c r="AN625" s="89">
        <v>0</v>
      </c>
      <c r="AO625" s="89">
        <v>0</v>
      </c>
      <c r="AP625" s="89">
        <v>0</v>
      </c>
      <c r="AQ625" s="89">
        <v>0</v>
      </c>
      <c r="AR625" s="89">
        <v>0</v>
      </c>
      <c r="AS625" s="89">
        <v>0</v>
      </c>
      <c r="AT625" s="89">
        <v>0</v>
      </c>
      <c r="AU625" s="89">
        <v>0</v>
      </c>
      <c r="AV625" s="89">
        <v>0</v>
      </c>
      <c r="AW625" s="89">
        <v>0</v>
      </c>
      <c r="AX625" s="89">
        <v>0</v>
      </c>
      <c r="AY625" s="89">
        <v>0</v>
      </c>
      <c r="AZ625" s="65">
        <f t="shared" si="442"/>
        <v>0</v>
      </c>
      <c r="BA625" s="65">
        <f t="shared" si="443"/>
        <v>0</v>
      </c>
      <c r="BB625" s="65">
        <f t="shared" si="444"/>
        <v>0</v>
      </c>
      <c r="BC625" s="65">
        <f t="shared" si="445"/>
        <v>0</v>
      </c>
      <c r="BD625" s="65">
        <f t="shared" si="446"/>
        <v>0</v>
      </c>
      <c r="BE625" s="65">
        <f t="shared" si="447"/>
        <v>0</v>
      </c>
      <c r="BF625" s="65">
        <f t="shared" si="448"/>
        <v>0</v>
      </c>
      <c r="BG625" s="65">
        <f t="shared" si="449"/>
        <v>0</v>
      </c>
      <c r="BH625" s="65">
        <f t="shared" si="450"/>
        <v>0</v>
      </c>
      <c r="BI625" s="65">
        <f t="shared" si="451"/>
        <v>0</v>
      </c>
      <c r="BJ625" s="65">
        <f t="shared" si="452"/>
        <v>0</v>
      </c>
      <c r="BK625" s="65">
        <f t="shared" si="453"/>
        <v>0</v>
      </c>
    </row>
    <row r="626" spans="2:63" ht="15" hidden="1" customHeight="1" outlineLevel="1">
      <c r="B626" s="56" t="s">
        <v>42</v>
      </c>
      <c r="C626" s="56" t="s">
        <v>133</v>
      </c>
      <c r="D626" s="88">
        <f t="shared" si="413"/>
        <v>0</v>
      </c>
      <c r="E626" s="88">
        <f t="shared" si="414"/>
        <v>0</v>
      </c>
      <c r="F626" s="65">
        <f t="shared" si="415"/>
        <v>0</v>
      </c>
      <c r="G626" s="65">
        <f t="shared" si="416"/>
        <v>0</v>
      </c>
      <c r="H626" s="65">
        <f t="shared" si="417"/>
        <v>0</v>
      </c>
      <c r="J626" s="88">
        <f t="shared" si="418"/>
        <v>0.30233918275901323</v>
      </c>
      <c r="K626" s="88">
        <f t="shared" si="419"/>
        <v>0.12386860133278009</v>
      </c>
      <c r="L626" s="88">
        <f t="shared" si="420"/>
        <v>0.13222723531624195</v>
      </c>
      <c r="M626" s="88">
        <f t="shared" si="421"/>
        <v>0.1679988102863024</v>
      </c>
      <c r="N626" s="88">
        <f t="shared" si="422"/>
        <v>0.21758625555448893</v>
      </c>
      <c r="O626" s="88">
        <f t="shared" si="423"/>
        <v>5.5979914751173407E-2</v>
      </c>
      <c r="P626" s="65">
        <f t="shared" si="424"/>
        <v>0</v>
      </c>
      <c r="Q626" s="65">
        <f t="shared" si="425"/>
        <v>0</v>
      </c>
      <c r="R626" s="65">
        <f t="shared" si="426"/>
        <v>0</v>
      </c>
      <c r="S626" s="65">
        <f t="shared" si="427"/>
        <v>0</v>
      </c>
      <c r="T626" s="65">
        <f t="shared" si="428"/>
        <v>0</v>
      </c>
      <c r="U626" s="65">
        <f t="shared" si="429"/>
        <v>0</v>
      </c>
      <c r="V626" s="89">
        <f t="shared" si="430"/>
        <v>0</v>
      </c>
      <c r="W626" s="89">
        <f t="shared" si="431"/>
        <v>0</v>
      </c>
      <c r="X626" s="89">
        <f t="shared" si="432"/>
        <v>0</v>
      </c>
      <c r="Y626" s="89">
        <f t="shared" si="433"/>
        <v>0</v>
      </c>
      <c r="Z626" s="89">
        <f t="shared" si="434"/>
        <v>0</v>
      </c>
      <c r="AA626" s="89">
        <f t="shared" si="435"/>
        <v>0</v>
      </c>
      <c r="AB626" s="89">
        <f t="shared" si="436"/>
        <v>0</v>
      </c>
      <c r="AC626" s="89">
        <f t="shared" si="437"/>
        <v>0</v>
      </c>
      <c r="AD626" s="89">
        <f t="shared" si="438"/>
        <v>0</v>
      </c>
      <c r="AE626" s="89">
        <f t="shared" si="439"/>
        <v>0</v>
      </c>
      <c r="AF626" s="89">
        <f t="shared" si="440"/>
        <v>0</v>
      </c>
      <c r="AG626" s="89">
        <f t="shared" si="441"/>
        <v>0</v>
      </c>
      <c r="AH626" s="65">
        <v>0</v>
      </c>
      <c r="AI626" s="65">
        <v>0</v>
      </c>
      <c r="AJ626" s="65">
        <v>0</v>
      </c>
      <c r="AK626" s="65">
        <v>0</v>
      </c>
      <c r="AL626" s="65">
        <v>0</v>
      </c>
      <c r="AM626" s="65">
        <v>0</v>
      </c>
      <c r="AN626" s="89">
        <v>0</v>
      </c>
      <c r="AO626" s="89">
        <v>0</v>
      </c>
      <c r="AP626" s="89">
        <v>0</v>
      </c>
      <c r="AQ626" s="89">
        <v>0</v>
      </c>
      <c r="AR626" s="89">
        <v>0</v>
      </c>
      <c r="AS626" s="89">
        <v>0</v>
      </c>
      <c r="AT626" s="89">
        <v>0</v>
      </c>
      <c r="AU626" s="89">
        <v>0</v>
      </c>
      <c r="AV626" s="89">
        <v>0</v>
      </c>
      <c r="AW626" s="89">
        <v>0</v>
      </c>
      <c r="AX626" s="89">
        <v>0</v>
      </c>
      <c r="AY626" s="89">
        <v>0</v>
      </c>
      <c r="AZ626" s="65">
        <f t="shared" si="442"/>
        <v>0</v>
      </c>
      <c r="BA626" s="65">
        <f t="shared" si="443"/>
        <v>0</v>
      </c>
      <c r="BB626" s="65">
        <f t="shared" si="444"/>
        <v>0</v>
      </c>
      <c r="BC626" s="65">
        <f t="shared" si="445"/>
        <v>0</v>
      </c>
      <c r="BD626" s="65">
        <f t="shared" si="446"/>
        <v>0</v>
      </c>
      <c r="BE626" s="65">
        <f t="shared" si="447"/>
        <v>0</v>
      </c>
      <c r="BF626" s="65">
        <f t="shared" si="448"/>
        <v>0</v>
      </c>
      <c r="BG626" s="65">
        <f t="shared" si="449"/>
        <v>0</v>
      </c>
      <c r="BH626" s="65">
        <f t="shared" si="450"/>
        <v>0</v>
      </c>
      <c r="BI626" s="65">
        <f t="shared" si="451"/>
        <v>0</v>
      </c>
      <c r="BJ626" s="65">
        <f t="shared" si="452"/>
        <v>0</v>
      </c>
      <c r="BK626" s="65">
        <f t="shared" si="453"/>
        <v>0</v>
      </c>
    </row>
    <row r="627" spans="2:63" ht="15" hidden="1" customHeight="1" outlineLevel="1">
      <c r="B627" s="56" t="s">
        <v>42</v>
      </c>
      <c r="C627" s="56" t="s">
        <v>134</v>
      </c>
      <c r="D627" s="88">
        <f t="shared" si="413"/>
        <v>0</v>
      </c>
      <c r="E627" s="88">
        <f t="shared" si="414"/>
        <v>0</v>
      </c>
      <c r="F627" s="65">
        <f t="shared" si="415"/>
        <v>0</v>
      </c>
      <c r="G627" s="65">
        <f t="shared" si="416"/>
        <v>0</v>
      </c>
      <c r="H627" s="65">
        <f t="shared" si="417"/>
        <v>0</v>
      </c>
      <c r="J627" s="88">
        <f t="shared" si="418"/>
        <v>0.30233918275901323</v>
      </c>
      <c r="K627" s="88">
        <f t="shared" si="419"/>
        <v>0.12386860133278009</v>
      </c>
      <c r="L627" s="88">
        <f t="shared" si="420"/>
        <v>0.13222723531624195</v>
      </c>
      <c r="M627" s="88">
        <f t="shared" si="421"/>
        <v>0.1679988102863024</v>
      </c>
      <c r="N627" s="88">
        <f t="shared" si="422"/>
        <v>0.21758625555448893</v>
      </c>
      <c r="O627" s="88">
        <f t="shared" si="423"/>
        <v>5.5979914751173407E-2</v>
      </c>
      <c r="P627" s="65">
        <f t="shared" si="424"/>
        <v>0</v>
      </c>
      <c r="Q627" s="65">
        <f t="shared" si="425"/>
        <v>0</v>
      </c>
      <c r="R627" s="65">
        <f t="shared" si="426"/>
        <v>0</v>
      </c>
      <c r="S627" s="65">
        <f t="shared" si="427"/>
        <v>0</v>
      </c>
      <c r="T627" s="65">
        <f t="shared" si="428"/>
        <v>0</v>
      </c>
      <c r="U627" s="65">
        <f t="shared" si="429"/>
        <v>0</v>
      </c>
      <c r="V627" s="89">
        <f t="shared" si="430"/>
        <v>0</v>
      </c>
      <c r="W627" s="89">
        <f t="shared" si="431"/>
        <v>0</v>
      </c>
      <c r="X627" s="89">
        <f t="shared" si="432"/>
        <v>0</v>
      </c>
      <c r="Y627" s="89">
        <f t="shared" si="433"/>
        <v>0</v>
      </c>
      <c r="Z627" s="89">
        <f t="shared" si="434"/>
        <v>0</v>
      </c>
      <c r="AA627" s="89">
        <f t="shared" si="435"/>
        <v>0</v>
      </c>
      <c r="AB627" s="89">
        <f t="shared" si="436"/>
        <v>0</v>
      </c>
      <c r="AC627" s="89">
        <f t="shared" si="437"/>
        <v>0</v>
      </c>
      <c r="AD627" s="89">
        <f t="shared" si="438"/>
        <v>0</v>
      </c>
      <c r="AE627" s="89">
        <f t="shared" si="439"/>
        <v>0</v>
      </c>
      <c r="AF627" s="89">
        <f t="shared" si="440"/>
        <v>0</v>
      </c>
      <c r="AG627" s="89">
        <f t="shared" si="441"/>
        <v>0</v>
      </c>
      <c r="AH627" s="65">
        <v>0</v>
      </c>
      <c r="AI627" s="65">
        <v>0</v>
      </c>
      <c r="AJ627" s="65">
        <v>0</v>
      </c>
      <c r="AK627" s="65">
        <v>0</v>
      </c>
      <c r="AL627" s="65">
        <v>0</v>
      </c>
      <c r="AM627" s="65">
        <v>0</v>
      </c>
      <c r="AN627" s="89">
        <v>0</v>
      </c>
      <c r="AO627" s="89">
        <v>0</v>
      </c>
      <c r="AP627" s="89">
        <v>0</v>
      </c>
      <c r="AQ627" s="89">
        <v>0</v>
      </c>
      <c r="AR627" s="89">
        <v>0</v>
      </c>
      <c r="AS627" s="89">
        <v>0</v>
      </c>
      <c r="AT627" s="89">
        <v>0</v>
      </c>
      <c r="AU627" s="89">
        <v>0</v>
      </c>
      <c r="AV627" s="89">
        <v>0</v>
      </c>
      <c r="AW627" s="89">
        <v>0</v>
      </c>
      <c r="AX627" s="89">
        <v>0</v>
      </c>
      <c r="AY627" s="89">
        <v>0</v>
      </c>
      <c r="AZ627" s="65">
        <f t="shared" si="442"/>
        <v>0</v>
      </c>
      <c r="BA627" s="65">
        <f t="shared" si="443"/>
        <v>0</v>
      </c>
      <c r="BB627" s="65">
        <f t="shared" si="444"/>
        <v>0</v>
      </c>
      <c r="BC627" s="65">
        <f t="shared" si="445"/>
        <v>0</v>
      </c>
      <c r="BD627" s="65">
        <f t="shared" si="446"/>
        <v>0</v>
      </c>
      <c r="BE627" s="65">
        <f t="shared" si="447"/>
        <v>0</v>
      </c>
      <c r="BF627" s="65">
        <f t="shared" si="448"/>
        <v>0</v>
      </c>
      <c r="BG627" s="65">
        <f t="shared" si="449"/>
        <v>0</v>
      </c>
      <c r="BH627" s="65">
        <f t="shared" si="450"/>
        <v>0</v>
      </c>
      <c r="BI627" s="65">
        <f t="shared" si="451"/>
        <v>0</v>
      </c>
      <c r="BJ627" s="65">
        <f t="shared" si="452"/>
        <v>0</v>
      </c>
      <c r="BK627" s="65">
        <f t="shared" si="453"/>
        <v>0</v>
      </c>
    </row>
    <row r="628" spans="2:63" ht="15" hidden="1" customHeight="1" outlineLevel="1">
      <c r="B628" s="56" t="s">
        <v>42</v>
      </c>
      <c r="C628" s="56" t="s">
        <v>39</v>
      </c>
      <c r="D628" s="88">
        <f t="shared" si="413"/>
        <v>0</v>
      </c>
      <c r="E628" s="88">
        <f t="shared" si="414"/>
        <v>0</v>
      </c>
      <c r="F628" s="65">
        <f t="shared" si="415"/>
        <v>0</v>
      </c>
      <c r="G628" s="65">
        <f t="shared" si="416"/>
        <v>0</v>
      </c>
      <c r="H628" s="65">
        <f t="shared" si="417"/>
        <v>0</v>
      </c>
      <c r="J628" s="88">
        <f t="shared" si="418"/>
        <v>0.30233918275901323</v>
      </c>
      <c r="K628" s="88">
        <f t="shared" si="419"/>
        <v>0.12386860133278009</v>
      </c>
      <c r="L628" s="88">
        <f t="shared" si="420"/>
        <v>0.13222723531624195</v>
      </c>
      <c r="M628" s="88">
        <f t="shared" si="421"/>
        <v>0.1679988102863024</v>
      </c>
      <c r="N628" s="88">
        <f t="shared" si="422"/>
        <v>0.21758625555448893</v>
      </c>
      <c r="O628" s="88">
        <f t="shared" si="423"/>
        <v>5.5979914751173407E-2</v>
      </c>
      <c r="P628" s="65">
        <f t="shared" si="424"/>
        <v>0</v>
      </c>
      <c r="Q628" s="65">
        <f t="shared" si="425"/>
        <v>0</v>
      </c>
      <c r="R628" s="65">
        <f t="shared" si="426"/>
        <v>0</v>
      </c>
      <c r="S628" s="65">
        <f t="shared" si="427"/>
        <v>0</v>
      </c>
      <c r="T628" s="65">
        <f t="shared" si="428"/>
        <v>0</v>
      </c>
      <c r="U628" s="65">
        <f t="shared" si="429"/>
        <v>0</v>
      </c>
      <c r="V628" s="89">
        <f t="shared" si="430"/>
        <v>0</v>
      </c>
      <c r="W628" s="89">
        <f t="shared" si="431"/>
        <v>0</v>
      </c>
      <c r="X628" s="89">
        <f t="shared" si="432"/>
        <v>0</v>
      </c>
      <c r="Y628" s="89">
        <f t="shared" si="433"/>
        <v>0</v>
      </c>
      <c r="Z628" s="89">
        <f t="shared" si="434"/>
        <v>0</v>
      </c>
      <c r="AA628" s="89">
        <f t="shared" si="435"/>
        <v>0</v>
      </c>
      <c r="AB628" s="89">
        <f t="shared" si="436"/>
        <v>0</v>
      </c>
      <c r="AC628" s="89">
        <f t="shared" si="437"/>
        <v>0</v>
      </c>
      <c r="AD628" s="89">
        <f t="shared" si="438"/>
        <v>0</v>
      </c>
      <c r="AE628" s="89">
        <f t="shared" si="439"/>
        <v>0</v>
      </c>
      <c r="AF628" s="89">
        <f t="shared" si="440"/>
        <v>0</v>
      </c>
      <c r="AG628" s="89">
        <f t="shared" si="441"/>
        <v>0</v>
      </c>
      <c r="AH628" s="65">
        <v>0</v>
      </c>
      <c r="AI628" s="65">
        <v>0</v>
      </c>
      <c r="AJ628" s="65">
        <v>0</v>
      </c>
      <c r="AK628" s="65">
        <v>0</v>
      </c>
      <c r="AL628" s="65">
        <v>0</v>
      </c>
      <c r="AM628" s="65">
        <v>0</v>
      </c>
      <c r="AN628" s="89">
        <v>0</v>
      </c>
      <c r="AO628" s="89">
        <v>0</v>
      </c>
      <c r="AP628" s="89">
        <v>0</v>
      </c>
      <c r="AQ628" s="89">
        <v>0</v>
      </c>
      <c r="AR628" s="89">
        <v>0</v>
      </c>
      <c r="AS628" s="89">
        <v>0</v>
      </c>
      <c r="AT628" s="89">
        <v>0</v>
      </c>
      <c r="AU628" s="89">
        <v>0</v>
      </c>
      <c r="AV628" s="89">
        <v>0</v>
      </c>
      <c r="AW628" s="89">
        <v>0</v>
      </c>
      <c r="AX628" s="89">
        <v>0</v>
      </c>
      <c r="AY628" s="89">
        <v>0</v>
      </c>
      <c r="AZ628" s="65">
        <f t="shared" si="442"/>
        <v>0</v>
      </c>
      <c r="BA628" s="65">
        <f t="shared" si="443"/>
        <v>0</v>
      </c>
      <c r="BB628" s="65">
        <f t="shared" si="444"/>
        <v>0</v>
      </c>
      <c r="BC628" s="65">
        <f t="shared" si="445"/>
        <v>0</v>
      </c>
      <c r="BD628" s="65">
        <f t="shared" si="446"/>
        <v>0</v>
      </c>
      <c r="BE628" s="65">
        <f t="shared" si="447"/>
        <v>0</v>
      </c>
      <c r="BF628" s="65">
        <f t="shared" si="448"/>
        <v>0</v>
      </c>
      <c r="BG628" s="65">
        <f t="shared" si="449"/>
        <v>0</v>
      </c>
      <c r="BH628" s="65">
        <f t="shared" si="450"/>
        <v>0</v>
      </c>
      <c r="BI628" s="65">
        <f t="shared" si="451"/>
        <v>0</v>
      </c>
      <c r="BJ628" s="65">
        <f t="shared" si="452"/>
        <v>0</v>
      </c>
      <c r="BK628" s="65">
        <f t="shared" si="453"/>
        <v>0</v>
      </c>
    </row>
    <row r="629" spans="2:63" ht="15" hidden="1" customHeight="1" outlineLevel="1">
      <c r="B629" s="56" t="s">
        <v>42</v>
      </c>
      <c r="C629" s="56" t="s">
        <v>38</v>
      </c>
      <c r="D629" s="88">
        <f t="shared" si="413"/>
        <v>0</v>
      </c>
      <c r="E629" s="88">
        <f t="shared" si="414"/>
        <v>0</v>
      </c>
      <c r="F629" s="65">
        <f t="shared" si="415"/>
        <v>0</v>
      </c>
      <c r="G629" s="65">
        <f t="shared" si="416"/>
        <v>0</v>
      </c>
      <c r="H629" s="65">
        <f t="shared" si="417"/>
        <v>0</v>
      </c>
      <c r="J629" s="88">
        <f t="shared" si="418"/>
        <v>0.30233918275901323</v>
      </c>
      <c r="K629" s="88">
        <f t="shared" si="419"/>
        <v>0.12386860133278009</v>
      </c>
      <c r="L629" s="88">
        <f t="shared" si="420"/>
        <v>0.13222723531624195</v>
      </c>
      <c r="M629" s="88">
        <f t="shared" si="421"/>
        <v>0.1679988102863024</v>
      </c>
      <c r="N629" s="88">
        <f t="shared" si="422"/>
        <v>0.21758625555448893</v>
      </c>
      <c r="O629" s="88">
        <f t="shared" si="423"/>
        <v>5.5979914751173407E-2</v>
      </c>
      <c r="P629" s="65">
        <f t="shared" si="424"/>
        <v>0</v>
      </c>
      <c r="Q629" s="65">
        <f t="shared" si="425"/>
        <v>0</v>
      </c>
      <c r="R629" s="65">
        <f t="shared" si="426"/>
        <v>0</v>
      </c>
      <c r="S629" s="65">
        <f t="shared" si="427"/>
        <v>0</v>
      </c>
      <c r="T629" s="65">
        <f t="shared" si="428"/>
        <v>0</v>
      </c>
      <c r="U629" s="65">
        <f t="shared" si="429"/>
        <v>0</v>
      </c>
      <c r="V629" s="89">
        <f t="shared" si="430"/>
        <v>0</v>
      </c>
      <c r="W629" s="89">
        <f t="shared" si="431"/>
        <v>0</v>
      </c>
      <c r="X629" s="89">
        <f t="shared" si="432"/>
        <v>0</v>
      </c>
      <c r="Y629" s="89">
        <f t="shared" si="433"/>
        <v>0</v>
      </c>
      <c r="Z629" s="89">
        <f t="shared" si="434"/>
        <v>0</v>
      </c>
      <c r="AA629" s="89">
        <f t="shared" si="435"/>
        <v>0</v>
      </c>
      <c r="AB629" s="89">
        <f t="shared" si="436"/>
        <v>0</v>
      </c>
      <c r="AC629" s="89">
        <f t="shared" si="437"/>
        <v>0</v>
      </c>
      <c r="AD629" s="89">
        <f t="shared" si="438"/>
        <v>0</v>
      </c>
      <c r="AE629" s="89">
        <f t="shared" si="439"/>
        <v>0</v>
      </c>
      <c r="AF629" s="89">
        <f t="shared" si="440"/>
        <v>0</v>
      </c>
      <c r="AG629" s="89">
        <f t="shared" si="441"/>
        <v>0</v>
      </c>
      <c r="AH629" s="65">
        <v>0</v>
      </c>
      <c r="AI629" s="65">
        <v>0</v>
      </c>
      <c r="AJ629" s="65">
        <v>0</v>
      </c>
      <c r="AK629" s="65">
        <v>0</v>
      </c>
      <c r="AL629" s="65">
        <v>0</v>
      </c>
      <c r="AM629" s="65">
        <v>0</v>
      </c>
      <c r="AN629" s="89">
        <v>0</v>
      </c>
      <c r="AO629" s="89">
        <v>0</v>
      </c>
      <c r="AP629" s="89">
        <v>0</v>
      </c>
      <c r="AQ629" s="89">
        <v>0</v>
      </c>
      <c r="AR629" s="89">
        <v>0</v>
      </c>
      <c r="AS629" s="89">
        <v>0</v>
      </c>
      <c r="AT629" s="89">
        <v>0</v>
      </c>
      <c r="AU629" s="89">
        <v>0</v>
      </c>
      <c r="AV629" s="89">
        <v>0</v>
      </c>
      <c r="AW629" s="89">
        <v>0</v>
      </c>
      <c r="AX629" s="89">
        <v>0</v>
      </c>
      <c r="AY629" s="89">
        <v>0</v>
      </c>
      <c r="AZ629" s="65">
        <f t="shared" si="442"/>
        <v>0</v>
      </c>
      <c r="BA629" s="65">
        <f t="shared" si="443"/>
        <v>0</v>
      </c>
      <c r="BB629" s="65">
        <f t="shared" si="444"/>
        <v>0</v>
      </c>
      <c r="BC629" s="65">
        <f t="shared" si="445"/>
        <v>0</v>
      </c>
      <c r="BD629" s="65">
        <f t="shared" si="446"/>
        <v>0</v>
      </c>
      <c r="BE629" s="65">
        <f t="shared" si="447"/>
        <v>0</v>
      </c>
      <c r="BF629" s="65">
        <f t="shared" si="448"/>
        <v>0</v>
      </c>
      <c r="BG629" s="65">
        <f t="shared" si="449"/>
        <v>0</v>
      </c>
      <c r="BH629" s="65">
        <f t="shared" si="450"/>
        <v>0</v>
      </c>
      <c r="BI629" s="65">
        <f t="shared" si="451"/>
        <v>0</v>
      </c>
      <c r="BJ629" s="65">
        <f t="shared" si="452"/>
        <v>0</v>
      </c>
      <c r="BK629" s="65">
        <f t="shared" si="453"/>
        <v>0</v>
      </c>
    </row>
    <row r="630" spans="2:63" ht="15" hidden="1" customHeight="1" outlineLevel="1">
      <c r="B630" s="56" t="s">
        <v>42</v>
      </c>
      <c r="C630" s="56" t="s">
        <v>37</v>
      </c>
      <c r="D630" s="88">
        <f t="shared" si="413"/>
        <v>0</v>
      </c>
      <c r="E630" s="88">
        <f t="shared" si="414"/>
        <v>0</v>
      </c>
      <c r="F630" s="65">
        <f t="shared" si="415"/>
        <v>0</v>
      </c>
      <c r="G630" s="65">
        <f t="shared" si="416"/>
        <v>0</v>
      </c>
      <c r="H630" s="65">
        <f t="shared" si="417"/>
        <v>0</v>
      </c>
      <c r="J630" s="88">
        <f t="shared" si="418"/>
        <v>0.30233918275901323</v>
      </c>
      <c r="K630" s="88">
        <f t="shared" si="419"/>
        <v>0.12386860133278009</v>
      </c>
      <c r="L630" s="88">
        <f t="shared" si="420"/>
        <v>0.13222723531624195</v>
      </c>
      <c r="M630" s="88">
        <f t="shared" si="421"/>
        <v>0.1679988102863024</v>
      </c>
      <c r="N630" s="88">
        <f t="shared" si="422"/>
        <v>0.21758625555448893</v>
      </c>
      <c r="O630" s="88">
        <f t="shared" si="423"/>
        <v>5.5979914751173407E-2</v>
      </c>
      <c r="P630" s="65">
        <f t="shared" si="424"/>
        <v>0</v>
      </c>
      <c r="Q630" s="65">
        <f t="shared" si="425"/>
        <v>0</v>
      </c>
      <c r="R630" s="65">
        <f t="shared" si="426"/>
        <v>0</v>
      </c>
      <c r="S630" s="65">
        <f t="shared" si="427"/>
        <v>0</v>
      </c>
      <c r="T630" s="65">
        <f t="shared" si="428"/>
        <v>0</v>
      </c>
      <c r="U630" s="65">
        <f t="shared" si="429"/>
        <v>0</v>
      </c>
      <c r="V630" s="89">
        <f t="shared" si="430"/>
        <v>0</v>
      </c>
      <c r="W630" s="89">
        <f t="shared" si="431"/>
        <v>0</v>
      </c>
      <c r="X630" s="89">
        <f t="shared" si="432"/>
        <v>0</v>
      </c>
      <c r="Y630" s="89">
        <f t="shared" si="433"/>
        <v>0</v>
      </c>
      <c r="Z630" s="89">
        <f t="shared" si="434"/>
        <v>0</v>
      </c>
      <c r="AA630" s="89">
        <f t="shared" si="435"/>
        <v>0</v>
      </c>
      <c r="AB630" s="89">
        <f t="shared" si="436"/>
        <v>0</v>
      </c>
      <c r="AC630" s="89">
        <f t="shared" si="437"/>
        <v>0</v>
      </c>
      <c r="AD630" s="89">
        <f t="shared" si="438"/>
        <v>0</v>
      </c>
      <c r="AE630" s="89">
        <f t="shared" si="439"/>
        <v>0</v>
      </c>
      <c r="AF630" s="89">
        <f t="shared" si="440"/>
        <v>0</v>
      </c>
      <c r="AG630" s="89">
        <f t="shared" si="441"/>
        <v>0</v>
      </c>
      <c r="AH630" s="65">
        <v>0</v>
      </c>
      <c r="AI630" s="65">
        <v>0</v>
      </c>
      <c r="AJ630" s="65">
        <v>0</v>
      </c>
      <c r="AK630" s="65">
        <v>0</v>
      </c>
      <c r="AL630" s="65">
        <v>0</v>
      </c>
      <c r="AM630" s="65">
        <v>0</v>
      </c>
      <c r="AN630" s="89">
        <v>0</v>
      </c>
      <c r="AO630" s="89">
        <v>0</v>
      </c>
      <c r="AP630" s="89">
        <v>0</v>
      </c>
      <c r="AQ630" s="89">
        <v>0</v>
      </c>
      <c r="AR630" s="89">
        <v>0</v>
      </c>
      <c r="AS630" s="89">
        <v>0</v>
      </c>
      <c r="AT630" s="89">
        <v>0</v>
      </c>
      <c r="AU630" s="89">
        <v>0</v>
      </c>
      <c r="AV630" s="89">
        <v>0</v>
      </c>
      <c r="AW630" s="89">
        <v>0</v>
      </c>
      <c r="AX630" s="89">
        <v>0</v>
      </c>
      <c r="AY630" s="89">
        <v>0</v>
      </c>
      <c r="AZ630" s="65">
        <f t="shared" si="442"/>
        <v>0</v>
      </c>
      <c r="BA630" s="65">
        <f t="shared" si="443"/>
        <v>0</v>
      </c>
      <c r="BB630" s="65">
        <f t="shared" si="444"/>
        <v>0</v>
      </c>
      <c r="BC630" s="65">
        <f t="shared" si="445"/>
        <v>0</v>
      </c>
      <c r="BD630" s="65">
        <f t="shared" si="446"/>
        <v>0</v>
      </c>
      <c r="BE630" s="65">
        <f t="shared" si="447"/>
        <v>0</v>
      </c>
      <c r="BF630" s="65">
        <f t="shared" si="448"/>
        <v>0</v>
      </c>
      <c r="BG630" s="65">
        <f t="shared" si="449"/>
        <v>0</v>
      </c>
      <c r="BH630" s="65">
        <f t="shared" si="450"/>
        <v>0</v>
      </c>
      <c r="BI630" s="65">
        <f t="shared" si="451"/>
        <v>0</v>
      </c>
      <c r="BJ630" s="65">
        <f t="shared" si="452"/>
        <v>0</v>
      </c>
      <c r="BK630" s="65">
        <f t="shared" si="453"/>
        <v>0</v>
      </c>
    </row>
    <row r="631" spans="2:63" ht="15" hidden="1" customHeight="1" outlineLevel="1">
      <c r="B631" s="56" t="s">
        <v>42</v>
      </c>
      <c r="C631" s="56" t="s">
        <v>36</v>
      </c>
      <c r="D631" s="88">
        <f t="shared" si="413"/>
        <v>0</v>
      </c>
      <c r="E631" s="88">
        <f t="shared" si="414"/>
        <v>0</v>
      </c>
      <c r="F631" s="65">
        <f t="shared" si="415"/>
        <v>0</v>
      </c>
      <c r="G631" s="65">
        <f t="shared" si="416"/>
        <v>0</v>
      </c>
      <c r="H631" s="65">
        <f t="shared" si="417"/>
        <v>0</v>
      </c>
      <c r="J631" s="88">
        <f t="shared" si="418"/>
        <v>0.30233918275901323</v>
      </c>
      <c r="K631" s="88">
        <f t="shared" si="419"/>
        <v>0.12386860133278009</v>
      </c>
      <c r="L631" s="88">
        <f t="shared" si="420"/>
        <v>0.13222723531624195</v>
      </c>
      <c r="M631" s="88">
        <f t="shared" si="421"/>
        <v>0.1679988102863024</v>
      </c>
      <c r="N631" s="88">
        <f t="shared" si="422"/>
        <v>0.21758625555448893</v>
      </c>
      <c r="O631" s="88">
        <f t="shared" si="423"/>
        <v>5.5979914751173407E-2</v>
      </c>
      <c r="P631" s="65">
        <f t="shared" si="424"/>
        <v>0</v>
      </c>
      <c r="Q631" s="65">
        <f t="shared" si="425"/>
        <v>0</v>
      </c>
      <c r="R631" s="65">
        <f t="shared" si="426"/>
        <v>0</v>
      </c>
      <c r="S631" s="65">
        <f t="shared" si="427"/>
        <v>0</v>
      </c>
      <c r="T631" s="65">
        <f t="shared" si="428"/>
        <v>0</v>
      </c>
      <c r="U631" s="65">
        <f t="shared" si="429"/>
        <v>0</v>
      </c>
      <c r="V631" s="89">
        <f t="shared" si="430"/>
        <v>0</v>
      </c>
      <c r="W631" s="89">
        <f t="shared" si="431"/>
        <v>0</v>
      </c>
      <c r="X631" s="89">
        <f t="shared" si="432"/>
        <v>0</v>
      </c>
      <c r="Y631" s="89">
        <f t="shared" si="433"/>
        <v>0</v>
      </c>
      <c r="Z631" s="89">
        <f t="shared" si="434"/>
        <v>0</v>
      </c>
      <c r="AA631" s="89">
        <f t="shared" si="435"/>
        <v>0</v>
      </c>
      <c r="AB631" s="89">
        <f t="shared" si="436"/>
        <v>0</v>
      </c>
      <c r="AC631" s="89">
        <f t="shared" si="437"/>
        <v>0</v>
      </c>
      <c r="AD631" s="89">
        <f t="shared" si="438"/>
        <v>0</v>
      </c>
      <c r="AE631" s="89">
        <f t="shared" si="439"/>
        <v>0</v>
      </c>
      <c r="AF631" s="89">
        <f t="shared" si="440"/>
        <v>0</v>
      </c>
      <c r="AG631" s="89">
        <f t="shared" si="441"/>
        <v>0</v>
      </c>
      <c r="AH631" s="65">
        <v>0</v>
      </c>
      <c r="AI631" s="65">
        <v>0</v>
      </c>
      <c r="AJ631" s="65">
        <v>0</v>
      </c>
      <c r="AK631" s="65">
        <v>0</v>
      </c>
      <c r="AL631" s="65">
        <v>0</v>
      </c>
      <c r="AM631" s="65">
        <v>0</v>
      </c>
      <c r="AN631" s="89">
        <v>0</v>
      </c>
      <c r="AO631" s="89">
        <v>0</v>
      </c>
      <c r="AP631" s="89">
        <v>0</v>
      </c>
      <c r="AQ631" s="89">
        <v>0</v>
      </c>
      <c r="AR631" s="89">
        <v>0</v>
      </c>
      <c r="AS631" s="89">
        <v>0</v>
      </c>
      <c r="AT631" s="89">
        <v>0</v>
      </c>
      <c r="AU631" s="89">
        <v>0</v>
      </c>
      <c r="AV631" s="89">
        <v>0</v>
      </c>
      <c r="AW631" s="89">
        <v>0</v>
      </c>
      <c r="AX631" s="89">
        <v>0</v>
      </c>
      <c r="AY631" s="89">
        <v>0</v>
      </c>
      <c r="AZ631" s="65">
        <f t="shared" si="442"/>
        <v>0</v>
      </c>
      <c r="BA631" s="65">
        <f t="shared" si="443"/>
        <v>0</v>
      </c>
      <c r="BB631" s="65">
        <f t="shared" si="444"/>
        <v>0</v>
      </c>
      <c r="BC631" s="65">
        <f t="shared" si="445"/>
        <v>0</v>
      </c>
      <c r="BD631" s="65">
        <f t="shared" si="446"/>
        <v>0</v>
      </c>
      <c r="BE631" s="65">
        <f t="shared" si="447"/>
        <v>0</v>
      </c>
      <c r="BF631" s="65">
        <f t="shared" si="448"/>
        <v>0</v>
      </c>
      <c r="BG631" s="65">
        <f t="shared" si="449"/>
        <v>0</v>
      </c>
      <c r="BH631" s="65">
        <f t="shared" si="450"/>
        <v>0</v>
      </c>
      <c r="BI631" s="65">
        <f t="shared" si="451"/>
        <v>0</v>
      </c>
      <c r="BJ631" s="65">
        <f t="shared" si="452"/>
        <v>0</v>
      </c>
      <c r="BK631" s="65">
        <f t="shared" si="453"/>
        <v>0</v>
      </c>
    </row>
    <row r="632" spans="2:63" ht="15" hidden="1" customHeight="1" outlineLevel="1">
      <c r="B632" s="56" t="s">
        <v>42</v>
      </c>
      <c r="C632" s="56" t="s">
        <v>35</v>
      </c>
      <c r="D632" s="88">
        <f t="shared" si="413"/>
        <v>0</v>
      </c>
      <c r="E632" s="88">
        <f t="shared" si="414"/>
        <v>0</v>
      </c>
      <c r="F632" s="65">
        <f t="shared" si="415"/>
        <v>0</v>
      </c>
      <c r="G632" s="65">
        <f t="shared" si="416"/>
        <v>0</v>
      </c>
      <c r="H632" s="65">
        <f t="shared" si="417"/>
        <v>0</v>
      </c>
      <c r="J632" s="88">
        <f t="shared" si="418"/>
        <v>0.30233918275901323</v>
      </c>
      <c r="K632" s="88">
        <f t="shared" si="419"/>
        <v>0.12386860133278009</v>
      </c>
      <c r="L632" s="88">
        <f t="shared" si="420"/>
        <v>0.13222723531624195</v>
      </c>
      <c r="M632" s="88">
        <f t="shared" si="421"/>
        <v>0.1679988102863024</v>
      </c>
      <c r="N632" s="88">
        <f t="shared" si="422"/>
        <v>0.21758625555448893</v>
      </c>
      <c r="O632" s="88">
        <f t="shared" si="423"/>
        <v>5.5979914751173407E-2</v>
      </c>
      <c r="P632" s="65">
        <f t="shared" si="424"/>
        <v>0</v>
      </c>
      <c r="Q632" s="65">
        <f t="shared" si="425"/>
        <v>0</v>
      </c>
      <c r="R632" s="65">
        <f t="shared" si="426"/>
        <v>0</v>
      </c>
      <c r="S632" s="65">
        <f t="shared" si="427"/>
        <v>0</v>
      </c>
      <c r="T632" s="65">
        <f t="shared" si="428"/>
        <v>0</v>
      </c>
      <c r="U632" s="65">
        <f t="shared" si="429"/>
        <v>0</v>
      </c>
      <c r="V632" s="89">
        <f t="shared" si="430"/>
        <v>0</v>
      </c>
      <c r="W632" s="89">
        <f t="shared" si="431"/>
        <v>0</v>
      </c>
      <c r="X632" s="89">
        <f t="shared" si="432"/>
        <v>0</v>
      </c>
      <c r="Y632" s="89">
        <f t="shared" si="433"/>
        <v>0</v>
      </c>
      <c r="Z632" s="89">
        <f t="shared" si="434"/>
        <v>0</v>
      </c>
      <c r="AA632" s="89">
        <f t="shared" si="435"/>
        <v>0</v>
      </c>
      <c r="AB632" s="89">
        <f t="shared" si="436"/>
        <v>0</v>
      </c>
      <c r="AC632" s="89">
        <f t="shared" si="437"/>
        <v>0</v>
      </c>
      <c r="AD632" s="89">
        <f t="shared" si="438"/>
        <v>0</v>
      </c>
      <c r="AE632" s="89">
        <f t="shared" si="439"/>
        <v>0</v>
      </c>
      <c r="AF632" s="89">
        <f t="shared" si="440"/>
        <v>0</v>
      </c>
      <c r="AG632" s="89">
        <f t="shared" si="441"/>
        <v>0</v>
      </c>
      <c r="AH632" s="65">
        <v>0</v>
      </c>
      <c r="AI632" s="65">
        <v>0</v>
      </c>
      <c r="AJ632" s="65">
        <v>0</v>
      </c>
      <c r="AK632" s="65">
        <v>0</v>
      </c>
      <c r="AL632" s="65">
        <v>0</v>
      </c>
      <c r="AM632" s="65">
        <v>0</v>
      </c>
      <c r="AN632" s="89">
        <v>0</v>
      </c>
      <c r="AO632" s="89">
        <v>0</v>
      </c>
      <c r="AP632" s="89">
        <v>0</v>
      </c>
      <c r="AQ632" s="89">
        <v>0</v>
      </c>
      <c r="AR632" s="89">
        <v>0</v>
      </c>
      <c r="AS632" s="89">
        <v>0</v>
      </c>
      <c r="AT632" s="89">
        <v>0</v>
      </c>
      <c r="AU632" s="89">
        <v>0</v>
      </c>
      <c r="AV632" s="89">
        <v>0</v>
      </c>
      <c r="AW632" s="89">
        <v>0</v>
      </c>
      <c r="AX632" s="89">
        <v>0</v>
      </c>
      <c r="AY632" s="89">
        <v>0</v>
      </c>
      <c r="AZ632" s="65">
        <f t="shared" si="442"/>
        <v>0</v>
      </c>
      <c r="BA632" s="65">
        <f t="shared" si="443"/>
        <v>0</v>
      </c>
      <c r="BB632" s="65">
        <f t="shared" si="444"/>
        <v>0</v>
      </c>
      <c r="BC632" s="65">
        <f t="shared" si="445"/>
        <v>0</v>
      </c>
      <c r="BD632" s="65">
        <f t="shared" si="446"/>
        <v>0</v>
      </c>
      <c r="BE632" s="65">
        <f t="shared" si="447"/>
        <v>0</v>
      </c>
      <c r="BF632" s="65">
        <f t="shared" si="448"/>
        <v>0</v>
      </c>
      <c r="BG632" s="65">
        <f t="shared" si="449"/>
        <v>0</v>
      </c>
      <c r="BH632" s="65">
        <f t="shared" si="450"/>
        <v>0</v>
      </c>
      <c r="BI632" s="65">
        <f t="shared" si="451"/>
        <v>0</v>
      </c>
      <c r="BJ632" s="65">
        <f t="shared" si="452"/>
        <v>0</v>
      </c>
      <c r="BK632" s="65">
        <f t="shared" si="453"/>
        <v>0</v>
      </c>
    </row>
    <row r="633" spans="2:63" ht="15" hidden="1" customHeight="1" outlineLevel="1">
      <c r="B633" s="56" t="s">
        <v>42</v>
      </c>
      <c r="C633" s="56" t="s">
        <v>34</v>
      </c>
      <c r="D633" s="88">
        <f t="shared" si="413"/>
        <v>0</v>
      </c>
      <c r="E633" s="88">
        <f t="shared" si="414"/>
        <v>0</v>
      </c>
      <c r="F633" s="65">
        <f t="shared" si="415"/>
        <v>0</v>
      </c>
      <c r="G633" s="65">
        <f t="shared" si="416"/>
        <v>0</v>
      </c>
      <c r="H633" s="65">
        <f t="shared" si="417"/>
        <v>0</v>
      </c>
      <c r="J633" s="88">
        <f t="shared" si="418"/>
        <v>0.30233918275901323</v>
      </c>
      <c r="K633" s="88">
        <f t="shared" si="419"/>
        <v>0.12386860133278009</v>
      </c>
      <c r="L633" s="88">
        <f t="shared" si="420"/>
        <v>0.13222723531624195</v>
      </c>
      <c r="M633" s="88">
        <f t="shared" si="421"/>
        <v>0.1679988102863024</v>
      </c>
      <c r="N633" s="88">
        <f t="shared" si="422"/>
        <v>0.21758625555448893</v>
      </c>
      <c r="O633" s="88">
        <f t="shared" si="423"/>
        <v>5.5979914751173407E-2</v>
      </c>
      <c r="P633" s="65">
        <f t="shared" si="424"/>
        <v>0</v>
      </c>
      <c r="Q633" s="65">
        <f t="shared" si="425"/>
        <v>0</v>
      </c>
      <c r="R633" s="65">
        <f t="shared" si="426"/>
        <v>0</v>
      </c>
      <c r="S633" s="65">
        <f t="shared" si="427"/>
        <v>0</v>
      </c>
      <c r="T633" s="65">
        <f t="shared" si="428"/>
        <v>0</v>
      </c>
      <c r="U633" s="65">
        <f t="shared" si="429"/>
        <v>0</v>
      </c>
      <c r="V633" s="89">
        <f t="shared" si="430"/>
        <v>0</v>
      </c>
      <c r="W633" s="89">
        <f t="shared" si="431"/>
        <v>0</v>
      </c>
      <c r="X633" s="89">
        <f t="shared" si="432"/>
        <v>0</v>
      </c>
      <c r="Y633" s="89">
        <f t="shared" si="433"/>
        <v>0</v>
      </c>
      <c r="Z633" s="89">
        <f t="shared" si="434"/>
        <v>0</v>
      </c>
      <c r="AA633" s="89">
        <f t="shared" si="435"/>
        <v>0</v>
      </c>
      <c r="AB633" s="89">
        <f t="shared" si="436"/>
        <v>0</v>
      </c>
      <c r="AC633" s="89">
        <f t="shared" si="437"/>
        <v>0</v>
      </c>
      <c r="AD633" s="89">
        <f t="shared" si="438"/>
        <v>0</v>
      </c>
      <c r="AE633" s="89">
        <f t="shared" si="439"/>
        <v>0</v>
      </c>
      <c r="AF633" s="89">
        <f t="shared" si="440"/>
        <v>0</v>
      </c>
      <c r="AG633" s="89">
        <f t="shared" si="441"/>
        <v>0</v>
      </c>
      <c r="AH633" s="65">
        <v>0</v>
      </c>
      <c r="AI633" s="65">
        <v>0</v>
      </c>
      <c r="AJ633" s="65">
        <v>0</v>
      </c>
      <c r="AK633" s="65">
        <v>0</v>
      </c>
      <c r="AL633" s="65">
        <v>0</v>
      </c>
      <c r="AM633" s="65">
        <v>0</v>
      </c>
      <c r="AN633" s="89">
        <v>0</v>
      </c>
      <c r="AO633" s="89">
        <v>0</v>
      </c>
      <c r="AP633" s="89">
        <v>0</v>
      </c>
      <c r="AQ633" s="89">
        <v>0</v>
      </c>
      <c r="AR633" s="89">
        <v>0</v>
      </c>
      <c r="AS633" s="89">
        <v>0</v>
      </c>
      <c r="AT633" s="89">
        <v>0</v>
      </c>
      <c r="AU633" s="89">
        <v>0</v>
      </c>
      <c r="AV633" s="89">
        <v>0</v>
      </c>
      <c r="AW633" s="89">
        <v>0</v>
      </c>
      <c r="AX633" s="89">
        <v>0</v>
      </c>
      <c r="AY633" s="89">
        <v>0</v>
      </c>
      <c r="AZ633" s="65">
        <f t="shared" si="442"/>
        <v>0</v>
      </c>
      <c r="BA633" s="65">
        <f t="shared" si="443"/>
        <v>0</v>
      </c>
      <c r="BB633" s="65">
        <f t="shared" si="444"/>
        <v>0</v>
      </c>
      <c r="BC633" s="65">
        <f t="shared" si="445"/>
        <v>0</v>
      </c>
      <c r="BD633" s="65">
        <f t="shared" si="446"/>
        <v>0</v>
      </c>
      <c r="BE633" s="65">
        <f t="shared" si="447"/>
        <v>0</v>
      </c>
      <c r="BF633" s="65">
        <f t="shared" si="448"/>
        <v>0</v>
      </c>
      <c r="BG633" s="65">
        <f t="shared" si="449"/>
        <v>0</v>
      </c>
      <c r="BH633" s="65">
        <f t="shared" si="450"/>
        <v>0</v>
      </c>
      <c r="BI633" s="65">
        <f t="shared" si="451"/>
        <v>0</v>
      </c>
      <c r="BJ633" s="65">
        <f t="shared" si="452"/>
        <v>0</v>
      </c>
      <c r="BK633" s="65">
        <f t="shared" si="453"/>
        <v>0</v>
      </c>
    </row>
    <row r="634" spans="2:63" ht="15" hidden="1" customHeight="1" outlineLevel="1">
      <c r="B634" s="56" t="s">
        <v>42</v>
      </c>
      <c r="C634" s="56" t="s">
        <v>33</v>
      </c>
      <c r="D634" s="88">
        <f t="shared" si="413"/>
        <v>0</v>
      </c>
      <c r="E634" s="88">
        <f t="shared" si="414"/>
        <v>0</v>
      </c>
      <c r="F634" s="65">
        <f t="shared" si="415"/>
        <v>0</v>
      </c>
      <c r="G634" s="65">
        <f t="shared" si="416"/>
        <v>0</v>
      </c>
      <c r="H634" s="65">
        <f t="shared" si="417"/>
        <v>0</v>
      </c>
      <c r="J634" s="88">
        <f t="shared" si="418"/>
        <v>0.30233918275901323</v>
      </c>
      <c r="K634" s="88">
        <f t="shared" si="419"/>
        <v>0.12386860133278009</v>
      </c>
      <c r="L634" s="88">
        <f t="shared" si="420"/>
        <v>0.13222723531624195</v>
      </c>
      <c r="M634" s="88">
        <f t="shared" si="421"/>
        <v>0.1679988102863024</v>
      </c>
      <c r="N634" s="88">
        <f t="shared" si="422"/>
        <v>0.21758625555448893</v>
      </c>
      <c r="O634" s="88">
        <f t="shared" si="423"/>
        <v>5.5979914751173407E-2</v>
      </c>
      <c r="P634" s="65">
        <f t="shared" si="424"/>
        <v>0</v>
      </c>
      <c r="Q634" s="65">
        <f t="shared" si="425"/>
        <v>0</v>
      </c>
      <c r="R634" s="65">
        <f t="shared" si="426"/>
        <v>0</v>
      </c>
      <c r="S634" s="65">
        <f t="shared" si="427"/>
        <v>0</v>
      </c>
      <c r="T634" s="65">
        <f t="shared" si="428"/>
        <v>0</v>
      </c>
      <c r="U634" s="65">
        <f t="shared" si="429"/>
        <v>0</v>
      </c>
      <c r="V634" s="89">
        <f t="shared" si="430"/>
        <v>0</v>
      </c>
      <c r="W634" s="89">
        <f t="shared" si="431"/>
        <v>0</v>
      </c>
      <c r="X634" s="89">
        <f t="shared" si="432"/>
        <v>0</v>
      </c>
      <c r="Y634" s="89">
        <f t="shared" si="433"/>
        <v>0</v>
      </c>
      <c r="Z634" s="89">
        <f t="shared" si="434"/>
        <v>0</v>
      </c>
      <c r="AA634" s="89">
        <f t="shared" si="435"/>
        <v>0</v>
      </c>
      <c r="AB634" s="89">
        <f t="shared" si="436"/>
        <v>0</v>
      </c>
      <c r="AC634" s="89">
        <f t="shared" si="437"/>
        <v>0</v>
      </c>
      <c r="AD634" s="89">
        <f t="shared" si="438"/>
        <v>0</v>
      </c>
      <c r="AE634" s="89">
        <f t="shared" si="439"/>
        <v>0</v>
      </c>
      <c r="AF634" s="89">
        <f t="shared" si="440"/>
        <v>0</v>
      </c>
      <c r="AG634" s="89">
        <f t="shared" si="441"/>
        <v>0</v>
      </c>
      <c r="AH634" s="65">
        <v>0</v>
      </c>
      <c r="AI634" s="65">
        <v>0</v>
      </c>
      <c r="AJ634" s="65">
        <v>0</v>
      </c>
      <c r="AK634" s="65">
        <v>0</v>
      </c>
      <c r="AL634" s="65">
        <v>0</v>
      </c>
      <c r="AM634" s="65">
        <v>0</v>
      </c>
      <c r="AN634" s="89">
        <v>0</v>
      </c>
      <c r="AO634" s="89">
        <v>0</v>
      </c>
      <c r="AP634" s="89">
        <v>0</v>
      </c>
      <c r="AQ634" s="89">
        <v>0</v>
      </c>
      <c r="AR634" s="89">
        <v>0</v>
      </c>
      <c r="AS634" s="89">
        <v>0</v>
      </c>
      <c r="AT634" s="89">
        <v>0</v>
      </c>
      <c r="AU634" s="89">
        <v>0</v>
      </c>
      <c r="AV634" s="89">
        <v>0</v>
      </c>
      <c r="AW634" s="89">
        <v>0</v>
      </c>
      <c r="AX634" s="89">
        <v>0</v>
      </c>
      <c r="AY634" s="89">
        <v>0</v>
      </c>
      <c r="AZ634" s="65">
        <f t="shared" si="442"/>
        <v>0</v>
      </c>
      <c r="BA634" s="65">
        <f t="shared" si="443"/>
        <v>0</v>
      </c>
      <c r="BB634" s="65">
        <f t="shared" si="444"/>
        <v>0</v>
      </c>
      <c r="BC634" s="65">
        <f t="shared" si="445"/>
        <v>0</v>
      </c>
      <c r="BD634" s="65">
        <f t="shared" si="446"/>
        <v>0</v>
      </c>
      <c r="BE634" s="65">
        <f t="shared" si="447"/>
        <v>0</v>
      </c>
      <c r="BF634" s="65">
        <f t="shared" si="448"/>
        <v>0</v>
      </c>
      <c r="BG634" s="65">
        <f t="shared" si="449"/>
        <v>0</v>
      </c>
      <c r="BH634" s="65">
        <f t="shared" si="450"/>
        <v>0</v>
      </c>
      <c r="BI634" s="65">
        <f t="shared" si="451"/>
        <v>0</v>
      </c>
      <c r="BJ634" s="65">
        <f t="shared" si="452"/>
        <v>0</v>
      </c>
      <c r="BK634" s="65">
        <f t="shared" si="453"/>
        <v>0</v>
      </c>
    </row>
    <row r="635" spans="2:63" ht="15" hidden="1" customHeight="1" outlineLevel="1">
      <c r="B635" s="56" t="s">
        <v>42</v>
      </c>
      <c r="C635" s="56" t="s">
        <v>32</v>
      </c>
      <c r="D635" s="88">
        <f t="shared" si="413"/>
        <v>0</v>
      </c>
      <c r="E635" s="88">
        <f t="shared" si="414"/>
        <v>0</v>
      </c>
      <c r="F635" s="65">
        <f t="shared" si="415"/>
        <v>0</v>
      </c>
      <c r="G635" s="65">
        <f t="shared" si="416"/>
        <v>0</v>
      </c>
      <c r="H635" s="65">
        <f t="shared" si="417"/>
        <v>0</v>
      </c>
      <c r="J635" s="88">
        <f t="shared" si="418"/>
        <v>0.30233918275901323</v>
      </c>
      <c r="K635" s="88">
        <f t="shared" si="419"/>
        <v>0.12386860133278009</v>
      </c>
      <c r="L635" s="88">
        <f t="shared" si="420"/>
        <v>0.13222723531624195</v>
      </c>
      <c r="M635" s="88">
        <f t="shared" si="421"/>
        <v>0.1679988102863024</v>
      </c>
      <c r="N635" s="88">
        <f t="shared" si="422"/>
        <v>0.21758625555448893</v>
      </c>
      <c r="O635" s="88">
        <f t="shared" si="423"/>
        <v>5.5979914751173407E-2</v>
      </c>
      <c r="P635" s="65">
        <f t="shared" si="424"/>
        <v>0</v>
      </c>
      <c r="Q635" s="65">
        <f t="shared" si="425"/>
        <v>0</v>
      </c>
      <c r="R635" s="65">
        <f t="shared" si="426"/>
        <v>0</v>
      </c>
      <c r="S635" s="65">
        <f t="shared" si="427"/>
        <v>0</v>
      </c>
      <c r="T635" s="65">
        <f t="shared" si="428"/>
        <v>0</v>
      </c>
      <c r="U635" s="65">
        <f t="shared" si="429"/>
        <v>0</v>
      </c>
      <c r="V635" s="89">
        <f t="shared" si="430"/>
        <v>0</v>
      </c>
      <c r="W635" s="89">
        <f t="shared" si="431"/>
        <v>0</v>
      </c>
      <c r="X635" s="89">
        <f t="shared" si="432"/>
        <v>0</v>
      </c>
      <c r="Y635" s="89">
        <f t="shared" si="433"/>
        <v>0</v>
      </c>
      <c r="Z635" s="89">
        <f t="shared" si="434"/>
        <v>0</v>
      </c>
      <c r="AA635" s="89">
        <f t="shared" si="435"/>
        <v>0</v>
      </c>
      <c r="AB635" s="89">
        <f t="shared" si="436"/>
        <v>0</v>
      </c>
      <c r="AC635" s="89">
        <f t="shared" si="437"/>
        <v>0</v>
      </c>
      <c r="AD635" s="89">
        <f t="shared" si="438"/>
        <v>0</v>
      </c>
      <c r="AE635" s="89">
        <f t="shared" si="439"/>
        <v>0</v>
      </c>
      <c r="AF635" s="89">
        <f t="shared" si="440"/>
        <v>0</v>
      </c>
      <c r="AG635" s="89">
        <f t="shared" si="441"/>
        <v>0</v>
      </c>
      <c r="AH635" s="65">
        <v>0</v>
      </c>
      <c r="AI635" s="65">
        <v>0</v>
      </c>
      <c r="AJ635" s="65">
        <v>0</v>
      </c>
      <c r="AK635" s="65">
        <v>0</v>
      </c>
      <c r="AL635" s="65">
        <v>0</v>
      </c>
      <c r="AM635" s="65">
        <v>0</v>
      </c>
      <c r="AN635" s="89">
        <v>0</v>
      </c>
      <c r="AO635" s="89">
        <v>0</v>
      </c>
      <c r="AP635" s="89">
        <v>0</v>
      </c>
      <c r="AQ635" s="89">
        <v>0</v>
      </c>
      <c r="AR635" s="89">
        <v>0</v>
      </c>
      <c r="AS635" s="89">
        <v>0</v>
      </c>
      <c r="AT635" s="89">
        <v>0</v>
      </c>
      <c r="AU635" s="89">
        <v>0</v>
      </c>
      <c r="AV635" s="89">
        <v>0</v>
      </c>
      <c r="AW635" s="89">
        <v>0</v>
      </c>
      <c r="AX635" s="89">
        <v>0</v>
      </c>
      <c r="AY635" s="89">
        <v>0</v>
      </c>
      <c r="AZ635" s="65">
        <f t="shared" si="442"/>
        <v>0</v>
      </c>
      <c r="BA635" s="65">
        <f t="shared" si="443"/>
        <v>0</v>
      </c>
      <c r="BB635" s="65">
        <f t="shared" si="444"/>
        <v>0</v>
      </c>
      <c r="BC635" s="65">
        <f t="shared" si="445"/>
        <v>0</v>
      </c>
      <c r="BD635" s="65">
        <f t="shared" si="446"/>
        <v>0</v>
      </c>
      <c r="BE635" s="65">
        <f t="shared" si="447"/>
        <v>0</v>
      </c>
      <c r="BF635" s="65">
        <f t="shared" si="448"/>
        <v>0</v>
      </c>
      <c r="BG635" s="65">
        <f t="shared" si="449"/>
        <v>0</v>
      </c>
      <c r="BH635" s="65">
        <f t="shared" si="450"/>
        <v>0</v>
      </c>
      <c r="BI635" s="65">
        <f t="shared" si="451"/>
        <v>0</v>
      </c>
      <c r="BJ635" s="65">
        <f t="shared" si="452"/>
        <v>0</v>
      </c>
      <c r="BK635" s="65">
        <f t="shared" si="453"/>
        <v>0</v>
      </c>
    </row>
    <row r="636" spans="2:63" ht="15" hidden="1" customHeight="1" outlineLevel="1">
      <c r="B636" s="56" t="s">
        <v>42</v>
      </c>
      <c r="C636" s="56" t="s">
        <v>31</v>
      </c>
      <c r="D636" s="88">
        <f t="shared" si="413"/>
        <v>0</v>
      </c>
      <c r="E636" s="88">
        <f t="shared" si="414"/>
        <v>0</v>
      </c>
      <c r="F636" s="65">
        <f t="shared" si="415"/>
        <v>0</v>
      </c>
      <c r="G636" s="65">
        <f t="shared" si="416"/>
        <v>0</v>
      </c>
      <c r="H636" s="65">
        <f t="shared" si="417"/>
        <v>0</v>
      </c>
      <c r="J636" s="88">
        <f t="shared" si="418"/>
        <v>0.30233918275901323</v>
      </c>
      <c r="K636" s="88">
        <f t="shared" si="419"/>
        <v>0.12386860133278009</v>
      </c>
      <c r="L636" s="88">
        <f t="shared" si="420"/>
        <v>0.13222723531624195</v>
      </c>
      <c r="M636" s="88">
        <f t="shared" si="421"/>
        <v>0.1679988102863024</v>
      </c>
      <c r="N636" s="88">
        <f t="shared" si="422"/>
        <v>0.21758625555448893</v>
      </c>
      <c r="O636" s="88">
        <f t="shared" si="423"/>
        <v>5.5979914751173407E-2</v>
      </c>
      <c r="P636" s="65">
        <f t="shared" si="424"/>
        <v>0</v>
      </c>
      <c r="Q636" s="65">
        <f t="shared" si="425"/>
        <v>0</v>
      </c>
      <c r="R636" s="65">
        <f t="shared" si="426"/>
        <v>0</v>
      </c>
      <c r="S636" s="65">
        <f t="shared" si="427"/>
        <v>0</v>
      </c>
      <c r="T636" s="65">
        <f t="shared" si="428"/>
        <v>0</v>
      </c>
      <c r="U636" s="65">
        <f t="shared" si="429"/>
        <v>0</v>
      </c>
      <c r="V636" s="89">
        <f t="shared" si="430"/>
        <v>0</v>
      </c>
      <c r="W636" s="89">
        <f t="shared" si="431"/>
        <v>0</v>
      </c>
      <c r="X636" s="89">
        <f t="shared" si="432"/>
        <v>0</v>
      </c>
      <c r="Y636" s="89">
        <f t="shared" si="433"/>
        <v>0</v>
      </c>
      <c r="Z636" s="89">
        <f t="shared" si="434"/>
        <v>0</v>
      </c>
      <c r="AA636" s="89">
        <f t="shared" si="435"/>
        <v>0</v>
      </c>
      <c r="AB636" s="89">
        <f t="shared" si="436"/>
        <v>0</v>
      </c>
      <c r="AC636" s="89">
        <f t="shared" si="437"/>
        <v>0</v>
      </c>
      <c r="AD636" s="89">
        <f t="shared" si="438"/>
        <v>0</v>
      </c>
      <c r="AE636" s="89">
        <f t="shared" si="439"/>
        <v>0</v>
      </c>
      <c r="AF636" s="89">
        <f t="shared" si="440"/>
        <v>0</v>
      </c>
      <c r="AG636" s="89">
        <f t="shared" si="441"/>
        <v>0</v>
      </c>
      <c r="AH636" s="65">
        <v>0</v>
      </c>
      <c r="AI636" s="65">
        <v>0</v>
      </c>
      <c r="AJ636" s="65">
        <v>0</v>
      </c>
      <c r="AK636" s="65">
        <v>0</v>
      </c>
      <c r="AL636" s="65">
        <v>0</v>
      </c>
      <c r="AM636" s="65">
        <v>0</v>
      </c>
      <c r="AN636" s="89">
        <v>0</v>
      </c>
      <c r="AO636" s="89">
        <v>0</v>
      </c>
      <c r="AP636" s="89">
        <v>0</v>
      </c>
      <c r="AQ636" s="89">
        <v>0</v>
      </c>
      <c r="AR636" s="89">
        <v>0</v>
      </c>
      <c r="AS636" s="89">
        <v>0</v>
      </c>
      <c r="AT636" s="89">
        <v>0</v>
      </c>
      <c r="AU636" s="89">
        <v>0</v>
      </c>
      <c r="AV636" s="89">
        <v>0</v>
      </c>
      <c r="AW636" s="89">
        <v>0</v>
      </c>
      <c r="AX636" s="89">
        <v>0</v>
      </c>
      <c r="AY636" s="89">
        <v>0</v>
      </c>
      <c r="AZ636" s="65">
        <f t="shared" si="442"/>
        <v>0</v>
      </c>
      <c r="BA636" s="65">
        <f t="shared" si="443"/>
        <v>0</v>
      </c>
      <c r="BB636" s="65">
        <f t="shared" si="444"/>
        <v>0</v>
      </c>
      <c r="BC636" s="65">
        <f t="shared" si="445"/>
        <v>0</v>
      </c>
      <c r="BD636" s="65">
        <f t="shared" si="446"/>
        <v>0</v>
      </c>
      <c r="BE636" s="65">
        <f t="shared" si="447"/>
        <v>0</v>
      </c>
      <c r="BF636" s="65">
        <f t="shared" si="448"/>
        <v>0</v>
      </c>
      <c r="BG636" s="65">
        <f t="shared" si="449"/>
        <v>0</v>
      </c>
      <c r="BH636" s="65">
        <f t="shared" si="450"/>
        <v>0</v>
      </c>
      <c r="BI636" s="65">
        <f t="shared" si="451"/>
        <v>0</v>
      </c>
      <c r="BJ636" s="65">
        <f t="shared" si="452"/>
        <v>0</v>
      </c>
      <c r="BK636" s="65">
        <f t="shared" si="453"/>
        <v>0</v>
      </c>
    </row>
    <row r="637" spans="2:63" ht="15" hidden="1" customHeight="1" outlineLevel="1">
      <c r="B637" s="56" t="s">
        <v>42</v>
      </c>
      <c r="C637" s="56" t="s">
        <v>135</v>
      </c>
      <c r="D637" s="88">
        <f t="shared" si="413"/>
        <v>0</v>
      </c>
      <c r="E637" s="88">
        <f t="shared" si="414"/>
        <v>0</v>
      </c>
      <c r="F637" s="65">
        <f t="shared" si="415"/>
        <v>0</v>
      </c>
      <c r="G637" s="65">
        <f t="shared" si="416"/>
        <v>0</v>
      </c>
      <c r="H637" s="65">
        <f t="shared" si="417"/>
        <v>0</v>
      </c>
      <c r="J637" s="88">
        <f t="shared" si="418"/>
        <v>0.30233918275901323</v>
      </c>
      <c r="K637" s="88">
        <f t="shared" si="419"/>
        <v>0.12386860133278009</v>
      </c>
      <c r="L637" s="88">
        <f t="shared" si="420"/>
        <v>0.13222723531624195</v>
      </c>
      <c r="M637" s="88">
        <f t="shared" si="421"/>
        <v>0.1679988102863024</v>
      </c>
      <c r="N637" s="88">
        <f t="shared" si="422"/>
        <v>0.21758625555448893</v>
      </c>
      <c r="O637" s="88">
        <f t="shared" si="423"/>
        <v>5.5979914751173407E-2</v>
      </c>
      <c r="P637" s="65">
        <f t="shared" si="424"/>
        <v>0</v>
      </c>
      <c r="Q637" s="65">
        <f t="shared" si="425"/>
        <v>0</v>
      </c>
      <c r="R637" s="65">
        <f t="shared" si="426"/>
        <v>0</v>
      </c>
      <c r="S637" s="65">
        <f t="shared" si="427"/>
        <v>0</v>
      </c>
      <c r="T637" s="65">
        <f t="shared" si="428"/>
        <v>0</v>
      </c>
      <c r="U637" s="65">
        <f t="shared" si="429"/>
        <v>0</v>
      </c>
      <c r="V637" s="89">
        <f t="shared" si="430"/>
        <v>0</v>
      </c>
      <c r="W637" s="89">
        <f t="shared" si="431"/>
        <v>0</v>
      </c>
      <c r="X637" s="89">
        <f t="shared" si="432"/>
        <v>0</v>
      </c>
      <c r="Y637" s="89">
        <f t="shared" si="433"/>
        <v>0</v>
      </c>
      <c r="Z637" s="89">
        <f t="shared" si="434"/>
        <v>0</v>
      </c>
      <c r="AA637" s="89">
        <f t="shared" si="435"/>
        <v>0</v>
      </c>
      <c r="AB637" s="89">
        <f t="shared" si="436"/>
        <v>0</v>
      </c>
      <c r="AC637" s="89">
        <f t="shared" si="437"/>
        <v>0</v>
      </c>
      <c r="AD637" s="89">
        <f t="shared" si="438"/>
        <v>0</v>
      </c>
      <c r="AE637" s="89">
        <f t="shared" si="439"/>
        <v>0</v>
      </c>
      <c r="AF637" s="89">
        <f t="shared" si="440"/>
        <v>0</v>
      </c>
      <c r="AG637" s="89">
        <f t="shared" si="441"/>
        <v>0</v>
      </c>
      <c r="AH637" s="65">
        <v>0</v>
      </c>
      <c r="AI637" s="65">
        <v>0</v>
      </c>
      <c r="AJ637" s="65">
        <v>0</v>
      </c>
      <c r="AK637" s="65">
        <v>0</v>
      </c>
      <c r="AL637" s="65">
        <v>0</v>
      </c>
      <c r="AM637" s="65">
        <v>0</v>
      </c>
      <c r="AN637" s="89">
        <v>0</v>
      </c>
      <c r="AO637" s="89">
        <v>0</v>
      </c>
      <c r="AP637" s="89">
        <v>0</v>
      </c>
      <c r="AQ637" s="89">
        <v>0</v>
      </c>
      <c r="AR637" s="89">
        <v>0</v>
      </c>
      <c r="AS637" s="89">
        <v>0</v>
      </c>
      <c r="AT637" s="89">
        <v>0</v>
      </c>
      <c r="AU637" s="89">
        <v>0</v>
      </c>
      <c r="AV637" s="89">
        <v>0</v>
      </c>
      <c r="AW637" s="89">
        <v>0</v>
      </c>
      <c r="AX637" s="89">
        <v>0</v>
      </c>
      <c r="AY637" s="89">
        <v>0</v>
      </c>
      <c r="AZ637" s="65">
        <f t="shared" si="442"/>
        <v>0</v>
      </c>
      <c r="BA637" s="65">
        <f t="shared" si="443"/>
        <v>0</v>
      </c>
      <c r="BB637" s="65">
        <f t="shared" si="444"/>
        <v>0</v>
      </c>
      <c r="BC637" s="65">
        <f t="shared" si="445"/>
        <v>0</v>
      </c>
      <c r="BD637" s="65">
        <f t="shared" si="446"/>
        <v>0</v>
      </c>
      <c r="BE637" s="65">
        <f t="shared" si="447"/>
        <v>0</v>
      </c>
      <c r="BF637" s="65">
        <f t="shared" si="448"/>
        <v>0</v>
      </c>
      <c r="BG637" s="65">
        <f t="shared" si="449"/>
        <v>0</v>
      </c>
      <c r="BH637" s="65">
        <f t="shared" si="450"/>
        <v>0</v>
      </c>
      <c r="BI637" s="65">
        <f t="shared" si="451"/>
        <v>0</v>
      </c>
      <c r="BJ637" s="65">
        <f t="shared" si="452"/>
        <v>0</v>
      </c>
      <c r="BK637" s="65">
        <f t="shared" si="453"/>
        <v>0</v>
      </c>
    </row>
    <row r="638" spans="2:63" ht="15" hidden="1" customHeight="1" outlineLevel="1">
      <c r="B638" s="56" t="s">
        <v>41</v>
      </c>
      <c r="C638" s="56" t="s">
        <v>125</v>
      </c>
      <c r="D638" s="88">
        <f t="shared" si="413"/>
        <v>0</v>
      </c>
      <c r="E638" s="88">
        <f t="shared" si="414"/>
        <v>0</v>
      </c>
      <c r="F638" s="65">
        <f t="shared" si="415"/>
        <v>0</v>
      </c>
      <c r="G638" s="65">
        <f t="shared" si="416"/>
        <v>0</v>
      </c>
      <c r="H638" s="65">
        <f t="shared" si="417"/>
        <v>0</v>
      </c>
      <c r="J638" s="88">
        <f t="shared" si="418"/>
        <v>1.1946888000631801E-2</v>
      </c>
      <c r="K638" s="88">
        <f t="shared" si="419"/>
        <v>7.3803464202644902E-3</v>
      </c>
      <c r="L638" s="88">
        <f t="shared" si="420"/>
        <v>0.163460534126141</v>
      </c>
      <c r="M638" s="88">
        <f t="shared" si="421"/>
        <v>0</v>
      </c>
      <c r="N638" s="88">
        <f t="shared" si="422"/>
        <v>0.81721223145296273</v>
      </c>
      <c r="O638" s="88">
        <f t="shared" si="423"/>
        <v>0</v>
      </c>
      <c r="P638" s="65">
        <f t="shared" si="424"/>
        <v>0</v>
      </c>
      <c r="Q638" s="65">
        <f t="shared" si="425"/>
        <v>0</v>
      </c>
      <c r="R638" s="65">
        <f t="shared" si="426"/>
        <v>0</v>
      </c>
      <c r="S638" s="65">
        <f t="shared" si="427"/>
        <v>0</v>
      </c>
      <c r="T638" s="65">
        <f t="shared" si="428"/>
        <v>0</v>
      </c>
      <c r="U638" s="65">
        <f t="shared" si="429"/>
        <v>0</v>
      </c>
      <c r="V638" s="89">
        <f t="shared" si="430"/>
        <v>0</v>
      </c>
      <c r="W638" s="89">
        <f t="shared" si="431"/>
        <v>0</v>
      </c>
      <c r="X638" s="89">
        <f t="shared" si="432"/>
        <v>0</v>
      </c>
      <c r="Y638" s="89">
        <f t="shared" si="433"/>
        <v>0</v>
      </c>
      <c r="Z638" s="89">
        <f t="shared" si="434"/>
        <v>0</v>
      </c>
      <c r="AA638" s="89">
        <f t="shared" si="435"/>
        <v>0</v>
      </c>
      <c r="AB638" s="89">
        <f t="shared" si="436"/>
        <v>0</v>
      </c>
      <c r="AC638" s="89">
        <f t="shared" si="437"/>
        <v>0</v>
      </c>
      <c r="AD638" s="89">
        <f t="shared" si="438"/>
        <v>0</v>
      </c>
      <c r="AE638" s="89">
        <f t="shared" si="439"/>
        <v>0</v>
      </c>
      <c r="AF638" s="89">
        <f t="shared" si="440"/>
        <v>0</v>
      </c>
      <c r="AG638" s="89">
        <f t="shared" si="441"/>
        <v>0</v>
      </c>
      <c r="AH638" s="65">
        <v>9379</v>
      </c>
      <c r="AI638" s="65">
        <v>5794</v>
      </c>
      <c r="AJ638" s="65">
        <v>128326</v>
      </c>
      <c r="AK638" s="65">
        <v>0</v>
      </c>
      <c r="AL638" s="65">
        <v>641559</v>
      </c>
      <c r="AM638" s="65">
        <v>0</v>
      </c>
      <c r="AN638" s="89">
        <v>13333841</v>
      </c>
      <c r="AO638" s="89">
        <v>11291127</v>
      </c>
      <c r="AP638" s="89">
        <v>257864155</v>
      </c>
      <c r="AQ638" s="89">
        <v>0</v>
      </c>
      <c r="AR638" s="89">
        <v>1639198472</v>
      </c>
      <c r="AS638" s="89">
        <v>0</v>
      </c>
      <c r="AT638" s="89">
        <v>14769731</v>
      </c>
      <c r="AU638" s="89">
        <v>8912242</v>
      </c>
      <c r="AV638" s="89">
        <v>204136146</v>
      </c>
      <c r="AW638" s="89">
        <v>0</v>
      </c>
      <c r="AX638" s="89">
        <v>1050478942</v>
      </c>
      <c r="AY638" s="89">
        <v>0</v>
      </c>
      <c r="AZ638" s="65">
        <f t="shared" si="442"/>
        <v>1421.6697942211324</v>
      </c>
      <c r="BA638" s="65">
        <f t="shared" si="443"/>
        <v>1948.7619951674146</v>
      </c>
      <c r="BB638" s="65">
        <f t="shared" si="444"/>
        <v>2009.4459034022723</v>
      </c>
      <c r="BC638" s="65">
        <f t="shared" si="445"/>
        <v>0</v>
      </c>
      <c r="BD638" s="65">
        <f t="shared" si="446"/>
        <v>2555.0237343720532</v>
      </c>
      <c r="BE638" s="65">
        <f t="shared" si="447"/>
        <v>0</v>
      </c>
      <c r="BF638" s="65">
        <f t="shared" si="448"/>
        <v>1574.7660731421261</v>
      </c>
      <c r="BG638" s="65">
        <f t="shared" si="449"/>
        <v>1538.1846738004833</v>
      </c>
      <c r="BH638" s="65">
        <f t="shared" si="450"/>
        <v>1590.7621682277947</v>
      </c>
      <c r="BI638" s="65">
        <f t="shared" si="451"/>
        <v>0</v>
      </c>
      <c r="BJ638" s="65">
        <f t="shared" si="452"/>
        <v>1637.3847798877423</v>
      </c>
      <c r="BK638" s="65">
        <f t="shared" si="453"/>
        <v>0</v>
      </c>
    </row>
    <row r="639" spans="2:63" ht="15" hidden="1" customHeight="1" outlineLevel="1">
      <c r="B639" s="56" t="s">
        <v>41</v>
      </c>
      <c r="C639" s="56" t="s">
        <v>126</v>
      </c>
      <c r="D639" s="88">
        <f t="shared" si="413"/>
        <v>0</v>
      </c>
      <c r="E639" s="88">
        <f t="shared" si="414"/>
        <v>0</v>
      </c>
      <c r="F639" s="65">
        <f t="shared" si="415"/>
        <v>0</v>
      </c>
      <c r="G639" s="65">
        <f t="shared" si="416"/>
        <v>0</v>
      </c>
      <c r="H639" s="65">
        <f t="shared" si="417"/>
        <v>0</v>
      </c>
      <c r="J639" s="88">
        <f t="shared" si="418"/>
        <v>0.30233918275901323</v>
      </c>
      <c r="K639" s="88">
        <f t="shared" si="419"/>
        <v>0.12386860133278009</v>
      </c>
      <c r="L639" s="88">
        <f t="shared" si="420"/>
        <v>0.13222723531624195</v>
      </c>
      <c r="M639" s="88">
        <f t="shared" si="421"/>
        <v>0.1679988102863024</v>
      </c>
      <c r="N639" s="88">
        <f t="shared" si="422"/>
        <v>0.21758625555448893</v>
      </c>
      <c r="O639" s="88">
        <f t="shared" si="423"/>
        <v>5.5979914751173407E-2</v>
      </c>
      <c r="P639" s="65">
        <f t="shared" si="424"/>
        <v>0</v>
      </c>
      <c r="Q639" s="65">
        <f t="shared" si="425"/>
        <v>0</v>
      </c>
      <c r="R639" s="65">
        <f t="shared" si="426"/>
        <v>0</v>
      </c>
      <c r="S639" s="65">
        <f t="shared" si="427"/>
        <v>0</v>
      </c>
      <c r="T639" s="65">
        <f t="shared" si="428"/>
        <v>0</v>
      </c>
      <c r="U639" s="65">
        <f t="shared" si="429"/>
        <v>0</v>
      </c>
      <c r="V639" s="89">
        <f t="shared" si="430"/>
        <v>0</v>
      </c>
      <c r="W639" s="89">
        <f t="shared" si="431"/>
        <v>0</v>
      </c>
      <c r="X639" s="89">
        <f t="shared" si="432"/>
        <v>0</v>
      </c>
      <c r="Y639" s="89">
        <f t="shared" si="433"/>
        <v>0</v>
      </c>
      <c r="Z639" s="89">
        <f t="shared" si="434"/>
        <v>0</v>
      </c>
      <c r="AA639" s="89">
        <f t="shared" si="435"/>
        <v>0</v>
      </c>
      <c r="AB639" s="89">
        <f t="shared" si="436"/>
        <v>0</v>
      </c>
      <c r="AC639" s="89">
        <f t="shared" si="437"/>
        <v>0</v>
      </c>
      <c r="AD639" s="89">
        <f t="shared" si="438"/>
        <v>0</v>
      </c>
      <c r="AE639" s="89">
        <f t="shared" si="439"/>
        <v>0</v>
      </c>
      <c r="AF639" s="89">
        <f t="shared" si="440"/>
        <v>0</v>
      </c>
      <c r="AG639" s="89">
        <f t="shared" si="441"/>
        <v>0</v>
      </c>
      <c r="AH639" s="65">
        <v>0</v>
      </c>
      <c r="AI639" s="65">
        <v>0</v>
      </c>
      <c r="AJ639" s="65">
        <v>0</v>
      </c>
      <c r="AK639" s="65">
        <v>0</v>
      </c>
      <c r="AL639" s="65">
        <v>0</v>
      </c>
      <c r="AM639" s="65">
        <v>0</v>
      </c>
      <c r="AN639" s="89">
        <v>0</v>
      </c>
      <c r="AO639" s="89">
        <v>0</v>
      </c>
      <c r="AP639" s="89">
        <v>0</v>
      </c>
      <c r="AQ639" s="89">
        <v>0</v>
      </c>
      <c r="AR639" s="89">
        <v>0</v>
      </c>
      <c r="AS639" s="89">
        <v>0</v>
      </c>
      <c r="AT639" s="89">
        <v>0</v>
      </c>
      <c r="AU639" s="89">
        <v>0</v>
      </c>
      <c r="AV639" s="89">
        <v>0</v>
      </c>
      <c r="AW639" s="89">
        <v>0</v>
      </c>
      <c r="AX639" s="89">
        <v>0</v>
      </c>
      <c r="AY639" s="89">
        <v>0</v>
      </c>
      <c r="AZ639" s="65">
        <f t="shared" si="442"/>
        <v>0</v>
      </c>
      <c r="BA639" s="65">
        <f t="shared" si="443"/>
        <v>0</v>
      </c>
      <c r="BB639" s="65">
        <f t="shared" si="444"/>
        <v>0</v>
      </c>
      <c r="BC639" s="65">
        <f t="shared" si="445"/>
        <v>0</v>
      </c>
      <c r="BD639" s="65">
        <f t="shared" si="446"/>
        <v>0</v>
      </c>
      <c r="BE639" s="65">
        <f t="shared" si="447"/>
        <v>0</v>
      </c>
      <c r="BF639" s="65">
        <f t="shared" si="448"/>
        <v>0</v>
      </c>
      <c r="BG639" s="65">
        <f t="shared" si="449"/>
        <v>0</v>
      </c>
      <c r="BH639" s="65">
        <f t="shared" si="450"/>
        <v>0</v>
      </c>
      <c r="BI639" s="65">
        <f t="shared" si="451"/>
        <v>0</v>
      </c>
      <c r="BJ639" s="65">
        <f t="shared" si="452"/>
        <v>0</v>
      </c>
      <c r="BK639" s="65">
        <f t="shared" si="453"/>
        <v>0</v>
      </c>
    </row>
    <row r="640" spans="2:63" ht="15" hidden="1" customHeight="1" outlineLevel="1">
      <c r="B640" s="56" t="s">
        <v>41</v>
      </c>
      <c r="C640" s="56" t="s">
        <v>127</v>
      </c>
      <c r="D640" s="88">
        <f t="shared" si="413"/>
        <v>0</v>
      </c>
      <c r="E640" s="88">
        <f t="shared" si="414"/>
        <v>0</v>
      </c>
      <c r="F640" s="65">
        <f t="shared" si="415"/>
        <v>0</v>
      </c>
      <c r="G640" s="65">
        <f t="shared" si="416"/>
        <v>0</v>
      </c>
      <c r="H640" s="65">
        <f t="shared" si="417"/>
        <v>0</v>
      </c>
      <c r="J640" s="88">
        <f t="shared" si="418"/>
        <v>8.1879180901335835E-3</v>
      </c>
      <c r="K640" s="88">
        <f t="shared" si="419"/>
        <v>1.2624897349648285E-3</v>
      </c>
      <c r="L640" s="88">
        <f t="shared" si="420"/>
        <v>0.15540021216841379</v>
      </c>
      <c r="M640" s="88">
        <f t="shared" si="421"/>
        <v>0</v>
      </c>
      <c r="N640" s="88">
        <f t="shared" si="422"/>
        <v>0.83514938000648775</v>
      </c>
      <c r="O640" s="88">
        <f t="shared" si="423"/>
        <v>0</v>
      </c>
      <c r="P640" s="65">
        <f t="shared" si="424"/>
        <v>0</v>
      </c>
      <c r="Q640" s="65">
        <f t="shared" si="425"/>
        <v>0</v>
      </c>
      <c r="R640" s="65">
        <f t="shared" si="426"/>
        <v>0</v>
      </c>
      <c r="S640" s="65">
        <f t="shared" si="427"/>
        <v>0</v>
      </c>
      <c r="T640" s="65">
        <f t="shared" si="428"/>
        <v>0</v>
      </c>
      <c r="U640" s="65">
        <f t="shared" si="429"/>
        <v>0</v>
      </c>
      <c r="V640" s="89">
        <f t="shared" si="430"/>
        <v>0</v>
      </c>
      <c r="W640" s="89">
        <f t="shared" si="431"/>
        <v>0</v>
      </c>
      <c r="X640" s="89">
        <f t="shared" si="432"/>
        <v>0</v>
      </c>
      <c r="Y640" s="89">
        <f t="shared" si="433"/>
        <v>0</v>
      </c>
      <c r="Z640" s="89">
        <f t="shared" si="434"/>
        <v>0</v>
      </c>
      <c r="AA640" s="89">
        <f t="shared" si="435"/>
        <v>0</v>
      </c>
      <c r="AB640" s="89">
        <f t="shared" si="436"/>
        <v>0</v>
      </c>
      <c r="AC640" s="89">
        <f t="shared" si="437"/>
        <v>0</v>
      </c>
      <c r="AD640" s="89">
        <f t="shared" si="438"/>
        <v>0</v>
      </c>
      <c r="AE640" s="89">
        <f t="shared" si="439"/>
        <v>0</v>
      </c>
      <c r="AF640" s="89">
        <f t="shared" si="440"/>
        <v>0</v>
      </c>
      <c r="AG640" s="89">
        <f t="shared" si="441"/>
        <v>0</v>
      </c>
      <c r="AH640" s="65">
        <v>11207</v>
      </c>
      <c r="AI640" s="65">
        <v>1728</v>
      </c>
      <c r="AJ640" s="65">
        <v>212700</v>
      </c>
      <c r="AK640" s="65">
        <v>0</v>
      </c>
      <c r="AL640" s="65">
        <v>1143089</v>
      </c>
      <c r="AM640" s="65">
        <v>0</v>
      </c>
      <c r="AN640" s="89">
        <v>17508602</v>
      </c>
      <c r="AO640" s="89">
        <v>3543897</v>
      </c>
      <c r="AP640" s="89">
        <v>355292521</v>
      </c>
      <c r="AQ640" s="89">
        <v>0</v>
      </c>
      <c r="AR640" s="89">
        <v>2314138324</v>
      </c>
      <c r="AS640" s="89">
        <v>0</v>
      </c>
      <c r="AT640" s="89">
        <v>12336385</v>
      </c>
      <c r="AU640" s="89">
        <v>1764632</v>
      </c>
      <c r="AV640" s="89">
        <v>240275584</v>
      </c>
      <c r="AW640" s="89">
        <v>0</v>
      </c>
      <c r="AX640" s="89">
        <v>1321568191</v>
      </c>
      <c r="AY640" s="89">
        <v>0</v>
      </c>
      <c r="AZ640" s="65">
        <f t="shared" si="442"/>
        <v>1562.2916034621219</v>
      </c>
      <c r="BA640" s="65">
        <f t="shared" si="443"/>
        <v>2050.8663194444443</v>
      </c>
      <c r="BB640" s="65">
        <f t="shared" si="444"/>
        <v>1670.3926704278326</v>
      </c>
      <c r="BC640" s="65">
        <f t="shared" si="445"/>
        <v>0</v>
      </c>
      <c r="BD640" s="65">
        <f t="shared" si="446"/>
        <v>2024.4603211123542</v>
      </c>
      <c r="BE640" s="65">
        <f t="shared" si="447"/>
        <v>0</v>
      </c>
      <c r="BF640" s="65">
        <f t="shared" si="448"/>
        <v>1100.7749620772731</v>
      </c>
      <c r="BG640" s="65">
        <f t="shared" si="449"/>
        <v>1021.199074074074</v>
      </c>
      <c r="BH640" s="65">
        <f t="shared" si="450"/>
        <v>1129.6454348848142</v>
      </c>
      <c r="BI640" s="65">
        <f t="shared" si="451"/>
        <v>0</v>
      </c>
      <c r="BJ640" s="65">
        <f t="shared" si="452"/>
        <v>1156.1376157062136</v>
      </c>
      <c r="BK640" s="65">
        <f t="shared" si="453"/>
        <v>0</v>
      </c>
    </row>
    <row r="641" spans="2:63" ht="15" hidden="1" customHeight="1" outlineLevel="1">
      <c r="B641" s="56" t="s">
        <v>41</v>
      </c>
      <c r="C641" s="56" t="s">
        <v>128</v>
      </c>
      <c r="D641" s="88">
        <f t="shared" si="413"/>
        <v>0</v>
      </c>
      <c r="E641" s="88">
        <f t="shared" si="414"/>
        <v>0</v>
      </c>
      <c r="F641" s="65">
        <f t="shared" si="415"/>
        <v>0</v>
      </c>
      <c r="G641" s="65">
        <f t="shared" si="416"/>
        <v>0</v>
      </c>
      <c r="H641" s="65">
        <f t="shared" si="417"/>
        <v>0</v>
      </c>
      <c r="J641" s="88">
        <f t="shared" si="418"/>
        <v>0.30233918275901323</v>
      </c>
      <c r="K641" s="88">
        <f t="shared" si="419"/>
        <v>0.12386860133278009</v>
      </c>
      <c r="L641" s="88">
        <f t="shared" si="420"/>
        <v>0.13222723531624195</v>
      </c>
      <c r="M641" s="88">
        <f t="shared" si="421"/>
        <v>0.1679988102863024</v>
      </c>
      <c r="N641" s="88">
        <f t="shared" si="422"/>
        <v>0.21758625555448893</v>
      </c>
      <c r="O641" s="88">
        <f t="shared" si="423"/>
        <v>5.5979914751173407E-2</v>
      </c>
      <c r="P641" s="65">
        <f t="shared" si="424"/>
        <v>0</v>
      </c>
      <c r="Q641" s="65">
        <f t="shared" si="425"/>
        <v>0</v>
      </c>
      <c r="R641" s="65">
        <f t="shared" si="426"/>
        <v>0</v>
      </c>
      <c r="S641" s="65">
        <f t="shared" si="427"/>
        <v>0</v>
      </c>
      <c r="T641" s="65">
        <f t="shared" si="428"/>
        <v>0</v>
      </c>
      <c r="U641" s="65">
        <f t="shared" si="429"/>
        <v>0</v>
      </c>
      <c r="V641" s="89">
        <f t="shared" si="430"/>
        <v>0</v>
      </c>
      <c r="W641" s="89">
        <f t="shared" si="431"/>
        <v>0</v>
      </c>
      <c r="X641" s="89">
        <f t="shared" si="432"/>
        <v>0</v>
      </c>
      <c r="Y641" s="89">
        <f t="shared" si="433"/>
        <v>0</v>
      </c>
      <c r="Z641" s="89">
        <f t="shared" si="434"/>
        <v>0</v>
      </c>
      <c r="AA641" s="89">
        <f t="shared" si="435"/>
        <v>0</v>
      </c>
      <c r="AB641" s="89">
        <f t="shared" si="436"/>
        <v>0</v>
      </c>
      <c r="AC641" s="89">
        <f t="shared" si="437"/>
        <v>0</v>
      </c>
      <c r="AD641" s="89">
        <f t="shared" si="438"/>
        <v>0</v>
      </c>
      <c r="AE641" s="89">
        <f t="shared" si="439"/>
        <v>0</v>
      </c>
      <c r="AF641" s="89">
        <f t="shared" si="440"/>
        <v>0</v>
      </c>
      <c r="AG641" s="89">
        <f t="shared" si="441"/>
        <v>0</v>
      </c>
      <c r="AH641" s="65">
        <v>0</v>
      </c>
      <c r="AI641" s="65">
        <v>0</v>
      </c>
      <c r="AJ641" s="65">
        <v>0</v>
      </c>
      <c r="AK641" s="65">
        <v>0</v>
      </c>
      <c r="AL641" s="65">
        <v>0</v>
      </c>
      <c r="AM641" s="65">
        <v>0</v>
      </c>
      <c r="AN641" s="89">
        <v>0</v>
      </c>
      <c r="AO641" s="89">
        <v>0</v>
      </c>
      <c r="AP641" s="89">
        <v>0</v>
      </c>
      <c r="AQ641" s="89">
        <v>0</v>
      </c>
      <c r="AR641" s="89">
        <v>0</v>
      </c>
      <c r="AS641" s="89">
        <v>0</v>
      </c>
      <c r="AT641" s="89">
        <v>0</v>
      </c>
      <c r="AU641" s="89">
        <v>0</v>
      </c>
      <c r="AV641" s="89">
        <v>0</v>
      </c>
      <c r="AW641" s="89">
        <v>0</v>
      </c>
      <c r="AX641" s="89">
        <v>0</v>
      </c>
      <c r="AY641" s="89">
        <v>0</v>
      </c>
      <c r="AZ641" s="65">
        <f t="shared" si="442"/>
        <v>0</v>
      </c>
      <c r="BA641" s="65">
        <f t="shared" si="443"/>
        <v>0</v>
      </c>
      <c r="BB641" s="65">
        <f t="shared" si="444"/>
        <v>0</v>
      </c>
      <c r="BC641" s="65">
        <f t="shared" si="445"/>
        <v>0</v>
      </c>
      <c r="BD641" s="65">
        <f t="shared" si="446"/>
        <v>0</v>
      </c>
      <c r="BE641" s="65">
        <f t="shared" si="447"/>
        <v>0</v>
      </c>
      <c r="BF641" s="65">
        <f t="shared" si="448"/>
        <v>0</v>
      </c>
      <c r="BG641" s="65">
        <f t="shared" si="449"/>
        <v>0</v>
      </c>
      <c r="BH641" s="65">
        <f t="shared" si="450"/>
        <v>0</v>
      </c>
      <c r="BI641" s="65">
        <f t="shared" si="451"/>
        <v>0</v>
      </c>
      <c r="BJ641" s="65">
        <f t="shared" si="452"/>
        <v>0</v>
      </c>
      <c r="BK641" s="65">
        <f t="shared" si="453"/>
        <v>0</v>
      </c>
    </row>
    <row r="642" spans="2:63" ht="15" hidden="1" customHeight="1" outlineLevel="1">
      <c r="B642" s="56" t="s">
        <v>41</v>
      </c>
      <c r="C642" s="56" t="s">
        <v>40</v>
      </c>
      <c r="D642" s="88">
        <f t="shared" si="413"/>
        <v>0</v>
      </c>
      <c r="E642" s="88">
        <f t="shared" si="414"/>
        <v>0</v>
      </c>
      <c r="F642" s="65">
        <f t="shared" si="415"/>
        <v>0</v>
      </c>
      <c r="G642" s="65">
        <f t="shared" si="416"/>
        <v>0</v>
      </c>
      <c r="H642" s="65">
        <f t="shared" si="417"/>
        <v>0</v>
      </c>
      <c r="J642" s="88">
        <f t="shared" si="418"/>
        <v>2.0792254536989322E-3</v>
      </c>
      <c r="K642" s="88">
        <f t="shared" si="419"/>
        <v>5.7991488108621127E-2</v>
      </c>
      <c r="L642" s="88">
        <f t="shared" si="420"/>
        <v>0.1491013567692219</v>
      </c>
      <c r="M642" s="88">
        <f t="shared" si="421"/>
        <v>0</v>
      </c>
      <c r="N642" s="88">
        <f t="shared" si="422"/>
        <v>0.79082792966845805</v>
      </c>
      <c r="O642" s="88">
        <f t="shared" si="423"/>
        <v>0</v>
      </c>
      <c r="P642" s="65">
        <f t="shared" si="424"/>
        <v>0</v>
      </c>
      <c r="Q642" s="65">
        <f t="shared" si="425"/>
        <v>0</v>
      </c>
      <c r="R642" s="65">
        <f t="shared" si="426"/>
        <v>0</v>
      </c>
      <c r="S642" s="65">
        <f t="shared" si="427"/>
        <v>0</v>
      </c>
      <c r="T642" s="65">
        <f t="shared" si="428"/>
        <v>0</v>
      </c>
      <c r="U642" s="65">
        <f t="shared" si="429"/>
        <v>0</v>
      </c>
      <c r="V642" s="89">
        <f t="shared" si="430"/>
        <v>0</v>
      </c>
      <c r="W642" s="89">
        <f t="shared" si="431"/>
        <v>0</v>
      </c>
      <c r="X642" s="89">
        <f t="shared" si="432"/>
        <v>0</v>
      </c>
      <c r="Y642" s="89">
        <f t="shared" si="433"/>
        <v>0</v>
      </c>
      <c r="Z642" s="89">
        <f t="shared" si="434"/>
        <v>0</v>
      </c>
      <c r="AA642" s="89">
        <f t="shared" si="435"/>
        <v>0</v>
      </c>
      <c r="AB642" s="89">
        <f t="shared" si="436"/>
        <v>0</v>
      </c>
      <c r="AC642" s="89">
        <f t="shared" si="437"/>
        <v>0</v>
      </c>
      <c r="AD642" s="89">
        <f t="shared" si="438"/>
        <v>0</v>
      </c>
      <c r="AE642" s="89">
        <f t="shared" si="439"/>
        <v>0</v>
      </c>
      <c r="AF642" s="89">
        <f t="shared" si="440"/>
        <v>0</v>
      </c>
      <c r="AG642" s="89">
        <f t="shared" si="441"/>
        <v>0</v>
      </c>
      <c r="AH642" s="65">
        <v>1045</v>
      </c>
      <c r="AI642" s="65">
        <v>29146</v>
      </c>
      <c r="AJ642" s="65">
        <v>74937</v>
      </c>
      <c r="AK642" s="65">
        <v>0</v>
      </c>
      <c r="AL642" s="65">
        <v>397463</v>
      </c>
      <c r="AM642" s="65">
        <v>0</v>
      </c>
      <c r="AN642" s="89">
        <v>1599923</v>
      </c>
      <c r="AO642" s="89">
        <v>58231013</v>
      </c>
      <c r="AP642" s="89">
        <v>138074308</v>
      </c>
      <c r="AQ642" s="89">
        <v>0</v>
      </c>
      <c r="AR642" s="89">
        <v>820375286</v>
      </c>
      <c r="AS642" s="89">
        <v>0</v>
      </c>
      <c r="AT642" s="89">
        <v>1507467</v>
      </c>
      <c r="AU642" s="89">
        <v>41100082</v>
      </c>
      <c r="AV642" s="89">
        <v>102483207</v>
      </c>
      <c r="AW642" s="89">
        <v>0</v>
      </c>
      <c r="AX642" s="89">
        <v>538164402</v>
      </c>
      <c r="AY642" s="89">
        <v>0</v>
      </c>
      <c r="AZ642" s="65">
        <f t="shared" si="442"/>
        <v>1531.0267942583732</v>
      </c>
      <c r="BA642" s="65">
        <f t="shared" si="443"/>
        <v>1997.9075344815756</v>
      </c>
      <c r="BB642" s="65">
        <f t="shared" si="444"/>
        <v>1842.5385056781029</v>
      </c>
      <c r="BC642" s="65">
        <f t="shared" si="445"/>
        <v>0</v>
      </c>
      <c r="BD642" s="65">
        <f t="shared" si="446"/>
        <v>2064.0293209682409</v>
      </c>
      <c r="BE642" s="65">
        <f t="shared" si="447"/>
        <v>0</v>
      </c>
      <c r="BF642" s="65">
        <f t="shared" si="448"/>
        <v>1442.5521531100478</v>
      </c>
      <c r="BG642" s="65">
        <f t="shared" si="449"/>
        <v>1410.144856927194</v>
      </c>
      <c r="BH642" s="65">
        <f t="shared" si="450"/>
        <v>1367.5915368909884</v>
      </c>
      <c r="BI642" s="65">
        <f t="shared" si="451"/>
        <v>0</v>
      </c>
      <c r="BJ642" s="65">
        <f t="shared" si="452"/>
        <v>1353.9987420212699</v>
      </c>
      <c r="BK642" s="65">
        <f t="shared" si="453"/>
        <v>0</v>
      </c>
    </row>
    <row r="643" spans="2:63" ht="15" hidden="1" customHeight="1" outlineLevel="1">
      <c r="B643" s="56" t="s">
        <v>41</v>
      </c>
      <c r="C643" s="56" t="s">
        <v>129</v>
      </c>
      <c r="D643" s="88">
        <f t="shared" si="413"/>
        <v>0</v>
      </c>
      <c r="E643" s="88">
        <f t="shared" si="414"/>
        <v>0</v>
      </c>
      <c r="F643" s="65">
        <f t="shared" si="415"/>
        <v>0</v>
      </c>
      <c r="G643" s="65">
        <f t="shared" si="416"/>
        <v>0</v>
      </c>
      <c r="H643" s="65">
        <f t="shared" si="417"/>
        <v>0</v>
      </c>
      <c r="J643" s="88">
        <f t="shared" si="418"/>
        <v>0.11794039037450375</v>
      </c>
      <c r="K643" s="88">
        <f t="shared" si="419"/>
        <v>0.59617905888739131</v>
      </c>
      <c r="L643" s="88">
        <f t="shared" si="420"/>
        <v>0.16302712748584283</v>
      </c>
      <c r="M643" s="88">
        <f t="shared" si="421"/>
        <v>0</v>
      </c>
      <c r="N643" s="88">
        <f t="shared" si="422"/>
        <v>0.12285342325226216</v>
      </c>
      <c r="O643" s="88">
        <f t="shared" si="423"/>
        <v>0</v>
      </c>
      <c r="P643" s="65">
        <f t="shared" si="424"/>
        <v>0</v>
      </c>
      <c r="Q643" s="65">
        <f t="shared" si="425"/>
        <v>0</v>
      </c>
      <c r="R643" s="65">
        <f t="shared" si="426"/>
        <v>0</v>
      </c>
      <c r="S643" s="65">
        <f t="shared" si="427"/>
        <v>0</v>
      </c>
      <c r="T643" s="65">
        <f t="shared" si="428"/>
        <v>0</v>
      </c>
      <c r="U643" s="65">
        <f t="shared" si="429"/>
        <v>0</v>
      </c>
      <c r="V643" s="89">
        <f t="shared" si="430"/>
        <v>0</v>
      </c>
      <c r="W643" s="89">
        <f t="shared" si="431"/>
        <v>0</v>
      </c>
      <c r="X643" s="89">
        <f t="shared" si="432"/>
        <v>0</v>
      </c>
      <c r="Y643" s="89">
        <f t="shared" si="433"/>
        <v>0</v>
      </c>
      <c r="Z643" s="89">
        <f t="shared" si="434"/>
        <v>0</v>
      </c>
      <c r="AA643" s="89">
        <f t="shared" si="435"/>
        <v>0</v>
      </c>
      <c r="AB643" s="89">
        <f t="shared" si="436"/>
        <v>0</v>
      </c>
      <c r="AC643" s="89">
        <f t="shared" si="437"/>
        <v>0</v>
      </c>
      <c r="AD643" s="89">
        <f t="shared" si="438"/>
        <v>0</v>
      </c>
      <c r="AE643" s="89">
        <f t="shared" si="439"/>
        <v>0</v>
      </c>
      <c r="AF643" s="89">
        <f t="shared" si="440"/>
        <v>0</v>
      </c>
      <c r="AG643" s="89">
        <f t="shared" si="441"/>
        <v>0</v>
      </c>
      <c r="AH643" s="65">
        <v>25638</v>
      </c>
      <c r="AI643" s="65">
        <v>129598</v>
      </c>
      <c r="AJ643" s="65">
        <v>35439</v>
      </c>
      <c r="AK643" s="65">
        <v>0</v>
      </c>
      <c r="AL643" s="65">
        <v>26706</v>
      </c>
      <c r="AM643" s="65">
        <v>0</v>
      </c>
      <c r="AN643" s="89">
        <v>45344883</v>
      </c>
      <c r="AO643" s="89">
        <v>227014431</v>
      </c>
      <c r="AP643" s="89">
        <v>57511946</v>
      </c>
      <c r="AQ643" s="89">
        <v>0</v>
      </c>
      <c r="AR643" s="89">
        <v>52001507</v>
      </c>
      <c r="AS643" s="89">
        <v>0</v>
      </c>
      <c r="AT643" s="89">
        <v>32073484</v>
      </c>
      <c r="AU643" s="89">
        <v>142430164</v>
      </c>
      <c r="AV643" s="89">
        <v>42767611</v>
      </c>
      <c r="AW643" s="89">
        <v>0</v>
      </c>
      <c r="AX643" s="89">
        <v>35643301</v>
      </c>
      <c r="AY643" s="89">
        <v>0</v>
      </c>
      <c r="AZ643" s="65">
        <f t="shared" si="442"/>
        <v>1768.6591387783758</v>
      </c>
      <c r="BA643" s="65">
        <f t="shared" si="443"/>
        <v>1751.6815923085232</v>
      </c>
      <c r="BB643" s="65">
        <f t="shared" si="444"/>
        <v>1622.8433646547589</v>
      </c>
      <c r="BC643" s="65">
        <f t="shared" si="445"/>
        <v>0</v>
      </c>
      <c r="BD643" s="65">
        <f t="shared" si="446"/>
        <v>1947.1844154871565</v>
      </c>
      <c r="BE643" s="65">
        <f t="shared" si="447"/>
        <v>0</v>
      </c>
      <c r="BF643" s="65">
        <f t="shared" si="448"/>
        <v>1251.01349559248</v>
      </c>
      <c r="BG643" s="65">
        <f t="shared" si="449"/>
        <v>1099.0151391225172</v>
      </c>
      <c r="BH643" s="65">
        <f t="shared" si="450"/>
        <v>1206.795084511414</v>
      </c>
      <c r="BI643" s="65">
        <f t="shared" si="451"/>
        <v>0</v>
      </c>
      <c r="BJ643" s="65">
        <f t="shared" si="452"/>
        <v>1334.6551711225941</v>
      </c>
      <c r="BK643" s="65">
        <f t="shared" si="453"/>
        <v>0</v>
      </c>
    </row>
    <row r="644" spans="2:63" ht="15" hidden="1" customHeight="1" outlineLevel="1">
      <c r="B644" s="56" t="s">
        <v>41</v>
      </c>
      <c r="C644" s="56" t="s">
        <v>130</v>
      </c>
      <c r="D644" s="88">
        <f t="shared" si="413"/>
        <v>0</v>
      </c>
      <c r="E644" s="88">
        <f t="shared" si="414"/>
        <v>0</v>
      </c>
      <c r="F644" s="65">
        <f t="shared" si="415"/>
        <v>0</v>
      </c>
      <c r="G644" s="65">
        <f t="shared" si="416"/>
        <v>0</v>
      </c>
      <c r="H644" s="65">
        <f t="shared" si="417"/>
        <v>0</v>
      </c>
      <c r="J644" s="88">
        <f t="shared" si="418"/>
        <v>0.45088311526368763</v>
      </c>
      <c r="K644" s="88">
        <f t="shared" si="419"/>
        <v>0.30556767878296653</v>
      </c>
      <c r="L644" s="88">
        <f t="shared" si="420"/>
        <v>0.12974327457774057</v>
      </c>
      <c r="M644" s="88">
        <f t="shared" si="421"/>
        <v>0</v>
      </c>
      <c r="N644" s="88">
        <f t="shared" si="422"/>
        <v>0.1138059313756053</v>
      </c>
      <c r="O644" s="88">
        <f t="shared" si="423"/>
        <v>0</v>
      </c>
      <c r="P644" s="65">
        <f t="shared" si="424"/>
        <v>0</v>
      </c>
      <c r="Q644" s="65">
        <f t="shared" si="425"/>
        <v>0</v>
      </c>
      <c r="R644" s="65">
        <f t="shared" si="426"/>
        <v>0</v>
      </c>
      <c r="S644" s="65">
        <f t="shared" si="427"/>
        <v>0</v>
      </c>
      <c r="T644" s="65">
        <f t="shared" si="428"/>
        <v>0</v>
      </c>
      <c r="U644" s="65">
        <f t="shared" si="429"/>
        <v>0</v>
      </c>
      <c r="V644" s="89">
        <f t="shared" si="430"/>
        <v>0</v>
      </c>
      <c r="W644" s="89">
        <f t="shared" si="431"/>
        <v>0</v>
      </c>
      <c r="X644" s="89">
        <f t="shared" si="432"/>
        <v>0</v>
      </c>
      <c r="Y644" s="89">
        <f t="shared" si="433"/>
        <v>0</v>
      </c>
      <c r="Z644" s="89">
        <f t="shared" si="434"/>
        <v>0</v>
      </c>
      <c r="AA644" s="89">
        <f t="shared" si="435"/>
        <v>0</v>
      </c>
      <c r="AB644" s="89">
        <f t="shared" si="436"/>
        <v>0</v>
      </c>
      <c r="AC644" s="89">
        <f t="shared" si="437"/>
        <v>0</v>
      </c>
      <c r="AD644" s="89">
        <f t="shared" si="438"/>
        <v>0</v>
      </c>
      <c r="AE644" s="89">
        <f t="shared" si="439"/>
        <v>0</v>
      </c>
      <c r="AF644" s="89">
        <f t="shared" si="440"/>
        <v>0</v>
      </c>
      <c r="AG644" s="89">
        <f t="shared" si="441"/>
        <v>0</v>
      </c>
      <c r="AH644" s="65">
        <v>303732</v>
      </c>
      <c r="AI644" s="65">
        <v>205842</v>
      </c>
      <c r="AJ644" s="65">
        <v>87400</v>
      </c>
      <c r="AK644" s="65">
        <v>0</v>
      </c>
      <c r="AL644" s="65">
        <v>76664</v>
      </c>
      <c r="AM644" s="65">
        <v>0</v>
      </c>
      <c r="AN644" s="89">
        <v>562697341</v>
      </c>
      <c r="AO644" s="89">
        <v>387961061</v>
      </c>
      <c r="AP644" s="89">
        <v>190593325</v>
      </c>
      <c r="AQ644" s="89">
        <v>0</v>
      </c>
      <c r="AR644" s="89">
        <v>198565937</v>
      </c>
      <c r="AS644" s="89">
        <v>0</v>
      </c>
      <c r="AT644" s="89">
        <v>382164715</v>
      </c>
      <c r="AU644" s="89">
        <v>245123875</v>
      </c>
      <c r="AV644" s="89">
        <v>124731623</v>
      </c>
      <c r="AW644" s="89">
        <v>0</v>
      </c>
      <c r="AX644" s="89">
        <v>109528982</v>
      </c>
      <c r="AY644" s="89">
        <v>0</v>
      </c>
      <c r="AZ644" s="65">
        <f t="shared" si="442"/>
        <v>1852.61131853081</v>
      </c>
      <c r="BA644" s="65">
        <f t="shared" si="443"/>
        <v>1884.7517076204078</v>
      </c>
      <c r="BB644" s="65">
        <f t="shared" si="444"/>
        <v>2180.7016590389017</v>
      </c>
      <c r="BC644" s="65">
        <f t="shared" si="445"/>
        <v>0</v>
      </c>
      <c r="BD644" s="65">
        <f t="shared" si="446"/>
        <v>2590.0805723677345</v>
      </c>
      <c r="BE644" s="65">
        <f t="shared" si="447"/>
        <v>0</v>
      </c>
      <c r="BF644" s="65">
        <f t="shared" si="448"/>
        <v>1258.2300021071208</v>
      </c>
      <c r="BG644" s="65">
        <f t="shared" si="449"/>
        <v>1190.8350822475491</v>
      </c>
      <c r="BH644" s="65">
        <f t="shared" si="450"/>
        <v>1427.1352745995423</v>
      </c>
      <c r="BI644" s="65">
        <f t="shared" si="451"/>
        <v>0</v>
      </c>
      <c r="BJ644" s="65">
        <f t="shared" si="452"/>
        <v>1428.6885891683189</v>
      </c>
      <c r="BK644" s="65">
        <f t="shared" si="453"/>
        <v>0</v>
      </c>
    </row>
    <row r="645" spans="2:63" ht="15" hidden="1" customHeight="1" outlineLevel="1">
      <c r="B645" s="56" t="s">
        <v>41</v>
      </c>
      <c r="C645" s="56" t="s">
        <v>131</v>
      </c>
      <c r="D645" s="88">
        <f t="shared" si="413"/>
        <v>0</v>
      </c>
      <c r="E645" s="88">
        <f t="shared" si="414"/>
        <v>0</v>
      </c>
      <c r="F645" s="65">
        <f t="shared" si="415"/>
        <v>0</v>
      </c>
      <c r="G645" s="65">
        <f t="shared" si="416"/>
        <v>0</v>
      </c>
      <c r="H645" s="65">
        <f t="shared" si="417"/>
        <v>0</v>
      </c>
      <c r="J645" s="88">
        <f t="shared" si="418"/>
        <v>0.30233918275901323</v>
      </c>
      <c r="K645" s="88">
        <f t="shared" si="419"/>
        <v>0.12386860133278009</v>
      </c>
      <c r="L645" s="88">
        <f t="shared" si="420"/>
        <v>0.13222723531624195</v>
      </c>
      <c r="M645" s="88">
        <f t="shared" si="421"/>
        <v>0.1679988102863024</v>
      </c>
      <c r="N645" s="88">
        <f t="shared" si="422"/>
        <v>0.21758625555448893</v>
      </c>
      <c r="O645" s="88">
        <f t="shared" si="423"/>
        <v>5.5979914751173407E-2</v>
      </c>
      <c r="P645" s="65">
        <f t="shared" si="424"/>
        <v>0</v>
      </c>
      <c r="Q645" s="65">
        <f t="shared" si="425"/>
        <v>0</v>
      </c>
      <c r="R645" s="65">
        <f t="shared" si="426"/>
        <v>0</v>
      </c>
      <c r="S645" s="65">
        <f t="shared" si="427"/>
        <v>0</v>
      </c>
      <c r="T645" s="65">
        <f t="shared" si="428"/>
        <v>0</v>
      </c>
      <c r="U645" s="65">
        <f t="shared" si="429"/>
        <v>0</v>
      </c>
      <c r="V645" s="89">
        <f t="shared" si="430"/>
        <v>0</v>
      </c>
      <c r="W645" s="89">
        <f t="shared" si="431"/>
        <v>0</v>
      </c>
      <c r="X645" s="89">
        <f t="shared" si="432"/>
        <v>0</v>
      </c>
      <c r="Y645" s="89">
        <f t="shared" si="433"/>
        <v>0</v>
      </c>
      <c r="Z645" s="89">
        <f t="shared" si="434"/>
        <v>0</v>
      </c>
      <c r="AA645" s="89">
        <f t="shared" si="435"/>
        <v>0</v>
      </c>
      <c r="AB645" s="89">
        <f t="shared" si="436"/>
        <v>0</v>
      </c>
      <c r="AC645" s="89">
        <f t="shared" si="437"/>
        <v>0</v>
      </c>
      <c r="AD645" s="89">
        <f t="shared" si="438"/>
        <v>0</v>
      </c>
      <c r="AE645" s="89">
        <f t="shared" si="439"/>
        <v>0</v>
      </c>
      <c r="AF645" s="89">
        <f t="shared" si="440"/>
        <v>0</v>
      </c>
      <c r="AG645" s="89">
        <f t="shared" si="441"/>
        <v>0</v>
      </c>
      <c r="AH645" s="65">
        <v>0</v>
      </c>
      <c r="AI645" s="65">
        <v>0</v>
      </c>
      <c r="AJ645" s="65">
        <v>0</v>
      </c>
      <c r="AK645" s="65">
        <v>0</v>
      </c>
      <c r="AL645" s="65">
        <v>0</v>
      </c>
      <c r="AM645" s="65">
        <v>0</v>
      </c>
      <c r="AN645" s="89">
        <v>0</v>
      </c>
      <c r="AO645" s="89">
        <v>0</v>
      </c>
      <c r="AP645" s="89">
        <v>0</v>
      </c>
      <c r="AQ645" s="89">
        <v>0</v>
      </c>
      <c r="AR645" s="89">
        <v>0</v>
      </c>
      <c r="AS645" s="89">
        <v>0</v>
      </c>
      <c r="AT645" s="89">
        <v>0</v>
      </c>
      <c r="AU645" s="89">
        <v>0</v>
      </c>
      <c r="AV645" s="89">
        <v>0</v>
      </c>
      <c r="AW645" s="89">
        <v>0</v>
      </c>
      <c r="AX645" s="89">
        <v>0</v>
      </c>
      <c r="AY645" s="89">
        <v>0</v>
      </c>
      <c r="AZ645" s="65">
        <f t="shared" si="442"/>
        <v>0</v>
      </c>
      <c r="BA645" s="65">
        <f t="shared" si="443"/>
        <v>0</v>
      </c>
      <c r="BB645" s="65">
        <f t="shared" si="444"/>
        <v>0</v>
      </c>
      <c r="BC645" s="65">
        <f t="shared" si="445"/>
        <v>0</v>
      </c>
      <c r="BD645" s="65">
        <f t="shared" si="446"/>
        <v>0</v>
      </c>
      <c r="BE645" s="65">
        <f t="shared" si="447"/>
        <v>0</v>
      </c>
      <c r="BF645" s="65">
        <f t="shared" si="448"/>
        <v>0</v>
      </c>
      <c r="BG645" s="65">
        <f t="shared" si="449"/>
        <v>0</v>
      </c>
      <c r="BH645" s="65">
        <f t="shared" si="450"/>
        <v>0</v>
      </c>
      <c r="BI645" s="65">
        <f t="shared" si="451"/>
        <v>0</v>
      </c>
      <c r="BJ645" s="65">
        <f t="shared" si="452"/>
        <v>0</v>
      </c>
      <c r="BK645" s="65">
        <f t="shared" si="453"/>
        <v>0</v>
      </c>
    </row>
    <row r="646" spans="2:63" ht="15" hidden="1" customHeight="1" outlineLevel="1">
      <c r="B646" s="56" t="s">
        <v>41</v>
      </c>
      <c r="C646" s="56" t="s">
        <v>132</v>
      </c>
      <c r="D646" s="88">
        <f t="shared" si="413"/>
        <v>0</v>
      </c>
      <c r="E646" s="88">
        <f t="shared" si="414"/>
        <v>0</v>
      </c>
      <c r="F646" s="65">
        <f t="shared" si="415"/>
        <v>0</v>
      </c>
      <c r="G646" s="65">
        <f t="shared" si="416"/>
        <v>0</v>
      </c>
      <c r="H646" s="65">
        <f t="shared" si="417"/>
        <v>0</v>
      </c>
      <c r="J646" s="88">
        <f t="shared" si="418"/>
        <v>0.98009987836296186</v>
      </c>
      <c r="K646" s="88">
        <f t="shared" si="419"/>
        <v>7.4039936234993693E-4</v>
      </c>
      <c r="L646" s="88">
        <f t="shared" si="420"/>
        <v>1.9159722274688165E-2</v>
      </c>
      <c r="M646" s="88">
        <f t="shared" si="421"/>
        <v>0</v>
      </c>
      <c r="N646" s="88">
        <f t="shared" si="422"/>
        <v>0</v>
      </c>
      <c r="O646" s="88">
        <f t="shared" si="423"/>
        <v>0</v>
      </c>
      <c r="P646" s="65">
        <f t="shared" si="424"/>
        <v>0</v>
      </c>
      <c r="Q646" s="65">
        <f t="shared" si="425"/>
        <v>0</v>
      </c>
      <c r="R646" s="65">
        <f t="shared" si="426"/>
        <v>0</v>
      </c>
      <c r="S646" s="65">
        <f t="shared" si="427"/>
        <v>0</v>
      </c>
      <c r="T646" s="65">
        <f t="shared" si="428"/>
        <v>0</v>
      </c>
      <c r="U646" s="65">
        <f t="shared" si="429"/>
        <v>0</v>
      </c>
      <c r="V646" s="89">
        <f t="shared" si="430"/>
        <v>0</v>
      </c>
      <c r="W646" s="89">
        <f t="shared" si="431"/>
        <v>0</v>
      </c>
      <c r="X646" s="89">
        <f t="shared" si="432"/>
        <v>0</v>
      </c>
      <c r="Y646" s="89">
        <f t="shared" si="433"/>
        <v>0</v>
      </c>
      <c r="Z646" s="89">
        <f t="shared" si="434"/>
        <v>0</v>
      </c>
      <c r="AA646" s="89">
        <f t="shared" si="435"/>
        <v>0</v>
      </c>
      <c r="AB646" s="89">
        <f t="shared" si="436"/>
        <v>0</v>
      </c>
      <c r="AC646" s="89">
        <f t="shared" si="437"/>
        <v>0</v>
      </c>
      <c r="AD646" s="89">
        <f t="shared" si="438"/>
        <v>0</v>
      </c>
      <c r="AE646" s="89">
        <f t="shared" si="439"/>
        <v>0</v>
      </c>
      <c r="AF646" s="89">
        <f t="shared" si="440"/>
        <v>0</v>
      </c>
      <c r="AG646" s="89">
        <f t="shared" si="441"/>
        <v>0</v>
      </c>
      <c r="AH646" s="65">
        <v>129727</v>
      </c>
      <c r="AI646" s="65">
        <v>98</v>
      </c>
      <c r="AJ646" s="65">
        <v>2536</v>
      </c>
      <c r="AK646" s="65">
        <v>0</v>
      </c>
      <c r="AL646" s="65">
        <v>0</v>
      </c>
      <c r="AM646" s="65">
        <v>0</v>
      </c>
      <c r="AN646" s="89">
        <v>127290575</v>
      </c>
      <c r="AO646" s="89">
        <v>84380</v>
      </c>
      <c r="AP646" s="89">
        <v>2196337</v>
      </c>
      <c r="AQ646" s="89">
        <v>0</v>
      </c>
      <c r="AR646" s="89">
        <v>0</v>
      </c>
      <c r="AS646" s="89">
        <v>0</v>
      </c>
      <c r="AT646" s="89">
        <v>128708309</v>
      </c>
      <c r="AU646" s="89">
        <v>103782</v>
      </c>
      <c r="AV646" s="89">
        <v>3044812</v>
      </c>
      <c r="AW646" s="89">
        <v>0</v>
      </c>
      <c r="AX646" s="89">
        <v>0</v>
      </c>
      <c r="AY646" s="89">
        <v>0</v>
      </c>
      <c r="AZ646" s="65">
        <f t="shared" si="442"/>
        <v>981.21882877118878</v>
      </c>
      <c r="BA646" s="65">
        <f t="shared" si="443"/>
        <v>861.0204081632653</v>
      </c>
      <c r="BB646" s="65">
        <f t="shared" si="444"/>
        <v>866.06348580441636</v>
      </c>
      <c r="BC646" s="65">
        <f t="shared" si="445"/>
        <v>0</v>
      </c>
      <c r="BD646" s="65">
        <f t="shared" si="446"/>
        <v>0</v>
      </c>
      <c r="BE646" s="65">
        <f t="shared" si="447"/>
        <v>0</v>
      </c>
      <c r="BF646" s="65">
        <f t="shared" si="448"/>
        <v>992.1474249770672</v>
      </c>
      <c r="BG646" s="65">
        <f t="shared" si="449"/>
        <v>1059</v>
      </c>
      <c r="BH646" s="65">
        <f t="shared" si="450"/>
        <v>1200.6356466876971</v>
      </c>
      <c r="BI646" s="65">
        <f t="shared" si="451"/>
        <v>0</v>
      </c>
      <c r="BJ646" s="65">
        <f t="shared" si="452"/>
        <v>0</v>
      </c>
      <c r="BK646" s="65">
        <f t="shared" si="453"/>
        <v>0</v>
      </c>
    </row>
    <row r="647" spans="2:63" ht="15" hidden="1" customHeight="1" outlineLevel="1">
      <c r="B647" s="56" t="s">
        <v>41</v>
      </c>
      <c r="C647" s="56" t="s">
        <v>133</v>
      </c>
      <c r="D647" s="88">
        <f t="shared" si="413"/>
        <v>0</v>
      </c>
      <c r="E647" s="88">
        <f t="shared" si="414"/>
        <v>0</v>
      </c>
      <c r="F647" s="65">
        <f t="shared" si="415"/>
        <v>0</v>
      </c>
      <c r="G647" s="65">
        <f t="shared" si="416"/>
        <v>0</v>
      </c>
      <c r="H647" s="65">
        <f t="shared" si="417"/>
        <v>0</v>
      </c>
      <c r="J647" s="88">
        <f t="shared" si="418"/>
        <v>0</v>
      </c>
      <c r="K647" s="88">
        <f t="shared" si="419"/>
        <v>0</v>
      </c>
      <c r="L647" s="88">
        <f t="shared" si="420"/>
        <v>1</v>
      </c>
      <c r="M647" s="88">
        <f t="shared" si="421"/>
        <v>0</v>
      </c>
      <c r="N647" s="88">
        <f t="shared" si="422"/>
        <v>0</v>
      </c>
      <c r="O647" s="88">
        <f t="shared" si="423"/>
        <v>0</v>
      </c>
      <c r="P647" s="65">
        <f t="shared" si="424"/>
        <v>0</v>
      </c>
      <c r="Q647" s="65">
        <f t="shared" si="425"/>
        <v>0</v>
      </c>
      <c r="R647" s="65">
        <f t="shared" si="426"/>
        <v>0</v>
      </c>
      <c r="S647" s="65">
        <f t="shared" si="427"/>
        <v>0</v>
      </c>
      <c r="T647" s="65">
        <f t="shared" si="428"/>
        <v>0</v>
      </c>
      <c r="U647" s="65">
        <f t="shared" si="429"/>
        <v>0</v>
      </c>
      <c r="V647" s="89">
        <f t="shared" si="430"/>
        <v>0</v>
      </c>
      <c r="W647" s="89">
        <f t="shared" si="431"/>
        <v>0</v>
      </c>
      <c r="X647" s="89">
        <f t="shared" si="432"/>
        <v>0</v>
      </c>
      <c r="Y647" s="89">
        <f t="shared" si="433"/>
        <v>0</v>
      </c>
      <c r="Z647" s="89">
        <f t="shared" si="434"/>
        <v>0</v>
      </c>
      <c r="AA647" s="89">
        <f t="shared" si="435"/>
        <v>0</v>
      </c>
      <c r="AB647" s="89">
        <f t="shared" si="436"/>
        <v>0</v>
      </c>
      <c r="AC647" s="89">
        <f t="shared" si="437"/>
        <v>0</v>
      </c>
      <c r="AD647" s="89">
        <f t="shared" si="438"/>
        <v>0</v>
      </c>
      <c r="AE647" s="89">
        <f t="shared" si="439"/>
        <v>0</v>
      </c>
      <c r="AF647" s="89">
        <f t="shared" si="440"/>
        <v>0</v>
      </c>
      <c r="AG647" s="89">
        <f t="shared" si="441"/>
        <v>0</v>
      </c>
      <c r="AH647" s="65">
        <v>0</v>
      </c>
      <c r="AI647" s="65">
        <v>0</v>
      </c>
      <c r="AJ647" s="65">
        <v>1599</v>
      </c>
      <c r="AK647" s="65">
        <v>0</v>
      </c>
      <c r="AL647" s="65">
        <v>0</v>
      </c>
      <c r="AM647" s="65">
        <v>0</v>
      </c>
      <c r="AN647" s="89">
        <v>0</v>
      </c>
      <c r="AO647" s="89">
        <v>0</v>
      </c>
      <c r="AP647" s="89">
        <v>198855</v>
      </c>
      <c r="AQ647" s="89">
        <v>0</v>
      </c>
      <c r="AR647" s="89">
        <v>0</v>
      </c>
      <c r="AS647" s="89">
        <v>0</v>
      </c>
      <c r="AT647" s="89">
        <v>0</v>
      </c>
      <c r="AU647" s="89">
        <v>0</v>
      </c>
      <c r="AV647" s="89">
        <v>1447095</v>
      </c>
      <c r="AW647" s="89">
        <v>0</v>
      </c>
      <c r="AX647" s="89">
        <v>0</v>
      </c>
      <c r="AY647" s="89">
        <v>0</v>
      </c>
      <c r="AZ647" s="65">
        <f t="shared" si="442"/>
        <v>0</v>
      </c>
      <c r="BA647" s="65">
        <f t="shared" si="443"/>
        <v>0</v>
      </c>
      <c r="BB647" s="65">
        <f t="shared" si="444"/>
        <v>124.36210131332082</v>
      </c>
      <c r="BC647" s="65">
        <f t="shared" si="445"/>
        <v>0</v>
      </c>
      <c r="BD647" s="65">
        <f t="shared" si="446"/>
        <v>0</v>
      </c>
      <c r="BE647" s="65">
        <f t="shared" si="447"/>
        <v>0</v>
      </c>
      <c r="BF647" s="65">
        <f t="shared" si="448"/>
        <v>0</v>
      </c>
      <c r="BG647" s="65">
        <f t="shared" si="449"/>
        <v>0</v>
      </c>
      <c r="BH647" s="65">
        <f t="shared" si="450"/>
        <v>905</v>
      </c>
      <c r="BI647" s="65">
        <f t="shared" si="451"/>
        <v>0</v>
      </c>
      <c r="BJ647" s="65">
        <f t="shared" si="452"/>
        <v>0</v>
      </c>
      <c r="BK647" s="65">
        <f t="shared" si="453"/>
        <v>0</v>
      </c>
    </row>
    <row r="648" spans="2:63" ht="15" hidden="1" customHeight="1" outlineLevel="1">
      <c r="B648" s="56" t="s">
        <v>41</v>
      </c>
      <c r="C648" s="56" t="s">
        <v>134</v>
      </c>
      <c r="D648" s="88">
        <f t="shared" si="413"/>
        <v>0</v>
      </c>
      <c r="E648" s="88">
        <f t="shared" si="414"/>
        <v>0</v>
      </c>
      <c r="F648" s="65">
        <f t="shared" si="415"/>
        <v>0</v>
      </c>
      <c r="G648" s="65">
        <f t="shared" si="416"/>
        <v>0</v>
      </c>
      <c r="H648" s="65">
        <f t="shared" si="417"/>
        <v>0</v>
      </c>
      <c r="J648" s="88">
        <f t="shared" si="418"/>
        <v>2.6666666666666668E-2</v>
      </c>
      <c r="K648" s="88">
        <f t="shared" si="419"/>
        <v>0</v>
      </c>
      <c r="L648" s="88">
        <f t="shared" si="420"/>
        <v>0.97333333333333338</v>
      </c>
      <c r="M648" s="88">
        <f t="shared" si="421"/>
        <v>0</v>
      </c>
      <c r="N648" s="88">
        <f t="shared" si="422"/>
        <v>0</v>
      </c>
      <c r="O648" s="88">
        <f t="shared" si="423"/>
        <v>0</v>
      </c>
      <c r="P648" s="65">
        <f t="shared" si="424"/>
        <v>0</v>
      </c>
      <c r="Q648" s="65">
        <f t="shared" si="425"/>
        <v>0</v>
      </c>
      <c r="R648" s="65">
        <f t="shared" si="426"/>
        <v>0</v>
      </c>
      <c r="S648" s="65">
        <f t="shared" si="427"/>
        <v>0</v>
      </c>
      <c r="T648" s="65">
        <f t="shared" si="428"/>
        <v>0</v>
      </c>
      <c r="U648" s="65">
        <f t="shared" si="429"/>
        <v>0</v>
      </c>
      <c r="V648" s="89">
        <f t="shared" si="430"/>
        <v>0</v>
      </c>
      <c r="W648" s="89">
        <f t="shared" si="431"/>
        <v>0</v>
      </c>
      <c r="X648" s="89">
        <f t="shared" si="432"/>
        <v>0</v>
      </c>
      <c r="Y648" s="89">
        <f t="shared" si="433"/>
        <v>0</v>
      </c>
      <c r="Z648" s="89">
        <f t="shared" si="434"/>
        <v>0</v>
      </c>
      <c r="AA648" s="89">
        <f t="shared" si="435"/>
        <v>0</v>
      </c>
      <c r="AB648" s="89">
        <f t="shared" si="436"/>
        <v>0</v>
      </c>
      <c r="AC648" s="89">
        <f t="shared" si="437"/>
        <v>0</v>
      </c>
      <c r="AD648" s="89">
        <f t="shared" si="438"/>
        <v>0</v>
      </c>
      <c r="AE648" s="89">
        <f t="shared" si="439"/>
        <v>0</v>
      </c>
      <c r="AF648" s="89">
        <f t="shared" si="440"/>
        <v>0</v>
      </c>
      <c r="AG648" s="89">
        <f t="shared" si="441"/>
        <v>0</v>
      </c>
      <c r="AH648" s="65">
        <v>2</v>
      </c>
      <c r="AI648" s="65">
        <v>0</v>
      </c>
      <c r="AJ648" s="65">
        <v>73</v>
      </c>
      <c r="AK648" s="65">
        <v>0</v>
      </c>
      <c r="AL648" s="65">
        <v>0</v>
      </c>
      <c r="AM648" s="65">
        <v>0</v>
      </c>
      <c r="AN648" s="89">
        <v>1920</v>
      </c>
      <c r="AO648" s="89">
        <v>0</v>
      </c>
      <c r="AP648" s="89">
        <v>65144</v>
      </c>
      <c r="AQ648" s="89">
        <v>0</v>
      </c>
      <c r="AR648" s="89">
        <v>0</v>
      </c>
      <c r="AS648" s="89">
        <v>0</v>
      </c>
      <c r="AT648" s="89">
        <v>1532</v>
      </c>
      <c r="AU648" s="89">
        <v>0</v>
      </c>
      <c r="AV648" s="89">
        <v>71029</v>
      </c>
      <c r="AW648" s="89">
        <v>0</v>
      </c>
      <c r="AX648" s="89">
        <v>0</v>
      </c>
      <c r="AY648" s="89">
        <v>0</v>
      </c>
      <c r="AZ648" s="65">
        <f t="shared" si="442"/>
        <v>960</v>
      </c>
      <c r="BA648" s="65">
        <f t="shared" si="443"/>
        <v>0</v>
      </c>
      <c r="BB648" s="65">
        <f t="shared" si="444"/>
        <v>892.38356164383561</v>
      </c>
      <c r="BC648" s="65">
        <f t="shared" si="445"/>
        <v>0</v>
      </c>
      <c r="BD648" s="65">
        <f t="shared" si="446"/>
        <v>0</v>
      </c>
      <c r="BE648" s="65">
        <f t="shared" si="447"/>
        <v>0</v>
      </c>
      <c r="BF648" s="65">
        <f t="shared" si="448"/>
        <v>766</v>
      </c>
      <c r="BG648" s="65">
        <f t="shared" si="449"/>
        <v>0</v>
      </c>
      <c r="BH648" s="65">
        <f t="shared" si="450"/>
        <v>973</v>
      </c>
      <c r="BI648" s="65">
        <f t="shared" si="451"/>
        <v>0</v>
      </c>
      <c r="BJ648" s="65">
        <f t="shared" si="452"/>
        <v>0</v>
      </c>
      <c r="BK648" s="65">
        <f t="shared" si="453"/>
        <v>0</v>
      </c>
    </row>
    <row r="649" spans="2:63" ht="15" hidden="1" customHeight="1" outlineLevel="1">
      <c r="B649" s="56" t="s">
        <v>41</v>
      </c>
      <c r="C649" s="56" t="s">
        <v>39</v>
      </c>
      <c r="D649" s="88">
        <f t="shared" si="413"/>
        <v>0</v>
      </c>
      <c r="E649" s="88">
        <f t="shared" si="414"/>
        <v>0</v>
      </c>
      <c r="F649" s="65">
        <f t="shared" si="415"/>
        <v>0</v>
      </c>
      <c r="G649" s="65">
        <f t="shared" si="416"/>
        <v>0</v>
      </c>
      <c r="H649" s="65">
        <f t="shared" si="417"/>
        <v>0</v>
      </c>
      <c r="J649" s="88">
        <f t="shared" si="418"/>
        <v>0.30233918275901323</v>
      </c>
      <c r="K649" s="88">
        <f t="shared" si="419"/>
        <v>0.12386860133278009</v>
      </c>
      <c r="L649" s="88">
        <f t="shared" si="420"/>
        <v>0.13222723531624195</v>
      </c>
      <c r="M649" s="88">
        <f t="shared" si="421"/>
        <v>0.1679988102863024</v>
      </c>
      <c r="N649" s="88">
        <f t="shared" si="422"/>
        <v>0.21758625555448893</v>
      </c>
      <c r="O649" s="88">
        <f t="shared" si="423"/>
        <v>5.5979914751173407E-2</v>
      </c>
      <c r="P649" s="65">
        <f t="shared" si="424"/>
        <v>0</v>
      </c>
      <c r="Q649" s="65">
        <f t="shared" si="425"/>
        <v>0</v>
      </c>
      <c r="R649" s="65">
        <f t="shared" si="426"/>
        <v>0</v>
      </c>
      <c r="S649" s="65">
        <f t="shared" si="427"/>
        <v>0</v>
      </c>
      <c r="T649" s="65">
        <f t="shared" si="428"/>
        <v>0</v>
      </c>
      <c r="U649" s="65">
        <f t="shared" si="429"/>
        <v>0</v>
      </c>
      <c r="V649" s="89">
        <f t="shared" si="430"/>
        <v>0</v>
      </c>
      <c r="W649" s="89">
        <f t="shared" si="431"/>
        <v>0</v>
      </c>
      <c r="X649" s="89">
        <f t="shared" si="432"/>
        <v>0</v>
      </c>
      <c r="Y649" s="89">
        <f t="shared" si="433"/>
        <v>0</v>
      </c>
      <c r="Z649" s="89">
        <f t="shared" si="434"/>
        <v>0</v>
      </c>
      <c r="AA649" s="89">
        <f t="shared" si="435"/>
        <v>0</v>
      </c>
      <c r="AB649" s="89">
        <f t="shared" si="436"/>
        <v>0</v>
      </c>
      <c r="AC649" s="89">
        <f t="shared" si="437"/>
        <v>0</v>
      </c>
      <c r="AD649" s="89">
        <f t="shared" si="438"/>
        <v>0</v>
      </c>
      <c r="AE649" s="89">
        <f t="shared" si="439"/>
        <v>0</v>
      </c>
      <c r="AF649" s="89">
        <f t="shared" si="440"/>
        <v>0</v>
      </c>
      <c r="AG649" s="89">
        <f t="shared" si="441"/>
        <v>0</v>
      </c>
      <c r="AH649" s="65">
        <v>0</v>
      </c>
      <c r="AI649" s="65">
        <v>0</v>
      </c>
      <c r="AJ649" s="65">
        <v>0</v>
      </c>
      <c r="AK649" s="65">
        <v>0</v>
      </c>
      <c r="AL649" s="65">
        <v>0</v>
      </c>
      <c r="AM649" s="65">
        <v>0</v>
      </c>
      <c r="AN649" s="89">
        <v>0</v>
      </c>
      <c r="AO649" s="89">
        <v>0</v>
      </c>
      <c r="AP649" s="89">
        <v>0</v>
      </c>
      <c r="AQ649" s="89">
        <v>0</v>
      </c>
      <c r="AR649" s="89">
        <v>0</v>
      </c>
      <c r="AS649" s="89">
        <v>0</v>
      </c>
      <c r="AT649" s="89">
        <v>0</v>
      </c>
      <c r="AU649" s="89">
        <v>0</v>
      </c>
      <c r="AV649" s="89">
        <v>0</v>
      </c>
      <c r="AW649" s="89">
        <v>0</v>
      </c>
      <c r="AX649" s="89">
        <v>0</v>
      </c>
      <c r="AY649" s="89">
        <v>0</v>
      </c>
      <c r="AZ649" s="65">
        <f t="shared" si="442"/>
        <v>0</v>
      </c>
      <c r="BA649" s="65">
        <f t="shared" si="443"/>
        <v>0</v>
      </c>
      <c r="BB649" s="65">
        <f t="shared" si="444"/>
        <v>0</v>
      </c>
      <c r="BC649" s="65">
        <f t="shared" si="445"/>
        <v>0</v>
      </c>
      <c r="BD649" s="65">
        <f t="shared" si="446"/>
        <v>0</v>
      </c>
      <c r="BE649" s="65">
        <f t="shared" si="447"/>
        <v>0</v>
      </c>
      <c r="BF649" s="65">
        <f t="shared" si="448"/>
        <v>0</v>
      </c>
      <c r="BG649" s="65">
        <f t="shared" si="449"/>
        <v>0</v>
      </c>
      <c r="BH649" s="65">
        <f t="shared" si="450"/>
        <v>0</v>
      </c>
      <c r="BI649" s="65">
        <f t="shared" si="451"/>
        <v>0</v>
      </c>
      <c r="BJ649" s="65">
        <f t="shared" si="452"/>
        <v>0</v>
      </c>
      <c r="BK649" s="65">
        <f t="shared" si="453"/>
        <v>0</v>
      </c>
    </row>
    <row r="650" spans="2:63" ht="15" hidden="1" customHeight="1" outlineLevel="1">
      <c r="B650" s="56" t="s">
        <v>41</v>
      </c>
      <c r="C650" s="56" t="s">
        <v>38</v>
      </c>
      <c r="D650" s="88">
        <f t="shared" si="413"/>
        <v>0</v>
      </c>
      <c r="E650" s="88">
        <f t="shared" si="414"/>
        <v>0</v>
      </c>
      <c r="F650" s="65">
        <f t="shared" si="415"/>
        <v>0</v>
      </c>
      <c r="G650" s="65">
        <f t="shared" si="416"/>
        <v>0</v>
      </c>
      <c r="H650" s="65">
        <f t="shared" si="417"/>
        <v>0</v>
      </c>
      <c r="J650" s="88">
        <f t="shared" si="418"/>
        <v>3.640891756698434E-2</v>
      </c>
      <c r="K650" s="88">
        <f t="shared" si="419"/>
        <v>2.6744210727400082E-3</v>
      </c>
      <c r="L650" s="88">
        <f t="shared" si="420"/>
        <v>0.94684411238228661</v>
      </c>
      <c r="M650" s="88">
        <f t="shared" si="421"/>
        <v>0</v>
      </c>
      <c r="N650" s="88">
        <f t="shared" si="422"/>
        <v>1.407254897798909E-2</v>
      </c>
      <c r="O650" s="88">
        <f t="shared" si="423"/>
        <v>0</v>
      </c>
      <c r="P650" s="65">
        <f t="shared" si="424"/>
        <v>0</v>
      </c>
      <c r="Q650" s="65">
        <f t="shared" si="425"/>
        <v>0</v>
      </c>
      <c r="R650" s="65">
        <f t="shared" si="426"/>
        <v>0</v>
      </c>
      <c r="S650" s="65">
        <f t="shared" si="427"/>
        <v>0</v>
      </c>
      <c r="T650" s="65">
        <f t="shared" si="428"/>
        <v>0</v>
      </c>
      <c r="U650" s="65">
        <f t="shared" si="429"/>
        <v>0</v>
      </c>
      <c r="V650" s="89">
        <f t="shared" si="430"/>
        <v>0</v>
      </c>
      <c r="W650" s="89">
        <f t="shared" si="431"/>
        <v>0</v>
      </c>
      <c r="X650" s="89">
        <f t="shared" si="432"/>
        <v>0</v>
      </c>
      <c r="Y650" s="89">
        <f t="shared" si="433"/>
        <v>0</v>
      </c>
      <c r="Z650" s="89">
        <f t="shared" si="434"/>
        <v>0</v>
      </c>
      <c r="AA650" s="89">
        <f t="shared" si="435"/>
        <v>0</v>
      </c>
      <c r="AB650" s="89">
        <f t="shared" si="436"/>
        <v>0</v>
      </c>
      <c r="AC650" s="89">
        <f t="shared" si="437"/>
        <v>0</v>
      </c>
      <c r="AD650" s="89">
        <f t="shared" si="438"/>
        <v>0</v>
      </c>
      <c r="AE650" s="89">
        <f t="shared" si="439"/>
        <v>0</v>
      </c>
      <c r="AF650" s="89">
        <f t="shared" si="440"/>
        <v>0</v>
      </c>
      <c r="AG650" s="89">
        <f t="shared" si="441"/>
        <v>0</v>
      </c>
      <c r="AH650" s="65">
        <v>5146</v>
      </c>
      <c r="AI650" s="65">
        <v>378</v>
      </c>
      <c r="AJ650" s="65">
        <v>133826</v>
      </c>
      <c r="AK650" s="65">
        <v>0</v>
      </c>
      <c r="AL650" s="65">
        <v>1989</v>
      </c>
      <c r="AM650" s="65">
        <v>0</v>
      </c>
      <c r="AN650" s="89">
        <v>7881883</v>
      </c>
      <c r="AO650" s="89">
        <v>513912</v>
      </c>
      <c r="AP650" s="89">
        <v>208207764</v>
      </c>
      <c r="AQ650" s="89">
        <v>0</v>
      </c>
      <c r="AR650" s="89">
        <v>3332540</v>
      </c>
      <c r="AS650" s="89">
        <v>0</v>
      </c>
      <c r="AT650" s="89">
        <v>5115254</v>
      </c>
      <c r="AU650" s="89">
        <v>354471</v>
      </c>
      <c r="AV650" s="89">
        <v>135288419</v>
      </c>
      <c r="AW650" s="89">
        <v>0</v>
      </c>
      <c r="AX650" s="89">
        <v>2010879</v>
      </c>
      <c r="AY650" s="89">
        <v>0</v>
      </c>
      <c r="AZ650" s="65">
        <f t="shared" si="442"/>
        <v>1531.6523513408472</v>
      </c>
      <c r="BA650" s="65">
        <f t="shared" si="443"/>
        <v>1359.5555555555557</v>
      </c>
      <c r="BB650" s="65">
        <f t="shared" si="444"/>
        <v>1555.8095138463377</v>
      </c>
      <c r="BC650" s="65">
        <f t="shared" si="445"/>
        <v>0</v>
      </c>
      <c r="BD650" s="65">
        <f t="shared" si="446"/>
        <v>1675.4851684263449</v>
      </c>
      <c r="BE650" s="65">
        <f t="shared" si="447"/>
        <v>0</v>
      </c>
      <c r="BF650" s="65">
        <f t="shared" si="448"/>
        <v>994.02526233968126</v>
      </c>
      <c r="BG650" s="65">
        <f t="shared" si="449"/>
        <v>937.75396825396831</v>
      </c>
      <c r="BH650" s="65">
        <f t="shared" si="450"/>
        <v>1010.9277644105032</v>
      </c>
      <c r="BI650" s="65">
        <f t="shared" si="451"/>
        <v>0</v>
      </c>
      <c r="BJ650" s="65">
        <f t="shared" si="452"/>
        <v>1011</v>
      </c>
      <c r="BK650" s="65">
        <f t="shared" si="453"/>
        <v>0</v>
      </c>
    </row>
    <row r="651" spans="2:63" ht="15" hidden="1" customHeight="1" outlineLevel="1">
      <c r="B651" s="56" t="s">
        <v>41</v>
      </c>
      <c r="C651" s="56" t="s">
        <v>37</v>
      </c>
      <c r="D651" s="88">
        <f t="shared" si="413"/>
        <v>0</v>
      </c>
      <c r="E651" s="88">
        <f t="shared" si="414"/>
        <v>0</v>
      </c>
      <c r="F651" s="65">
        <f t="shared" si="415"/>
        <v>0</v>
      </c>
      <c r="G651" s="65">
        <f t="shared" si="416"/>
        <v>0</v>
      </c>
      <c r="H651" s="65">
        <f t="shared" si="417"/>
        <v>0</v>
      </c>
      <c r="J651" s="88">
        <f t="shared" si="418"/>
        <v>0.30233918275901323</v>
      </c>
      <c r="K651" s="88">
        <f t="shared" si="419"/>
        <v>0.12386860133278009</v>
      </c>
      <c r="L651" s="88">
        <f t="shared" si="420"/>
        <v>0.13222723531624195</v>
      </c>
      <c r="M651" s="88">
        <f t="shared" si="421"/>
        <v>0.1679988102863024</v>
      </c>
      <c r="N651" s="88">
        <f t="shared" si="422"/>
        <v>0.21758625555448893</v>
      </c>
      <c r="O651" s="88">
        <f t="shared" si="423"/>
        <v>5.5979914751173407E-2</v>
      </c>
      <c r="P651" s="65">
        <f t="shared" si="424"/>
        <v>0</v>
      </c>
      <c r="Q651" s="65">
        <f t="shared" si="425"/>
        <v>0</v>
      </c>
      <c r="R651" s="65">
        <f t="shared" si="426"/>
        <v>0</v>
      </c>
      <c r="S651" s="65">
        <f t="shared" si="427"/>
        <v>0</v>
      </c>
      <c r="T651" s="65">
        <f t="shared" si="428"/>
        <v>0</v>
      </c>
      <c r="U651" s="65">
        <f t="shared" si="429"/>
        <v>0</v>
      </c>
      <c r="V651" s="89">
        <f t="shared" si="430"/>
        <v>0</v>
      </c>
      <c r="W651" s="89">
        <f t="shared" si="431"/>
        <v>0</v>
      </c>
      <c r="X651" s="89">
        <f t="shared" si="432"/>
        <v>0</v>
      </c>
      <c r="Y651" s="89">
        <f t="shared" si="433"/>
        <v>0</v>
      </c>
      <c r="Z651" s="89">
        <f t="shared" si="434"/>
        <v>0</v>
      </c>
      <c r="AA651" s="89">
        <f t="shared" si="435"/>
        <v>0</v>
      </c>
      <c r="AB651" s="89">
        <f t="shared" si="436"/>
        <v>0</v>
      </c>
      <c r="AC651" s="89">
        <f t="shared" si="437"/>
        <v>0</v>
      </c>
      <c r="AD651" s="89">
        <f t="shared" si="438"/>
        <v>0</v>
      </c>
      <c r="AE651" s="89">
        <f t="shared" si="439"/>
        <v>0</v>
      </c>
      <c r="AF651" s="89">
        <f t="shared" si="440"/>
        <v>0</v>
      </c>
      <c r="AG651" s="89">
        <f t="shared" si="441"/>
        <v>0</v>
      </c>
      <c r="AH651" s="65">
        <v>0</v>
      </c>
      <c r="AI651" s="65">
        <v>0</v>
      </c>
      <c r="AJ651" s="65">
        <v>0</v>
      </c>
      <c r="AK651" s="65">
        <v>0</v>
      </c>
      <c r="AL651" s="65">
        <v>0</v>
      </c>
      <c r="AM651" s="65">
        <v>0</v>
      </c>
      <c r="AN651" s="89">
        <v>0</v>
      </c>
      <c r="AO651" s="89">
        <v>0</v>
      </c>
      <c r="AP651" s="89">
        <v>0</v>
      </c>
      <c r="AQ651" s="89">
        <v>0</v>
      </c>
      <c r="AR651" s="89">
        <v>0</v>
      </c>
      <c r="AS651" s="89">
        <v>0</v>
      </c>
      <c r="AT651" s="89">
        <v>0</v>
      </c>
      <c r="AU651" s="89">
        <v>0</v>
      </c>
      <c r="AV651" s="89">
        <v>0</v>
      </c>
      <c r="AW651" s="89">
        <v>0</v>
      </c>
      <c r="AX651" s="89">
        <v>0</v>
      </c>
      <c r="AY651" s="89">
        <v>0</v>
      </c>
      <c r="AZ651" s="65">
        <f t="shared" si="442"/>
        <v>0</v>
      </c>
      <c r="BA651" s="65">
        <f t="shared" si="443"/>
        <v>0</v>
      </c>
      <c r="BB651" s="65">
        <f t="shared" si="444"/>
        <v>0</v>
      </c>
      <c r="BC651" s="65">
        <f t="shared" si="445"/>
        <v>0</v>
      </c>
      <c r="BD651" s="65">
        <f t="shared" si="446"/>
        <v>0</v>
      </c>
      <c r="BE651" s="65">
        <f t="shared" si="447"/>
        <v>0</v>
      </c>
      <c r="BF651" s="65">
        <f t="shared" si="448"/>
        <v>0</v>
      </c>
      <c r="BG651" s="65">
        <f t="shared" si="449"/>
        <v>0</v>
      </c>
      <c r="BH651" s="65">
        <f t="shared" si="450"/>
        <v>0</v>
      </c>
      <c r="BI651" s="65">
        <f t="shared" si="451"/>
        <v>0</v>
      </c>
      <c r="BJ651" s="65">
        <f t="shared" si="452"/>
        <v>0</v>
      </c>
      <c r="BK651" s="65">
        <f t="shared" si="453"/>
        <v>0</v>
      </c>
    </row>
    <row r="652" spans="2:63" ht="15" hidden="1" customHeight="1" outlineLevel="1">
      <c r="B652" s="56" t="s">
        <v>41</v>
      </c>
      <c r="C652" s="56" t="s">
        <v>36</v>
      </c>
      <c r="D652" s="88">
        <f t="shared" si="413"/>
        <v>0</v>
      </c>
      <c r="E652" s="88">
        <f t="shared" si="414"/>
        <v>0</v>
      </c>
      <c r="F652" s="65">
        <f t="shared" si="415"/>
        <v>0</v>
      </c>
      <c r="G652" s="65">
        <f t="shared" si="416"/>
        <v>0</v>
      </c>
      <c r="H652" s="65">
        <f t="shared" si="417"/>
        <v>0</v>
      </c>
      <c r="J652" s="88">
        <f t="shared" si="418"/>
        <v>0.30233918275901323</v>
      </c>
      <c r="K652" s="88">
        <f t="shared" si="419"/>
        <v>0.12386860133278009</v>
      </c>
      <c r="L652" s="88">
        <f t="shared" si="420"/>
        <v>0.13222723531624195</v>
      </c>
      <c r="M652" s="88">
        <f t="shared" si="421"/>
        <v>0.1679988102863024</v>
      </c>
      <c r="N652" s="88">
        <f t="shared" si="422"/>
        <v>0.21758625555448893</v>
      </c>
      <c r="O652" s="88">
        <f t="shared" si="423"/>
        <v>5.5979914751173407E-2</v>
      </c>
      <c r="P652" s="65">
        <f t="shared" si="424"/>
        <v>0</v>
      </c>
      <c r="Q652" s="65">
        <f t="shared" si="425"/>
        <v>0</v>
      </c>
      <c r="R652" s="65">
        <f t="shared" si="426"/>
        <v>0</v>
      </c>
      <c r="S652" s="65">
        <f t="shared" si="427"/>
        <v>0</v>
      </c>
      <c r="T652" s="65">
        <f t="shared" si="428"/>
        <v>0</v>
      </c>
      <c r="U652" s="65">
        <f t="shared" si="429"/>
        <v>0</v>
      </c>
      <c r="V652" s="89">
        <f t="shared" si="430"/>
        <v>0</v>
      </c>
      <c r="W652" s="89">
        <f t="shared" si="431"/>
        <v>0</v>
      </c>
      <c r="X652" s="89">
        <f t="shared" si="432"/>
        <v>0</v>
      </c>
      <c r="Y652" s="89">
        <f t="shared" si="433"/>
        <v>0</v>
      </c>
      <c r="Z652" s="89">
        <f t="shared" si="434"/>
        <v>0</v>
      </c>
      <c r="AA652" s="89">
        <f t="shared" si="435"/>
        <v>0</v>
      </c>
      <c r="AB652" s="89">
        <f t="shared" si="436"/>
        <v>0</v>
      </c>
      <c r="AC652" s="89">
        <f t="shared" si="437"/>
        <v>0</v>
      </c>
      <c r="AD652" s="89">
        <f t="shared" si="438"/>
        <v>0</v>
      </c>
      <c r="AE652" s="89">
        <f t="shared" si="439"/>
        <v>0</v>
      </c>
      <c r="AF652" s="89">
        <f t="shared" si="440"/>
        <v>0</v>
      </c>
      <c r="AG652" s="89">
        <f t="shared" si="441"/>
        <v>0</v>
      </c>
      <c r="AH652" s="65">
        <v>0</v>
      </c>
      <c r="AI652" s="65">
        <v>0</v>
      </c>
      <c r="AJ652" s="65">
        <v>0</v>
      </c>
      <c r="AK652" s="65">
        <v>0</v>
      </c>
      <c r="AL652" s="65">
        <v>0</v>
      </c>
      <c r="AM652" s="65">
        <v>0</v>
      </c>
      <c r="AN652" s="89">
        <v>0</v>
      </c>
      <c r="AO652" s="89">
        <v>0</v>
      </c>
      <c r="AP652" s="89">
        <v>0</v>
      </c>
      <c r="AQ652" s="89">
        <v>0</v>
      </c>
      <c r="AR652" s="89">
        <v>0</v>
      </c>
      <c r="AS652" s="89">
        <v>0</v>
      </c>
      <c r="AT652" s="89">
        <v>0</v>
      </c>
      <c r="AU652" s="89">
        <v>0</v>
      </c>
      <c r="AV652" s="89">
        <v>0</v>
      </c>
      <c r="AW652" s="89">
        <v>0</v>
      </c>
      <c r="AX652" s="89">
        <v>0</v>
      </c>
      <c r="AY652" s="89">
        <v>0</v>
      </c>
      <c r="AZ652" s="65">
        <f t="shared" si="442"/>
        <v>0</v>
      </c>
      <c r="BA652" s="65">
        <f t="shared" si="443"/>
        <v>0</v>
      </c>
      <c r="BB652" s="65">
        <f t="shared" si="444"/>
        <v>0</v>
      </c>
      <c r="BC652" s="65">
        <f t="shared" si="445"/>
        <v>0</v>
      </c>
      <c r="BD652" s="65">
        <f t="shared" si="446"/>
        <v>0</v>
      </c>
      <c r="BE652" s="65">
        <f t="shared" si="447"/>
        <v>0</v>
      </c>
      <c r="BF652" s="65">
        <f t="shared" si="448"/>
        <v>0</v>
      </c>
      <c r="BG652" s="65">
        <f t="shared" si="449"/>
        <v>0</v>
      </c>
      <c r="BH652" s="65">
        <f t="shared" si="450"/>
        <v>0</v>
      </c>
      <c r="BI652" s="65">
        <f t="shared" si="451"/>
        <v>0</v>
      </c>
      <c r="BJ652" s="65">
        <f t="shared" si="452"/>
        <v>0</v>
      </c>
      <c r="BK652" s="65">
        <f t="shared" si="453"/>
        <v>0</v>
      </c>
    </row>
    <row r="653" spans="2:63" ht="15" hidden="1" customHeight="1" outlineLevel="1">
      <c r="B653" s="56" t="s">
        <v>41</v>
      </c>
      <c r="C653" s="56" t="s">
        <v>35</v>
      </c>
      <c r="D653" s="88">
        <f t="shared" si="413"/>
        <v>0</v>
      </c>
      <c r="E653" s="88">
        <f t="shared" si="414"/>
        <v>0</v>
      </c>
      <c r="F653" s="65">
        <f t="shared" si="415"/>
        <v>0</v>
      </c>
      <c r="G653" s="65">
        <f t="shared" si="416"/>
        <v>0</v>
      </c>
      <c r="H653" s="65">
        <f t="shared" si="417"/>
        <v>0</v>
      </c>
      <c r="J653" s="88">
        <f t="shared" si="418"/>
        <v>0.30233918275901323</v>
      </c>
      <c r="K653" s="88">
        <f t="shared" si="419"/>
        <v>0.12386860133278009</v>
      </c>
      <c r="L653" s="88">
        <f t="shared" si="420"/>
        <v>0.13222723531624195</v>
      </c>
      <c r="M653" s="88">
        <f t="shared" si="421"/>
        <v>0.1679988102863024</v>
      </c>
      <c r="N653" s="88">
        <f t="shared" si="422"/>
        <v>0.21758625555448893</v>
      </c>
      <c r="O653" s="88">
        <f t="shared" si="423"/>
        <v>5.5979914751173407E-2</v>
      </c>
      <c r="P653" s="65">
        <f t="shared" si="424"/>
        <v>0</v>
      </c>
      <c r="Q653" s="65">
        <f t="shared" si="425"/>
        <v>0</v>
      </c>
      <c r="R653" s="65">
        <f t="shared" si="426"/>
        <v>0</v>
      </c>
      <c r="S653" s="65">
        <f t="shared" si="427"/>
        <v>0</v>
      </c>
      <c r="T653" s="65">
        <f t="shared" si="428"/>
        <v>0</v>
      </c>
      <c r="U653" s="65">
        <f t="shared" si="429"/>
        <v>0</v>
      </c>
      <c r="V653" s="89">
        <f t="shared" si="430"/>
        <v>0</v>
      </c>
      <c r="W653" s="89">
        <f t="shared" si="431"/>
        <v>0</v>
      </c>
      <c r="X653" s="89">
        <f t="shared" si="432"/>
        <v>0</v>
      </c>
      <c r="Y653" s="89">
        <f t="shared" si="433"/>
        <v>0</v>
      </c>
      <c r="Z653" s="89">
        <f t="shared" si="434"/>
        <v>0</v>
      </c>
      <c r="AA653" s="89">
        <f t="shared" si="435"/>
        <v>0</v>
      </c>
      <c r="AB653" s="89">
        <f t="shared" si="436"/>
        <v>0</v>
      </c>
      <c r="AC653" s="89">
        <f t="shared" si="437"/>
        <v>0</v>
      </c>
      <c r="AD653" s="89">
        <f t="shared" si="438"/>
        <v>0</v>
      </c>
      <c r="AE653" s="89">
        <f t="shared" si="439"/>
        <v>0</v>
      </c>
      <c r="AF653" s="89">
        <f t="shared" si="440"/>
        <v>0</v>
      </c>
      <c r="AG653" s="89">
        <f t="shared" si="441"/>
        <v>0</v>
      </c>
      <c r="AH653" s="65">
        <v>0</v>
      </c>
      <c r="AI653" s="65">
        <v>0</v>
      </c>
      <c r="AJ653" s="65">
        <v>0</v>
      </c>
      <c r="AK653" s="65">
        <v>0</v>
      </c>
      <c r="AL653" s="65">
        <v>0</v>
      </c>
      <c r="AM653" s="65">
        <v>0</v>
      </c>
      <c r="AN653" s="89">
        <v>0</v>
      </c>
      <c r="AO653" s="89">
        <v>0</v>
      </c>
      <c r="AP653" s="89">
        <v>0</v>
      </c>
      <c r="AQ653" s="89">
        <v>0</v>
      </c>
      <c r="AR653" s="89">
        <v>0</v>
      </c>
      <c r="AS653" s="89">
        <v>0</v>
      </c>
      <c r="AT653" s="89">
        <v>0</v>
      </c>
      <c r="AU653" s="89">
        <v>0</v>
      </c>
      <c r="AV653" s="89">
        <v>0</v>
      </c>
      <c r="AW653" s="89">
        <v>0</v>
      </c>
      <c r="AX653" s="89">
        <v>0</v>
      </c>
      <c r="AY653" s="89">
        <v>0</v>
      </c>
      <c r="AZ653" s="65">
        <f t="shared" si="442"/>
        <v>0</v>
      </c>
      <c r="BA653" s="65">
        <f t="shared" si="443"/>
        <v>0</v>
      </c>
      <c r="BB653" s="65">
        <f t="shared" si="444"/>
        <v>0</v>
      </c>
      <c r="BC653" s="65">
        <f t="shared" si="445"/>
        <v>0</v>
      </c>
      <c r="BD653" s="65">
        <f t="shared" si="446"/>
        <v>0</v>
      </c>
      <c r="BE653" s="65">
        <f t="shared" si="447"/>
        <v>0</v>
      </c>
      <c r="BF653" s="65">
        <f t="shared" si="448"/>
        <v>0</v>
      </c>
      <c r="BG653" s="65">
        <f t="shared" si="449"/>
        <v>0</v>
      </c>
      <c r="BH653" s="65">
        <f t="shared" si="450"/>
        <v>0</v>
      </c>
      <c r="BI653" s="65">
        <f t="shared" si="451"/>
        <v>0</v>
      </c>
      <c r="BJ653" s="65">
        <f t="shared" si="452"/>
        <v>0</v>
      </c>
      <c r="BK653" s="65">
        <f t="shared" si="453"/>
        <v>0</v>
      </c>
    </row>
    <row r="654" spans="2:63" ht="15" hidden="1" customHeight="1" outlineLevel="1">
      <c r="B654" s="56" t="s">
        <v>41</v>
      </c>
      <c r="C654" s="56" t="s">
        <v>34</v>
      </c>
      <c r="D654" s="88">
        <f t="shared" si="413"/>
        <v>0</v>
      </c>
      <c r="E654" s="88">
        <f t="shared" si="414"/>
        <v>0</v>
      </c>
      <c r="F654" s="65">
        <f t="shared" si="415"/>
        <v>0</v>
      </c>
      <c r="G654" s="65">
        <f t="shared" si="416"/>
        <v>0</v>
      </c>
      <c r="H654" s="65">
        <f t="shared" si="417"/>
        <v>0</v>
      </c>
      <c r="J654" s="88">
        <f t="shared" si="418"/>
        <v>0.30233918275901323</v>
      </c>
      <c r="K654" s="88">
        <f t="shared" si="419"/>
        <v>0.12386860133278009</v>
      </c>
      <c r="L654" s="88">
        <f t="shared" si="420"/>
        <v>0.13222723531624195</v>
      </c>
      <c r="M654" s="88">
        <f t="shared" si="421"/>
        <v>0.1679988102863024</v>
      </c>
      <c r="N654" s="88">
        <f t="shared" si="422"/>
        <v>0.21758625555448893</v>
      </c>
      <c r="O654" s="88">
        <f t="shared" si="423"/>
        <v>5.5979914751173407E-2</v>
      </c>
      <c r="P654" s="65">
        <f t="shared" si="424"/>
        <v>0</v>
      </c>
      <c r="Q654" s="65">
        <f t="shared" si="425"/>
        <v>0</v>
      </c>
      <c r="R654" s="65">
        <f t="shared" si="426"/>
        <v>0</v>
      </c>
      <c r="S654" s="65">
        <f t="shared" si="427"/>
        <v>0</v>
      </c>
      <c r="T654" s="65">
        <f t="shared" si="428"/>
        <v>0</v>
      </c>
      <c r="U654" s="65">
        <f t="shared" si="429"/>
        <v>0</v>
      </c>
      <c r="V654" s="89">
        <f t="shared" si="430"/>
        <v>0</v>
      </c>
      <c r="W654" s="89">
        <f t="shared" si="431"/>
        <v>0</v>
      </c>
      <c r="X654" s="89">
        <f t="shared" si="432"/>
        <v>0</v>
      </c>
      <c r="Y654" s="89">
        <f t="shared" si="433"/>
        <v>0</v>
      </c>
      <c r="Z654" s="89">
        <f t="shared" si="434"/>
        <v>0</v>
      </c>
      <c r="AA654" s="89">
        <f t="shared" si="435"/>
        <v>0</v>
      </c>
      <c r="AB654" s="89">
        <f t="shared" si="436"/>
        <v>0</v>
      </c>
      <c r="AC654" s="89">
        <f t="shared" si="437"/>
        <v>0</v>
      </c>
      <c r="AD654" s="89">
        <f t="shared" si="438"/>
        <v>0</v>
      </c>
      <c r="AE654" s="89">
        <f t="shared" si="439"/>
        <v>0</v>
      </c>
      <c r="AF654" s="89">
        <f t="shared" si="440"/>
        <v>0</v>
      </c>
      <c r="AG654" s="89">
        <f t="shared" si="441"/>
        <v>0</v>
      </c>
      <c r="AH654" s="65">
        <v>0</v>
      </c>
      <c r="AI654" s="65">
        <v>0</v>
      </c>
      <c r="AJ654" s="65">
        <v>0</v>
      </c>
      <c r="AK654" s="65">
        <v>0</v>
      </c>
      <c r="AL654" s="65">
        <v>0</v>
      </c>
      <c r="AM654" s="65">
        <v>0</v>
      </c>
      <c r="AN654" s="89">
        <v>0</v>
      </c>
      <c r="AO654" s="89">
        <v>0</v>
      </c>
      <c r="AP654" s="89">
        <v>0</v>
      </c>
      <c r="AQ654" s="89">
        <v>0</v>
      </c>
      <c r="AR654" s="89">
        <v>0</v>
      </c>
      <c r="AS654" s="89">
        <v>0</v>
      </c>
      <c r="AT654" s="89">
        <v>0</v>
      </c>
      <c r="AU654" s="89">
        <v>0</v>
      </c>
      <c r="AV654" s="89">
        <v>0</v>
      </c>
      <c r="AW654" s="89">
        <v>0</v>
      </c>
      <c r="AX654" s="89">
        <v>0</v>
      </c>
      <c r="AY654" s="89">
        <v>0</v>
      </c>
      <c r="AZ654" s="65">
        <f t="shared" si="442"/>
        <v>0</v>
      </c>
      <c r="BA654" s="65">
        <f t="shared" si="443"/>
        <v>0</v>
      </c>
      <c r="BB654" s="65">
        <f t="shared" si="444"/>
        <v>0</v>
      </c>
      <c r="BC654" s="65">
        <f t="shared" si="445"/>
        <v>0</v>
      </c>
      <c r="BD654" s="65">
        <f t="shared" si="446"/>
        <v>0</v>
      </c>
      <c r="BE654" s="65">
        <f t="shared" si="447"/>
        <v>0</v>
      </c>
      <c r="BF654" s="65">
        <f t="shared" si="448"/>
        <v>0</v>
      </c>
      <c r="BG654" s="65">
        <f t="shared" si="449"/>
        <v>0</v>
      </c>
      <c r="BH654" s="65">
        <f t="shared" si="450"/>
        <v>0</v>
      </c>
      <c r="BI654" s="65">
        <f t="shared" si="451"/>
        <v>0</v>
      </c>
      <c r="BJ654" s="65">
        <f t="shared" si="452"/>
        <v>0</v>
      </c>
      <c r="BK654" s="65">
        <f t="shared" si="453"/>
        <v>0</v>
      </c>
    </row>
    <row r="655" spans="2:63" ht="15" hidden="1" customHeight="1" outlineLevel="1">
      <c r="B655" s="56" t="s">
        <v>41</v>
      </c>
      <c r="C655" s="56" t="s">
        <v>33</v>
      </c>
      <c r="D655" s="88">
        <f t="shared" si="413"/>
        <v>0</v>
      </c>
      <c r="E655" s="88">
        <f t="shared" si="414"/>
        <v>0</v>
      </c>
      <c r="F655" s="65">
        <f t="shared" si="415"/>
        <v>0</v>
      </c>
      <c r="G655" s="65">
        <f t="shared" si="416"/>
        <v>0</v>
      </c>
      <c r="H655" s="65">
        <f t="shared" si="417"/>
        <v>0</v>
      </c>
      <c r="J655" s="88">
        <f t="shared" si="418"/>
        <v>2.1215424051544158E-3</v>
      </c>
      <c r="K655" s="88">
        <f t="shared" si="419"/>
        <v>1.4474881990361086E-3</v>
      </c>
      <c r="L655" s="88">
        <f t="shared" si="420"/>
        <v>1.7394240385815787E-2</v>
      </c>
      <c r="M655" s="88">
        <f t="shared" si="421"/>
        <v>0.97903672900999372</v>
      </c>
      <c r="N655" s="88">
        <f t="shared" si="422"/>
        <v>0</v>
      </c>
      <c r="O655" s="88">
        <f t="shared" si="423"/>
        <v>0</v>
      </c>
      <c r="P655" s="65">
        <f t="shared" si="424"/>
        <v>0</v>
      </c>
      <c r="Q655" s="65">
        <f t="shared" si="425"/>
        <v>0</v>
      </c>
      <c r="R655" s="65">
        <f t="shared" si="426"/>
        <v>0</v>
      </c>
      <c r="S655" s="65">
        <f t="shared" si="427"/>
        <v>0</v>
      </c>
      <c r="T655" s="65">
        <f t="shared" si="428"/>
        <v>0</v>
      </c>
      <c r="U655" s="65">
        <f t="shared" si="429"/>
        <v>0</v>
      </c>
      <c r="V655" s="89">
        <f t="shared" si="430"/>
        <v>0</v>
      </c>
      <c r="W655" s="89">
        <f t="shared" si="431"/>
        <v>0</v>
      </c>
      <c r="X655" s="89">
        <f t="shared" si="432"/>
        <v>0</v>
      </c>
      <c r="Y655" s="89">
        <f t="shared" si="433"/>
        <v>0</v>
      </c>
      <c r="Z655" s="89">
        <f t="shared" si="434"/>
        <v>0</v>
      </c>
      <c r="AA655" s="89">
        <f t="shared" si="435"/>
        <v>0</v>
      </c>
      <c r="AB655" s="89">
        <f t="shared" si="436"/>
        <v>0</v>
      </c>
      <c r="AC655" s="89">
        <f t="shared" si="437"/>
        <v>0</v>
      </c>
      <c r="AD655" s="89">
        <f t="shared" si="438"/>
        <v>0</v>
      </c>
      <c r="AE655" s="89">
        <f t="shared" si="439"/>
        <v>0</v>
      </c>
      <c r="AF655" s="89">
        <f t="shared" si="440"/>
        <v>0</v>
      </c>
      <c r="AG655" s="89">
        <f t="shared" si="441"/>
        <v>0</v>
      </c>
      <c r="AH655" s="65">
        <v>13748</v>
      </c>
      <c r="AI655" s="65">
        <v>9380</v>
      </c>
      <c r="AJ655" s="65">
        <v>112718</v>
      </c>
      <c r="AK655" s="65">
        <v>6344345</v>
      </c>
      <c r="AL655" s="65">
        <v>0</v>
      </c>
      <c r="AM655" s="65"/>
      <c r="AN655" s="89">
        <v>9427966</v>
      </c>
      <c r="AO655" s="89">
        <v>10479770</v>
      </c>
      <c r="AP655" s="89">
        <v>53268944</v>
      </c>
      <c r="AQ655" s="89">
        <v>3591536971</v>
      </c>
      <c r="AR655" s="89">
        <v>0</v>
      </c>
      <c r="AS655" s="89">
        <v>-1280805</v>
      </c>
      <c r="AT655" s="89">
        <v>5054446</v>
      </c>
      <c r="AU655" s="89">
        <v>2428089</v>
      </c>
      <c r="AV655" s="89">
        <v>34477981</v>
      </c>
      <c r="AW655" s="89">
        <v>1877421910</v>
      </c>
      <c r="AX655" s="89">
        <v>0</v>
      </c>
      <c r="AY655" s="89">
        <v>-392272</v>
      </c>
      <c r="AZ655" s="65">
        <f t="shared" si="442"/>
        <v>685.77000290951412</v>
      </c>
      <c r="BA655" s="65">
        <f t="shared" si="443"/>
        <v>1117.2462686567164</v>
      </c>
      <c r="BB655" s="65">
        <f t="shared" si="444"/>
        <v>472.58595787718019</v>
      </c>
      <c r="BC655" s="65">
        <f t="shared" si="445"/>
        <v>566.1005148679651</v>
      </c>
      <c r="BD655" s="65">
        <f t="shared" si="446"/>
        <v>0</v>
      </c>
      <c r="BE655" s="65">
        <f t="shared" si="447"/>
        <v>0</v>
      </c>
      <c r="BF655" s="65">
        <f t="shared" si="448"/>
        <v>367.64954902531275</v>
      </c>
      <c r="BG655" s="65">
        <f t="shared" si="449"/>
        <v>258.85810234541577</v>
      </c>
      <c r="BH655" s="65">
        <f t="shared" si="450"/>
        <v>305.87821820827196</v>
      </c>
      <c r="BI655" s="65">
        <f t="shared" si="451"/>
        <v>295.92052607479576</v>
      </c>
      <c r="BJ655" s="65">
        <f t="shared" si="452"/>
        <v>0</v>
      </c>
      <c r="BK655" s="65">
        <f t="shared" si="453"/>
        <v>0</v>
      </c>
    </row>
    <row r="656" spans="2:63" ht="15" hidden="1" customHeight="1" outlineLevel="1">
      <c r="B656" s="56" t="s">
        <v>41</v>
      </c>
      <c r="C656" s="56" t="s">
        <v>32</v>
      </c>
      <c r="D656" s="88">
        <f t="shared" si="413"/>
        <v>0</v>
      </c>
      <c r="E656" s="88">
        <f t="shared" si="414"/>
        <v>0</v>
      </c>
      <c r="F656" s="65">
        <f t="shared" si="415"/>
        <v>0</v>
      </c>
      <c r="G656" s="65">
        <f t="shared" si="416"/>
        <v>0</v>
      </c>
      <c r="H656" s="65">
        <f t="shared" si="417"/>
        <v>0</v>
      </c>
      <c r="J656" s="88">
        <f t="shared" si="418"/>
        <v>1.094700497276867E-4</v>
      </c>
      <c r="K656" s="88">
        <f t="shared" si="419"/>
        <v>0</v>
      </c>
      <c r="L656" s="88">
        <f t="shared" si="420"/>
        <v>5.1486540421684913E-2</v>
      </c>
      <c r="M656" s="88">
        <f t="shared" si="421"/>
        <v>0.94839718038673826</v>
      </c>
      <c r="N656" s="88">
        <f t="shared" si="422"/>
        <v>0</v>
      </c>
      <c r="O656" s="88">
        <f t="shared" si="423"/>
        <v>6.8091418490905608E-6</v>
      </c>
      <c r="P656" s="65">
        <f t="shared" si="424"/>
        <v>0</v>
      </c>
      <c r="Q656" s="65">
        <f t="shared" si="425"/>
        <v>0</v>
      </c>
      <c r="R656" s="65">
        <f t="shared" si="426"/>
        <v>0</v>
      </c>
      <c r="S656" s="65">
        <f t="shared" si="427"/>
        <v>0</v>
      </c>
      <c r="T656" s="65">
        <f t="shared" si="428"/>
        <v>0</v>
      </c>
      <c r="U656" s="65">
        <f t="shared" si="429"/>
        <v>0</v>
      </c>
      <c r="V656" s="89">
        <f t="shared" si="430"/>
        <v>0</v>
      </c>
      <c r="W656" s="89">
        <f t="shared" si="431"/>
        <v>0</v>
      </c>
      <c r="X656" s="89">
        <f t="shared" si="432"/>
        <v>0</v>
      </c>
      <c r="Y656" s="89">
        <f t="shared" si="433"/>
        <v>0</v>
      </c>
      <c r="Z656" s="89">
        <f t="shared" si="434"/>
        <v>0</v>
      </c>
      <c r="AA656" s="89">
        <f t="shared" si="435"/>
        <v>0</v>
      </c>
      <c r="AB656" s="89">
        <f t="shared" si="436"/>
        <v>0</v>
      </c>
      <c r="AC656" s="89">
        <f t="shared" si="437"/>
        <v>0</v>
      </c>
      <c r="AD656" s="89">
        <f t="shared" si="438"/>
        <v>0</v>
      </c>
      <c r="AE656" s="89">
        <f t="shared" si="439"/>
        <v>0</v>
      </c>
      <c r="AF656" s="89">
        <f t="shared" si="440"/>
        <v>0</v>
      </c>
      <c r="AG656" s="89">
        <f t="shared" si="441"/>
        <v>0</v>
      </c>
      <c r="AH656" s="65">
        <v>209</v>
      </c>
      <c r="AI656" s="65">
        <v>0</v>
      </c>
      <c r="AJ656" s="65">
        <v>98298</v>
      </c>
      <c r="AK656" s="65">
        <v>1810678</v>
      </c>
      <c r="AL656" s="65">
        <v>0</v>
      </c>
      <c r="AM656" s="65">
        <v>13</v>
      </c>
      <c r="AN656" s="89">
        <v>194947</v>
      </c>
      <c r="AO656" s="89">
        <v>0</v>
      </c>
      <c r="AP656" s="89">
        <v>40493787</v>
      </c>
      <c r="AQ656" s="89">
        <v>1091553406</v>
      </c>
      <c r="AR656" s="89">
        <v>0</v>
      </c>
      <c r="AS656" s="89">
        <v>9290</v>
      </c>
      <c r="AT656" s="89">
        <v>80975</v>
      </c>
      <c r="AU656" s="89">
        <v>0</v>
      </c>
      <c r="AV656" s="89">
        <v>33152764</v>
      </c>
      <c r="AW656" s="89">
        <v>524209896</v>
      </c>
      <c r="AX656" s="89">
        <v>0</v>
      </c>
      <c r="AY656" s="89">
        <v>3991</v>
      </c>
      <c r="AZ656" s="65">
        <f t="shared" si="442"/>
        <v>932.76076555023928</v>
      </c>
      <c r="BA656" s="65">
        <f t="shared" si="443"/>
        <v>0</v>
      </c>
      <c r="BB656" s="65">
        <f t="shared" si="444"/>
        <v>411.94924616981018</v>
      </c>
      <c r="BC656" s="65">
        <f t="shared" si="445"/>
        <v>602.84236402054921</v>
      </c>
      <c r="BD656" s="65">
        <f t="shared" si="446"/>
        <v>0</v>
      </c>
      <c r="BE656" s="65">
        <f t="shared" si="447"/>
        <v>714.61538461538464</v>
      </c>
      <c r="BF656" s="65">
        <f t="shared" si="448"/>
        <v>387.44019138755982</v>
      </c>
      <c r="BG656" s="65">
        <f t="shared" si="449"/>
        <v>0</v>
      </c>
      <c r="BH656" s="65">
        <f t="shared" si="450"/>
        <v>337.26794034466621</v>
      </c>
      <c r="BI656" s="65">
        <f t="shared" si="451"/>
        <v>289.51028067939194</v>
      </c>
      <c r="BJ656" s="65">
        <f t="shared" si="452"/>
        <v>0</v>
      </c>
      <c r="BK656" s="65">
        <f t="shared" si="453"/>
        <v>307</v>
      </c>
    </row>
    <row r="657" spans="2:63" ht="15" hidden="1" customHeight="1" outlineLevel="1">
      <c r="B657" s="56" t="s">
        <v>41</v>
      </c>
      <c r="C657" s="56" t="s">
        <v>31</v>
      </c>
      <c r="D657" s="88">
        <f t="shared" si="413"/>
        <v>0</v>
      </c>
      <c r="E657" s="88">
        <f t="shared" si="414"/>
        <v>0</v>
      </c>
      <c r="F657" s="65">
        <f t="shared" si="415"/>
        <v>0</v>
      </c>
      <c r="G657" s="65">
        <f t="shared" si="416"/>
        <v>0</v>
      </c>
      <c r="H657" s="65">
        <f t="shared" si="417"/>
        <v>0</v>
      </c>
      <c r="J657" s="88">
        <f t="shared" si="418"/>
        <v>0.30233918275901323</v>
      </c>
      <c r="K657" s="88">
        <f t="shared" si="419"/>
        <v>0.12386860133278009</v>
      </c>
      <c r="L657" s="88">
        <f t="shared" si="420"/>
        <v>0.13222723531624195</v>
      </c>
      <c r="M657" s="88">
        <f t="shared" si="421"/>
        <v>0.1679988102863024</v>
      </c>
      <c r="N657" s="88">
        <f t="shared" si="422"/>
        <v>0.21758625555448893</v>
      </c>
      <c r="O657" s="88">
        <f t="shared" si="423"/>
        <v>5.5979914751173407E-2</v>
      </c>
      <c r="P657" s="65">
        <f t="shared" si="424"/>
        <v>0</v>
      </c>
      <c r="Q657" s="65">
        <f t="shared" si="425"/>
        <v>0</v>
      </c>
      <c r="R657" s="65">
        <f t="shared" si="426"/>
        <v>0</v>
      </c>
      <c r="S657" s="65">
        <f t="shared" si="427"/>
        <v>0</v>
      </c>
      <c r="T657" s="65">
        <f t="shared" si="428"/>
        <v>0</v>
      </c>
      <c r="U657" s="65">
        <f t="shared" si="429"/>
        <v>0</v>
      </c>
      <c r="V657" s="89">
        <f t="shared" si="430"/>
        <v>0</v>
      </c>
      <c r="W657" s="89">
        <f t="shared" si="431"/>
        <v>0</v>
      </c>
      <c r="X657" s="89">
        <f t="shared" si="432"/>
        <v>0</v>
      </c>
      <c r="Y657" s="89">
        <f t="shared" si="433"/>
        <v>0</v>
      </c>
      <c r="Z657" s="89">
        <f t="shared" si="434"/>
        <v>0</v>
      </c>
      <c r="AA657" s="89">
        <f t="shared" si="435"/>
        <v>0</v>
      </c>
      <c r="AB657" s="89">
        <f t="shared" si="436"/>
        <v>0</v>
      </c>
      <c r="AC657" s="89">
        <f t="shared" si="437"/>
        <v>0</v>
      </c>
      <c r="AD657" s="89">
        <f t="shared" si="438"/>
        <v>0</v>
      </c>
      <c r="AE657" s="89">
        <f t="shared" si="439"/>
        <v>0</v>
      </c>
      <c r="AF657" s="89">
        <f t="shared" si="440"/>
        <v>0</v>
      </c>
      <c r="AG657" s="89">
        <f t="shared" si="441"/>
        <v>0</v>
      </c>
      <c r="AH657" s="65">
        <v>0</v>
      </c>
      <c r="AI657" s="65">
        <v>0</v>
      </c>
      <c r="AJ657" s="65">
        <v>0</v>
      </c>
      <c r="AK657" s="65">
        <v>0</v>
      </c>
      <c r="AL657" s="65">
        <v>0</v>
      </c>
      <c r="AM657" s="65">
        <v>0</v>
      </c>
      <c r="AN657" s="89">
        <v>0</v>
      </c>
      <c r="AO657" s="89">
        <v>0</v>
      </c>
      <c r="AP657" s="89">
        <v>0</v>
      </c>
      <c r="AQ657" s="89">
        <v>0</v>
      </c>
      <c r="AR657" s="89">
        <v>0</v>
      </c>
      <c r="AS657" s="89">
        <v>0</v>
      </c>
      <c r="AT657" s="89">
        <v>0</v>
      </c>
      <c r="AU657" s="89">
        <v>0</v>
      </c>
      <c r="AV657" s="89">
        <v>0</v>
      </c>
      <c r="AW657" s="89">
        <v>0</v>
      </c>
      <c r="AX657" s="89">
        <v>0</v>
      </c>
      <c r="AY657" s="89">
        <v>0</v>
      </c>
      <c r="AZ657" s="65">
        <f t="shared" si="442"/>
        <v>0</v>
      </c>
      <c r="BA657" s="65">
        <f t="shared" si="443"/>
        <v>0</v>
      </c>
      <c r="BB657" s="65">
        <f t="shared" si="444"/>
        <v>0</v>
      </c>
      <c r="BC657" s="65">
        <f t="shared" si="445"/>
        <v>0</v>
      </c>
      <c r="BD657" s="65">
        <f t="shared" si="446"/>
        <v>0</v>
      </c>
      <c r="BE657" s="65">
        <f t="shared" si="447"/>
        <v>0</v>
      </c>
      <c r="BF657" s="65">
        <f t="shared" si="448"/>
        <v>0</v>
      </c>
      <c r="BG657" s="65">
        <f t="shared" si="449"/>
        <v>0</v>
      </c>
      <c r="BH657" s="65">
        <f t="shared" si="450"/>
        <v>0</v>
      </c>
      <c r="BI657" s="65">
        <f t="shared" si="451"/>
        <v>0</v>
      </c>
      <c r="BJ657" s="65">
        <f t="shared" si="452"/>
        <v>0</v>
      </c>
      <c r="BK657" s="65">
        <f t="shared" si="453"/>
        <v>0</v>
      </c>
    </row>
    <row r="658" spans="2:63" ht="15" hidden="1" customHeight="1" outlineLevel="1">
      <c r="B658" s="56" t="s">
        <v>41</v>
      </c>
      <c r="C658" s="56" t="s">
        <v>135</v>
      </c>
      <c r="D658" s="88">
        <f t="shared" si="413"/>
        <v>0</v>
      </c>
      <c r="E658" s="88">
        <f t="shared" si="414"/>
        <v>0</v>
      </c>
      <c r="F658" s="65">
        <f t="shared" si="415"/>
        <v>0</v>
      </c>
      <c r="G658" s="65">
        <f t="shared" si="416"/>
        <v>0</v>
      </c>
      <c r="H658" s="65">
        <f t="shared" si="417"/>
        <v>0</v>
      </c>
      <c r="J658" s="88">
        <f t="shared" si="418"/>
        <v>0.30233918275901323</v>
      </c>
      <c r="K658" s="88">
        <f t="shared" si="419"/>
        <v>0.12386860133278009</v>
      </c>
      <c r="L658" s="88">
        <f t="shared" si="420"/>
        <v>0.13222723531624195</v>
      </c>
      <c r="M658" s="88">
        <f t="shared" si="421"/>
        <v>0.1679988102863024</v>
      </c>
      <c r="N658" s="88">
        <f t="shared" si="422"/>
        <v>0.21758625555448893</v>
      </c>
      <c r="O658" s="88">
        <f t="shared" si="423"/>
        <v>5.5979914751173407E-2</v>
      </c>
      <c r="P658" s="65">
        <f t="shared" si="424"/>
        <v>0</v>
      </c>
      <c r="Q658" s="65">
        <f t="shared" si="425"/>
        <v>0</v>
      </c>
      <c r="R658" s="65">
        <f t="shared" si="426"/>
        <v>0</v>
      </c>
      <c r="S658" s="65">
        <f t="shared" si="427"/>
        <v>0</v>
      </c>
      <c r="T658" s="65">
        <f t="shared" si="428"/>
        <v>0</v>
      </c>
      <c r="U658" s="65">
        <f t="shared" si="429"/>
        <v>0</v>
      </c>
      <c r="V658" s="89">
        <f t="shared" si="430"/>
        <v>0</v>
      </c>
      <c r="W658" s="89">
        <f t="shared" si="431"/>
        <v>0</v>
      </c>
      <c r="X658" s="89">
        <f t="shared" si="432"/>
        <v>0</v>
      </c>
      <c r="Y658" s="89">
        <f t="shared" si="433"/>
        <v>0</v>
      </c>
      <c r="Z658" s="89">
        <f t="shared" si="434"/>
        <v>0</v>
      </c>
      <c r="AA658" s="89">
        <f t="shared" si="435"/>
        <v>0</v>
      </c>
      <c r="AB658" s="89">
        <f t="shared" si="436"/>
        <v>0</v>
      </c>
      <c r="AC658" s="89">
        <f t="shared" si="437"/>
        <v>0</v>
      </c>
      <c r="AD658" s="89">
        <f t="shared" si="438"/>
        <v>0</v>
      </c>
      <c r="AE658" s="89">
        <f t="shared" si="439"/>
        <v>0</v>
      </c>
      <c r="AF658" s="89">
        <f t="shared" si="440"/>
        <v>0</v>
      </c>
      <c r="AG658" s="89">
        <f t="shared" si="441"/>
        <v>0</v>
      </c>
      <c r="AH658" s="65">
        <v>0</v>
      </c>
      <c r="AI658" s="65">
        <v>0</v>
      </c>
      <c r="AJ658" s="65">
        <v>0</v>
      </c>
      <c r="AK658" s="65">
        <v>0</v>
      </c>
      <c r="AL658" s="65">
        <v>0</v>
      </c>
      <c r="AM658" s="65">
        <v>0</v>
      </c>
      <c r="AN658" s="89">
        <v>0</v>
      </c>
      <c r="AO658" s="89">
        <v>0</v>
      </c>
      <c r="AP658" s="89">
        <v>0</v>
      </c>
      <c r="AQ658" s="89">
        <v>0</v>
      </c>
      <c r="AR658" s="89">
        <v>0</v>
      </c>
      <c r="AS658" s="89">
        <v>0</v>
      </c>
      <c r="AT658" s="89">
        <v>0</v>
      </c>
      <c r="AU658" s="89">
        <v>0</v>
      </c>
      <c r="AV658" s="89">
        <v>0</v>
      </c>
      <c r="AW658" s="89">
        <v>0</v>
      </c>
      <c r="AX658" s="89">
        <v>0</v>
      </c>
      <c r="AY658" s="89">
        <v>0</v>
      </c>
      <c r="AZ658" s="65">
        <f t="shared" si="442"/>
        <v>0</v>
      </c>
      <c r="BA658" s="65">
        <f t="shared" si="443"/>
        <v>0</v>
      </c>
      <c r="BB658" s="65">
        <f t="shared" si="444"/>
        <v>0</v>
      </c>
      <c r="BC658" s="65">
        <f t="shared" si="445"/>
        <v>0</v>
      </c>
      <c r="BD658" s="65">
        <f t="shared" si="446"/>
        <v>0</v>
      </c>
      <c r="BE658" s="65">
        <f t="shared" si="447"/>
        <v>0</v>
      </c>
      <c r="BF658" s="65">
        <f t="shared" si="448"/>
        <v>0</v>
      </c>
      <c r="BG658" s="65">
        <f t="shared" si="449"/>
        <v>0</v>
      </c>
      <c r="BH658" s="65">
        <f t="shared" si="450"/>
        <v>0</v>
      </c>
      <c r="BI658" s="65">
        <f t="shared" si="451"/>
        <v>0</v>
      </c>
      <c r="BJ658" s="65">
        <f t="shared" si="452"/>
        <v>0</v>
      </c>
      <c r="BK658" s="65">
        <f t="shared" si="453"/>
        <v>0</v>
      </c>
    </row>
    <row r="659" spans="2:63" ht="15" hidden="1" customHeight="1" outlineLevel="1">
      <c r="B659" s="56" t="s">
        <v>30</v>
      </c>
      <c r="C659" s="56" t="s">
        <v>125</v>
      </c>
      <c r="D659" s="88">
        <f t="shared" si="413"/>
        <v>0</v>
      </c>
      <c r="E659" s="88">
        <f t="shared" si="414"/>
        <v>0</v>
      </c>
      <c r="F659" s="65">
        <f t="shared" si="415"/>
        <v>0</v>
      </c>
      <c r="G659" s="65">
        <f t="shared" si="416"/>
        <v>0</v>
      </c>
      <c r="H659" s="65">
        <f t="shared" si="417"/>
        <v>0</v>
      </c>
      <c r="J659" s="88">
        <f t="shared" si="418"/>
        <v>0.30233918275901323</v>
      </c>
      <c r="K659" s="88">
        <f t="shared" si="419"/>
        <v>0.12386860133278009</v>
      </c>
      <c r="L659" s="88">
        <f t="shared" si="420"/>
        <v>0.13222723531624195</v>
      </c>
      <c r="M659" s="88">
        <f t="shared" si="421"/>
        <v>0.1679988102863024</v>
      </c>
      <c r="N659" s="88">
        <f t="shared" si="422"/>
        <v>0.21758625555448893</v>
      </c>
      <c r="O659" s="88">
        <f t="shared" si="423"/>
        <v>5.5979914751173407E-2</v>
      </c>
      <c r="P659" s="65">
        <f t="shared" si="424"/>
        <v>0</v>
      </c>
      <c r="Q659" s="65">
        <f t="shared" si="425"/>
        <v>0</v>
      </c>
      <c r="R659" s="65">
        <f t="shared" si="426"/>
        <v>0</v>
      </c>
      <c r="S659" s="65">
        <f t="shared" si="427"/>
        <v>0</v>
      </c>
      <c r="T659" s="65">
        <f t="shared" si="428"/>
        <v>0</v>
      </c>
      <c r="U659" s="65">
        <f t="shared" si="429"/>
        <v>0</v>
      </c>
      <c r="V659" s="89">
        <f t="shared" si="430"/>
        <v>0</v>
      </c>
      <c r="W659" s="89">
        <f t="shared" si="431"/>
        <v>0</v>
      </c>
      <c r="X659" s="89">
        <f t="shared" si="432"/>
        <v>0</v>
      </c>
      <c r="Y659" s="89">
        <f t="shared" si="433"/>
        <v>0</v>
      </c>
      <c r="Z659" s="89">
        <f t="shared" si="434"/>
        <v>0</v>
      </c>
      <c r="AA659" s="89">
        <f t="shared" si="435"/>
        <v>0</v>
      </c>
      <c r="AB659" s="89">
        <f t="shared" si="436"/>
        <v>0</v>
      </c>
      <c r="AC659" s="89">
        <f t="shared" si="437"/>
        <v>0</v>
      </c>
      <c r="AD659" s="89">
        <f t="shared" si="438"/>
        <v>0</v>
      </c>
      <c r="AE659" s="89">
        <f t="shared" si="439"/>
        <v>0</v>
      </c>
      <c r="AF659" s="89">
        <f t="shared" si="440"/>
        <v>0</v>
      </c>
      <c r="AG659" s="89">
        <f t="shared" si="441"/>
        <v>0</v>
      </c>
      <c r="AH659" s="65">
        <v>0</v>
      </c>
      <c r="AI659" s="65">
        <v>0</v>
      </c>
      <c r="AJ659" s="65">
        <v>0</v>
      </c>
      <c r="AK659" s="65">
        <v>0</v>
      </c>
      <c r="AL659" s="65">
        <v>0</v>
      </c>
      <c r="AM659" s="65">
        <v>0</v>
      </c>
      <c r="AN659" s="89">
        <v>0</v>
      </c>
      <c r="AO659" s="89">
        <v>0</v>
      </c>
      <c r="AP659" s="89">
        <v>0</v>
      </c>
      <c r="AQ659" s="89">
        <v>0</v>
      </c>
      <c r="AR659" s="89">
        <v>0</v>
      </c>
      <c r="AS659" s="89">
        <v>0</v>
      </c>
      <c r="AT659" s="89">
        <v>0</v>
      </c>
      <c r="AU659" s="89">
        <v>0</v>
      </c>
      <c r="AV659" s="89">
        <v>0</v>
      </c>
      <c r="AW659" s="89">
        <v>0</v>
      </c>
      <c r="AX659" s="89">
        <v>0</v>
      </c>
      <c r="AY659" s="89">
        <v>0</v>
      </c>
      <c r="AZ659" s="65">
        <f t="shared" si="442"/>
        <v>0</v>
      </c>
      <c r="BA659" s="65">
        <f t="shared" si="443"/>
        <v>0</v>
      </c>
      <c r="BB659" s="65">
        <f t="shared" si="444"/>
        <v>0</v>
      </c>
      <c r="BC659" s="65">
        <f t="shared" si="445"/>
        <v>0</v>
      </c>
      <c r="BD659" s="65">
        <f t="shared" si="446"/>
        <v>0</v>
      </c>
      <c r="BE659" s="65">
        <f t="shared" si="447"/>
        <v>0</v>
      </c>
      <c r="BF659" s="65">
        <f t="shared" si="448"/>
        <v>0</v>
      </c>
      <c r="BG659" s="65">
        <f t="shared" si="449"/>
        <v>0</v>
      </c>
      <c r="BH659" s="65">
        <f t="shared" si="450"/>
        <v>0</v>
      </c>
      <c r="BI659" s="65">
        <f t="shared" si="451"/>
        <v>0</v>
      </c>
      <c r="BJ659" s="65">
        <f t="shared" si="452"/>
        <v>0</v>
      </c>
      <c r="BK659" s="65">
        <f t="shared" si="453"/>
        <v>0</v>
      </c>
    </row>
    <row r="660" spans="2:63" ht="15" hidden="1" customHeight="1" outlineLevel="1">
      <c r="B660" s="56" t="s">
        <v>30</v>
      </c>
      <c r="C660" s="56" t="s">
        <v>126</v>
      </c>
      <c r="D660" s="88">
        <f t="shared" si="413"/>
        <v>0</v>
      </c>
      <c r="E660" s="88">
        <f t="shared" si="414"/>
        <v>0</v>
      </c>
      <c r="F660" s="65">
        <f t="shared" si="415"/>
        <v>0</v>
      </c>
      <c r="G660" s="65">
        <f t="shared" si="416"/>
        <v>0</v>
      </c>
      <c r="H660" s="65">
        <f t="shared" si="417"/>
        <v>0</v>
      </c>
      <c r="J660" s="88">
        <f t="shared" si="418"/>
        <v>0.30233918275901323</v>
      </c>
      <c r="K660" s="88">
        <f t="shared" si="419"/>
        <v>0.12386860133278009</v>
      </c>
      <c r="L660" s="88">
        <f t="shared" si="420"/>
        <v>0.13222723531624195</v>
      </c>
      <c r="M660" s="88">
        <f t="shared" si="421"/>
        <v>0.1679988102863024</v>
      </c>
      <c r="N660" s="88">
        <f t="shared" si="422"/>
        <v>0.21758625555448893</v>
      </c>
      <c r="O660" s="88">
        <f t="shared" si="423"/>
        <v>5.5979914751173407E-2</v>
      </c>
      <c r="P660" s="65">
        <f t="shared" si="424"/>
        <v>0</v>
      </c>
      <c r="Q660" s="65">
        <f t="shared" si="425"/>
        <v>0</v>
      </c>
      <c r="R660" s="65">
        <f t="shared" si="426"/>
        <v>0</v>
      </c>
      <c r="S660" s="65">
        <f t="shared" si="427"/>
        <v>0</v>
      </c>
      <c r="T660" s="65">
        <f t="shared" si="428"/>
        <v>0</v>
      </c>
      <c r="U660" s="65">
        <f t="shared" si="429"/>
        <v>0</v>
      </c>
      <c r="V660" s="89">
        <f t="shared" si="430"/>
        <v>0</v>
      </c>
      <c r="W660" s="89">
        <f t="shared" si="431"/>
        <v>0</v>
      </c>
      <c r="X660" s="89">
        <f t="shared" si="432"/>
        <v>0</v>
      </c>
      <c r="Y660" s="89">
        <f t="shared" si="433"/>
        <v>0</v>
      </c>
      <c r="Z660" s="89">
        <f t="shared" si="434"/>
        <v>0</v>
      </c>
      <c r="AA660" s="89">
        <f t="shared" si="435"/>
        <v>0</v>
      </c>
      <c r="AB660" s="89">
        <f t="shared" si="436"/>
        <v>0</v>
      </c>
      <c r="AC660" s="89">
        <f t="shared" si="437"/>
        <v>0</v>
      </c>
      <c r="AD660" s="89">
        <f t="shared" si="438"/>
        <v>0</v>
      </c>
      <c r="AE660" s="89">
        <f t="shared" si="439"/>
        <v>0</v>
      </c>
      <c r="AF660" s="89">
        <f t="shared" si="440"/>
        <v>0</v>
      </c>
      <c r="AG660" s="89">
        <f t="shared" si="441"/>
        <v>0</v>
      </c>
      <c r="AH660" s="65">
        <v>0</v>
      </c>
      <c r="AI660" s="65">
        <v>0</v>
      </c>
      <c r="AJ660" s="65">
        <v>0</v>
      </c>
      <c r="AK660" s="65">
        <v>0</v>
      </c>
      <c r="AL660" s="65">
        <v>0</v>
      </c>
      <c r="AM660" s="65">
        <v>0</v>
      </c>
      <c r="AN660" s="89">
        <v>0</v>
      </c>
      <c r="AO660" s="89">
        <v>0</v>
      </c>
      <c r="AP660" s="89">
        <v>0</v>
      </c>
      <c r="AQ660" s="89">
        <v>0</v>
      </c>
      <c r="AR660" s="89">
        <v>0</v>
      </c>
      <c r="AS660" s="89">
        <v>0</v>
      </c>
      <c r="AT660" s="89">
        <v>0</v>
      </c>
      <c r="AU660" s="89">
        <v>0</v>
      </c>
      <c r="AV660" s="89">
        <v>0</v>
      </c>
      <c r="AW660" s="89">
        <v>0</v>
      </c>
      <c r="AX660" s="89">
        <v>0</v>
      </c>
      <c r="AY660" s="89">
        <v>0</v>
      </c>
      <c r="AZ660" s="65">
        <f t="shared" si="442"/>
        <v>0</v>
      </c>
      <c r="BA660" s="65">
        <f t="shared" si="443"/>
        <v>0</v>
      </c>
      <c r="BB660" s="65">
        <f t="shared" si="444"/>
        <v>0</v>
      </c>
      <c r="BC660" s="65">
        <f t="shared" si="445"/>
        <v>0</v>
      </c>
      <c r="BD660" s="65">
        <f t="shared" si="446"/>
        <v>0</v>
      </c>
      <c r="BE660" s="65">
        <f t="shared" si="447"/>
        <v>0</v>
      </c>
      <c r="BF660" s="65">
        <f t="shared" si="448"/>
        <v>0</v>
      </c>
      <c r="BG660" s="65">
        <f t="shared" si="449"/>
        <v>0</v>
      </c>
      <c r="BH660" s="65">
        <f t="shared" si="450"/>
        <v>0</v>
      </c>
      <c r="BI660" s="65">
        <f t="shared" si="451"/>
        <v>0</v>
      </c>
      <c r="BJ660" s="65">
        <f t="shared" si="452"/>
        <v>0</v>
      </c>
      <c r="BK660" s="65">
        <f t="shared" si="453"/>
        <v>0</v>
      </c>
    </row>
    <row r="661" spans="2:63" ht="15" hidden="1" customHeight="1" outlineLevel="1">
      <c r="B661" s="56" t="s">
        <v>30</v>
      </c>
      <c r="C661" s="56" t="s">
        <v>127</v>
      </c>
      <c r="D661" s="88">
        <f t="shared" si="413"/>
        <v>0</v>
      </c>
      <c r="E661" s="88">
        <f t="shared" si="414"/>
        <v>0</v>
      </c>
      <c r="F661" s="65">
        <f t="shared" si="415"/>
        <v>0</v>
      </c>
      <c r="G661" s="65">
        <f t="shared" si="416"/>
        <v>0</v>
      </c>
      <c r="H661" s="65">
        <f t="shared" si="417"/>
        <v>0</v>
      </c>
      <c r="J661" s="88">
        <f t="shared" si="418"/>
        <v>0.30233918275901323</v>
      </c>
      <c r="K661" s="88">
        <f t="shared" si="419"/>
        <v>0.12386860133278009</v>
      </c>
      <c r="L661" s="88">
        <f t="shared" si="420"/>
        <v>0.13222723531624195</v>
      </c>
      <c r="M661" s="88">
        <f t="shared" si="421"/>
        <v>0.1679988102863024</v>
      </c>
      <c r="N661" s="88">
        <f t="shared" si="422"/>
        <v>0.21758625555448893</v>
      </c>
      <c r="O661" s="88">
        <f t="shared" si="423"/>
        <v>5.5979914751173407E-2</v>
      </c>
      <c r="P661" s="65">
        <f t="shared" si="424"/>
        <v>0</v>
      </c>
      <c r="Q661" s="65">
        <f t="shared" si="425"/>
        <v>0</v>
      </c>
      <c r="R661" s="65">
        <f t="shared" si="426"/>
        <v>0</v>
      </c>
      <c r="S661" s="65">
        <f t="shared" si="427"/>
        <v>0</v>
      </c>
      <c r="T661" s="65">
        <f t="shared" si="428"/>
        <v>0</v>
      </c>
      <c r="U661" s="65">
        <f t="shared" si="429"/>
        <v>0</v>
      </c>
      <c r="V661" s="89">
        <f t="shared" si="430"/>
        <v>0</v>
      </c>
      <c r="W661" s="89">
        <f t="shared" si="431"/>
        <v>0</v>
      </c>
      <c r="X661" s="89">
        <f t="shared" si="432"/>
        <v>0</v>
      </c>
      <c r="Y661" s="89">
        <f t="shared" si="433"/>
        <v>0</v>
      </c>
      <c r="Z661" s="89">
        <f t="shared" si="434"/>
        <v>0</v>
      </c>
      <c r="AA661" s="89">
        <f t="shared" si="435"/>
        <v>0</v>
      </c>
      <c r="AB661" s="89">
        <f t="shared" si="436"/>
        <v>0</v>
      </c>
      <c r="AC661" s="89">
        <f t="shared" si="437"/>
        <v>0</v>
      </c>
      <c r="AD661" s="89">
        <f t="shared" si="438"/>
        <v>0</v>
      </c>
      <c r="AE661" s="89">
        <f t="shared" si="439"/>
        <v>0</v>
      </c>
      <c r="AF661" s="89">
        <f t="shared" si="440"/>
        <v>0</v>
      </c>
      <c r="AG661" s="89">
        <f t="shared" si="441"/>
        <v>0</v>
      </c>
      <c r="AH661" s="65">
        <v>0</v>
      </c>
      <c r="AI661" s="65">
        <v>0</v>
      </c>
      <c r="AJ661" s="65">
        <v>0</v>
      </c>
      <c r="AK661" s="65">
        <v>0</v>
      </c>
      <c r="AL661" s="65">
        <v>0</v>
      </c>
      <c r="AM661" s="65">
        <v>0</v>
      </c>
      <c r="AN661" s="89">
        <v>0</v>
      </c>
      <c r="AO661" s="89">
        <v>0</v>
      </c>
      <c r="AP661" s="89">
        <v>0</v>
      </c>
      <c r="AQ661" s="89">
        <v>0</v>
      </c>
      <c r="AR661" s="89">
        <v>0</v>
      </c>
      <c r="AS661" s="89">
        <v>0</v>
      </c>
      <c r="AT661" s="89">
        <v>0</v>
      </c>
      <c r="AU661" s="89">
        <v>0</v>
      </c>
      <c r="AV661" s="89">
        <v>0</v>
      </c>
      <c r="AW661" s="89">
        <v>0</v>
      </c>
      <c r="AX661" s="89">
        <v>0</v>
      </c>
      <c r="AY661" s="89">
        <v>0</v>
      </c>
      <c r="AZ661" s="65">
        <f t="shared" si="442"/>
        <v>0</v>
      </c>
      <c r="BA661" s="65">
        <f t="shared" si="443"/>
        <v>0</v>
      </c>
      <c r="BB661" s="65">
        <f t="shared" si="444"/>
        <v>0</v>
      </c>
      <c r="BC661" s="65">
        <f t="shared" si="445"/>
        <v>0</v>
      </c>
      <c r="BD661" s="65">
        <f t="shared" si="446"/>
        <v>0</v>
      </c>
      <c r="BE661" s="65">
        <f t="shared" si="447"/>
        <v>0</v>
      </c>
      <c r="BF661" s="65">
        <f t="shared" si="448"/>
        <v>0</v>
      </c>
      <c r="BG661" s="65">
        <f t="shared" si="449"/>
        <v>0</v>
      </c>
      <c r="BH661" s="65">
        <f t="shared" si="450"/>
        <v>0</v>
      </c>
      <c r="BI661" s="65">
        <f t="shared" si="451"/>
        <v>0</v>
      </c>
      <c r="BJ661" s="65">
        <f t="shared" si="452"/>
        <v>0</v>
      </c>
      <c r="BK661" s="65">
        <f t="shared" si="453"/>
        <v>0</v>
      </c>
    </row>
    <row r="662" spans="2:63" ht="15" hidden="1" customHeight="1" outlineLevel="1">
      <c r="B662" s="56" t="s">
        <v>30</v>
      </c>
      <c r="C662" s="56" t="s">
        <v>128</v>
      </c>
      <c r="D662" s="88">
        <f t="shared" si="413"/>
        <v>0</v>
      </c>
      <c r="E662" s="88">
        <f t="shared" si="414"/>
        <v>0</v>
      </c>
      <c r="F662" s="65">
        <f t="shared" si="415"/>
        <v>0</v>
      </c>
      <c r="G662" s="65">
        <f t="shared" si="416"/>
        <v>0</v>
      </c>
      <c r="H662" s="65">
        <f t="shared" si="417"/>
        <v>0</v>
      </c>
      <c r="J662" s="88">
        <f t="shared" si="418"/>
        <v>0.30233918275901323</v>
      </c>
      <c r="K662" s="88">
        <f t="shared" si="419"/>
        <v>0.12386860133278009</v>
      </c>
      <c r="L662" s="88">
        <f t="shared" si="420"/>
        <v>0.13222723531624195</v>
      </c>
      <c r="M662" s="88">
        <f t="shared" si="421"/>
        <v>0.1679988102863024</v>
      </c>
      <c r="N662" s="88">
        <f t="shared" si="422"/>
        <v>0.21758625555448893</v>
      </c>
      <c r="O662" s="88">
        <f t="shared" si="423"/>
        <v>5.5979914751173407E-2</v>
      </c>
      <c r="P662" s="65">
        <f t="shared" si="424"/>
        <v>0</v>
      </c>
      <c r="Q662" s="65">
        <f t="shared" si="425"/>
        <v>0</v>
      </c>
      <c r="R662" s="65">
        <f t="shared" si="426"/>
        <v>0</v>
      </c>
      <c r="S662" s="65">
        <f t="shared" si="427"/>
        <v>0</v>
      </c>
      <c r="T662" s="65">
        <f t="shared" si="428"/>
        <v>0</v>
      </c>
      <c r="U662" s="65">
        <f t="shared" si="429"/>
        <v>0</v>
      </c>
      <c r="V662" s="89">
        <f t="shared" si="430"/>
        <v>0</v>
      </c>
      <c r="W662" s="89">
        <f t="shared" si="431"/>
        <v>0</v>
      </c>
      <c r="X662" s="89">
        <f t="shared" si="432"/>
        <v>0</v>
      </c>
      <c r="Y662" s="89">
        <f t="shared" si="433"/>
        <v>0</v>
      </c>
      <c r="Z662" s="89">
        <f t="shared" si="434"/>
        <v>0</v>
      </c>
      <c r="AA662" s="89">
        <f t="shared" si="435"/>
        <v>0</v>
      </c>
      <c r="AB662" s="89">
        <f t="shared" si="436"/>
        <v>0</v>
      </c>
      <c r="AC662" s="89">
        <f t="shared" si="437"/>
        <v>0</v>
      </c>
      <c r="AD662" s="89">
        <f t="shared" si="438"/>
        <v>0</v>
      </c>
      <c r="AE662" s="89">
        <f t="shared" si="439"/>
        <v>0</v>
      </c>
      <c r="AF662" s="89">
        <f t="shared" si="440"/>
        <v>0</v>
      </c>
      <c r="AG662" s="89">
        <f t="shared" si="441"/>
        <v>0</v>
      </c>
      <c r="AH662" s="65">
        <v>0</v>
      </c>
      <c r="AI662" s="65">
        <v>0</v>
      </c>
      <c r="AJ662" s="65">
        <v>0</v>
      </c>
      <c r="AK662" s="65">
        <v>0</v>
      </c>
      <c r="AL662" s="65">
        <v>0</v>
      </c>
      <c r="AM662" s="65">
        <v>0</v>
      </c>
      <c r="AN662" s="89">
        <v>0</v>
      </c>
      <c r="AO662" s="89">
        <v>0</v>
      </c>
      <c r="AP662" s="89">
        <v>0</v>
      </c>
      <c r="AQ662" s="89">
        <v>0</v>
      </c>
      <c r="AR662" s="89">
        <v>0</v>
      </c>
      <c r="AS662" s="89">
        <v>0</v>
      </c>
      <c r="AT662" s="89">
        <v>0</v>
      </c>
      <c r="AU662" s="89">
        <v>0</v>
      </c>
      <c r="AV662" s="89">
        <v>0</v>
      </c>
      <c r="AW662" s="89">
        <v>0</v>
      </c>
      <c r="AX662" s="89">
        <v>0</v>
      </c>
      <c r="AY662" s="89">
        <v>0</v>
      </c>
      <c r="AZ662" s="65">
        <f t="shared" si="442"/>
        <v>0</v>
      </c>
      <c r="BA662" s="65">
        <f t="shared" si="443"/>
        <v>0</v>
      </c>
      <c r="BB662" s="65">
        <f t="shared" si="444"/>
        <v>0</v>
      </c>
      <c r="BC662" s="65">
        <f t="shared" si="445"/>
        <v>0</v>
      </c>
      <c r="BD662" s="65">
        <f t="shared" si="446"/>
        <v>0</v>
      </c>
      <c r="BE662" s="65">
        <f t="shared" si="447"/>
        <v>0</v>
      </c>
      <c r="BF662" s="65">
        <f t="shared" si="448"/>
        <v>0</v>
      </c>
      <c r="BG662" s="65">
        <f t="shared" si="449"/>
        <v>0</v>
      </c>
      <c r="BH662" s="65">
        <f t="shared" si="450"/>
        <v>0</v>
      </c>
      <c r="BI662" s="65">
        <f t="shared" si="451"/>
        <v>0</v>
      </c>
      <c r="BJ662" s="65">
        <f t="shared" si="452"/>
        <v>0</v>
      </c>
      <c r="BK662" s="65">
        <f t="shared" si="453"/>
        <v>0</v>
      </c>
    </row>
    <row r="663" spans="2:63" ht="15" hidden="1" customHeight="1" outlineLevel="1">
      <c r="B663" s="56" t="s">
        <v>30</v>
      </c>
      <c r="C663" s="56" t="s">
        <v>40</v>
      </c>
      <c r="D663" s="88">
        <f t="shared" si="413"/>
        <v>0</v>
      </c>
      <c r="E663" s="88">
        <f t="shared" si="414"/>
        <v>0</v>
      </c>
      <c r="F663" s="65">
        <f t="shared" si="415"/>
        <v>0</v>
      </c>
      <c r="G663" s="65">
        <f t="shared" si="416"/>
        <v>0</v>
      </c>
      <c r="H663" s="65">
        <f t="shared" si="417"/>
        <v>0</v>
      </c>
      <c r="J663" s="88">
        <f t="shared" si="418"/>
        <v>0.30233918275901323</v>
      </c>
      <c r="K663" s="88">
        <f t="shared" si="419"/>
        <v>0.12386860133278009</v>
      </c>
      <c r="L663" s="88">
        <f t="shared" si="420"/>
        <v>0.13222723531624195</v>
      </c>
      <c r="M663" s="88">
        <f t="shared" si="421"/>
        <v>0.1679988102863024</v>
      </c>
      <c r="N663" s="88">
        <f t="shared" si="422"/>
        <v>0.21758625555448893</v>
      </c>
      <c r="O663" s="88">
        <f t="shared" si="423"/>
        <v>5.5979914751173407E-2</v>
      </c>
      <c r="P663" s="65">
        <f t="shared" si="424"/>
        <v>0</v>
      </c>
      <c r="Q663" s="65">
        <f t="shared" si="425"/>
        <v>0</v>
      </c>
      <c r="R663" s="65">
        <f t="shared" si="426"/>
        <v>0</v>
      </c>
      <c r="S663" s="65">
        <f t="shared" si="427"/>
        <v>0</v>
      </c>
      <c r="T663" s="65">
        <f t="shared" si="428"/>
        <v>0</v>
      </c>
      <c r="U663" s="65">
        <f t="shared" si="429"/>
        <v>0</v>
      </c>
      <c r="V663" s="89">
        <f t="shared" si="430"/>
        <v>0</v>
      </c>
      <c r="W663" s="89">
        <f t="shared" si="431"/>
        <v>0</v>
      </c>
      <c r="X663" s="89">
        <f t="shared" si="432"/>
        <v>0</v>
      </c>
      <c r="Y663" s="89">
        <f t="shared" si="433"/>
        <v>0</v>
      </c>
      <c r="Z663" s="89">
        <f t="shared" si="434"/>
        <v>0</v>
      </c>
      <c r="AA663" s="89">
        <f t="shared" si="435"/>
        <v>0</v>
      </c>
      <c r="AB663" s="89">
        <f t="shared" si="436"/>
        <v>0</v>
      </c>
      <c r="AC663" s="89">
        <f t="shared" si="437"/>
        <v>0</v>
      </c>
      <c r="AD663" s="89">
        <f t="shared" si="438"/>
        <v>0</v>
      </c>
      <c r="AE663" s="89">
        <f t="shared" si="439"/>
        <v>0</v>
      </c>
      <c r="AF663" s="89">
        <f t="shared" si="440"/>
        <v>0</v>
      </c>
      <c r="AG663" s="89">
        <f t="shared" si="441"/>
        <v>0</v>
      </c>
      <c r="AH663" s="65">
        <v>0</v>
      </c>
      <c r="AI663" s="65">
        <v>0</v>
      </c>
      <c r="AJ663" s="65">
        <v>0</v>
      </c>
      <c r="AK663" s="65">
        <v>0</v>
      </c>
      <c r="AL663" s="65">
        <v>0</v>
      </c>
      <c r="AM663" s="65">
        <v>0</v>
      </c>
      <c r="AN663" s="89">
        <v>0</v>
      </c>
      <c r="AO663" s="89">
        <v>0</v>
      </c>
      <c r="AP663" s="89">
        <v>0</v>
      </c>
      <c r="AQ663" s="89">
        <v>0</v>
      </c>
      <c r="AR663" s="89">
        <v>0</v>
      </c>
      <c r="AS663" s="89">
        <v>0</v>
      </c>
      <c r="AT663" s="89">
        <v>0</v>
      </c>
      <c r="AU663" s="89">
        <v>0</v>
      </c>
      <c r="AV663" s="89">
        <v>0</v>
      </c>
      <c r="AW663" s="89">
        <v>0</v>
      </c>
      <c r="AX663" s="89">
        <v>0</v>
      </c>
      <c r="AY663" s="89">
        <v>0</v>
      </c>
      <c r="AZ663" s="65">
        <f t="shared" si="442"/>
        <v>0</v>
      </c>
      <c r="BA663" s="65">
        <f t="shared" si="443"/>
        <v>0</v>
      </c>
      <c r="BB663" s="65">
        <f t="shared" si="444"/>
        <v>0</v>
      </c>
      <c r="BC663" s="65">
        <f t="shared" si="445"/>
        <v>0</v>
      </c>
      <c r="BD663" s="65">
        <f t="shared" si="446"/>
        <v>0</v>
      </c>
      <c r="BE663" s="65">
        <f t="shared" si="447"/>
        <v>0</v>
      </c>
      <c r="BF663" s="65">
        <f t="shared" si="448"/>
        <v>0</v>
      </c>
      <c r="BG663" s="65">
        <f t="shared" si="449"/>
        <v>0</v>
      </c>
      <c r="BH663" s="65">
        <f t="shared" si="450"/>
        <v>0</v>
      </c>
      <c r="BI663" s="65">
        <f t="shared" si="451"/>
        <v>0</v>
      </c>
      <c r="BJ663" s="65">
        <f t="shared" si="452"/>
        <v>0</v>
      </c>
      <c r="BK663" s="65">
        <f t="shared" si="453"/>
        <v>0</v>
      </c>
    </row>
    <row r="664" spans="2:63" ht="15" hidden="1" customHeight="1" outlineLevel="1">
      <c r="B664" s="56" t="s">
        <v>30</v>
      </c>
      <c r="C664" s="56" t="s">
        <v>129</v>
      </c>
      <c r="D664" s="88">
        <f t="shared" si="413"/>
        <v>0</v>
      </c>
      <c r="E664" s="88">
        <f t="shared" si="414"/>
        <v>0</v>
      </c>
      <c r="F664" s="65">
        <f t="shared" si="415"/>
        <v>0</v>
      </c>
      <c r="G664" s="65">
        <f t="shared" si="416"/>
        <v>0</v>
      </c>
      <c r="H664" s="65">
        <f t="shared" si="417"/>
        <v>0</v>
      </c>
      <c r="J664" s="88">
        <f t="shared" si="418"/>
        <v>0.30233918275901323</v>
      </c>
      <c r="K664" s="88">
        <f t="shared" si="419"/>
        <v>0.12386860133278009</v>
      </c>
      <c r="L664" s="88">
        <f t="shared" si="420"/>
        <v>0.13222723531624195</v>
      </c>
      <c r="M664" s="88">
        <f t="shared" si="421"/>
        <v>0.1679988102863024</v>
      </c>
      <c r="N664" s="88">
        <f t="shared" si="422"/>
        <v>0.21758625555448893</v>
      </c>
      <c r="O664" s="88">
        <f t="shared" si="423"/>
        <v>5.5979914751173407E-2</v>
      </c>
      <c r="P664" s="65">
        <f t="shared" si="424"/>
        <v>0</v>
      </c>
      <c r="Q664" s="65">
        <f t="shared" si="425"/>
        <v>0</v>
      </c>
      <c r="R664" s="65">
        <f t="shared" si="426"/>
        <v>0</v>
      </c>
      <c r="S664" s="65">
        <f t="shared" si="427"/>
        <v>0</v>
      </c>
      <c r="T664" s="65">
        <f t="shared" si="428"/>
        <v>0</v>
      </c>
      <c r="U664" s="65">
        <f t="shared" si="429"/>
        <v>0</v>
      </c>
      <c r="V664" s="89">
        <f t="shared" si="430"/>
        <v>0</v>
      </c>
      <c r="W664" s="89">
        <f t="shared" si="431"/>
        <v>0</v>
      </c>
      <c r="X664" s="89">
        <f t="shared" si="432"/>
        <v>0</v>
      </c>
      <c r="Y664" s="89">
        <f t="shared" si="433"/>
        <v>0</v>
      </c>
      <c r="Z664" s="89">
        <f t="shared" si="434"/>
        <v>0</v>
      </c>
      <c r="AA664" s="89">
        <f t="shared" si="435"/>
        <v>0</v>
      </c>
      <c r="AB664" s="89">
        <f t="shared" si="436"/>
        <v>0</v>
      </c>
      <c r="AC664" s="89">
        <f t="shared" si="437"/>
        <v>0</v>
      </c>
      <c r="AD664" s="89">
        <f t="shared" si="438"/>
        <v>0</v>
      </c>
      <c r="AE664" s="89">
        <f t="shared" si="439"/>
        <v>0</v>
      </c>
      <c r="AF664" s="89">
        <f t="shared" si="440"/>
        <v>0</v>
      </c>
      <c r="AG664" s="89">
        <f t="shared" si="441"/>
        <v>0</v>
      </c>
      <c r="AH664" s="65">
        <v>0</v>
      </c>
      <c r="AI664" s="65">
        <v>0</v>
      </c>
      <c r="AJ664" s="65">
        <v>0</v>
      </c>
      <c r="AK664" s="65">
        <v>0</v>
      </c>
      <c r="AL664" s="65">
        <v>0</v>
      </c>
      <c r="AM664" s="65">
        <v>0</v>
      </c>
      <c r="AN664" s="89">
        <v>0</v>
      </c>
      <c r="AO664" s="89">
        <v>0</v>
      </c>
      <c r="AP664" s="89">
        <v>0</v>
      </c>
      <c r="AQ664" s="89">
        <v>0</v>
      </c>
      <c r="AR664" s="89">
        <v>0</v>
      </c>
      <c r="AS664" s="89">
        <v>0</v>
      </c>
      <c r="AT664" s="89">
        <v>0</v>
      </c>
      <c r="AU664" s="89">
        <v>0</v>
      </c>
      <c r="AV664" s="89">
        <v>0</v>
      </c>
      <c r="AW664" s="89">
        <v>0</v>
      </c>
      <c r="AX664" s="89">
        <v>0</v>
      </c>
      <c r="AY664" s="89">
        <v>0</v>
      </c>
      <c r="AZ664" s="65">
        <f t="shared" si="442"/>
        <v>0</v>
      </c>
      <c r="BA664" s="65">
        <f t="shared" si="443"/>
        <v>0</v>
      </c>
      <c r="BB664" s="65">
        <f t="shared" si="444"/>
        <v>0</v>
      </c>
      <c r="BC664" s="65">
        <f t="shared" si="445"/>
        <v>0</v>
      </c>
      <c r="BD664" s="65">
        <f t="shared" si="446"/>
        <v>0</v>
      </c>
      <c r="BE664" s="65">
        <f t="shared" si="447"/>
        <v>0</v>
      </c>
      <c r="BF664" s="65">
        <f t="shared" si="448"/>
        <v>0</v>
      </c>
      <c r="BG664" s="65">
        <f t="shared" si="449"/>
        <v>0</v>
      </c>
      <c r="BH664" s="65">
        <f t="shared" si="450"/>
        <v>0</v>
      </c>
      <c r="BI664" s="65">
        <f t="shared" si="451"/>
        <v>0</v>
      </c>
      <c r="BJ664" s="65">
        <f t="shared" si="452"/>
        <v>0</v>
      </c>
      <c r="BK664" s="65">
        <f t="shared" si="453"/>
        <v>0</v>
      </c>
    </row>
    <row r="665" spans="2:63" ht="15" hidden="1" customHeight="1" outlineLevel="1">
      <c r="B665" s="56" t="s">
        <v>30</v>
      </c>
      <c r="C665" s="56" t="s">
        <v>130</v>
      </c>
      <c r="D665" s="88">
        <f t="shared" si="413"/>
        <v>0</v>
      </c>
      <c r="E665" s="88">
        <f t="shared" si="414"/>
        <v>0</v>
      </c>
      <c r="F665" s="65">
        <f t="shared" si="415"/>
        <v>0</v>
      </c>
      <c r="G665" s="65">
        <f t="shared" si="416"/>
        <v>0</v>
      </c>
      <c r="H665" s="65">
        <f t="shared" si="417"/>
        <v>0</v>
      </c>
      <c r="J665" s="88">
        <f t="shared" si="418"/>
        <v>0.30233918275901323</v>
      </c>
      <c r="K665" s="88">
        <f t="shared" si="419"/>
        <v>0.12386860133278009</v>
      </c>
      <c r="L665" s="88">
        <f t="shared" si="420"/>
        <v>0.13222723531624195</v>
      </c>
      <c r="M665" s="88">
        <f t="shared" si="421"/>
        <v>0.1679988102863024</v>
      </c>
      <c r="N665" s="88">
        <f t="shared" si="422"/>
        <v>0.21758625555448893</v>
      </c>
      <c r="O665" s="88">
        <f t="shared" si="423"/>
        <v>5.5979914751173407E-2</v>
      </c>
      <c r="P665" s="65">
        <f t="shared" si="424"/>
        <v>0</v>
      </c>
      <c r="Q665" s="65">
        <f t="shared" si="425"/>
        <v>0</v>
      </c>
      <c r="R665" s="65">
        <f t="shared" si="426"/>
        <v>0</v>
      </c>
      <c r="S665" s="65">
        <f t="shared" si="427"/>
        <v>0</v>
      </c>
      <c r="T665" s="65">
        <f t="shared" si="428"/>
        <v>0</v>
      </c>
      <c r="U665" s="65">
        <f t="shared" si="429"/>
        <v>0</v>
      </c>
      <c r="V665" s="89">
        <f t="shared" si="430"/>
        <v>0</v>
      </c>
      <c r="W665" s="89">
        <f t="shared" si="431"/>
        <v>0</v>
      </c>
      <c r="X665" s="89">
        <f t="shared" si="432"/>
        <v>0</v>
      </c>
      <c r="Y665" s="89">
        <f t="shared" si="433"/>
        <v>0</v>
      </c>
      <c r="Z665" s="89">
        <f t="shared" si="434"/>
        <v>0</v>
      </c>
      <c r="AA665" s="89">
        <f t="shared" si="435"/>
        <v>0</v>
      </c>
      <c r="AB665" s="89">
        <f t="shared" si="436"/>
        <v>0</v>
      </c>
      <c r="AC665" s="89">
        <f t="shared" si="437"/>
        <v>0</v>
      </c>
      <c r="AD665" s="89">
        <f t="shared" si="438"/>
        <v>0</v>
      </c>
      <c r="AE665" s="89">
        <f t="shared" si="439"/>
        <v>0</v>
      </c>
      <c r="AF665" s="89">
        <f t="shared" si="440"/>
        <v>0</v>
      </c>
      <c r="AG665" s="89">
        <f t="shared" si="441"/>
        <v>0</v>
      </c>
      <c r="AH665" s="65">
        <v>0</v>
      </c>
      <c r="AI665" s="65">
        <v>0</v>
      </c>
      <c r="AJ665" s="65">
        <v>0</v>
      </c>
      <c r="AK665" s="65">
        <v>0</v>
      </c>
      <c r="AL665" s="65">
        <v>0</v>
      </c>
      <c r="AM665" s="65">
        <v>0</v>
      </c>
      <c r="AN665" s="89">
        <v>0</v>
      </c>
      <c r="AO665" s="89">
        <v>0</v>
      </c>
      <c r="AP665" s="89">
        <v>0</v>
      </c>
      <c r="AQ665" s="89">
        <v>0</v>
      </c>
      <c r="AR665" s="89">
        <v>0</v>
      </c>
      <c r="AS665" s="89">
        <v>0</v>
      </c>
      <c r="AT665" s="89">
        <v>0</v>
      </c>
      <c r="AU665" s="89">
        <v>0</v>
      </c>
      <c r="AV665" s="89">
        <v>0</v>
      </c>
      <c r="AW665" s="89">
        <v>0</v>
      </c>
      <c r="AX665" s="89">
        <v>0</v>
      </c>
      <c r="AY665" s="89">
        <v>0</v>
      </c>
      <c r="AZ665" s="65">
        <f t="shared" si="442"/>
        <v>0</v>
      </c>
      <c r="BA665" s="65">
        <f t="shared" si="443"/>
        <v>0</v>
      </c>
      <c r="BB665" s="65">
        <f t="shared" si="444"/>
        <v>0</v>
      </c>
      <c r="BC665" s="65">
        <f t="shared" si="445"/>
        <v>0</v>
      </c>
      <c r="BD665" s="65">
        <f t="shared" si="446"/>
        <v>0</v>
      </c>
      <c r="BE665" s="65">
        <f t="shared" si="447"/>
        <v>0</v>
      </c>
      <c r="BF665" s="65">
        <f t="shared" si="448"/>
        <v>0</v>
      </c>
      <c r="BG665" s="65">
        <f t="shared" si="449"/>
        <v>0</v>
      </c>
      <c r="BH665" s="65">
        <f t="shared" si="450"/>
        <v>0</v>
      </c>
      <c r="BI665" s="65">
        <f t="shared" si="451"/>
        <v>0</v>
      </c>
      <c r="BJ665" s="65">
        <f t="shared" si="452"/>
        <v>0</v>
      </c>
      <c r="BK665" s="65">
        <f t="shared" si="453"/>
        <v>0</v>
      </c>
    </row>
    <row r="666" spans="2:63" ht="15" hidden="1" customHeight="1" outlineLevel="1">
      <c r="B666" s="56" t="s">
        <v>30</v>
      </c>
      <c r="C666" s="56" t="s">
        <v>131</v>
      </c>
      <c r="D666" s="88">
        <f t="shared" si="413"/>
        <v>0</v>
      </c>
      <c r="E666" s="88">
        <f t="shared" si="414"/>
        <v>0</v>
      </c>
      <c r="F666" s="65">
        <f t="shared" si="415"/>
        <v>0</v>
      </c>
      <c r="G666" s="65">
        <f t="shared" si="416"/>
        <v>0</v>
      </c>
      <c r="H666" s="65">
        <f t="shared" si="417"/>
        <v>0</v>
      </c>
      <c r="J666" s="88">
        <f t="shared" si="418"/>
        <v>0.30233918275901323</v>
      </c>
      <c r="K666" s="88">
        <f t="shared" si="419"/>
        <v>0.12386860133278009</v>
      </c>
      <c r="L666" s="88">
        <f t="shared" si="420"/>
        <v>0.13222723531624195</v>
      </c>
      <c r="M666" s="88">
        <f t="shared" si="421"/>
        <v>0.1679988102863024</v>
      </c>
      <c r="N666" s="88">
        <f t="shared" si="422"/>
        <v>0.21758625555448893</v>
      </c>
      <c r="O666" s="88">
        <f t="shared" si="423"/>
        <v>5.5979914751173407E-2</v>
      </c>
      <c r="P666" s="65">
        <f t="shared" si="424"/>
        <v>0</v>
      </c>
      <c r="Q666" s="65">
        <f t="shared" si="425"/>
        <v>0</v>
      </c>
      <c r="R666" s="65">
        <f t="shared" si="426"/>
        <v>0</v>
      </c>
      <c r="S666" s="65">
        <f t="shared" si="427"/>
        <v>0</v>
      </c>
      <c r="T666" s="65">
        <f t="shared" si="428"/>
        <v>0</v>
      </c>
      <c r="U666" s="65">
        <f t="shared" si="429"/>
        <v>0</v>
      </c>
      <c r="V666" s="89">
        <f t="shared" si="430"/>
        <v>0</v>
      </c>
      <c r="W666" s="89">
        <f t="shared" si="431"/>
        <v>0</v>
      </c>
      <c r="X666" s="89">
        <f t="shared" si="432"/>
        <v>0</v>
      </c>
      <c r="Y666" s="89">
        <f t="shared" si="433"/>
        <v>0</v>
      </c>
      <c r="Z666" s="89">
        <f t="shared" si="434"/>
        <v>0</v>
      </c>
      <c r="AA666" s="89">
        <f t="shared" si="435"/>
        <v>0</v>
      </c>
      <c r="AB666" s="89">
        <f t="shared" si="436"/>
        <v>0</v>
      </c>
      <c r="AC666" s="89">
        <f t="shared" si="437"/>
        <v>0</v>
      </c>
      <c r="AD666" s="89">
        <f t="shared" si="438"/>
        <v>0</v>
      </c>
      <c r="AE666" s="89">
        <f t="shared" si="439"/>
        <v>0</v>
      </c>
      <c r="AF666" s="89">
        <f t="shared" si="440"/>
        <v>0</v>
      </c>
      <c r="AG666" s="89">
        <f t="shared" si="441"/>
        <v>0</v>
      </c>
      <c r="AH666" s="65">
        <v>0</v>
      </c>
      <c r="AI666" s="65">
        <v>0</v>
      </c>
      <c r="AJ666" s="65">
        <v>0</v>
      </c>
      <c r="AK666" s="65">
        <v>0</v>
      </c>
      <c r="AL666" s="65">
        <v>0</v>
      </c>
      <c r="AM666" s="65">
        <v>0</v>
      </c>
      <c r="AN666" s="89">
        <v>0</v>
      </c>
      <c r="AO666" s="89">
        <v>0</v>
      </c>
      <c r="AP666" s="89">
        <v>0</v>
      </c>
      <c r="AQ666" s="89">
        <v>0</v>
      </c>
      <c r="AR666" s="89">
        <v>0</v>
      </c>
      <c r="AS666" s="89">
        <v>0</v>
      </c>
      <c r="AT666" s="89">
        <v>0</v>
      </c>
      <c r="AU666" s="89">
        <v>0</v>
      </c>
      <c r="AV666" s="89">
        <v>0</v>
      </c>
      <c r="AW666" s="89">
        <v>0</v>
      </c>
      <c r="AX666" s="89">
        <v>0</v>
      </c>
      <c r="AY666" s="89">
        <v>0</v>
      </c>
      <c r="AZ666" s="65">
        <f t="shared" si="442"/>
        <v>0</v>
      </c>
      <c r="BA666" s="65">
        <f t="shared" si="443"/>
        <v>0</v>
      </c>
      <c r="BB666" s="65">
        <f t="shared" si="444"/>
        <v>0</v>
      </c>
      <c r="BC666" s="65">
        <f t="shared" si="445"/>
        <v>0</v>
      </c>
      <c r="BD666" s="65">
        <f t="shared" si="446"/>
        <v>0</v>
      </c>
      <c r="BE666" s="65">
        <f t="shared" si="447"/>
        <v>0</v>
      </c>
      <c r="BF666" s="65">
        <f t="shared" si="448"/>
        <v>0</v>
      </c>
      <c r="BG666" s="65">
        <f t="shared" si="449"/>
        <v>0</v>
      </c>
      <c r="BH666" s="65">
        <f t="shared" si="450"/>
        <v>0</v>
      </c>
      <c r="BI666" s="65">
        <f t="shared" si="451"/>
        <v>0</v>
      </c>
      <c r="BJ666" s="65">
        <f t="shared" si="452"/>
        <v>0</v>
      </c>
      <c r="BK666" s="65">
        <f t="shared" si="453"/>
        <v>0</v>
      </c>
    </row>
    <row r="667" spans="2:63" ht="15" hidden="1" customHeight="1" outlineLevel="1">
      <c r="B667" s="56" t="s">
        <v>30</v>
      </c>
      <c r="C667" s="56" t="s">
        <v>132</v>
      </c>
      <c r="D667" s="88">
        <f t="shared" si="413"/>
        <v>0</v>
      </c>
      <c r="E667" s="88">
        <f t="shared" si="414"/>
        <v>0</v>
      </c>
      <c r="F667" s="65">
        <f t="shared" si="415"/>
        <v>0</v>
      </c>
      <c r="G667" s="65">
        <f t="shared" si="416"/>
        <v>0</v>
      </c>
      <c r="H667" s="65">
        <f t="shared" si="417"/>
        <v>0</v>
      </c>
      <c r="J667" s="88">
        <f t="shared" si="418"/>
        <v>0.30233918275901323</v>
      </c>
      <c r="K667" s="88">
        <f t="shared" si="419"/>
        <v>0.12386860133278009</v>
      </c>
      <c r="L667" s="88">
        <f t="shared" si="420"/>
        <v>0.13222723531624195</v>
      </c>
      <c r="M667" s="88">
        <f t="shared" si="421"/>
        <v>0.1679988102863024</v>
      </c>
      <c r="N667" s="88">
        <f t="shared" si="422"/>
        <v>0.21758625555448893</v>
      </c>
      <c r="O667" s="88">
        <f t="shared" si="423"/>
        <v>5.5979914751173407E-2</v>
      </c>
      <c r="P667" s="65">
        <f t="shared" si="424"/>
        <v>0</v>
      </c>
      <c r="Q667" s="65">
        <f t="shared" si="425"/>
        <v>0</v>
      </c>
      <c r="R667" s="65">
        <f t="shared" si="426"/>
        <v>0</v>
      </c>
      <c r="S667" s="65">
        <f t="shared" si="427"/>
        <v>0</v>
      </c>
      <c r="T667" s="65">
        <f t="shared" si="428"/>
        <v>0</v>
      </c>
      <c r="U667" s="65">
        <f t="shared" si="429"/>
        <v>0</v>
      </c>
      <c r="V667" s="89">
        <f t="shared" si="430"/>
        <v>0</v>
      </c>
      <c r="W667" s="89">
        <f t="shared" si="431"/>
        <v>0</v>
      </c>
      <c r="X667" s="89">
        <f t="shared" si="432"/>
        <v>0</v>
      </c>
      <c r="Y667" s="89">
        <f t="shared" si="433"/>
        <v>0</v>
      </c>
      <c r="Z667" s="89">
        <f t="shared" si="434"/>
        <v>0</v>
      </c>
      <c r="AA667" s="89">
        <f t="shared" si="435"/>
        <v>0</v>
      </c>
      <c r="AB667" s="89">
        <f t="shared" si="436"/>
        <v>0</v>
      </c>
      <c r="AC667" s="89">
        <f t="shared" si="437"/>
        <v>0</v>
      </c>
      <c r="AD667" s="89">
        <f t="shared" si="438"/>
        <v>0</v>
      </c>
      <c r="AE667" s="89">
        <f t="shared" si="439"/>
        <v>0</v>
      </c>
      <c r="AF667" s="89">
        <f t="shared" si="440"/>
        <v>0</v>
      </c>
      <c r="AG667" s="89">
        <f t="shared" si="441"/>
        <v>0</v>
      </c>
      <c r="AH667" s="65">
        <v>0</v>
      </c>
      <c r="AI667" s="65">
        <v>0</v>
      </c>
      <c r="AJ667" s="65">
        <v>0</v>
      </c>
      <c r="AK667" s="65">
        <v>0</v>
      </c>
      <c r="AL667" s="65">
        <v>0</v>
      </c>
      <c r="AM667" s="65">
        <v>0</v>
      </c>
      <c r="AN667" s="89">
        <v>0</v>
      </c>
      <c r="AO667" s="89">
        <v>0</v>
      </c>
      <c r="AP667" s="89">
        <v>0</v>
      </c>
      <c r="AQ667" s="89">
        <v>0</v>
      </c>
      <c r="AR667" s="89">
        <v>0</v>
      </c>
      <c r="AS667" s="89">
        <v>0</v>
      </c>
      <c r="AT667" s="89">
        <v>0</v>
      </c>
      <c r="AU667" s="89">
        <v>0</v>
      </c>
      <c r="AV667" s="89">
        <v>0</v>
      </c>
      <c r="AW667" s="89">
        <v>0</v>
      </c>
      <c r="AX667" s="89">
        <v>0</v>
      </c>
      <c r="AY667" s="89">
        <v>0</v>
      </c>
      <c r="AZ667" s="65">
        <f t="shared" si="442"/>
        <v>0</v>
      </c>
      <c r="BA667" s="65">
        <f t="shared" si="443"/>
        <v>0</v>
      </c>
      <c r="BB667" s="65">
        <f t="shared" si="444"/>
        <v>0</v>
      </c>
      <c r="BC667" s="65">
        <f t="shared" si="445"/>
        <v>0</v>
      </c>
      <c r="BD667" s="65">
        <f t="shared" si="446"/>
        <v>0</v>
      </c>
      <c r="BE667" s="65">
        <f t="shared" si="447"/>
        <v>0</v>
      </c>
      <c r="BF667" s="65">
        <f t="shared" si="448"/>
        <v>0</v>
      </c>
      <c r="BG667" s="65">
        <f t="shared" si="449"/>
        <v>0</v>
      </c>
      <c r="BH667" s="65">
        <f t="shared" si="450"/>
        <v>0</v>
      </c>
      <c r="BI667" s="65">
        <f t="shared" si="451"/>
        <v>0</v>
      </c>
      <c r="BJ667" s="65">
        <f t="shared" si="452"/>
        <v>0</v>
      </c>
      <c r="BK667" s="65">
        <f t="shared" si="453"/>
        <v>0</v>
      </c>
    </row>
    <row r="668" spans="2:63" ht="15" hidden="1" customHeight="1" outlineLevel="1">
      <c r="B668" s="56" t="s">
        <v>30</v>
      </c>
      <c r="C668" s="56" t="s">
        <v>133</v>
      </c>
      <c r="D668" s="88">
        <f t="shared" si="413"/>
        <v>0</v>
      </c>
      <c r="E668" s="88">
        <f t="shared" si="414"/>
        <v>0</v>
      </c>
      <c r="F668" s="65">
        <f t="shared" si="415"/>
        <v>0</v>
      </c>
      <c r="G668" s="65">
        <f t="shared" si="416"/>
        <v>0</v>
      </c>
      <c r="H668" s="65">
        <f t="shared" si="417"/>
        <v>0</v>
      </c>
      <c r="J668" s="88">
        <f t="shared" si="418"/>
        <v>0.30233918275901323</v>
      </c>
      <c r="K668" s="88">
        <f t="shared" si="419"/>
        <v>0.12386860133278009</v>
      </c>
      <c r="L668" s="88">
        <f t="shared" si="420"/>
        <v>0.13222723531624195</v>
      </c>
      <c r="M668" s="88">
        <f t="shared" si="421"/>
        <v>0.1679988102863024</v>
      </c>
      <c r="N668" s="88">
        <f t="shared" si="422"/>
        <v>0.21758625555448893</v>
      </c>
      <c r="O668" s="88">
        <f t="shared" si="423"/>
        <v>5.5979914751173407E-2</v>
      </c>
      <c r="P668" s="65">
        <f t="shared" si="424"/>
        <v>0</v>
      </c>
      <c r="Q668" s="65">
        <f t="shared" si="425"/>
        <v>0</v>
      </c>
      <c r="R668" s="65">
        <f t="shared" si="426"/>
        <v>0</v>
      </c>
      <c r="S668" s="65">
        <f t="shared" si="427"/>
        <v>0</v>
      </c>
      <c r="T668" s="65">
        <f t="shared" si="428"/>
        <v>0</v>
      </c>
      <c r="U668" s="65">
        <f t="shared" si="429"/>
        <v>0</v>
      </c>
      <c r="V668" s="89">
        <f t="shared" si="430"/>
        <v>0</v>
      </c>
      <c r="W668" s="89">
        <f t="shared" si="431"/>
        <v>0</v>
      </c>
      <c r="X668" s="89">
        <f t="shared" si="432"/>
        <v>0</v>
      </c>
      <c r="Y668" s="89">
        <f t="shared" si="433"/>
        <v>0</v>
      </c>
      <c r="Z668" s="89">
        <f t="shared" si="434"/>
        <v>0</v>
      </c>
      <c r="AA668" s="89">
        <f t="shared" si="435"/>
        <v>0</v>
      </c>
      <c r="AB668" s="89">
        <f t="shared" si="436"/>
        <v>0</v>
      </c>
      <c r="AC668" s="89">
        <f t="shared" si="437"/>
        <v>0</v>
      </c>
      <c r="AD668" s="89">
        <f t="shared" si="438"/>
        <v>0</v>
      </c>
      <c r="AE668" s="89">
        <f t="shared" si="439"/>
        <v>0</v>
      </c>
      <c r="AF668" s="89">
        <f t="shared" si="440"/>
        <v>0</v>
      </c>
      <c r="AG668" s="89">
        <f t="shared" si="441"/>
        <v>0</v>
      </c>
      <c r="AH668" s="65">
        <v>0</v>
      </c>
      <c r="AI668" s="65">
        <v>0</v>
      </c>
      <c r="AJ668" s="65">
        <v>0</v>
      </c>
      <c r="AK668" s="65">
        <v>0</v>
      </c>
      <c r="AL668" s="65">
        <v>0</v>
      </c>
      <c r="AM668" s="65">
        <v>0</v>
      </c>
      <c r="AN668" s="89">
        <v>0</v>
      </c>
      <c r="AO668" s="89">
        <v>0</v>
      </c>
      <c r="AP668" s="89">
        <v>0</v>
      </c>
      <c r="AQ668" s="89">
        <v>0</v>
      </c>
      <c r="AR668" s="89">
        <v>0</v>
      </c>
      <c r="AS668" s="89">
        <v>0</v>
      </c>
      <c r="AT668" s="89">
        <v>0</v>
      </c>
      <c r="AU668" s="89">
        <v>0</v>
      </c>
      <c r="AV668" s="89">
        <v>0</v>
      </c>
      <c r="AW668" s="89">
        <v>0</v>
      </c>
      <c r="AX668" s="89">
        <v>0</v>
      </c>
      <c r="AY668" s="89">
        <v>0</v>
      </c>
      <c r="AZ668" s="65">
        <f t="shared" si="442"/>
        <v>0</v>
      </c>
      <c r="BA668" s="65">
        <f t="shared" si="443"/>
        <v>0</v>
      </c>
      <c r="BB668" s="65">
        <f t="shared" si="444"/>
        <v>0</v>
      </c>
      <c r="BC668" s="65">
        <f t="shared" si="445"/>
        <v>0</v>
      </c>
      <c r="BD668" s="65">
        <f t="shared" si="446"/>
        <v>0</v>
      </c>
      <c r="BE668" s="65">
        <f t="shared" si="447"/>
        <v>0</v>
      </c>
      <c r="BF668" s="65">
        <f t="shared" si="448"/>
        <v>0</v>
      </c>
      <c r="BG668" s="65">
        <f t="shared" si="449"/>
        <v>0</v>
      </c>
      <c r="BH668" s="65">
        <f t="shared" si="450"/>
        <v>0</v>
      </c>
      <c r="BI668" s="65">
        <f t="shared" si="451"/>
        <v>0</v>
      </c>
      <c r="BJ668" s="65">
        <f t="shared" si="452"/>
        <v>0</v>
      </c>
      <c r="BK668" s="65">
        <f t="shared" si="453"/>
        <v>0</v>
      </c>
    </row>
    <row r="669" spans="2:63" ht="15" hidden="1" customHeight="1" outlineLevel="1">
      <c r="B669" s="56" t="s">
        <v>30</v>
      </c>
      <c r="C669" s="56" t="s">
        <v>134</v>
      </c>
      <c r="D669" s="88">
        <f t="shared" si="413"/>
        <v>0</v>
      </c>
      <c r="E669" s="88">
        <f t="shared" si="414"/>
        <v>0</v>
      </c>
      <c r="F669" s="65">
        <f t="shared" si="415"/>
        <v>0</v>
      </c>
      <c r="G669" s="65">
        <f t="shared" si="416"/>
        <v>0</v>
      </c>
      <c r="H669" s="65">
        <f t="shared" si="417"/>
        <v>0</v>
      </c>
      <c r="J669" s="88">
        <f t="shared" si="418"/>
        <v>0.30233918275901323</v>
      </c>
      <c r="K669" s="88">
        <f t="shared" si="419"/>
        <v>0.12386860133278009</v>
      </c>
      <c r="L669" s="88">
        <f t="shared" si="420"/>
        <v>0.13222723531624195</v>
      </c>
      <c r="M669" s="88">
        <f t="shared" si="421"/>
        <v>0.1679988102863024</v>
      </c>
      <c r="N669" s="88">
        <f t="shared" si="422"/>
        <v>0.21758625555448893</v>
      </c>
      <c r="O669" s="88">
        <f t="shared" si="423"/>
        <v>5.5979914751173407E-2</v>
      </c>
      <c r="P669" s="65">
        <f t="shared" si="424"/>
        <v>0</v>
      </c>
      <c r="Q669" s="65">
        <f t="shared" si="425"/>
        <v>0</v>
      </c>
      <c r="R669" s="65">
        <f t="shared" si="426"/>
        <v>0</v>
      </c>
      <c r="S669" s="65">
        <f t="shared" si="427"/>
        <v>0</v>
      </c>
      <c r="T669" s="65">
        <f t="shared" si="428"/>
        <v>0</v>
      </c>
      <c r="U669" s="65">
        <f t="shared" si="429"/>
        <v>0</v>
      </c>
      <c r="V669" s="89">
        <f t="shared" si="430"/>
        <v>0</v>
      </c>
      <c r="W669" s="89">
        <f t="shared" si="431"/>
        <v>0</v>
      </c>
      <c r="X669" s="89">
        <f t="shared" si="432"/>
        <v>0</v>
      </c>
      <c r="Y669" s="89">
        <f t="shared" si="433"/>
        <v>0</v>
      </c>
      <c r="Z669" s="89">
        <f t="shared" si="434"/>
        <v>0</v>
      </c>
      <c r="AA669" s="89">
        <f t="shared" si="435"/>
        <v>0</v>
      </c>
      <c r="AB669" s="89">
        <f t="shared" si="436"/>
        <v>0</v>
      </c>
      <c r="AC669" s="89">
        <f t="shared" si="437"/>
        <v>0</v>
      </c>
      <c r="AD669" s="89">
        <f t="shared" si="438"/>
        <v>0</v>
      </c>
      <c r="AE669" s="89">
        <f t="shared" si="439"/>
        <v>0</v>
      </c>
      <c r="AF669" s="89">
        <f t="shared" si="440"/>
        <v>0</v>
      </c>
      <c r="AG669" s="89">
        <f t="shared" si="441"/>
        <v>0</v>
      </c>
      <c r="AH669" s="65">
        <v>0</v>
      </c>
      <c r="AI669" s="65">
        <v>0</v>
      </c>
      <c r="AJ669" s="65">
        <v>0</v>
      </c>
      <c r="AK669" s="65">
        <v>0</v>
      </c>
      <c r="AL669" s="65">
        <v>0</v>
      </c>
      <c r="AM669" s="65">
        <v>0</v>
      </c>
      <c r="AN669" s="89">
        <v>0</v>
      </c>
      <c r="AO669" s="89">
        <v>0</v>
      </c>
      <c r="AP669" s="89">
        <v>0</v>
      </c>
      <c r="AQ669" s="89">
        <v>0</v>
      </c>
      <c r="AR669" s="89">
        <v>0</v>
      </c>
      <c r="AS669" s="89">
        <v>0</v>
      </c>
      <c r="AT669" s="89">
        <v>0</v>
      </c>
      <c r="AU669" s="89">
        <v>0</v>
      </c>
      <c r="AV669" s="89">
        <v>0</v>
      </c>
      <c r="AW669" s="89">
        <v>0</v>
      </c>
      <c r="AX669" s="89">
        <v>0</v>
      </c>
      <c r="AY669" s="89">
        <v>0</v>
      </c>
      <c r="AZ669" s="65">
        <f t="shared" si="442"/>
        <v>0</v>
      </c>
      <c r="BA669" s="65">
        <f t="shared" si="443"/>
        <v>0</v>
      </c>
      <c r="BB669" s="65">
        <f t="shared" si="444"/>
        <v>0</v>
      </c>
      <c r="BC669" s="65">
        <f t="shared" si="445"/>
        <v>0</v>
      </c>
      <c r="BD669" s="65">
        <f t="shared" si="446"/>
        <v>0</v>
      </c>
      <c r="BE669" s="65">
        <f t="shared" si="447"/>
        <v>0</v>
      </c>
      <c r="BF669" s="65">
        <f t="shared" si="448"/>
        <v>0</v>
      </c>
      <c r="BG669" s="65">
        <f t="shared" si="449"/>
        <v>0</v>
      </c>
      <c r="BH669" s="65">
        <f t="shared" si="450"/>
        <v>0</v>
      </c>
      <c r="BI669" s="65">
        <f t="shared" si="451"/>
        <v>0</v>
      </c>
      <c r="BJ669" s="65">
        <f t="shared" si="452"/>
        <v>0</v>
      </c>
      <c r="BK669" s="65">
        <f t="shared" si="453"/>
        <v>0</v>
      </c>
    </row>
    <row r="670" spans="2:63" ht="15" hidden="1" customHeight="1" outlineLevel="1">
      <c r="B670" s="56" t="s">
        <v>30</v>
      </c>
      <c r="C670" s="56" t="s">
        <v>39</v>
      </c>
      <c r="D670" s="88">
        <f t="shared" si="413"/>
        <v>0</v>
      </c>
      <c r="E670" s="88">
        <f t="shared" si="414"/>
        <v>0</v>
      </c>
      <c r="F670" s="65">
        <f t="shared" si="415"/>
        <v>0</v>
      </c>
      <c r="G670" s="65">
        <f t="shared" si="416"/>
        <v>0</v>
      </c>
      <c r="H670" s="65">
        <f t="shared" si="417"/>
        <v>0</v>
      </c>
      <c r="J670" s="88">
        <f t="shared" si="418"/>
        <v>0.30233918275901323</v>
      </c>
      <c r="K670" s="88">
        <f t="shared" si="419"/>
        <v>0.12386860133278009</v>
      </c>
      <c r="L670" s="88">
        <f t="shared" si="420"/>
        <v>0.13222723531624195</v>
      </c>
      <c r="M670" s="88">
        <f t="shared" si="421"/>
        <v>0.1679988102863024</v>
      </c>
      <c r="N670" s="88">
        <f t="shared" si="422"/>
        <v>0.21758625555448893</v>
      </c>
      <c r="O670" s="88">
        <f t="shared" si="423"/>
        <v>5.5979914751173407E-2</v>
      </c>
      <c r="P670" s="65">
        <f t="shared" si="424"/>
        <v>0</v>
      </c>
      <c r="Q670" s="65">
        <f t="shared" si="425"/>
        <v>0</v>
      </c>
      <c r="R670" s="65">
        <f t="shared" si="426"/>
        <v>0</v>
      </c>
      <c r="S670" s="65">
        <f t="shared" si="427"/>
        <v>0</v>
      </c>
      <c r="T670" s="65">
        <f t="shared" si="428"/>
        <v>0</v>
      </c>
      <c r="U670" s="65">
        <f t="shared" si="429"/>
        <v>0</v>
      </c>
      <c r="V670" s="89">
        <f t="shared" si="430"/>
        <v>0</v>
      </c>
      <c r="W670" s="89">
        <f t="shared" si="431"/>
        <v>0</v>
      </c>
      <c r="X670" s="89">
        <f t="shared" si="432"/>
        <v>0</v>
      </c>
      <c r="Y670" s="89">
        <f t="shared" si="433"/>
        <v>0</v>
      </c>
      <c r="Z670" s="89">
        <f t="shared" si="434"/>
        <v>0</v>
      </c>
      <c r="AA670" s="89">
        <f t="shared" si="435"/>
        <v>0</v>
      </c>
      <c r="AB670" s="89">
        <f t="shared" si="436"/>
        <v>0</v>
      </c>
      <c r="AC670" s="89">
        <f t="shared" si="437"/>
        <v>0</v>
      </c>
      <c r="AD670" s="89">
        <f t="shared" si="438"/>
        <v>0</v>
      </c>
      <c r="AE670" s="89">
        <f t="shared" si="439"/>
        <v>0</v>
      </c>
      <c r="AF670" s="89">
        <f t="shared" si="440"/>
        <v>0</v>
      </c>
      <c r="AG670" s="89">
        <f t="shared" si="441"/>
        <v>0</v>
      </c>
      <c r="AH670" s="65">
        <v>0</v>
      </c>
      <c r="AI670" s="65">
        <v>0</v>
      </c>
      <c r="AJ670" s="65">
        <v>0</v>
      </c>
      <c r="AK670" s="65">
        <v>0</v>
      </c>
      <c r="AL670" s="65">
        <v>0</v>
      </c>
      <c r="AM670" s="65">
        <v>0</v>
      </c>
      <c r="AN670" s="89">
        <v>0</v>
      </c>
      <c r="AO670" s="89">
        <v>0</v>
      </c>
      <c r="AP670" s="89">
        <v>0</v>
      </c>
      <c r="AQ670" s="89">
        <v>0</v>
      </c>
      <c r="AR670" s="89">
        <v>0</v>
      </c>
      <c r="AS670" s="89">
        <v>0</v>
      </c>
      <c r="AT670" s="89">
        <v>0</v>
      </c>
      <c r="AU670" s="89">
        <v>0</v>
      </c>
      <c r="AV670" s="89">
        <v>0</v>
      </c>
      <c r="AW670" s="89">
        <v>0</v>
      </c>
      <c r="AX670" s="89">
        <v>0</v>
      </c>
      <c r="AY670" s="89">
        <v>0</v>
      </c>
      <c r="AZ670" s="65">
        <f t="shared" si="442"/>
        <v>0</v>
      </c>
      <c r="BA670" s="65">
        <f t="shared" si="443"/>
        <v>0</v>
      </c>
      <c r="BB670" s="65">
        <f t="shared" si="444"/>
        <v>0</v>
      </c>
      <c r="BC670" s="65">
        <f t="shared" si="445"/>
        <v>0</v>
      </c>
      <c r="BD670" s="65">
        <f t="shared" si="446"/>
        <v>0</v>
      </c>
      <c r="BE670" s="65">
        <f t="shared" si="447"/>
        <v>0</v>
      </c>
      <c r="BF670" s="65">
        <f t="shared" si="448"/>
        <v>0</v>
      </c>
      <c r="BG670" s="65">
        <f t="shared" si="449"/>
        <v>0</v>
      </c>
      <c r="BH670" s="65">
        <f t="shared" si="450"/>
        <v>0</v>
      </c>
      <c r="BI670" s="65">
        <f t="shared" si="451"/>
        <v>0</v>
      </c>
      <c r="BJ670" s="65">
        <f t="shared" si="452"/>
        <v>0</v>
      </c>
      <c r="BK670" s="65">
        <f t="shared" si="453"/>
        <v>0</v>
      </c>
    </row>
    <row r="671" spans="2:63" ht="15" hidden="1" customHeight="1" outlineLevel="1">
      <c r="B671" s="56" t="s">
        <v>30</v>
      </c>
      <c r="C671" s="56" t="s">
        <v>38</v>
      </c>
      <c r="D671" s="88">
        <f t="shared" si="413"/>
        <v>0</v>
      </c>
      <c r="E671" s="88">
        <f t="shared" si="414"/>
        <v>0</v>
      </c>
      <c r="F671" s="65">
        <f t="shared" si="415"/>
        <v>0</v>
      </c>
      <c r="G671" s="65">
        <f t="shared" si="416"/>
        <v>0</v>
      </c>
      <c r="H671" s="65">
        <f t="shared" si="417"/>
        <v>0</v>
      </c>
      <c r="J671" s="88">
        <f t="shared" si="418"/>
        <v>0.30233918275901323</v>
      </c>
      <c r="K671" s="88">
        <f t="shared" si="419"/>
        <v>0.12386860133278009</v>
      </c>
      <c r="L671" s="88">
        <f t="shared" si="420"/>
        <v>0.13222723531624195</v>
      </c>
      <c r="M671" s="88">
        <f t="shared" si="421"/>
        <v>0.1679988102863024</v>
      </c>
      <c r="N671" s="88">
        <f t="shared" si="422"/>
        <v>0.21758625555448893</v>
      </c>
      <c r="O671" s="88">
        <f t="shared" si="423"/>
        <v>5.5979914751173407E-2</v>
      </c>
      <c r="P671" s="65">
        <f t="shared" si="424"/>
        <v>0</v>
      </c>
      <c r="Q671" s="65">
        <f t="shared" si="425"/>
        <v>0</v>
      </c>
      <c r="R671" s="65">
        <f t="shared" si="426"/>
        <v>0</v>
      </c>
      <c r="S671" s="65">
        <f t="shared" si="427"/>
        <v>0</v>
      </c>
      <c r="T671" s="65">
        <f t="shared" si="428"/>
        <v>0</v>
      </c>
      <c r="U671" s="65">
        <f t="shared" si="429"/>
        <v>0</v>
      </c>
      <c r="V671" s="89">
        <f t="shared" si="430"/>
        <v>0</v>
      </c>
      <c r="W671" s="89">
        <f t="shared" si="431"/>
        <v>0</v>
      </c>
      <c r="X671" s="89">
        <f t="shared" si="432"/>
        <v>0</v>
      </c>
      <c r="Y671" s="89">
        <f t="shared" si="433"/>
        <v>0</v>
      </c>
      <c r="Z671" s="89">
        <f t="shared" si="434"/>
        <v>0</v>
      </c>
      <c r="AA671" s="89">
        <f t="shared" si="435"/>
        <v>0</v>
      </c>
      <c r="AB671" s="89">
        <f t="shared" si="436"/>
        <v>0</v>
      </c>
      <c r="AC671" s="89">
        <f t="shared" si="437"/>
        <v>0</v>
      </c>
      <c r="AD671" s="89">
        <f t="shared" si="438"/>
        <v>0</v>
      </c>
      <c r="AE671" s="89">
        <f t="shared" si="439"/>
        <v>0</v>
      </c>
      <c r="AF671" s="89">
        <f t="shared" si="440"/>
        <v>0</v>
      </c>
      <c r="AG671" s="89">
        <f t="shared" si="441"/>
        <v>0</v>
      </c>
      <c r="AH671" s="65">
        <v>0</v>
      </c>
      <c r="AI671" s="65">
        <v>0</v>
      </c>
      <c r="AJ671" s="65">
        <v>0</v>
      </c>
      <c r="AK671" s="65">
        <v>0</v>
      </c>
      <c r="AL671" s="65">
        <v>0</v>
      </c>
      <c r="AM671" s="65">
        <v>0</v>
      </c>
      <c r="AN671" s="89">
        <v>0</v>
      </c>
      <c r="AO671" s="89">
        <v>0</v>
      </c>
      <c r="AP671" s="89">
        <v>0</v>
      </c>
      <c r="AQ671" s="89">
        <v>0</v>
      </c>
      <c r="AR671" s="89">
        <v>0</v>
      </c>
      <c r="AS671" s="89">
        <v>0</v>
      </c>
      <c r="AT671" s="89">
        <v>0</v>
      </c>
      <c r="AU671" s="89">
        <v>0</v>
      </c>
      <c r="AV671" s="89">
        <v>0</v>
      </c>
      <c r="AW671" s="89">
        <v>0</v>
      </c>
      <c r="AX671" s="89">
        <v>0</v>
      </c>
      <c r="AY671" s="89">
        <v>0</v>
      </c>
      <c r="AZ671" s="65">
        <f t="shared" si="442"/>
        <v>0</v>
      </c>
      <c r="BA671" s="65">
        <f t="shared" si="443"/>
        <v>0</v>
      </c>
      <c r="BB671" s="65">
        <f t="shared" si="444"/>
        <v>0</v>
      </c>
      <c r="BC671" s="65">
        <f t="shared" si="445"/>
        <v>0</v>
      </c>
      <c r="BD671" s="65">
        <f t="shared" si="446"/>
        <v>0</v>
      </c>
      <c r="BE671" s="65">
        <f t="shared" si="447"/>
        <v>0</v>
      </c>
      <c r="BF671" s="65">
        <f t="shared" si="448"/>
        <v>0</v>
      </c>
      <c r="BG671" s="65">
        <f t="shared" si="449"/>
        <v>0</v>
      </c>
      <c r="BH671" s="65">
        <f t="shared" si="450"/>
        <v>0</v>
      </c>
      <c r="BI671" s="65">
        <f t="shared" si="451"/>
        <v>0</v>
      </c>
      <c r="BJ671" s="65">
        <f t="shared" si="452"/>
        <v>0</v>
      </c>
      <c r="BK671" s="65">
        <f t="shared" si="453"/>
        <v>0</v>
      </c>
    </row>
    <row r="672" spans="2:63" ht="15" hidden="1" customHeight="1" outlineLevel="1">
      <c r="B672" s="56" t="s">
        <v>30</v>
      </c>
      <c r="C672" s="56" t="s">
        <v>37</v>
      </c>
      <c r="D672" s="88">
        <f t="shared" si="413"/>
        <v>0</v>
      </c>
      <c r="E672" s="88">
        <f t="shared" si="414"/>
        <v>0</v>
      </c>
      <c r="F672" s="65">
        <f t="shared" si="415"/>
        <v>0</v>
      </c>
      <c r="G672" s="65">
        <f t="shared" si="416"/>
        <v>0</v>
      </c>
      <c r="H672" s="65">
        <f t="shared" si="417"/>
        <v>0</v>
      </c>
      <c r="J672" s="88">
        <f t="shared" si="418"/>
        <v>0.30233918275901323</v>
      </c>
      <c r="K672" s="88">
        <f t="shared" si="419"/>
        <v>0.12386860133278009</v>
      </c>
      <c r="L672" s="88">
        <f t="shared" si="420"/>
        <v>0.13222723531624195</v>
      </c>
      <c r="M672" s="88">
        <f t="shared" si="421"/>
        <v>0.1679988102863024</v>
      </c>
      <c r="N672" s="88">
        <f t="shared" si="422"/>
        <v>0.21758625555448893</v>
      </c>
      <c r="O672" s="88">
        <f t="shared" si="423"/>
        <v>5.5979914751173407E-2</v>
      </c>
      <c r="P672" s="65">
        <f t="shared" si="424"/>
        <v>0</v>
      </c>
      <c r="Q672" s="65">
        <f t="shared" si="425"/>
        <v>0</v>
      </c>
      <c r="R672" s="65">
        <f t="shared" si="426"/>
        <v>0</v>
      </c>
      <c r="S672" s="65">
        <f t="shared" si="427"/>
        <v>0</v>
      </c>
      <c r="T672" s="65">
        <f t="shared" si="428"/>
        <v>0</v>
      </c>
      <c r="U672" s="65">
        <f t="shared" si="429"/>
        <v>0</v>
      </c>
      <c r="V672" s="89">
        <f t="shared" si="430"/>
        <v>0</v>
      </c>
      <c r="W672" s="89">
        <f t="shared" si="431"/>
        <v>0</v>
      </c>
      <c r="X672" s="89">
        <f t="shared" si="432"/>
        <v>0</v>
      </c>
      <c r="Y672" s="89">
        <f t="shared" si="433"/>
        <v>0</v>
      </c>
      <c r="Z672" s="89">
        <f t="shared" si="434"/>
        <v>0</v>
      </c>
      <c r="AA672" s="89">
        <f t="shared" si="435"/>
        <v>0</v>
      </c>
      <c r="AB672" s="89">
        <f t="shared" si="436"/>
        <v>0</v>
      </c>
      <c r="AC672" s="89">
        <f t="shared" si="437"/>
        <v>0</v>
      </c>
      <c r="AD672" s="89">
        <f t="shared" si="438"/>
        <v>0</v>
      </c>
      <c r="AE672" s="89">
        <f t="shared" si="439"/>
        <v>0</v>
      </c>
      <c r="AF672" s="89">
        <f t="shared" si="440"/>
        <v>0</v>
      </c>
      <c r="AG672" s="89">
        <f t="shared" si="441"/>
        <v>0</v>
      </c>
      <c r="AH672" s="65">
        <v>0</v>
      </c>
      <c r="AI672" s="65">
        <v>0</v>
      </c>
      <c r="AJ672" s="65">
        <v>0</v>
      </c>
      <c r="AK672" s="65">
        <v>0</v>
      </c>
      <c r="AL672" s="65">
        <v>0</v>
      </c>
      <c r="AM672" s="65">
        <v>0</v>
      </c>
      <c r="AN672" s="89">
        <v>0</v>
      </c>
      <c r="AO672" s="89">
        <v>0</v>
      </c>
      <c r="AP672" s="89">
        <v>0</v>
      </c>
      <c r="AQ672" s="89">
        <v>0</v>
      </c>
      <c r="AR672" s="89">
        <v>0</v>
      </c>
      <c r="AS672" s="89">
        <v>0</v>
      </c>
      <c r="AT672" s="89">
        <v>0</v>
      </c>
      <c r="AU672" s="89">
        <v>0</v>
      </c>
      <c r="AV672" s="89">
        <v>0</v>
      </c>
      <c r="AW672" s="89">
        <v>0</v>
      </c>
      <c r="AX672" s="89">
        <v>0</v>
      </c>
      <c r="AY672" s="89">
        <v>0</v>
      </c>
      <c r="AZ672" s="65">
        <f t="shared" si="442"/>
        <v>0</v>
      </c>
      <c r="BA672" s="65">
        <f t="shared" si="443"/>
        <v>0</v>
      </c>
      <c r="BB672" s="65">
        <f t="shared" si="444"/>
        <v>0</v>
      </c>
      <c r="BC672" s="65">
        <f t="shared" si="445"/>
        <v>0</v>
      </c>
      <c r="BD672" s="65">
        <f t="shared" si="446"/>
        <v>0</v>
      </c>
      <c r="BE672" s="65">
        <f t="shared" si="447"/>
        <v>0</v>
      </c>
      <c r="BF672" s="65">
        <f t="shared" si="448"/>
        <v>0</v>
      </c>
      <c r="BG672" s="65">
        <f t="shared" si="449"/>
        <v>0</v>
      </c>
      <c r="BH672" s="65">
        <f t="shared" si="450"/>
        <v>0</v>
      </c>
      <c r="BI672" s="65">
        <f t="shared" si="451"/>
        <v>0</v>
      </c>
      <c r="BJ672" s="65">
        <f t="shared" si="452"/>
        <v>0</v>
      </c>
      <c r="BK672" s="65">
        <f t="shared" si="453"/>
        <v>0</v>
      </c>
    </row>
    <row r="673" spans="1:63" ht="15" hidden="1" customHeight="1" outlineLevel="1">
      <c r="B673" s="56" t="s">
        <v>30</v>
      </c>
      <c r="C673" s="56" t="s">
        <v>36</v>
      </c>
      <c r="D673" s="88">
        <f t="shared" si="413"/>
        <v>0</v>
      </c>
      <c r="E673" s="88">
        <f t="shared" si="414"/>
        <v>0</v>
      </c>
      <c r="F673" s="65">
        <f t="shared" si="415"/>
        <v>0</v>
      </c>
      <c r="G673" s="65">
        <f t="shared" si="416"/>
        <v>0</v>
      </c>
      <c r="H673" s="65">
        <f t="shared" si="417"/>
        <v>0</v>
      </c>
      <c r="J673" s="88">
        <f t="shared" si="418"/>
        <v>0.30233918275901323</v>
      </c>
      <c r="K673" s="88">
        <f t="shared" si="419"/>
        <v>0.12386860133278009</v>
      </c>
      <c r="L673" s="88">
        <f t="shared" si="420"/>
        <v>0.13222723531624195</v>
      </c>
      <c r="M673" s="88">
        <f t="shared" si="421"/>
        <v>0.1679988102863024</v>
      </c>
      <c r="N673" s="88">
        <f t="shared" si="422"/>
        <v>0.21758625555448893</v>
      </c>
      <c r="O673" s="88">
        <f t="shared" si="423"/>
        <v>5.5979914751173407E-2</v>
      </c>
      <c r="P673" s="65">
        <f t="shared" si="424"/>
        <v>0</v>
      </c>
      <c r="Q673" s="65">
        <f t="shared" si="425"/>
        <v>0</v>
      </c>
      <c r="R673" s="65">
        <f t="shared" si="426"/>
        <v>0</v>
      </c>
      <c r="S673" s="65">
        <f t="shared" si="427"/>
        <v>0</v>
      </c>
      <c r="T673" s="65">
        <f t="shared" si="428"/>
        <v>0</v>
      </c>
      <c r="U673" s="65">
        <f t="shared" si="429"/>
        <v>0</v>
      </c>
      <c r="V673" s="89">
        <f t="shared" si="430"/>
        <v>0</v>
      </c>
      <c r="W673" s="89">
        <f t="shared" si="431"/>
        <v>0</v>
      </c>
      <c r="X673" s="89">
        <f t="shared" si="432"/>
        <v>0</v>
      </c>
      <c r="Y673" s="89">
        <f t="shared" si="433"/>
        <v>0</v>
      </c>
      <c r="Z673" s="89">
        <f t="shared" si="434"/>
        <v>0</v>
      </c>
      <c r="AA673" s="89">
        <f t="shared" si="435"/>
        <v>0</v>
      </c>
      <c r="AB673" s="89">
        <f t="shared" si="436"/>
        <v>0</v>
      </c>
      <c r="AC673" s="89">
        <f t="shared" si="437"/>
        <v>0</v>
      </c>
      <c r="AD673" s="89">
        <f t="shared" si="438"/>
        <v>0</v>
      </c>
      <c r="AE673" s="89">
        <f t="shared" si="439"/>
        <v>0</v>
      </c>
      <c r="AF673" s="89">
        <f t="shared" si="440"/>
        <v>0</v>
      </c>
      <c r="AG673" s="89">
        <f t="shared" si="441"/>
        <v>0</v>
      </c>
      <c r="AH673" s="65">
        <v>0</v>
      </c>
      <c r="AI673" s="65">
        <v>0</v>
      </c>
      <c r="AJ673" s="65">
        <v>0</v>
      </c>
      <c r="AK673" s="65">
        <v>0</v>
      </c>
      <c r="AL673" s="65">
        <v>0</v>
      </c>
      <c r="AM673" s="65">
        <v>0</v>
      </c>
      <c r="AN673" s="89">
        <v>0</v>
      </c>
      <c r="AO673" s="89">
        <v>0</v>
      </c>
      <c r="AP673" s="89">
        <v>0</v>
      </c>
      <c r="AQ673" s="89">
        <v>0</v>
      </c>
      <c r="AR673" s="89">
        <v>0</v>
      </c>
      <c r="AS673" s="89">
        <v>0</v>
      </c>
      <c r="AT673" s="89">
        <v>0</v>
      </c>
      <c r="AU673" s="89">
        <v>0</v>
      </c>
      <c r="AV673" s="89">
        <v>0</v>
      </c>
      <c r="AW673" s="89">
        <v>0</v>
      </c>
      <c r="AX673" s="89">
        <v>0</v>
      </c>
      <c r="AY673" s="89">
        <v>0</v>
      </c>
      <c r="AZ673" s="65">
        <f t="shared" si="442"/>
        <v>0</v>
      </c>
      <c r="BA673" s="65">
        <f t="shared" si="443"/>
        <v>0</v>
      </c>
      <c r="BB673" s="65">
        <f t="shared" si="444"/>
        <v>0</v>
      </c>
      <c r="BC673" s="65">
        <f t="shared" si="445"/>
        <v>0</v>
      </c>
      <c r="BD673" s="65">
        <f t="shared" si="446"/>
        <v>0</v>
      </c>
      <c r="BE673" s="65">
        <f t="shared" si="447"/>
        <v>0</v>
      </c>
      <c r="BF673" s="65">
        <f t="shared" si="448"/>
        <v>0</v>
      </c>
      <c r="BG673" s="65">
        <f t="shared" si="449"/>
        <v>0</v>
      </c>
      <c r="BH673" s="65">
        <f t="shared" si="450"/>
        <v>0</v>
      </c>
      <c r="BI673" s="65">
        <f t="shared" si="451"/>
        <v>0</v>
      </c>
      <c r="BJ673" s="65">
        <f t="shared" si="452"/>
        <v>0</v>
      </c>
      <c r="BK673" s="65">
        <f t="shared" si="453"/>
        <v>0</v>
      </c>
    </row>
    <row r="674" spans="1:63" ht="15" hidden="1" customHeight="1" outlineLevel="1">
      <c r="B674" s="56" t="s">
        <v>30</v>
      </c>
      <c r="C674" s="56" t="s">
        <v>35</v>
      </c>
      <c r="D674" s="88">
        <f t="shared" si="413"/>
        <v>0</v>
      </c>
      <c r="E674" s="88">
        <f t="shared" si="414"/>
        <v>0</v>
      </c>
      <c r="F674" s="65">
        <f t="shared" si="415"/>
        <v>0</v>
      </c>
      <c r="G674" s="65">
        <f t="shared" si="416"/>
        <v>0</v>
      </c>
      <c r="H674" s="65">
        <f t="shared" si="417"/>
        <v>0</v>
      </c>
      <c r="J674" s="88">
        <f t="shared" si="418"/>
        <v>0.30233918275901323</v>
      </c>
      <c r="K674" s="88">
        <f t="shared" si="419"/>
        <v>0.12386860133278009</v>
      </c>
      <c r="L674" s="88">
        <f t="shared" si="420"/>
        <v>0.13222723531624195</v>
      </c>
      <c r="M674" s="88">
        <f t="shared" si="421"/>
        <v>0.1679988102863024</v>
      </c>
      <c r="N674" s="88">
        <f t="shared" si="422"/>
        <v>0.21758625555448893</v>
      </c>
      <c r="O674" s="88">
        <f t="shared" si="423"/>
        <v>5.5979914751173407E-2</v>
      </c>
      <c r="P674" s="65">
        <f t="shared" si="424"/>
        <v>0</v>
      </c>
      <c r="Q674" s="65">
        <f t="shared" si="425"/>
        <v>0</v>
      </c>
      <c r="R674" s="65">
        <f t="shared" si="426"/>
        <v>0</v>
      </c>
      <c r="S674" s="65">
        <f t="shared" si="427"/>
        <v>0</v>
      </c>
      <c r="T674" s="65">
        <f t="shared" si="428"/>
        <v>0</v>
      </c>
      <c r="U674" s="65">
        <f t="shared" si="429"/>
        <v>0</v>
      </c>
      <c r="V674" s="89">
        <f t="shared" si="430"/>
        <v>0</v>
      </c>
      <c r="W674" s="89">
        <f t="shared" si="431"/>
        <v>0</v>
      </c>
      <c r="X674" s="89">
        <f t="shared" si="432"/>
        <v>0</v>
      </c>
      <c r="Y674" s="89">
        <f t="shared" si="433"/>
        <v>0</v>
      </c>
      <c r="Z674" s="89">
        <f t="shared" si="434"/>
        <v>0</v>
      </c>
      <c r="AA674" s="89">
        <f t="shared" si="435"/>
        <v>0</v>
      </c>
      <c r="AB674" s="89">
        <f t="shared" si="436"/>
        <v>0</v>
      </c>
      <c r="AC674" s="89">
        <f t="shared" si="437"/>
        <v>0</v>
      </c>
      <c r="AD674" s="89">
        <f t="shared" si="438"/>
        <v>0</v>
      </c>
      <c r="AE674" s="89">
        <f t="shared" si="439"/>
        <v>0</v>
      </c>
      <c r="AF674" s="89">
        <f t="shared" si="440"/>
        <v>0</v>
      </c>
      <c r="AG674" s="89">
        <f t="shared" si="441"/>
        <v>0</v>
      </c>
      <c r="AH674" s="65">
        <v>0</v>
      </c>
      <c r="AI674" s="65">
        <v>0</v>
      </c>
      <c r="AJ674" s="65">
        <v>0</v>
      </c>
      <c r="AK674" s="65">
        <v>0</v>
      </c>
      <c r="AL674" s="65">
        <v>0</v>
      </c>
      <c r="AM674" s="65">
        <v>0</v>
      </c>
      <c r="AN674" s="89">
        <v>0</v>
      </c>
      <c r="AO674" s="89">
        <v>0</v>
      </c>
      <c r="AP674" s="89">
        <v>0</v>
      </c>
      <c r="AQ674" s="89">
        <v>0</v>
      </c>
      <c r="AR674" s="89">
        <v>0</v>
      </c>
      <c r="AS674" s="89">
        <v>0</v>
      </c>
      <c r="AT674" s="89">
        <v>0</v>
      </c>
      <c r="AU674" s="89">
        <v>0</v>
      </c>
      <c r="AV674" s="89">
        <v>0</v>
      </c>
      <c r="AW674" s="89">
        <v>0</v>
      </c>
      <c r="AX674" s="89">
        <v>0</v>
      </c>
      <c r="AY674" s="89">
        <v>0</v>
      </c>
      <c r="AZ674" s="65">
        <f t="shared" si="442"/>
        <v>0</v>
      </c>
      <c r="BA674" s="65">
        <f t="shared" si="443"/>
        <v>0</v>
      </c>
      <c r="BB674" s="65">
        <f t="shared" si="444"/>
        <v>0</v>
      </c>
      <c r="BC674" s="65">
        <f t="shared" si="445"/>
        <v>0</v>
      </c>
      <c r="BD674" s="65">
        <f t="shared" si="446"/>
        <v>0</v>
      </c>
      <c r="BE674" s="65">
        <f t="shared" si="447"/>
        <v>0</v>
      </c>
      <c r="BF674" s="65">
        <f t="shared" si="448"/>
        <v>0</v>
      </c>
      <c r="BG674" s="65">
        <f t="shared" si="449"/>
        <v>0</v>
      </c>
      <c r="BH674" s="65">
        <f t="shared" si="450"/>
        <v>0</v>
      </c>
      <c r="BI674" s="65">
        <f t="shared" si="451"/>
        <v>0</v>
      </c>
      <c r="BJ674" s="65">
        <f t="shared" si="452"/>
        <v>0</v>
      </c>
      <c r="BK674" s="65">
        <f t="shared" si="453"/>
        <v>0</v>
      </c>
    </row>
    <row r="675" spans="1:63" ht="15" hidden="1" customHeight="1" outlineLevel="1">
      <c r="B675" s="56" t="s">
        <v>30</v>
      </c>
      <c r="C675" s="56" t="s">
        <v>34</v>
      </c>
      <c r="D675" s="88">
        <f t="shared" si="413"/>
        <v>0</v>
      </c>
      <c r="E675" s="88">
        <f t="shared" si="414"/>
        <v>0</v>
      </c>
      <c r="F675" s="65">
        <f t="shared" si="415"/>
        <v>0</v>
      </c>
      <c r="G675" s="65">
        <f t="shared" si="416"/>
        <v>0</v>
      </c>
      <c r="H675" s="65">
        <f t="shared" si="417"/>
        <v>0</v>
      </c>
      <c r="J675" s="88">
        <f t="shared" si="418"/>
        <v>0.30233918275901323</v>
      </c>
      <c r="K675" s="88">
        <f t="shared" si="419"/>
        <v>0.12386860133278009</v>
      </c>
      <c r="L675" s="88">
        <f t="shared" si="420"/>
        <v>0.13222723531624195</v>
      </c>
      <c r="M675" s="88">
        <f t="shared" si="421"/>
        <v>0.1679988102863024</v>
      </c>
      <c r="N675" s="88">
        <f t="shared" si="422"/>
        <v>0.21758625555448893</v>
      </c>
      <c r="O675" s="88">
        <f t="shared" si="423"/>
        <v>5.5979914751173407E-2</v>
      </c>
      <c r="P675" s="65">
        <f t="shared" si="424"/>
        <v>0</v>
      </c>
      <c r="Q675" s="65">
        <f t="shared" si="425"/>
        <v>0</v>
      </c>
      <c r="R675" s="65">
        <f t="shared" si="426"/>
        <v>0</v>
      </c>
      <c r="S675" s="65">
        <f t="shared" si="427"/>
        <v>0</v>
      </c>
      <c r="T675" s="65">
        <f t="shared" si="428"/>
        <v>0</v>
      </c>
      <c r="U675" s="65">
        <f t="shared" si="429"/>
        <v>0</v>
      </c>
      <c r="V675" s="89">
        <f t="shared" si="430"/>
        <v>0</v>
      </c>
      <c r="W675" s="89">
        <f t="shared" si="431"/>
        <v>0</v>
      </c>
      <c r="X675" s="89">
        <f t="shared" si="432"/>
        <v>0</v>
      </c>
      <c r="Y675" s="89">
        <f t="shared" si="433"/>
        <v>0</v>
      </c>
      <c r="Z675" s="89">
        <f t="shared" si="434"/>
        <v>0</v>
      </c>
      <c r="AA675" s="89">
        <f t="shared" si="435"/>
        <v>0</v>
      </c>
      <c r="AB675" s="89">
        <f t="shared" si="436"/>
        <v>0</v>
      </c>
      <c r="AC675" s="89">
        <f t="shared" si="437"/>
        <v>0</v>
      </c>
      <c r="AD675" s="89">
        <f t="shared" si="438"/>
        <v>0</v>
      </c>
      <c r="AE675" s="89">
        <f t="shared" si="439"/>
        <v>0</v>
      </c>
      <c r="AF675" s="89">
        <f t="shared" si="440"/>
        <v>0</v>
      </c>
      <c r="AG675" s="89">
        <f t="shared" si="441"/>
        <v>0</v>
      </c>
      <c r="AH675" s="65">
        <v>0</v>
      </c>
      <c r="AI675" s="65">
        <v>0</v>
      </c>
      <c r="AJ675" s="65">
        <v>0</v>
      </c>
      <c r="AK675" s="65">
        <v>0</v>
      </c>
      <c r="AL675" s="65">
        <v>0</v>
      </c>
      <c r="AM675" s="65">
        <v>0</v>
      </c>
      <c r="AN675" s="89">
        <v>0</v>
      </c>
      <c r="AO675" s="89">
        <v>0</v>
      </c>
      <c r="AP675" s="89">
        <v>0</v>
      </c>
      <c r="AQ675" s="89">
        <v>0</v>
      </c>
      <c r="AR675" s="89">
        <v>0</v>
      </c>
      <c r="AS675" s="89">
        <v>0</v>
      </c>
      <c r="AT675" s="89">
        <v>0</v>
      </c>
      <c r="AU675" s="89">
        <v>0</v>
      </c>
      <c r="AV675" s="89">
        <v>0</v>
      </c>
      <c r="AW675" s="89">
        <v>0</v>
      </c>
      <c r="AX675" s="89">
        <v>0</v>
      </c>
      <c r="AY675" s="89">
        <v>0</v>
      </c>
      <c r="AZ675" s="65">
        <f t="shared" si="442"/>
        <v>0</v>
      </c>
      <c r="BA675" s="65">
        <f t="shared" si="443"/>
        <v>0</v>
      </c>
      <c r="BB675" s="65">
        <f t="shared" si="444"/>
        <v>0</v>
      </c>
      <c r="BC675" s="65">
        <f t="shared" si="445"/>
        <v>0</v>
      </c>
      <c r="BD675" s="65">
        <f t="shared" si="446"/>
        <v>0</v>
      </c>
      <c r="BE675" s="65">
        <f t="shared" si="447"/>
        <v>0</v>
      </c>
      <c r="BF675" s="65">
        <f t="shared" si="448"/>
        <v>0</v>
      </c>
      <c r="BG675" s="65">
        <f t="shared" si="449"/>
        <v>0</v>
      </c>
      <c r="BH675" s="65">
        <f t="shared" si="450"/>
        <v>0</v>
      </c>
      <c r="BI675" s="65">
        <f t="shared" si="451"/>
        <v>0</v>
      </c>
      <c r="BJ675" s="65">
        <f t="shared" si="452"/>
        <v>0</v>
      </c>
      <c r="BK675" s="65">
        <f t="shared" si="453"/>
        <v>0</v>
      </c>
    </row>
    <row r="676" spans="1:63" ht="15" hidden="1" customHeight="1" outlineLevel="1">
      <c r="B676" s="56" t="s">
        <v>30</v>
      </c>
      <c r="C676" s="56" t="s">
        <v>33</v>
      </c>
      <c r="D676" s="88">
        <f t="shared" si="413"/>
        <v>0</v>
      </c>
      <c r="E676" s="88">
        <f t="shared" si="414"/>
        <v>0</v>
      </c>
      <c r="F676" s="65">
        <f t="shared" si="415"/>
        <v>0</v>
      </c>
      <c r="G676" s="65">
        <f t="shared" si="416"/>
        <v>0</v>
      </c>
      <c r="H676" s="65">
        <f t="shared" si="417"/>
        <v>0</v>
      </c>
      <c r="J676" s="88">
        <f t="shared" si="418"/>
        <v>0.30233918275901323</v>
      </c>
      <c r="K676" s="88">
        <f t="shared" si="419"/>
        <v>0.12386860133278009</v>
      </c>
      <c r="L676" s="88">
        <f t="shared" si="420"/>
        <v>0.13222723531624195</v>
      </c>
      <c r="M676" s="88">
        <f t="shared" si="421"/>
        <v>0.1679988102863024</v>
      </c>
      <c r="N676" s="88">
        <f t="shared" si="422"/>
        <v>0.21758625555448893</v>
      </c>
      <c r="O676" s="88">
        <f t="shared" si="423"/>
        <v>5.5979914751173407E-2</v>
      </c>
      <c r="P676" s="65">
        <f t="shared" si="424"/>
        <v>0</v>
      </c>
      <c r="Q676" s="65">
        <f t="shared" si="425"/>
        <v>0</v>
      </c>
      <c r="R676" s="65">
        <f t="shared" si="426"/>
        <v>0</v>
      </c>
      <c r="S676" s="65">
        <f t="shared" si="427"/>
        <v>0</v>
      </c>
      <c r="T676" s="65">
        <f t="shared" si="428"/>
        <v>0</v>
      </c>
      <c r="U676" s="65">
        <f t="shared" si="429"/>
        <v>0</v>
      </c>
      <c r="V676" s="89">
        <f t="shared" si="430"/>
        <v>0</v>
      </c>
      <c r="W676" s="89">
        <f t="shared" si="431"/>
        <v>0</v>
      </c>
      <c r="X676" s="89">
        <f t="shared" si="432"/>
        <v>0</v>
      </c>
      <c r="Y676" s="89">
        <f t="shared" si="433"/>
        <v>0</v>
      </c>
      <c r="Z676" s="89">
        <f t="shared" si="434"/>
        <v>0</v>
      </c>
      <c r="AA676" s="89">
        <f t="shared" si="435"/>
        <v>0</v>
      </c>
      <c r="AB676" s="89">
        <f t="shared" si="436"/>
        <v>0</v>
      </c>
      <c r="AC676" s="89">
        <f t="shared" si="437"/>
        <v>0</v>
      </c>
      <c r="AD676" s="89">
        <f t="shared" si="438"/>
        <v>0</v>
      </c>
      <c r="AE676" s="89">
        <f t="shared" si="439"/>
        <v>0</v>
      </c>
      <c r="AF676" s="89">
        <f t="shared" si="440"/>
        <v>0</v>
      </c>
      <c r="AG676" s="89">
        <f t="shared" si="441"/>
        <v>0</v>
      </c>
      <c r="AH676" s="65">
        <v>0</v>
      </c>
      <c r="AI676" s="65">
        <v>0</v>
      </c>
      <c r="AJ676" s="65">
        <v>0</v>
      </c>
      <c r="AK676" s="65">
        <v>0</v>
      </c>
      <c r="AL676" s="65">
        <v>0</v>
      </c>
      <c r="AM676" s="65">
        <v>0</v>
      </c>
      <c r="AN676" s="89">
        <v>0</v>
      </c>
      <c r="AO676" s="89">
        <v>0</v>
      </c>
      <c r="AP676" s="89">
        <v>0</v>
      </c>
      <c r="AQ676" s="89">
        <v>0</v>
      </c>
      <c r="AR676" s="89">
        <v>0</v>
      </c>
      <c r="AS676" s="89">
        <v>0</v>
      </c>
      <c r="AT676" s="89">
        <v>0</v>
      </c>
      <c r="AU676" s="89">
        <v>0</v>
      </c>
      <c r="AV676" s="89">
        <v>0</v>
      </c>
      <c r="AW676" s="89">
        <v>0</v>
      </c>
      <c r="AX676" s="89">
        <v>0</v>
      </c>
      <c r="AY676" s="89">
        <v>0</v>
      </c>
      <c r="AZ676" s="65">
        <f t="shared" si="442"/>
        <v>0</v>
      </c>
      <c r="BA676" s="65">
        <f t="shared" si="443"/>
        <v>0</v>
      </c>
      <c r="BB676" s="65">
        <f t="shared" si="444"/>
        <v>0</v>
      </c>
      <c r="BC676" s="65">
        <f t="shared" si="445"/>
        <v>0</v>
      </c>
      <c r="BD676" s="65">
        <f t="shared" si="446"/>
        <v>0</v>
      </c>
      <c r="BE676" s="65">
        <f t="shared" si="447"/>
        <v>0</v>
      </c>
      <c r="BF676" s="65">
        <f t="shared" si="448"/>
        <v>0</v>
      </c>
      <c r="BG676" s="65">
        <f t="shared" si="449"/>
        <v>0</v>
      </c>
      <c r="BH676" s="65">
        <f t="shared" si="450"/>
        <v>0</v>
      </c>
      <c r="BI676" s="65">
        <f t="shared" si="451"/>
        <v>0</v>
      </c>
      <c r="BJ676" s="65">
        <f t="shared" si="452"/>
        <v>0</v>
      </c>
      <c r="BK676" s="65">
        <f t="shared" si="453"/>
        <v>0</v>
      </c>
    </row>
    <row r="677" spans="1:63" ht="15" hidden="1" customHeight="1" outlineLevel="1">
      <c r="B677" s="56" t="s">
        <v>30</v>
      </c>
      <c r="C677" s="56" t="s">
        <v>32</v>
      </c>
      <c r="D677" s="88">
        <f t="shared" si="413"/>
        <v>0</v>
      </c>
      <c r="E677" s="88">
        <f t="shared" si="414"/>
        <v>0</v>
      </c>
      <c r="F677" s="65">
        <f t="shared" si="415"/>
        <v>0</v>
      </c>
      <c r="G677" s="65">
        <f t="shared" si="416"/>
        <v>0</v>
      </c>
      <c r="H677" s="65">
        <f t="shared" si="417"/>
        <v>0</v>
      </c>
      <c r="J677" s="88">
        <f t="shared" si="418"/>
        <v>0.30233918275901323</v>
      </c>
      <c r="K677" s="88">
        <f t="shared" si="419"/>
        <v>0.12386860133278009</v>
      </c>
      <c r="L677" s="88">
        <f t="shared" si="420"/>
        <v>0.13222723531624195</v>
      </c>
      <c r="M677" s="88">
        <f t="shared" si="421"/>
        <v>0.1679988102863024</v>
      </c>
      <c r="N677" s="88">
        <f t="shared" si="422"/>
        <v>0.21758625555448893</v>
      </c>
      <c r="O677" s="88">
        <f t="shared" si="423"/>
        <v>5.5979914751173407E-2</v>
      </c>
      <c r="P677" s="65">
        <f t="shared" si="424"/>
        <v>0</v>
      </c>
      <c r="Q677" s="65">
        <f t="shared" si="425"/>
        <v>0</v>
      </c>
      <c r="R677" s="65">
        <f t="shared" si="426"/>
        <v>0</v>
      </c>
      <c r="S677" s="65">
        <f t="shared" si="427"/>
        <v>0</v>
      </c>
      <c r="T677" s="65">
        <f t="shared" si="428"/>
        <v>0</v>
      </c>
      <c r="U677" s="65">
        <f t="shared" si="429"/>
        <v>0</v>
      </c>
      <c r="V677" s="89">
        <f t="shared" si="430"/>
        <v>0</v>
      </c>
      <c r="W677" s="89">
        <f t="shared" si="431"/>
        <v>0</v>
      </c>
      <c r="X677" s="89">
        <f t="shared" si="432"/>
        <v>0</v>
      </c>
      <c r="Y677" s="89">
        <f t="shared" si="433"/>
        <v>0</v>
      </c>
      <c r="Z677" s="89">
        <f t="shared" si="434"/>
        <v>0</v>
      </c>
      <c r="AA677" s="89">
        <f t="shared" si="435"/>
        <v>0</v>
      </c>
      <c r="AB677" s="89">
        <f t="shared" si="436"/>
        <v>0</v>
      </c>
      <c r="AC677" s="89">
        <f t="shared" si="437"/>
        <v>0</v>
      </c>
      <c r="AD677" s="89">
        <f t="shared" si="438"/>
        <v>0</v>
      </c>
      <c r="AE677" s="89">
        <f t="shared" si="439"/>
        <v>0</v>
      </c>
      <c r="AF677" s="89">
        <f t="shared" si="440"/>
        <v>0</v>
      </c>
      <c r="AG677" s="89">
        <f t="shared" si="441"/>
        <v>0</v>
      </c>
      <c r="AH677" s="65">
        <v>0</v>
      </c>
      <c r="AI677" s="65">
        <v>0</v>
      </c>
      <c r="AJ677" s="65">
        <v>0</v>
      </c>
      <c r="AK677" s="65">
        <v>0</v>
      </c>
      <c r="AL677" s="65">
        <v>0</v>
      </c>
      <c r="AM677" s="65">
        <v>0</v>
      </c>
      <c r="AN677" s="89">
        <v>0</v>
      </c>
      <c r="AO677" s="89">
        <v>0</v>
      </c>
      <c r="AP677" s="89">
        <v>0</v>
      </c>
      <c r="AQ677" s="89">
        <v>0</v>
      </c>
      <c r="AR677" s="89">
        <v>0</v>
      </c>
      <c r="AS677" s="89">
        <v>0</v>
      </c>
      <c r="AT677" s="89">
        <v>0</v>
      </c>
      <c r="AU677" s="89">
        <v>0</v>
      </c>
      <c r="AV677" s="89">
        <v>0</v>
      </c>
      <c r="AW677" s="89">
        <v>0</v>
      </c>
      <c r="AX677" s="89">
        <v>0</v>
      </c>
      <c r="AY677" s="89">
        <v>0</v>
      </c>
      <c r="AZ677" s="65">
        <f t="shared" si="442"/>
        <v>0</v>
      </c>
      <c r="BA677" s="65">
        <f t="shared" si="443"/>
        <v>0</v>
      </c>
      <c r="BB677" s="65">
        <f t="shared" si="444"/>
        <v>0</v>
      </c>
      <c r="BC677" s="65">
        <f t="shared" si="445"/>
        <v>0</v>
      </c>
      <c r="BD677" s="65">
        <f t="shared" si="446"/>
        <v>0</v>
      </c>
      <c r="BE677" s="65">
        <f t="shared" si="447"/>
        <v>0</v>
      </c>
      <c r="BF677" s="65">
        <f t="shared" si="448"/>
        <v>0</v>
      </c>
      <c r="BG677" s="65">
        <f t="shared" si="449"/>
        <v>0</v>
      </c>
      <c r="BH677" s="65">
        <f t="shared" si="450"/>
        <v>0</v>
      </c>
      <c r="BI677" s="65">
        <f t="shared" si="451"/>
        <v>0</v>
      </c>
      <c r="BJ677" s="65">
        <f t="shared" si="452"/>
        <v>0</v>
      </c>
      <c r="BK677" s="65">
        <f t="shared" si="453"/>
        <v>0</v>
      </c>
    </row>
    <row r="678" spans="1:63" ht="15" hidden="1" customHeight="1" outlineLevel="1">
      <c r="B678" s="56" t="s">
        <v>30</v>
      </c>
      <c r="C678" s="56" t="s">
        <v>31</v>
      </c>
      <c r="D678" s="88">
        <f t="shared" si="413"/>
        <v>0</v>
      </c>
      <c r="E678" s="88">
        <f t="shared" si="414"/>
        <v>0</v>
      </c>
      <c r="F678" s="65">
        <f t="shared" si="415"/>
        <v>0</v>
      </c>
      <c r="G678" s="65">
        <f t="shared" si="416"/>
        <v>0</v>
      </c>
      <c r="H678" s="65">
        <f t="shared" si="417"/>
        <v>0</v>
      </c>
      <c r="J678" s="88">
        <f t="shared" si="418"/>
        <v>0.30233918275901323</v>
      </c>
      <c r="K678" s="88">
        <f t="shared" si="419"/>
        <v>0.12386860133278009</v>
      </c>
      <c r="L678" s="88">
        <f t="shared" si="420"/>
        <v>0.13222723531624195</v>
      </c>
      <c r="M678" s="88">
        <f t="shared" si="421"/>
        <v>0.1679988102863024</v>
      </c>
      <c r="N678" s="88">
        <f t="shared" si="422"/>
        <v>0.21758625555448893</v>
      </c>
      <c r="O678" s="88">
        <f t="shared" si="423"/>
        <v>5.5979914751173407E-2</v>
      </c>
      <c r="P678" s="65">
        <f t="shared" si="424"/>
        <v>0</v>
      </c>
      <c r="Q678" s="65">
        <f t="shared" si="425"/>
        <v>0</v>
      </c>
      <c r="R678" s="65">
        <f t="shared" si="426"/>
        <v>0</v>
      </c>
      <c r="S678" s="65">
        <f t="shared" si="427"/>
        <v>0</v>
      </c>
      <c r="T678" s="65">
        <f t="shared" si="428"/>
        <v>0</v>
      </c>
      <c r="U678" s="65">
        <f t="shared" si="429"/>
        <v>0</v>
      </c>
      <c r="V678" s="89">
        <f t="shared" si="430"/>
        <v>0</v>
      </c>
      <c r="W678" s="89">
        <f t="shared" si="431"/>
        <v>0</v>
      </c>
      <c r="X678" s="89">
        <f t="shared" si="432"/>
        <v>0</v>
      </c>
      <c r="Y678" s="89">
        <f t="shared" si="433"/>
        <v>0</v>
      </c>
      <c r="Z678" s="89">
        <f t="shared" si="434"/>
        <v>0</v>
      </c>
      <c r="AA678" s="89">
        <f t="shared" si="435"/>
        <v>0</v>
      </c>
      <c r="AB678" s="89">
        <f t="shared" si="436"/>
        <v>0</v>
      </c>
      <c r="AC678" s="89">
        <f t="shared" si="437"/>
        <v>0</v>
      </c>
      <c r="AD678" s="89">
        <f t="shared" si="438"/>
        <v>0</v>
      </c>
      <c r="AE678" s="89">
        <f t="shared" si="439"/>
        <v>0</v>
      </c>
      <c r="AF678" s="89">
        <f t="shared" si="440"/>
        <v>0</v>
      </c>
      <c r="AG678" s="89">
        <f t="shared" si="441"/>
        <v>0</v>
      </c>
      <c r="AH678" s="65">
        <v>0</v>
      </c>
      <c r="AI678" s="65">
        <v>0</v>
      </c>
      <c r="AJ678" s="65">
        <v>0</v>
      </c>
      <c r="AK678" s="65">
        <v>0</v>
      </c>
      <c r="AL678" s="65">
        <v>0</v>
      </c>
      <c r="AM678" s="65">
        <v>0</v>
      </c>
      <c r="AN678" s="89">
        <v>0</v>
      </c>
      <c r="AO678" s="89">
        <v>0</v>
      </c>
      <c r="AP678" s="89">
        <v>0</v>
      </c>
      <c r="AQ678" s="89">
        <v>0</v>
      </c>
      <c r="AR678" s="89">
        <v>0</v>
      </c>
      <c r="AS678" s="89">
        <v>0</v>
      </c>
      <c r="AT678" s="89">
        <v>0</v>
      </c>
      <c r="AU678" s="89">
        <v>0</v>
      </c>
      <c r="AV678" s="89">
        <v>0</v>
      </c>
      <c r="AW678" s="89">
        <v>0</v>
      </c>
      <c r="AX678" s="89">
        <v>0</v>
      </c>
      <c r="AY678" s="89">
        <v>0</v>
      </c>
      <c r="AZ678" s="65">
        <f t="shared" si="442"/>
        <v>0</v>
      </c>
      <c r="BA678" s="65">
        <f t="shared" si="443"/>
        <v>0</v>
      </c>
      <c r="BB678" s="65">
        <f t="shared" si="444"/>
        <v>0</v>
      </c>
      <c r="BC678" s="65">
        <f t="shared" si="445"/>
        <v>0</v>
      </c>
      <c r="BD678" s="65">
        <f t="shared" si="446"/>
        <v>0</v>
      </c>
      <c r="BE678" s="65">
        <f t="shared" si="447"/>
        <v>0</v>
      </c>
      <c r="BF678" s="65">
        <f t="shared" si="448"/>
        <v>0</v>
      </c>
      <c r="BG678" s="65">
        <f t="shared" si="449"/>
        <v>0</v>
      </c>
      <c r="BH678" s="65">
        <f t="shared" si="450"/>
        <v>0</v>
      </c>
      <c r="BI678" s="65">
        <f t="shared" si="451"/>
        <v>0</v>
      </c>
      <c r="BJ678" s="65">
        <f t="shared" si="452"/>
        <v>0</v>
      </c>
      <c r="BK678" s="65">
        <f t="shared" si="453"/>
        <v>0</v>
      </c>
    </row>
    <row r="679" spans="1:63" ht="15" hidden="1" customHeight="1" outlineLevel="1">
      <c r="B679" s="56" t="s">
        <v>30</v>
      </c>
      <c r="C679" s="56" t="s">
        <v>135</v>
      </c>
      <c r="D679" s="88">
        <f t="shared" si="413"/>
        <v>0</v>
      </c>
      <c r="E679" s="88">
        <f t="shared" si="414"/>
        <v>0</v>
      </c>
      <c r="F679" s="65">
        <f t="shared" si="415"/>
        <v>0</v>
      </c>
      <c r="G679" s="65">
        <f t="shared" si="416"/>
        <v>0</v>
      </c>
      <c r="H679" s="65">
        <f t="shared" si="417"/>
        <v>0</v>
      </c>
      <c r="J679" s="88">
        <f t="shared" si="418"/>
        <v>3.0960299812027247E-3</v>
      </c>
      <c r="K679" s="88">
        <f t="shared" si="419"/>
        <v>1.5420200462606013E-4</v>
      </c>
      <c r="L679" s="88">
        <f t="shared" si="420"/>
        <v>0.25576131511024564</v>
      </c>
      <c r="M679" s="88">
        <f t="shared" si="421"/>
        <v>0</v>
      </c>
      <c r="N679" s="88">
        <f t="shared" si="422"/>
        <v>0</v>
      </c>
      <c r="O679" s="88">
        <f t="shared" si="423"/>
        <v>0.74098845290392557</v>
      </c>
      <c r="P679" s="65">
        <f t="shared" si="424"/>
        <v>0</v>
      </c>
      <c r="Q679" s="65">
        <f t="shared" si="425"/>
        <v>0</v>
      </c>
      <c r="R679" s="65">
        <f t="shared" si="426"/>
        <v>0</v>
      </c>
      <c r="S679" s="65">
        <f t="shared" si="427"/>
        <v>0</v>
      </c>
      <c r="T679" s="65">
        <f t="shared" si="428"/>
        <v>0</v>
      </c>
      <c r="U679" s="65">
        <f t="shared" si="429"/>
        <v>0</v>
      </c>
      <c r="V679" s="89">
        <f t="shared" si="430"/>
        <v>0</v>
      </c>
      <c r="W679" s="89">
        <f t="shared" si="431"/>
        <v>0</v>
      </c>
      <c r="X679" s="89">
        <f t="shared" si="432"/>
        <v>0</v>
      </c>
      <c r="Y679" s="89">
        <f t="shared" si="433"/>
        <v>0</v>
      </c>
      <c r="Z679" s="89">
        <f t="shared" si="434"/>
        <v>0</v>
      </c>
      <c r="AA679" s="89">
        <f t="shared" si="435"/>
        <v>0</v>
      </c>
      <c r="AB679" s="89">
        <f t="shared" si="436"/>
        <v>0</v>
      </c>
      <c r="AC679" s="89">
        <f t="shared" si="437"/>
        <v>0</v>
      </c>
      <c r="AD679" s="89">
        <f t="shared" si="438"/>
        <v>0</v>
      </c>
      <c r="AE679" s="89">
        <f t="shared" si="439"/>
        <v>0</v>
      </c>
      <c r="AF679" s="89">
        <f t="shared" si="440"/>
        <v>0</v>
      </c>
      <c r="AG679" s="89">
        <f t="shared" si="441"/>
        <v>0</v>
      </c>
      <c r="AH679" s="65">
        <v>66879</v>
      </c>
      <c r="AI679" s="65">
        <v>3331</v>
      </c>
      <c r="AJ679" s="65">
        <v>5524837</v>
      </c>
      <c r="AK679" s="65">
        <v>0</v>
      </c>
      <c r="AL679" s="65">
        <v>0</v>
      </c>
      <c r="AM679" s="65">
        <v>16006488</v>
      </c>
      <c r="AN679" s="89">
        <v>67195635</v>
      </c>
      <c r="AO679" s="89">
        <v>3928615</v>
      </c>
      <c r="AP679" s="89">
        <v>7427121378</v>
      </c>
      <c r="AQ679" s="89">
        <v>0</v>
      </c>
      <c r="AR679" s="89">
        <v>0</v>
      </c>
      <c r="AS679" s="89">
        <v>26960672294</v>
      </c>
      <c r="AT679" s="89">
        <v>43620743</v>
      </c>
      <c r="AU679" s="89">
        <v>2127225</v>
      </c>
      <c r="AV679" s="89">
        <v>6425877467</v>
      </c>
      <c r="AW679" s="89">
        <v>0</v>
      </c>
      <c r="AX679" s="89">
        <v>0</v>
      </c>
      <c r="AY679" s="89">
        <v>16599024313</v>
      </c>
      <c r="AZ679" s="65">
        <f t="shared" si="442"/>
        <v>1004.7344457901584</v>
      </c>
      <c r="BA679" s="65">
        <f t="shared" si="443"/>
        <v>1179.4100870609427</v>
      </c>
      <c r="BB679" s="65">
        <f t="shared" si="444"/>
        <v>1344.3150228685479</v>
      </c>
      <c r="BC679" s="65">
        <f t="shared" si="445"/>
        <v>0</v>
      </c>
      <c r="BD679" s="65">
        <f t="shared" si="446"/>
        <v>0</v>
      </c>
      <c r="BE679" s="65">
        <f t="shared" si="447"/>
        <v>1684.3590107961222</v>
      </c>
      <c r="BF679" s="65">
        <f t="shared" si="448"/>
        <v>652.2337804093961</v>
      </c>
      <c r="BG679" s="65">
        <f t="shared" si="449"/>
        <v>638.61453017111978</v>
      </c>
      <c r="BH679" s="65">
        <f t="shared" si="450"/>
        <v>1163.0890589170324</v>
      </c>
      <c r="BI679" s="65">
        <f t="shared" si="451"/>
        <v>0</v>
      </c>
      <c r="BJ679" s="65">
        <f t="shared" si="452"/>
        <v>0</v>
      </c>
      <c r="BK679" s="65">
        <f t="shared" si="453"/>
        <v>1037.01850855728</v>
      </c>
    </row>
    <row r="680" spans="1:63" ht="15" hidden="1" customHeight="1" outlineLevel="1"/>
    <row r="681" spans="1:63" ht="15.75" collapsed="1" thickBot="1">
      <c r="A681" s="33" t="s">
        <v>515</v>
      </c>
      <c r="D681" s="57" t="s">
        <v>89</v>
      </c>
      <c r="F681" s="51" t="s">
        <v>463</v>
      </c>
      <c r="L681" s="51" t="s">
        <v>567</v>
      </c>
    </row>
    <row r="682" spans="1:63" ht="24.75" customHeight="1">
      <c r="B682" s="347" t="s">
        <v>671</v>
      </c>
      <c r="C682" s="61" t="s">
        <v>672</v>
      </c>
      <c r="D682" s="61" t="s">
        <v>475</v>
      </c>
      <c r="F682" s="62" t="s">
        <v>77</v>
      </c>
      <c r="G682" s="63" t="s">
        <v>76</v>
      </c>
      <c r="H682" s="63" t="s">
        <v>75</v>
      </c>
      <c r="I682" s="63" t="s">
        <v>74</v>
      </c>
      <c r="J682" s="63" t="s">
        <v>73</v>
      </c>
      <c r="K682" s="64" t="s">
        <v>72</v>
      </c>
      <c r="L682" s="62" t="s">
        <v>77</v>
      </c>
      <c r="M682" s="63" t="s">
        <v>76</v>
      </c>
      <c r="N682" s="63" t="s">
        <v>75</v>
      </c>
      <c r="O682" s="63" t="s">
        <v>74</v>
      </c>
      <c r="P682" s="63" t="s">
        <v>73</v>
      </c>
      <c r="Q682" s="64" t="s">
        <v>72</v>
      </c>
    </row>
    <row r="683" spans="1:63" ht="15" customHeight="1">
      <c r="B683" s="334" t="s">
        <v>574</v>
      </c>
      <c r="C683" s="261">
        <f>SUM(F683:K683)</f>
        <v>0</v>
      </c>
      <c r="D683" s="65" t="e">
        <f>+C683/$D$234*1000</f>
        <v>#DIV/0!</v>
      </c>
      <c r="E683" s="66"/>
      <c r="F683" s="182">
        <f>+F$234*L683/1000</f>
        <v>0</v>
      </c>
      <c r="G683" s="183">
        <f t="shared" ref="G683:G686" si="454">+G$234*M683/1000</f>
        <v>0</v>
      </c>
      <c r="H683" s="183">
        <f t="shared" ref="H683:H686" si="455">+H$234*N683/1000</f>
        <v>0</v>
      </c>
      <c r="I683" s="183">
        <f t="shared" ref="I683:I686" si="456">+I$234*O683/1000</f>
        <v>0</v>
      </c>
      <c r="J683" s="183">
        <f t="shared" ref="J683:K686" si="457">+J$234*P683/1000</f>
        <v>0</v>
      </c>
      <c r="K683" s="184">
        <f t="shared" si="457"/>
        <v>0</v>
      </c>
      <c r="L683" s="182">
        <f>+PL!X96</f>
        <v>28.745832053852272</v>
      </c>
      <c r="M683" s="183">
        <f>+PL!Y96</f>
        <v>5.1468590576932662</v>
      </c>
      <c r="N683" s="183">
        <f>+PL!Z96</f>
        <v>78.182099114740979</v>
      </c>
      <c r="O683" s="183">
        <f>+PL!AA96</f>
        <v>50.336825217316012</v>
      </c>
      <c r="P683" s="183">
        <f>+PL!AB96</f>
        <v>149.47126891690272</v>
      </c>
      <c r="Q683" s="184">
        <f>+PL!AC96</f>
        <v>81.768507391152696</v>
      </c>
    </row>
    <row r="684" spans="1:63" ht="15" customHeight="1">
      <c r="B684" s="334" t="s">
        <v>642</v>
      </c>
      <c r="C684" s="261">
        <f t="shared" ref="C684:C686" si="458">SUM(F684:K684)</f>
        <v>0</v>
      </c>
      <c r="D684" s="65" t="e">
        <f t="shared" ref="D684:D687" si="459">+C684/$D$234*1000</f>
        <v>#DIV/0!</v>
      </c>
      <c r="E684" s="66"/>
      <c r="F684" s="182">
        <f t="shared" ref="F684:F686" si="460">+F$234*L684/1000</f>
        <v>0</v>
      </c>
      <c r="G684" s="183">
        <f t="shared" si="454"/>
        <v>0</v>
      </c>
      <c r="H684" s="183">
        <f t="shared" si="455"/>
        <v>0</v>
      </c>
      <c r="I684" s="183">
        <f t="shared" si="456"/>
        <v>0</v>
      </c>
      <c r="J684" s="183">
        <f t="shared" si="457"/>
        <v>0</v>
      </c>
      <c r="K684" s="184">
        <f t="shared" si="457"/>
        <v>0</v>
      </c>
      <c r="L684" s="182">
        <f>+PL!X97</f>
        <v>83.645657452012301</v>
      </c>
      <c r="M684" s="183">
        <f>+PL!Y97</f>
        <v>107.44535860700124</v>
      </c>
      <c r="N684" s="183">
        <f>+PL!Z97</f>
        <v>59.93016525085617</v>
      </c>
      <c r="O684" s="183">
        <f>+PL!AA97</f>
        <v>39.951681571337836</v>
      </c>
      <c r="P684" s="183">
        <f>+PL!AB97</f>
        <v>128.19484157923637</v>
      </c>
      <c r="Q684" s="184">
        <f>+PL!AC97</f>
        <v>73.082352181138305</v>
      </c>
    </row>
    <row r="685" spans="1:63" ht="15" customHeight="1">
      <c r="B685" s="334" t="s">
        <v>643</v>
      </c>
      <c r="C685" s="261">
        <f t="shared" si="458"/>
        <v>0</v>
      </c>
      <c r="D685" s="65" t="e">
        <f t="shared" si="459"/>
        <v>#DIV/0!</v>
      </c>
      <c r="E685" s="66"/>
      <c r="F685" s="182">
        <f t="shared" si="460"/>
        <v>0</v>
      </c>
      <c r="G685" s="183">
        <f t="shared" si="454"/>
        <v>0</v>
      </c>
      <c r="H685" s="183">
        <f t="shared" si="455"/>
        <v>0</v>
      </c>
      <c r="I685" s="183">
        <f t="shared" si="456"/>
        <v>0</v>
      </c>
      <c r="J685" s="183">
        <f t="shared" si="457"/>
        <v>0</v>
      </c>
      <c r="K685" s="184">
        <f t="shared" si="457"/>
        <v>0</v>
      </c>
      <c r="L685" s="182">
        <f>+PL!X98</f>
        <v>107.7405102426043</v>
      </c>
      <c r="M685" s="183">
        <f>+PL!Y98</f>
        <v>140.89547711172955</v>
      </c>
      <c r="N685" s="183">
        <f>+PL!Z98</f>
        <v>121.99575692155338</v>
      </c>
      <c r="O685" s="183">
        <f>+PL!AA98</f>
        <v>25.612926361786212</v>
      </c>
      <c r="P685" s="183">
        <f>+PL!AB98</f>
        <v>297.45574130786576</v>
      </c>
      <c r="Q685" s="184">
        <f>+PL!AC98</f>
        <v>161.25288921819282</v>
      </c>
    </row>
    <row r="686" spans="1:63" ht="15" customHeight="1">
      <c r="B686" s="334" t="s">
        <v>575</v>
      </c>
      <c r="C686" s="261">
        <f t="shared" si="458"/>
        <v>0</v>
      </c>
      <c r="D686" s="65" t="e">
        <f t="shared" si="459"/>
        <v>#DIV/0!</v>
      </c>
      <c r="E686" s="66"/>
      <c r="F686" s="182">
        <f t="shared" si="460"/>
        <v>0</v>
      </c>
      <c r="G686" s="183">
        <f t="shared" si="454"/>
        <v>0</v>
      </c>
      <c r="H686" s="183">
        <f t="shared" si="455"/>
        <v>0</v>
      </c>
      <c r="I686" s="183">
        <f t="shared" si="456"/>
        <v>0</v>
      </c>
      <c r="J686" s="183">
        <f t="shared" si="457"/>
        <v>0</v>
      </c>
      <c r="K686" s="184">
        <f t="shared" si="457"/>
        <v>0</v>
      </c>
      <c r="L686" s="182">
        <f>+PL!X99</f>
        <v>154.38787707537807</v>
      </c>
      <c r="M686" s="183">
        <f>+PL!Y99</f>
        <v>266.02560671232715</v>
      </c>
      <c r="N686" s="183">
        <f>+PL!Z99</f>
        <v>248.09908314957727</v>
      </c>
      <c r="O686" s="183">
        <f>+PL!AA99</f>
        <v>194.28481382573892</v>
      </c>
      <c r="P686" s="183">
        <f>+PL!AB99</f>
        <v>349.30688911763258</v>
      </c>
      <c r="Q686" s="184">
        <f>+PL!AC99</f>
        <v>565.53110064194129</v>
      </c>
    </row>
    <row r="687" spans="1:63" ht="15" customHeight="1" thickBot="1">
      <c r="B687" s="193" t="s">
        <v>473</v>
      </c>
      <c r="C687" s="194">
        <f>SUM(C683:C686)</f>
        <v>0</v>
      </c>
      <c r="D687" s="188" t="e">
        <f t="shared" si="459"/>
        <v>#DIV/0!</v>
      </c>
      <c r="E687" s="66"/>
      <c r="F687" s="185">
        <f>SUM(F683:F686)</f>
        <v>0</v>
      </c>
      <c r="G687" s="186">
        <f t="shared" ref="G687:K687" si="461">SUM(G683:G686)</f>
        <v>0</v>
      </c>
      <c r="H687" s="186">
        <f t="shared" si="461"/>
        <v>0</v>
      </c>
      <c r="I687" s="186">
        <f t="shared" si="461"/>
        <v>0</v>
      </c>
      <c r="J687" s="186">
        <f t="shared" si="461"/>
        <v>0</v>
      </c>
      <c r="K687" s="187">
        <f t="shared" si="461"/>
        <v>0</v>
      </c>
      <c r="L687" s="185">
        <f>SUM(L683:L686)</f>
        <v>374.51987682384697</v>
      </c>
      <c r="M687" s="186">
        <f t="shared" ref="M687:O687" si="462">SUM(M683:M686)</f>
        <v>519.51330148875127</v>
      </c>
      <c r="N687" s="186">
        <f t="shared" si="462"/>
        <v>508.20710443672783</v>
      </c>
      <c r="O687" s="186">
        <f t="shared" si="462"/>
        <v>310.18624697617895</v>
      </c>
      <c r="P687" s="186"/>
      <c r="Q687" s="187"/>
    </row>
  </sheetData>
  <mergeCells count="184">
    <mergeCell ref="B157:C157"/>
    <mergeCell ref="B154:C154"/>
    <mergeCell ref="B155:C155"/>
    <mergeCell ref="B156:C156"/>
    <mergeCell ref="B149:C149"/>
    <mergeCell ref="B150:C150"/>
    <mergeCell ref="B151:C151"/>
    <mergeCell ref="B152:C152"/>
    <mergeCell ref="B153:C153"/>
    <mergeCell ref="B136:C136"/>
    <mergeCell ref="B137:C137"/>
    <mergeCell ref="B138:C138"/>
    <mergeCell ref="B139:C139"/>
    <mergeCell ref="B131:C131"/>
    <mergeCell ref="B132:C132"/>
    <mergeCell ref="B145:C145"/>
    <mergeCell ref="B148:C148"/>
    <mergeCell ref="B140:C140"/>
    <mergeCell ref="B141:C141"/>
    <mergeCell ref="B142:C142"/>
    <mergeCell ref="B143:C143"/>
    <mergeCell ref="B144:C144"/>
    <mergeCell ref="B126:C126"/>
    <mergeCell ref="B127:C127"/>
    <mergeCell ref="B128:C128"/>
    <mergeCell ref="B129:C129"/>
    <mergeCell ref="B130:C130"/>
    <mergeCell ref="B121:C121"/>
    <mergeCell ref="B124:C124"/>
    <mergeCell ref="B125:C125"/>
    <mergeCell ref="B133:C133"/>
    <mergeCell ref="B117:C117"/>
    <mergeCell ref="B118:C118"/>
    <mergeCell ref="B119:C119"/>
    <mergeCell ref="B120:C120"/>
    <mergeCell ref="B112:C112"/>
    <mergeCell ref="B113:C113"/>
    <mergeCell ref="B114:C114"/>
    <mergeCell ref="B115:C115"/>
    <mergeCell ref="B116:C116"/>
    <mergeCell ref="B101:C101"/>
    <mergeCell ref="B102:C102"/>
    <mergeCell ref="B94:C94"/>
    <mergeCell ref="B95:C95"/>
    <mergeCell ref="B96:C96"/>
    <mergeCell ref="B109:C109"/>
    <mergeCell ref="B108:C108"/>
    <mergeCell ref="B103:C103"/>
    <mergeCell ref="B104:C104"/>
    <mergeCell ref="B105:C105"/>
    <mergeCell ref="B106:C106"/>
    <mergeCell ref="B107:C107"/>
    <mergeCell ref="B89:C89"/>
    <mergeCell ref="B90:C90"/>
    <mergeCell ref="B91:C91"/>
    <mergeCell ref="B92:C92"/>
    <mergeCell ref="B93:C93"/>
    <mergeCell ref="B85:C85"/>
    <mergeCell ref="B88:C88"/>
    <mergeCell ref="B97:C97"/>
    <mergeCell ref="B100:C100"/>
    <mergeCell ref="B80:C80"/>
    <mergeCell ref="B81:C81"/>
    <mergeCell ref="B82:C82"/>
    <mergeCell ref="B83:C83"/>
    <mergeCell ref="B84:C84"/>
    <mergeCell ref="B73:C73"/>
    <mergeCell ref="B76:C76"/>
    <mergeCell ref="B77:C77"/>
    <mergeCell ref="B78:C78"/>
    <mergeCell ref="B79:C79"/>
    <mergeCell ref="B58:C58"/>
    <mergeCell ref="B59:C59"/>
    <mergeCell ref="B60:C60"/>
    <mergeCell ref="B71:C71"/>
    <mergeCell ref="B72:C72"/>
    <mergeCell ref="B66:C66"/>
    <mergeCell ref="B67:C67"/>
    <mergeCell ref="B68:C68"/>
    <mergeCell ref="B69:C69"/>
    <mergeCell ref="B70:C70"/>
    <mergeCell ref="B5:C5"/>
    <mergeCell ref="B25:C25"/>
    <mergeCell ref="B24:C24"/>
    <mergeCell ref="B23:C23"/>
    <mergeCell ref="B22:C22"/>
    <mergeCell ref="B21:C21"/>
    <mergeCell ref="B20:C20"/>
    <mergeCell ref="B11:C11"/>
    <mergeCell ref="B10:C10"/>
    <mergeCell ref="B9:C9"/>
    <mergeCell ref="B8:C8"/>
    <mergeCell ref="B7:C7"/>
    <mergeCell ref="B13:C13"/>
    <mergeCell ref="B12:C12"/>
    <mergeCell ref="K5:L5"/>
    <mergeCell ref="D5:G5"/>
    <mergeCell ref="K6:L6"/>
    <mergeCell ref="K7:L7"/>
    <mergeCell ref="K8:L8"/>
    <mergeCell ref="K9:L9"/>
    <mergeCell ref="K10:L10"/>
    <mergeCell ref="K11:L11"/>
    <mergeCell ref="K12:L12"/>
    <mergeCell ref="H5:J5"/>
    <mergeCell ref="H6:J6"/>
    <mergeCell ref="H7:J7"/>
    <mergeCell ref="H8:J8"/>
    <mergeCell ref="H9:J9"/>
    <mergeCell ref="H10:J10"/>
    <mergeCell ref="H11:J11"/>
    <mergeCell ref="H12:J12"/>
    <mergeCell ref="K13:L13"/>
    <mergeCell ref="B187:C187"/>
    <mergeCell ref="B19:C19"/>
    <mergeCell ref="B18:C18"/>
    <mergeCell ref="B16:C16"/>
    <mergeCell ref="B17:C17"/>
    <mergeCell ref="B28:C28"/>
    <mergeCell ref="H13:J13"/>
    <mergeCell ref="B34:C34"/>
    <mergeCell ref="B35:C35"/>
    <mergeCell ref="B36:C36"/>
    <mergeCell ref="B29:C29"/>
    <mergeCell ref="B30:C30"/>
    <mergeCell ref="B31:C31"/>
    <mergeCell ref="B32:C32"/>
    <mergeCell ref="B33:C33"/>
    <mergeCell ref="B43:C43"/>
    <mergeCell ref="B44:C44"/>
    <mergeCell ref="B49:C49"/>
    <mergeCell ref="B48:C48"/>
    <mergeCell ref="B61:C61"/>
    <mergeCell ref="B64:C64"/>
    <mergeCell ref="B65:C65"/>
    <mergeCell ref="B57:C57"/>
    <mergeCell ref="B171:C171"/>
    <mergeCell ref="B168:C168"/>
    <mergeCell ref="B212:C212"/>
    <mergeCell ref="D6:G6"/>
    <mergeCell ref="D7:G7"/>
    <mergeCell ref="D8:G8"/>
    <mergeCell ref="D9:G9"/>
    <mergeCell ref="D10:G10"/>
    <mergeCell ref="D11:G11"/>
    <mergeCell ref="D12:G12"/>
    <mergeCell ref="D13:G13"/>
    <mergeCell ref="B6:C6"/>
    <mergeCell ref="B45:C45"/>
    <mergeCell ref="B46:C46"/>
    <mergeCell ref="B47:C47"/>
    <mergeCell ref="B37:C37"/>
    <mergeCell ref="B40:C40"/>
    <mergeCell ref="B41:C41"/>
    <mergeCell ref="B42:C42"/>
    <mergeCell ref="B52:C52"/>
    <mergeCell ref="B53:C53"/>
    <mergeCell ref="B54:C54"/>
    <mergeCell ref="B55:C55"/>
    <mergeCell ref="B56:C56"/>
    <mergeCell ref="K171:K172"/>
    <mergeCell ref="L171:L172"/>
    <mergeCell ref="M171:M172"/>
    <mergeCell ref="N171:N172"/>
    <mergeCell ref="B179:C179"/>
    <mergeCell ref="E160:E161"/>
    <mergeCell ref="D160:D161"/>
    <mergeCell ref="D171:D172"/>
    <mergeCell ref="E171:E172"/>
    <mergeCell ref="F171:F172"/>
    <mergeCell ref="G171:G172"/>
    <mergeCell ref="H171:H172"/>
    <mergeCell ref="I171:I172"/>
    <mergeCell ref="J171:J172"/>
    <mergeCell ref="N160:N161"/>
    <mergeCell ref="M160:M161"/>
    <mergeCell ref="L160:L161"/>
    <mergeCell ref="K160:K161"/>
    <mergeCell ref="J160:J161"/>
    <mergeCell ref="I160:I161"/>
    <mergeCell ref="H160:H161"/>
    <mergeCell ref="G160:G161"/>
    <mergeCell ref="F160:F161"/>
    <mergeCell ref="B160:C160"/>
  </mergeCells>
  <phoneticPr fontId="14"/>
  <dataValidations count="5">
    <dataValidation type="list" allowBlank="1" showInputMessage="1" showErrorMessage="1" promptTitle="リストより選択してください。" prompt="資産分類の詳細を選択してください。完全に合致するものが無い場合には類似の分類を選択してください。" sqref="D6:G13">
      <formula1>Asset_Detail</formula1>
    </dataValidation>
    <dataValidation type="list" allowBlank="1" showInputMessage="1" showErrorMessage="1" promptTitle="リストから選択してください。" prompt="資産の分類を選択してください。" sqref="B6:C13">
      <formula1>AssetCategory</formula1>
    </dataValidation>
    <dataValidation allowBlank="1" showInputMessage="1" showErrorMessage="1" promptTitle="案件の名称を直接入力してください。" prompt="投資案件の名称を直接入力してください。" sqref="H6:J13"/>
    <dataValidation allowBlank="1" showInputMessage="1" showErrorMessage="1" promptTitle="コスト変動増減内容記入" prompt="投資に伴い変動するコストの具体的な内容を記入してください。" sqref="C162:C167"/>
    <dataValidation allowBlank="1" showInputMessage="1" showErrorMessage="1" promptTitle="固定資産除却内容記入" prompt="投資に伴い除却する固定資産の内容を記入してください。" sqref="C173:C178"/>
  </dataValidations>
  <pageMargins left="0.51181102362204722" right="0.31496062992125984" top="0.35433070866141736" bottom="0.15748031496062992" header="0.31496062992125984" footer="0.31496062992125984"/>
  <pageSetup paperSize="9" scale="61" fitToHeight="2" orientation="landscape" r:id="rId1"/>
  <rowBreaks count="2" manualBreakCount="2">
    <brk id="180" max="19" man="1"/>
    <brk id="687" max="17" man="1"/>
  </rowBreaks>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
  <sheetViews>
    <sheetView workbookViewId="0">
      <selection activeCell="B6" sqref="B6:C6"/>
    </sheetView>
  </sheetViews>
  <sheetFormatPr defaultRowHeight="13.5"/>
  <sheetData/>
  <phoneticPr fontId="14"/>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pageSetUpPr fitToPage="1"/>
  </sheetPr>
  <dimension ref="A1:R96"/>
  <sheetViews>
    <sheetView showGridLines="0" showZeros="0" zoomScale="90" zoomScaleNormal="90" workbookViewId="0">
      <pane ySplit="12" topLeftCell="A34" activePane="bottomLeft" state="frozen"/>
      <selection activeCell="B6" sqref="B6:C6"/>
      <selection pane="bottomLeft" activeCell="B6" sqref="B6:C6"/>
    </sheetView>
  </sheetViews>
  <sheetFormatPr defaultColWidth="15.625" defaultRowHeight="12.75" outlineLevelRow="1"/>
  <cols>
    <col min="1" max="1" width="0.875" style="1" customWidth="1"/>
    <col min="2" max="2" width="28.125" style="1" customWidth="1"/>
    <col min="3" max="3" width="28" style="1" customWidth="1"/>
    <col min="4" max="4" width="8.625" style="1" customWidth="1"/>
    <col min="5" max="14" width="8.625" style="2" customWidth="1"/>
    <col min="15" max="15" width="11.125" style="2" customWidth="1"/>
    <col min="16" max="16" width="11.125" style="1" customWidth="1"/>
    <col min="17" max="16384" width="15.625" style="1"/>
  </cols>
  <sheetData>
    <row r="1" spans="1:15" ht="16.5" customHeight="1">
      <c r="A1" s="245" t="s">
        <v>725</v>
      </c>
      <c r="B1" s="246"/>
      <c r="C1" s="246"/>
      <c r="D1" s="247"/>
      <c r="E1" s="246"/>
      <c r="F1" s="246"/>
      <c r="G1" s="247"/>
      <c r="H1" s="246"/>
      <c r="I1" s="246"/>
    </row>
    <row r="2" spans="1:15" ht="15">
      <c r="F2" s="357" t="s">
        <v>699</v>
      </c>
      <c r="G2" s="241"/>
      <c r="H2" s="241"/>
      <c r="I2" s="242"/>
      <c r="J2" s="242"/>
      <c r="K2" s="242"/>
      <c r="L2" s="242"/>
      <c r="M2" s="242"/>
      <c r="N2" s="242"/>
      <c r="O2" s="242"/>
    </row>
    <row r="3" spans="1:15" ht="6.75" customHeight="1" thickBot="1"/>
    <row r="4" spans="1:15" ht="16.5" customHeight="1">
      <c r="B4" s="359" t="s">
        <v>483</v>
      </c>
      <c r="C4" s="277" t="s">
        <v>592</v>
      </c>
      <c r="D4" s="29" t="s">
        <v>700</v>
      </c>
      <c r="E4" s="29"/>
      <c r="F4" s="29"/>
      <c r="G4" s="29"/>
      <c r="H4" s="28"/>
      <c r="I4" s="27"/>
      <c r="J4" s="238" t="s">
        <v>479</v>
      </c>
      <c r="K4" s="219">
        <v>2014</v>
      </c>
      <c r="L4" s="210"/>
      <c r="M4" s="211"/>
      <c r="N4" s="239" t="s">
        <v>481</v>
      </c>
      <c r="O4" s="217">
        <v>5.6000000000000001E-2</v>
      </c>
    </row>
    <row r="5" spans="1:15" ht="16.5" customHeight="1" thickBot="1">
      <c r="B5" s="360" t="s">
        <v>29</v>
      </c>
      <c r="C5" s="427" t="s">
        <v>701</v>
      </c>
      <c r="D5" s="212" t="s">
        <v>688</v>
      </c>
      <c r="E5" s="212"/>
      <c r="F5" s="212"/>
      <c r="G5" s="212"/>
      <c r="H5" s="213"/>
      <c r="I5" s="214"/>
      <c r="J5" s="215"/>
      <c r="K5" s="216"/>
      <c r="L5" s="26"/>
      <c r="M5" s="25"/>
      <c r="N5" s="240" t="s">
        <v>482</v>
      </c>
      <c r="O5" s="218">
        <v>0.38009999999999999</v>
      </c>
    </row>
    <row r="6" spans="1:15" ht="12" customHeight="1" thickBot="1">
      <c r="B6" s="296"/>
      <c r="E6" s="365"/>
      <c r="F6" s="366"/>
      <c r="G6" s="366"/>
      <c r="H6" s="366"/>
      <c r="I6" s="366"/>
      <c r="J6" s="366"/>
      <c r="K6" s="366"/>
      <c r="L6" s="366"/>
      <c r="M6" s="366"/>
      <c r="N6" s="366"/>
    </row>
    <row r="7" spans="1:15" ht="19.5" customHeight="1">
      <c r="B7" s="297" t="s">
        <v>477</v>
      </c>
      <c r="C7" s="278" t="s">
        <v>593</v>
      </c>
      <c r="D7" s="279" t="s">
        <v>594</v>
      </c>
      <c r="E7" s="279" t="s">
        <v>595</v>
      </c>
      <c r="F7" s="279" t="s">
        <v>596</v>
      </c>
      <c r="G7" s="279" t="s">
        <v>597</v>
      </c>
      <c r="H7" s="279" t="s">
        <v>598</v>
      </c>
      <c r="I7" s="279" t="s">
        <v>599</v>
      </c>
      <c r="J7" s="279" t="s">
        <v>600</v>
      </c>
      <c r="K7" s="279" t="s">
        <v>601</v>
      </c>
      <c r="L7" s="279" t="s">
        <v>602</v>
      </c>
      <c r="M7" s="279" t="s">
        <v>603</v>
      </c>
      <c r="N7" s="339" t="s">
        <v>16</v>
      </c>
      <c r="O7" s="244" t="s">
        <v>14</v>
      </c>
    </row>
    <row r="8" spans="1:15" ht="5.25" customHeight="1">
      <c r="B8" s="298"/>
      <c r="C8" s="280"/>
      <c r="D8" s="16"/>
      <c r="E8" s="16"/>
      <c r="F8" s="16"/>
      <c r="G8" s="16"/>
      <c r="H8" s="16"/>
      <c r="I8" s="16"/>
      <c r="J8" s="16"/>
      <c r="K8" s="16"/>
      <c r="L8" s="16"/>
      <c r="M8" s="16"/>
      <c r="N8" s="337"/>
      <c r="O8" s="24"/>
    </row>
    <row r="9" spans="1:15" s="10" customFormat="1" ht="17.25" customHeight="1" thickBot="1">
      <c r="B9" s="299" t="s">
        <v>693</v>
      </c>
      <c r="C9" s="281" t="s">
        <v>604</v>
      </c>
      <c r="D9" s="361">
        <f>+'入力ｼｰﾄ Input Sheet (Sample)'!D25</f>
        <v>135000</v>
      </c>
      <c r="E9" s="361">
        <f>+'入力ｼｰﾄ Input Sheet (Sample)'!E25</f>
        <v>0</v>
      </c>
      <c r="F9" s="361">
        <f>+'入力ｼｰﾄ Input Sheet (Sample)'!F25</f>
        <v>0</v>
      </c>
      <c r="G9" s="361">
        <f>+'入力ｼｰﾄ Input Sheet (Sample)'!G25</f>
        <v>0</v>
      </c>
      <c r="H9" s="361">
        <f>+'入力ｼｰﾄ Input Sheet (Sample)'!H25</f>
        <v>0</v>
      </c>
      <c r="I9" s="361">
        <f>+'入力ｼｰﾄ Input Sheet (Sample)'!I25</f>
        <v>0</v>
      </c>
      <c r="J9" s="361">
        <f>+'入力ｼｰﾄ Input Sheet (Sample)'!J25</f>
        <v>0</v>
      </c>
      <c r="K9" s="361">
        <f>+'入力ｼｰﾄ Input Sheet (Sample)'!K25</f>
        <v>0</v>
      </c>
      <c r="L9" s="361">
        <f>+'入力ｼｰﾄ Input Sheet (Sample)'!L25</f>
        <v>0</v>
      </c>
      <c r="M9" s="361">
        <f>+'入力ｼｰﾄ Input Sheet (Sample)'!M25</f>
        <v>0</v>
      </c>
      <c r="N9" s="338" t="s">
        <v>16</v>
      </c>
      <c r="O9" s="231">
        <f>SUM(D9:M9)</f>
        <v>135000</v>
      </c>
    </row>
    <row r="10" spans="1:15" ht="17.25" hidden="1" customHeight="1" outlineLevel="1">
      <c r="B10" s="300" t="s">
        <v>28</v>
      </c>
      <c r="C10" s="205" t="s">
        <v>605</v>
      </c>
      <c r="D10" s="205">
        <v>0</v>
      </c>
      <c r="E10" s="205">
        <v>0</v>
      </c>
      <c r="F10" s="205">
        <v>0</v>
      </c>
      <c r="G10" s="205">
        <v>0</v>
      </c>
      <c r="H10" s="205">
        <v>0</v>
      </c>
      <c r="I10" s="205">
        <v>0</v>
      </c>
      <c r="J10" s="205"/>
      <c r="K10" s="205"/>
      <c r="L10" s="205"/>
      <c r="M10" s="205"/>
      <c r="N10" s="205"/>
      <c r="O10" s="198">
        <f>SUM(D10:N10)</f>
        <v>0</v>
      </c>
    </row>
    <row r="11" spans="1:15" s="10" customFormat="1" ht="17.25" hidden="1" customHeight="1" outlineLevel="1" thickBot="1">
      <c r="B11" s="301" t="s">
        <v>27</v>
      </c>
      <c r="C11" s="197" t="s">
        <v>702</v>
      </c>
      <c r="D11" s="197">
        <f>SUM(D10:D10)</f>
        <v>0</v>
      </c>
      <c r="E11" s="197">
        <f t="shared" ref="E11:N11" si="0">SUM(E9:E10)</f>
        <v>0</v>
      </c>
      <c r="F11" s="197">
        <f t="shared" si="0"/>
        <v>0</v>
      </c>
      <c r="G11" s="197">
        <f t="shared" si="0"/>
        <v>0</v>
      </c>
      <c r="H11" s="197">
        <f t="shared" si="0"/>
        <v>0</v>
      </c>
      <c r="I11" s="197">
        <f t="shared" si="0"/>
        <v>0</v>
      </c>
      <c r="J11" s="197">
        <f t="shared" si="0"/>
        <v>0</v>
      </c>
      <c r="K11" s="197">
        <f t="shared" si="0"/>
        <v>0</v>
      </c>
      <c r="L11" s="197">
        <f t="shared" si="0"/>
        <v>0</v>
      </c>
      <c r="M11" s="197">
        <f t="shared" si="0"/>
        <v>0</v>
      </c>
      <c r="N11" s="197">
        <f t="shared" si="0"/>
        <v>0</v>
      </c>
      <c r="O11" s="23">
        <f>SUM(D11:N11)</f>
        <v>0</v>
      </c>
    </row>
    <row r="12" spans="1:15" s="3" customFormat="1" ht="9.75" customHeight="1" collapsed="1" thickBot="1">
      <c r="B12" s="302"/>
      <c r="C12" s="8"/>
      <c r="O12" s="22"/>
    </row>
    <row r="13" spans="1:15" ht="19.5" customHeight="1">
      <c r="B13" s="303" t="s">
        <v>636</v>
      </c>
      <c r="C13" s="282" t="s">
        <v>607</v>
      </c>
      <c r="D13" s="243" t="s">
        <v>708</v>
      </c>
      <c r="E13" s="436">
        <v>1</v>
      </c>
      <c r="F13" s="436">
        <v>2</v>
      </c>
      <c r="G13" s="436">
        <v>3</v>
      </c>
      <c r="H13" s="436">
        <v>4</v>
      </c>
      <c r="I13" s="436">
        <v>5</v>
      </c>
      <c r="J13" s="436">
        <v>6</v>
      </c>
      <c r="K13" s="436">
        <v>7</v>
      </c>
      <c r="L13" s="436">
        <v>8</v>
      </c>
      <c r="M13" s="436">
        <v>9</v>
      </c>
      <c r="N13" s="436">
        <v>10</v>
      </c>
      <c r="O13" s="244" t="s">
        <v>14</v>
      </c>
    </row>
    <row r="14" spans="1:15" ht="9" customHeight="1">
      <c r="B14" s="304"/>
      <c r="C14" s="283"/>
      <c r="D14" s="21"/>
      <c r="E14" s="16"/>
      <c r="F14" s="16"/>
      <c r="G14" s="16"/>
      <c r="H14" s="16"/>
      <c r="I14" s="16"/>
      <c r="J14" s="16"/>
      <c r="K14" s="16"/>
      <c r="L14" s="16"/>
      <c r="M14" s="16"/>
      <c r="N14" s="16"/>
      <c r="O14" s="20"/>
    </row>
    <row r="15" spans="1:15" ht="15.75" customHeight="1">
      <c r="B15" s="305" t="s">
        <v>480</v>
      </c>
      <c r="C15" s="284" t="s">
        <v>608</v>
      </c>
      <c r="D15" s="209"/>
      <c r="E15" s="207"/>
      <c r="F15" s="207"/>
      <c r="G15" s="207"/>
      <c r="H15" s="207"/>
      <c r="I15" s="207"/>
      <c r="J15" s="207"/>
      <c r="K15" s="207"/>
      <c r="L15" s="207"/>
      <c r="M15" s="207"/>
      <c r="N15" s="207"/>
      <c r="O15" s="208"/>
    </row>
    <row r="16" spans="1:15" ht="15.75" customHeight="1">
      <c r="B16" s="306" t="s">
        <v>712</v>
      </c>
      <c r="C16" s="285" t="s">
        <v>609</v>
      </c>
      <c r="D16" s="7" t="s">
        <v>16</v>
      </c>
      <c r="E16" s="362">
        <f>+'入力ｼｰﾄ Input Sheet (Sample)'!D37</f>
        <v>21639.5</v>
      </c>
      <c r="F16" s="362">
        <f>+'入力ｼｰﾄ Input Sheet (Sample)'!E37</f>
        <v>17395.900000000001</v>
      </c>
      <c r="G16" s="362">
        <f>+'入力ｼｰﾄ Input Sheet (Sample)'!F37</f>
        <v>14026.481599999999</v>
      </c>
      <c r="H16" s="362">
        <f>+'入力ｼｰﾄ Input Sheet (Sample)'!G37</f>
        <v>11351.163390399999</v>
      </c>
      <c r="I16" s="362">
        <f>+'入力ｼｰﾄ Input Sheet (Sample)'!H37</f>
        <v>9226.9607319776005</v>
      </c>
      <c r="J16" s="362">
        <f>+'入力ｼｰﾄ Input Sheet (Sample)'!I37</f>
        <v>7540.3438211902148</v>
      </c>
      <c r="K16" s="362">
        <f>+'入力ｼｰﾄ Input Sheet (Sample)'!J37</f>
        <v>6201.1699940250319</v>
      </c>
      <c r="L16" s="362">
        <f>+'入力ｼｰﾄ Input Sheet (Sample)'!K37</f>
        <v>5137.8659752558769</v>
      </c>
      <c r="M16" s="362">
        <f>+'入力ｼｰﾄ Input Sheet (Sample)'!L37</f>
        <v>4293.6025843531661</v>
      </c>
      <c r="N16" s="362">
        <f>+'入力ｼｰﾄ Input Sheet (Sample)'!M37</f>
        <v>3623.2574519764139</v>
      </c>
      <c r="O16" s="223">
        <f>SUM(D16:N16)</f>
        <v>100436.24554917829</v>
      </c>
    </row>
    <row r="17" spans="2:15" ht="15.75" customHeight="1">
      <c r="B17" s="354" t="str">
        <f>+'入力ｼｰﾄ Input Sheet (Sample)'!B162</f>
        <v>Maintenance cost</v>
      </c>
      <c r="C17" s="355" t="str">
        <f>+'入力ｼｰﾄ Input Sheet (Sample)'!C162</f>
        <v>メンテナンス費用</v>
      </c>
      <c r="D17" s="7" t="s">
        <v>2</v>
      </c>
      <c r="E17" s="362">
        <f>+'入力ｼｰﾄ Input Sheet (Sample)'!D162</f>
        <v>-3500</v>
      </c>
      <c r="F17" s="362">
        <f>+'入力ｼｰﾄ Input Sheet (Sample)'!E162</f>
        <v>-5000</v>
      </c>
      <c r="G17" s="362">
        <f>+'入力ｼｰﾄ Input Sheet (Sample)'!F162</f>
        <v>-5000</v>
      </c>
      <c r="H17" s="362">
        <f>+'入力ｼｰﾄ Input Sheet (Sample)'!G162</f>
        <v>-5000</v>
      </c>
      <c r="I17" s="362">
        <f>+'入力ｼｰﾄ Input Sheet (Sample)'!H162</f>
        <v>-5000</v>
      </c>
      <c r="J17" s="362">
        <f>+'入力ｼｰﾄ Input Sheet (Sample)'!I162</f>
        <v>-5000</v>
      </c>
      <c r="K17" s="362">
        <f>+'入力ｼｰﾄ Input Sheet (Sample)'!J162</f>
        <v>-5000</v>
      </c>
      <c r="L17" s="362">
        <f>+'入力ｼｰﾄ Input Sheet (Sample)'!K162</f>
        <v>-5000</v>
      </c>
      <c r="M17" s="362">
        <f>+'入力ｼｰﾄ Input Sheet (Sample)'!L162</f>
        <v>-5000</v>
      </c>
      <c r="N17" s="362">
        <f>+'入力ｼｰﾄ Input Sheet (Sample)'!M162</f>
        <v>-5000</v>
      </c>
      <c r="O17" s="223">
        <f t="shared" ref="O17:O22" si="1">SUM(D17:N17)</f>
        <v>-48500</v>
      </c>
    </row>
    <row r="18" spans="2:15" ht="15.75" customHeight="1">
      <c r="B18" s="354" t="str">
        <f>+'入力ｼｰﾄ Input Sheet (Sample)'!B163</f>
        <v>Personnel cost</v>
      </c>
      <c r="C18" s="355" t="str">
        <f>+'入力ｼｰﾄ Input Sheet (Sample)'!C163</f>
        <v>人件費</v>
      </c>
      <c r="D18" s="7" t="s">
        <v>2</v>
      </c>
      <c r="E18" s="362">
        <f>+'入力ｼｰﾄ Input Sheet (Sample)'!D163</f>
        <v>-3000</v>
      </c>
      <c r="F18" s="362">
        <f>+'入力ｼｰﾄ Input Sheet (Sample)'!E163</f>
        <v>-3000</v>
      </c>
      <c r="G18" s="362">
        <f>+'入力ｼｰﾄ Input Sheet (Sample)'!F163</f>
        <v>-3000</v>
      </c>
      <c r="H18" s="362">
        <f>+'入力ｼｰﾄ Input Sheet (Sample)'!G163</f>
        <v>-3000</v>
      </c>
      <c r="I18" s="362">
        <f>+'入力ｼｰﾄ Input Sheet (Sample)'!H163</f>
        <v>-3000</v>
      </c>
      <c r="J18" s="362">
        <f>+'入力ｼｰﾄ Input Sheet (Sample)'!I163</f>
        <v>-3000</v>
      </c>
      <c r="K18" s="362">
        <f>+'入力ｼｰﾄ Input Sheet (Sample)'!J163</f>
        <v>-3000</v>
      </c>
      <c r="L18" s="362">
        <f>+'入力ｼｰﾄ Input Sheet (Sample)'!K163</f>
        <v>-3000</v>
      </c>
      <c r="M18" s="362">
        <f>+'入力ｼｰﾄ Input Sheet (Sample)'!L163</f>
        <v>-3000</v>
      </c>
      <c r="N18" s="362">
        <f>+'入力ｼｰﾄ Input Sheet (Sample)'!M163</f>
        <v>-3000</v>
      </c>
      <c r="O18" s="223">
        <f t="shared" si="1"/>
        <v>-30000</v>
      </c>
    </row>
    <row r="19" spans="2:15" ht="15.75" customHeight="1">
      <c r="B19" s="354" t="str">
        <f>+'入力ｼｰﾄ Input Sheet (Sample)'!B164</f>
        <v>Electric expense</v>
      </c>
      <c r="C19" s="355" t="str">
        <f>+'入力ｼｰﾄ Input Sheet (Sample)'!C164</f>
        <v>電気代</v>
      </c>
      <c r="D19" s="7" t="s">
        <v>2</v>
      </c>
      <c r="E19" s="362">
        <f>+'入力ｼｰﾄ Input Sheet (Sample)'!D164</f>
        <v>-700</v>
      </c>
      <c r="F19" s="362">
        <f>+'入力ｼｰﾄ Input Sheet (Sample)'!E164</f>
        <v>-700</v>
      </c>
      <c r="G19" s="362">
        <f>+'入力ｼｰﾄ Input Sheet (Sample)'!F164</f>
        <v>-700</v>
      </c>
      <c r="H19" s="362">
        <f>+'入力ｼｰﾄ Input Sheet (Sample)'!G164</f>
        <v>-700</v>
      </c>
      <c r="I19" s="362">
        <f>+'入力ｼｰﾄ Input Sheet (Sample)'!H164</f>
        <v>-700</v>
      </c>
      <c r="J19" s="362">
        <f>+'入力ｼｰﾄ Input Sheet (Sample)'!I164</f>
        <v>-700</v>
      </c>
      <c r="K19" s="362">
        <f>+'入力ｼｰﾄ Input Sheet (Sample)'!J164</f>
        <v>-700</v>
      </c>
      <c r="L19" s="362">
        <f>+'入力ｼｰﾄ Input Sheet (Sample)'!K164</f>
        <v>-700</v>
      </c>
      <c r="M19" s="362">
        <f>+'入力ｼｰﾄ Input Sheet (Sample)'!L164</f>
        <v>-700</v>
      </c>
      <c r="N19" s="362">
        <f>+'入力ｼｰﾄ Input Sheet (Sample)'!M164</f>
        <v>-700</v>
      </c>
      <c r="O19" s="223">
        <f t="shared" si="1"/>
        <v>-7000</v>
      </c>
    </row>
    <row r="20" spans="2:15" ht="15.75" customHeight="1">
      <c r="B20" s="354" t="str">
        <f>+'入力ｼｰﾄ Input Sheet (Sample)'!B165</f>
        <v>Other</v>
      </c>
      <c r="C20" s="355" t="str">
        <f>+'入力ｼｰﾄ Input Sheet (Sample)'!C165</f>
        <v>その他</v>
      </c>
      <c r="D20" s="7" t="s">
        <v>2</v>
      </c>
      <c r="E20" s="362">
        <f>+'入力ｼｰﾄ Input Sheet (Sample)'!D165</f>
        <v>-1200</v>
      </c>
      <c r="F20" s="362">
        <f>+'入力ｼｰﾄ Input Sheet (Sample)'!E165</f>
        <v>-1200</v>
      </c>
      <c r="G20" s="362">
        <f>+'入力ｼｰﾄ Input Sheet (Sample)'!F165</f>
        <v>-1200</v>
      </c>
      <c r="H20" s="362">
        <f>+'入力ｼｰﾄ Input Sheet (Sample)'!G165</f>
        <v>-1200</v>
      </c>
      <c r="I20" s="362">
        <f>+'入力ｼｰﾄ Input Sheet (Sample)'!H165</f>
        <v>-1200</v>
      </c>
      <c r="J20" s="362">
        <f>+'入力ｼｰﾄ Input Sheet (Sample)'!I165</f>
        <v>-1200</v>
      </c>
      <c r="K20" s="362">
        <f>+'入力ｼｰﾄ Input Sheet (Sample)'!J165</f>
        <v>-1200</v>
      </c>
      <c r="L20" s="362">
        <f>+'入力ｼｰﾄ Input Sheet (Sample)'!K165</f>
        <v>-1200</v>
      </c>
      <c r="M20" s="362">
        <f>+'入力ｼｰﾄ Input Sheet (Sample)'!L165</f>
        <v>-1200</v>
      </c>
      <c r="N20" s="362">
        <f>+'入力ｼｰﾄ Input Sheet (Sample)'!M165</f>
        <v>-1200</v>
      </c>
      <c r="O20" s="223">
        <f t="shared" si="1"/>
        <v>-12000</v>
      </c>
    </row>
    <row r="21" spans="2:15" ht="15.75" customHeight="1">
      <c r="B21" s="354">
        <f>+'入力ｼｰﾄ Input Sheet (Sample)'!B166</f>
        <v>0</v>
      </c>
      <c r="C21" s="355">
        <f>+'入力ｼｰﾄ Input Sheet (Sample)'!C166</f>
        <v>0</v>
      </c>
      <c r="D21" s="7" t="s">
        <v>2</v>
      </c>
      <c r="E21" s="362">
        <f>+'入力ｼｰﾄ Input Sheet (Sample)'!D166</f>
        <v>0</v>
      </c>
      <c r="F21" s="362">
        <f>+'入力ｼｰﾄ Input Sheet (Sample)'!E166</f>
        <v>0</v>
      </c>
      <c r="G21" s="362">
        <f>+'入力ｼｰﾄ Input Sheet (Sample)'!F166</f>
        <v>0</v>
      </c>
      <c r="H21" s="362">
        <f>+'入力ｼｰﾄ Input Sheet (Sample)'!G166</f>
        <v>0</v>
      </c>
      <c r="I21" s="362">
        <f>+'入力ｼｰﾄ Input Sheet (Sample)'!H166</f>
        <v>0</v>
      </c>
      <c r="J21" s="362">
        <f>+'入力ｼｰﾄ Input Sheet (Sample)'!I166</f>
        <v>0</v>
      </c>
      <c r="K21" s="362">
        <f>+'入力ｼｰﾄ Input Sheet (Sample)'!J166</f>
        <v>0</v>
      </c>
      <c r="L21" s="362">
        <f>+'入力ｼｰﾄ Input Sheet (Sample)'!K166</f>
        <v>0</v>
      </c>
      <c r="M21" s="362">
        <f>+'入力ｼｰﾄ Input Sheet (Sample)'!L166</f>
        <v>0</v>
      </c>
      <c r="N21" s="362">
        <f>+'入力ｼｰﾄ Input Sheet (Sample)'!M166</f>
        <v>0</v>
      </c>
      <c r="O21" s="223">
        <f t="shared" si="1"/>
        <v>0</v>
      </c>
    </row>
    <row r="22" spans="2:15" ht="15.75" customHeight="1">
      <c r="B22" s="354">
        <f>+'入力ｼｰﾄ Input Sheet (Sample)'!B167</f>
        <v>0</v>
      </c>
      <c r="C22" s="355">
        <f>+'入力ｼｰﾄ Input Sheet (Sample)'!C167</f>
        <v>0</v>
      </c>
      <c r="D22" s="7" t="s">
        <v>2</v>
      </c>
      <c r="E22" s="362">
        <f>+'入力ｼｰﾄ Input Sheet (Sample)'!D167</f>
        <v>0</v>
      </c>
      <c r="F22" s="362">
        <f>+'入力ｼｰﾄ Input Sheet (Sample)'!E167</f>
        <v>0</v>
      </c>
      <c r="G22" s="362">
        <f>+'入力ｼｰﾄ Input Sheet (Sample)'!F167</f>
        <v>0</v>
      </c>
      <c r="H22" s="362">
        <f>+'入力ｼｰﾄ Input Sheet (Sample)'!G167</f>
        <v>0</v>
      </c>
      <c r="I22" s="362">
        <f>+'入力ｼｰﾄ Input Sheet (Sample)'!H167</f>
        <v>0</v>
      </c>
      <c r="J22" s="362">
        <f>+'入力ｼｰﾄ Input Sheet (Sample)'!I167</f>
        <v>0</v>
      </c>
      <c r="K22" s="362">
        <f>+'入力ｼｰﾄ Input Sheet (Sample)'!J167</f>
        <v>0</v>
      </c>
      <c r="L22" s="362">
        <f>+'入力ｼｰﾄ Input Sheet (Sample)'!K167</f>
        <v>0</v>
      </c>
      <c r="M22" s="362">
        <f>+'入力ｼｰﾄ Input Sheet (Sample)'!L167</f>
        <v>0</v>
      </c>
      <c r="N22" s="362">
        <f>+'入力ｼｰﾄ Input Sheet (Sample)'!M167</f>
        <v>0</v>
      </c>
      <c r="O22" s="223">
        <f t="shared" si="1"/>
        <v>0</v>
      </c>
    </row>
    <row r="23" spans="2:15" ht="15.75" customHeight="1">
      <c r="B23" s="307" t="s">
        <v>484</v>
      </c>
      <c r="C23" s="288" t="s">
        <v>611</v>
      </c>
      <c r="D23" s="199"/>
      <c r="E23" s="227">
        <f t="shared" ref="E23:N23" si="2">SUM(E16:E22)</f>
        <v>13239.5</v>
      </c>
      <c r="F23" s="227">
        <f t="shared" si="2"/>
        <v>7495.9000000000015</v>
      </c>
      <c r="G23" s="227">
        <f t="shared" si="2"/>
        <v>4126.4815999999992</v>
      </c>
      <c r="H23" s="227">
        <f t="shared" si="2"/>
        <v>1451.1633903999991</v>
      </c>
      <c r="I23" s="227">
        <f t="shared" si="2"/>
        <v>-673.03926802239948</v>
      </c>
      <c r="J23" s="227">
        <f t="shared" si="2"/>
        <v>-2359.6561788097852</v>
      </c>
      <c r="K23" s="227">
        <f t="shared" si="2"/>
        <v>-3698.8300059749681</v>
      </c>
      <c r="L23" s="227">
        <f t="shared" si="2"/>
        <v>-4762.1340247441231</v>
      </c>
      <c r="M23" s="227">
        <f t="shared" si="2"/>
        <v>-5606.3974156468339</v>
      </c>
      <c r="N23" s="227">
        <f t="shared" si="2"/>
        <v>-6276.7425480235861</v>
      </c>
      <c r="O23" s="224">
        <f>SUM(D23:N23)</f>
        <v>2936.245549178303</v>
      </c>
    </row>
    <row r="24" spans="2:15" ht="6.75" customHeight="1">
      <c r="B24" s="308"/>
      <c r="C24" s="289"/>
      <c r="D24" s="6"/>
      <c r="E24" s="13"/>
      <c r="F24" s="13"/>
      <c r="G24" s="13"/>
      <c r="H24" s="13"/>
      <c r="I24" s="13"/>
      <c r="J24" s="13"/>
      <c r="K24" s="13"/>
      <c r="L24" s="13"/>
      <c r="M24" s="13"/>
      <c r="N24" s="13"/>
      <c r="O24" s="17"/>
    </row>
    <row r="25" spans="2:15" ht="17.25" customHeight="1">
      <c r="B25" s="305" t="s">
        <v>478</v>
      </c>
      <c r="C25" s="290" t="s">
        <v>612</v>
      </c>
      <c r="D25" s="206"/>
      <c r="E25" s="207"/>
      <c r="F25" s="207"/>
      <c r="G25" s="207"/>
      <c r="H25" s="207"/>
      <c r="I25" s="207"/>
      <c r="J25" s="207"/>
      <c r="K25" s="207"/>
      <c r="L25" s="207"/>
      <c r="M25" s="207"/>
      <c r="N25" s="207"/>
      <c r="O25" s="208"/>
    </row>
    <row r="26" spans="2:15" ht="16.5" customHeight="1">
      <c r="B26" s="306" t="s">
        <v>26</v>
      </c>
      <c r="C26" s="286" t="s">
        <v>647</v>
      </c>
      <c r="D26" s="7" t="s">
        <v>2</v>
      </c>
      <c r="E26" s="362">
        <f>+'入力ｼｰﾄ Input Sheet (Sample)'!C184</f>
        <v>45000</v>
      </c>
      <c r="F26" s="362">
        <f>+$E26</f>
        <v>45000</v>
      </c>
      <c r="G26" s="362">
        <f t="shared" ref="G26:N26" si="3">+$E26</f>
        <v>45000</v>
      </c>
      <c r="H26" s="362">
        <f t="shared" si="3"/>
        <v>45000</v>
      </c>
      <c r="I26" s="362">
        <f t="shared" si="3"/>
        <v>45000</v>
      </c>
      <c r="J26" s="362">
        <f t="shared" si="3"/>
        <v>45000</v>
      </c>
      <c r="K26" s="362">
        <f t="shared" si="3"/>
        <v>45000</v>
      </c>
      <c r="L26" s="362">
        <f t="shared" si="3"/>
        <v>45000</v>
      </c>
      <c r="M26" s="362">
        <f t="shared" si="3"/>
        <v>45000</v>
      </c>
      <c r="N26" s="362">
        <f t="shared" si="3"/>
        <v>45000</v>
      </c>
      <c r="O26" s="223">
        <f>SUM(D26:N26)</f>
        <v>450000</v>
      </c>
    </row>
    <row r="27" spans="2:15" s="10" customFormat="1" ht="16.5" customHeight="1">
      <c r="B27" s="309" t="s">
        <v>25</v>
      </c>
      <c r="C27" s="288" t="s">
        <v>613</v>
      </c>
      <c r="D27" s="196" t="s">
        <v>2</v>
      </c>
      <c r="E27" s="363">
        <f>+'入力ｼｰﾄ Input Sheet (Sample)'!L234/1000</f>
        <v>90668.354646345353</v>
      </c>
      <c r="F27" s="363">
        <f>+$E27</f>
        <v>90668.354646345353</v>
      </c>
      <c r="G27" s="363">
        <f t="shared" ref="G27:N32" si="4">+$E27</f>
        <v>90668.354646345353</v>
      </c>
      <c r="H27" s="363">
        <f t="shared" si="4"/>
        <v>90668.354646345353</v>
      </c>
      <c r="I27" s="363">
        <f t="shared" si="4"/>
        <v>90668.354646345353</v>
      </c>
      <c r="J27" s="363">
        <f t="shared" si="4"/>
        <v>90668.354646345353</v>
      </c>
      <c r="K27" s="363">
        <f t="shared" si="4"/>
        <v>90668.354646345353</v>
      </c>
      <c r="L27" s="363">
        <f t="shared" si="4"/>
        <v>90668.354646345353</v>
      </c>
      <c r="M27" s="363">
        <f t="shared" si="4"/>
        <v>90668.354646345353</v>
      </c>
      <c r="N27" s="363">
        <f t="shared" si="4"/>
        <v>90668.354646345353</v>
      </c>
      <c r="O27" s="224">
        <f>SUM(D27:N27)</f>
        <v>906683.54646345356</v>
      </c>
    </row>
    <row r="28" spans="2:15" s="10" customFormat="1" ht="16.5" customHeight="1">
      <c r="B28" s="309" t="s">
        <v>476</v>
      </c>
      <c r="C28" s="288" t="s">
        <v>614</v>
      </c>
      <c r="D28" s="196" t="s">
        <v>2</v>
      </c>
      <c r="E28" s="363">
        <f>+'入力ｼｰﾄ Input Sheet (Sample)'!M209/1000</f>
        <v>48689.150783886216</v>
      </c>
      <c r="F28" s="363">
        <f>+$E28</f>
        <v>48689.150783886216</v>
      </c>
      <c r="G28" s="363">
        <f t="shared" si="4"/>
        <v>48689.150783886216</v>
      </c>
      <c r="H28" s="363">
        <f t="shared" si="4"/>
        <v>48689.150783886216</v>
      </c>
      <c r="I28" s="363">
        <f t="shared" si="4"/>
        <v>48689.150783886216</v>
      </c>
      <c r="J28" s="363">
        <f t="shared" si="4"/>
        <v>48689.150783886216</v>
      </c>
      <c r="K28" s="363">
        <f t="shared" si="4"/>
        <v>48689.150783886216</v>
      </c>
      <c r="L28" s="363">
        <f t="shared" si="4"/>
        <v>48689.150783886216</v>
      </c>
      <c r="M28" s="363">
        <f t="shared" si="4"/>
        <v>48689.150783886216</v>
      </c>
      <c r="N28" s="363">
        <f t="shared" si="4"/>
        <v>48689.150783886216</v>
      </c>
      <c r="O28" s="224">
        <f>SUM(D28:N28)</f>
        <v>486891.50783886208</v>
      </c>
    </row>
    <row r="29" spans="2:15" ht="16.5" customHeight="1">
      <c r="B29" s="306" t="s">
        <v>711</v>
      </c>
      <c r="C29" s="286" t="s">
        <v>615</v>
      </c>
      <c r="D29" s="7" t="s">
        <v>2</v>
      </c>
      <c r="E29" s="362">
        <f>+'入力ｼｰﾄ Input Sheet (Sample)'!C683</f>
        <v>3914.9448883252808</v>
      </c>
      <c r="F29" s="362">
        <f>+$E29</f>
        <v>3914.9448883252808</v>
      </c>
      <c r="G29" s="362">
        <f t="shared" si="4"/>
        <v>3914.9448883252808</v>
      </c>
      <c r="H29" s="362">
        <f t="shared" si="4"/>
        <v>3914.9448883252808</v>
      </c>
      <c r="I29" s="362">
        <f t="shared" si="4"/>
        <v>3914.9448883252808</v>
      </c>
      <c r="J29" s="362">
        <f t="shared" si="4"/>
        <v>3914.9448883252808</v>
      </c>
      <c r="K29" s="362">
        <f t="shared" si="4"/>
        <v>3914.9448883252808</v>
      </c>
      <c r="L29" s="362">
        <f t="shared" si="4"/>
        <v>3914.9448883252808</v>
      </c>
      <c r="M29" s="362">
        <f t="shared" si="4"/>
        <v>3914.9448883252808</v>
      </c>
      <c r="N29" s="362">
        <f t="shared" si="4"/>
        <v>3914.9448883252808</v>
      </c>
      <c r="O29" s="223">
        <f>SUM(D29:N29)</f>
        <v>39149.4488832528</v>
      </c>
    </row>
    <row r="30" spans="2:15" ht="16.5" customHeight="1">
      <c r="B30" s="310" t="s">
        <v>23</v>
      </c>
      <c r="C30" s="291" t="s">
        <v>486</v>
      </c>
      <c r="D30" s="340" t="s">
        <v>2</v>
      </c>
      <c r="E30" s="362">
        <f>+'入力ｼｰﾄ Input Sheet (Sample)'!C684</f>
        <v>4730.9606946306503</v>
      </c>
      <c r="F30" s="362">
        <f t="shared" ref="F30:F32" si="5">+$E30</f>
        <v>4730.9606946306503</v>
      </c>
      <c r="G30" s="362">
        <f t="shared" si="4"/>
        <v>4730.9606946306503</v>
      </c>
      <c r="H30" s="362">
        <f t="shared" si="4"/>
        <v>4730.9606946306503</v>
      </c>
      <c r="I30" s="362">
        <f t="shared" si="4"/>
        <v>4730.9606946306503</v>
      </c>
      <c r="J30" s="362">
        <f t="shared" si="4"/>
        <v>4730.9606946306503</v>
      </c>
      <c r="K30" s="362">
        <f t="shared" si="4"/>
        <v>4730.9606946306503</v>
      </c>
      <c r="L30" s="362">
        <f t="shared" si="4"/>
        <v>4730.9606946306503</v>
      </c>
      <c r="M30" s="362">
        <f t="shared" si="4"/>
        <v>4730.9606946306503</v>
      </c>
      <c r="N30" s="362">
        <f t="shared" si="4"/>
        <v>4730.9606946306503</v>
      </c>
      <c r="O30" s="223">
        <f t="shared" ref="O30:O31" si="6">SUM(D30:N30)</f>
        <v>47309.606946306514</v>
      </c>
    </row>
    <row r="31" spans="2:15" ht="16.5" customHeight="1">
      <c r="B31" s="310" t="s">
        <v>22</v>
      </c>
      <c r="C31" s="291" t="s">
        <v>461</v>
      </c>
      <c r="D31" s="340" t="s">
        <v>2</v>
      </c>
      <c r="E31" s="362">
        <f>+'入力ｼｰﾄ Input Sheet (Sample)'!C685</f>
        <v>9183.6372658754135</v>
      </c>
      <c r="F31" s="362">
        <f t="shared" si="5"/>
        <v>9183.6372658754135</v>
      </c>
      <c r="G31" s="362">
        <f t="shared" si="4"/>
        <v>9183.6372658754135</v>
      </c>
      <c r="H31" s="362">
        <f t="shared" si="4"/>
        <v>9183.6372658754135</v>
      </c>
      <c r="I31" s="362">
        <f t="shared" si="4"/>
        <v>9183.6372658754135</v>
      </c>
      <c r="J31" s="362">
        <f t="shared" si="4"/>
        <v>9183.6372658754135</v>
      </c>
      <c r="K31" s="362">
        <f t="shared" si="4"/>
        <v>9183.6372658754135</v>
      </c>
      <c r="L31" s="362">
        <f t="shared" si="4"/>
        <v>9183.6372658754135</v>
      </c>
      <c r="M31" s="362">
        <f t="shared" si="4"/>
        <v>9183.6372658754135</v>
      </c>
      <c r="N31" s="362">
        <f t="shared" si="4"/>
        <v>9183.6372658754135</v>
      </c>
      <c r="O31" s="223">
        <f t="shared" si="6"/>
        <v>91836.372658754131</v>
      </c>
    </row>
    <row r="32" spans="2:15" ht="16.5" customHeight="1">
      <c r="B32" s="311" t="s">
        <v>21</v>
      </c>
      <c r="C32" s="291" t="s">
        <v>20</v>
      </c>
      <c r="D32" s="341" t="s">
        <v>2</v>
      </c>
      <c r="E32" s="362">
        <f>+'入力ｼｰﾄ Input Sheet (Sample)'!C686</f>
        <v>12827.637930377947</v>
      </c>
      <c r="F32" s="362">
        <f t="shared" si="5"/>
        <v>12827.637930377947</v>
      </c>
      <c r="G32" s="362">
        <f t="shared" si="4"/>
        <v>12827.637930377947</v>
      </c>
      <c r="H32" s="362">
        <f t="shared" si="4"/>
        <v>12827.637930377947</v>
      </c>
      <c r="I32" s="362">
        <f t="shared" si="4"/>
        <v>12827.637930377947</v>
      </c>
      <c r="J32" s="362">
        <f t="shared" si="4"/>
        <v>12827.637930377947</v>
      </c>
      <c r="K32" s="362">
        <f t="shared" si="4"/>
        <v>12827.637930377947</v>
      </c>
      <c r="L32" s="362">
        <f t="shared" si="4"/>
        <v>12827.637930377947</v>
      </c>
      <c r="M32" s="362">
        <f t="shared" si="4"/>
        <v>12827.637930377947</v>
      </c>
      <c r="N32" s="362">
        <f t="shared" si="4"/>
        <v>12827.637930377947</v>
      </c>
      <c r="O32" s="223">
        <f>SUM(D32:N32)</f>
        <v>128276.37930377945</v>
      </c>
    </row>
    <row r="33" spans="2:15" ht="16.5" customHeight="1">
      <c r="B33" s="312" t="s">
        <v>19</v>
      </c>
      <c r="C33" s="287" t="s">
        <v>610</v>
      </c>
      <c r="D33" s="342" t="s">
        <v>2</v>
      </c>
      <c r="E33" s="225"/>
      <c r="F33" s="225"/>
      <c r="G33" s="225"/>
      <c r="H33" s="225"/>
      <c r="I33" s="225"/>
      <c r="J33" s="225"/>
      <c r="K33" s="225"/>
      <c r="L33" s="225"/>
      <c r="M33" s="225"/>
      <c r="N33" s="225"/>
      <c r="O33" s="226">
        <f>SUM(D33:N33)</f>
        <v>0</v>
      </c>
    </row>
    <row r="34" spans="2:15" ht="16.5" customHeight="1">
      <c r="B34" s="307" t="s">
        <v>484</v>
      </c>
      <c r="C34" s="288" t="s">
        <v>611</v>
      </c>
      <c r="D34" s="343" t="s">
        <v>2</v>
      </c>
      <c r="E34" s="227">
        <f t="shared" ref="E34:N34" si="7">SUM(E29:E33)</f>
        <v>30657.180779209291</v>
      </c>
      <c r="F34" s="227">
        <f t="shared" si="7"/>
        <v>30657.180779209291</v>
      </c>
      <c r="G34" s="227">
        <f t="shared" si="7"/>
        <v>30657.180779209291</v>
      </c>
      <c r="H34" s="227">
        <f t="shared" si="7"/>
        <v>30657.180779209291</v>
      </c>
      <c r="I34" s="227">
        <f t="shared" si="7"/>
        <v>30657.180779209291</v>
      </c>
      <c r="J34" s="227">
        <f t="shared" si="7"/>
        <v>30657.180779209291</v>
      </c>
      <c r="K34" s="227">
        <f t="shared" si="7"/>
        <v>30657.180779209291</v>
      </c>
      <c r="L34" s="227">
        <f t="shared" si="7"/>
        <v>30657.180779209291</v>
      </c>
      <c r="M34" s="227">
        <f t="shared" si="7"/>
        <v>30657.180779209291</v>
      </c>
      <c r="N34" s="227">
        <f t="shared" si="7"/>
        <v>30657.180779209291</v>
      </c>
      <c r="O34" s="224">
        <f>SUM(D34:N34)</f>
        <v>306571.80779209296</v>
      </c>
    </row>
    <row r="35" spans="2:15" ht="6.75" customHeight="1">
      <c r="B35" s="313"/>
      <c r="C35" s="438"/>
      <c r="D35" s="344"/>
      <c r="E35" s="228"/>
      <c r="F35" s="228"/>
      <c r="G35" s="228"/>
      <c r="H35" s="228"/>
      <c r="I35" s="228"/>
      <c r="J35" s="228"/>
      <c r="K35" s="228"/>
      <c r="L35" s="228"/>
      <c r="M35" s="228"/>
      <c r="N35" s="228"/>
      <c r="O35" s="223"/>
    </row>
    <row r="36" spans="2:15" s="10" customFormat="1" ht="15.75" customHeight="1">
      <c r="B36" s="314" t="s">
        <v>18</v>
      </c>
      <c r="C36" s="439" t="s">
        <v>616</v>
      </c>
      <c r="D36" s="232" t="s">
        <v>2</v>
      </c>
      <c r="E36" s="233">
        <f>E27-E28-E34-E23</f>
        <v>-1917.4769167501545</v>
      </c>
      <c r="F36" s="233">
        <f t="shared" ref="F36:N36" si="8">F27-F28-F34-F23</f>
        <v>3826.1230832498441</v>
      </c>
      <c r="G36" s="233">
        <f t="shared" si="8"/>
        <v>7195.5414832498464</v>
      </c>
      <c r="H36" s="233">
        <f t="shared" si="8"/>
        <v>9870.8596928498464</v>
      </c>
      <c r="I36" s="233">
        <f t="shared" si="8"/>
        <v>11995.062351272245</v>
      </c>
      <c r="J36" s="233">
        <f t="shared" si="8"/>
        <v>13681.679262059632</v>
      </c>
      <c r="K36" s="233">
        <f t="shared" si="8"/>
        <v>15020.853089224813</v>
      </c>
      <c r="L36" s="233">
        <f t="shared" si="8"/>
        <v>16084.157107993968</v>
      </c>
      <c r="M36" s="233">
        <f t="shared" si="8"/>
        <v>16928.420498896681</v>
      </c>
      <c r="N36" s="233">
        <f t="shared" si="8"/>
        <v>17598.765631273433</v>
      </c>
      <c r="O36" s="234">
        <f t="shared" ref="O36:O41" si="9">SUM(D36:N36)</f>
        <v>110283.98528332014</v>
      </c>
    </row>
    <row r="37" spans="2:15" ht="15.75" customHeight="1">
      <c r="B37" s="315" t="s">
        <v>713</v>
      </c>
      <c r="C37" s="440" t="s">
        <v>648</v>
      </c>
      <c r="D37" s="18" t="s">
        <v>2</v>
      </c>
      <c r="E37" s="362">
        <f>+'入力ｼｰﾄ Input Sheet (Sample)'!D179</f>
        <v>0</v>
      </c>
      <c r="F37" s="362">
        <f>+'入力ｼｰﾄ Input Sheet (Sample)'!E179</f>
        <v>5000</v>
      </c>
      <c r="G37" s="362">
        <f>+'入力ｼｰﾄ Input Sheet (Sample)'!F179</f>
        <v>0</v>
      </c>
      <c r="H37" s="362">
        <f>+'入力ｼｰﾄ Input Sheet (Sample)'!G179</f>
        <v>0</v>
      </c>
      <c r="I37" s="362">
        <f>+'入力ｼｰﾄ Input Sheet (Sample)'!H179</f>
        <v>0</v>
      </c>
      <c r="J37" s="362">
        <f>+'入力ｼｰﾄ Input Sheet (Sample)'!I179</f>
        <v>0</v>
      </c>
      <c r="K37" s="362">
        <f>+'入力ｼｰﾄ Input Sheet (Sample)'!J179</f>
        <v>0</v>
      </c>
      <c r="L37" s="362">
        <f>+'入力ｼｰﾄ Input Sheet (Sample)'!K179</f>
        <v>0</v>
      </c>
      <c r="M37" s="362">
        <f>+'入力ｼｰﾄ Input Sheet (Sample)'!L179</f>
        <v>0</v>
      </c>
      <c r="N37" s="362">
        <f>+'入力ｼｰﾄ Input Sheet (Sample)'!M179</f>
        <v>0</v>
      </c>
      <c r="O37" s="223">
        <f t="shared" si="9"/>
        <v>5000</v>
      </c>
    </row>
    <row r="38" spans="2:15" ht="15.75" customHeight="1">
      <c r="B38" s="315" t="s">
        <v>485</v>
      </c>
      <c r="C38" s="441" t="s">
        <v>718</v>
      </c>
      <c r="D38" s="18" t="s">
        <v>2</v>
      </c>
      <c r="E38" s="229"/>
      <c r="F38" s="229">
        <v>-500</v>
      </c>
      <c r="G38" s="229"/>
      <c r="H38" s="229"/>
      <c r="I38" s="229"/>
      <c r="J38" s="229"/>
      <c r="K38" s="229"/>
      <c r="L38" s="229"/>
      <c r="M38" s="229"/>
      <c r="N38" s="229"/>
      <c r="O38" s="223">
        <f t="shared" si="9"/>
        <v>-500</v>
      </c>
    </row>
    <row r="39" spans="2:15" s="10" customFormat="1" ht="15.75" customHeight="1">
      <c r="B39" s="316" t="s">
        <v>710</v>
      </c>
      <c r="C39" s="447" t="s">
        <v>719</v>
      </c>
      <c r="D39" s="196" t="s">
        <v>2</v>
      </c>
      <c r="E39" s="220">
        <f>E36-E37-E38</f>
        <v>-1917.4769167501545</v>
      </c>
      <c r="F39" s="220">
        <f t="shared" ref="F39:N39" si="10">F36-F37-F38</f>
        <v>-673.87691675015594</v>
      </c>
      <c r="G39" s="220">
        <f t="shared" si="10"/>
        <v>7195.5414832498464</v>
      </c>
      <c r="H39" s="220">
        <f t="shared" si="10"/>
        <v>9870.8596928498464</v>
      </c>
      <c r="I39" s="220">
        <f t="shared" si="10"/>
        <v>11995.062351272245</v>
      </c>
      <c r="J39" s="220">
        <f t="shared" si="10"/>
        <v>13681.679262059632</v>
      </c>
      <c r="K39" s="220">
        <f t="shared" si="10"/>
        <v>15020.853089224813</v>
      </c>
      <c r="L39" s="220">
        <f t="shared" si="10"/>
        <v>16084.157107993968</v>
      </c>
      <c r="M39" s="220">
        <f t="shared" si="10"/>
        <v>16928.420498896681</v>
      </c>
      <c r="N39" s="220">
        <f t="shared" si="10"/>
        <v>17598.765631273433</v>
      </c>
      <c r="O39" s="221">
        <f t="shared" si="9"/>
        <v>105783.98528332014</v>
      </c>
    </row>
    <row r="40" spans="2:15" ht="15.75" customHeight="1">
      <c r="B40" s="317" t="s">
        <v>703</v>
      </c>
      <c r="C40" s="443" t="s">
        <v>618</v>
      </c>
      <c r="D40" s="345" t="s">
        <v>2</v>
      </c>
      <c r="E40" s="230">
        <f t="shared" ref="E40:N40" si="11">E39*$O$5</f>
        <v>-728.83297605673374</v>
      </c>
      <c r="F40" s="230">
        <f t="shared" si="11"/>
        <v>-256.14061605673425</v>
      </c>
      <c r="G40" s="230">
        <f t="shared" si="11"/>
        <v>2735.0253177832665</v>
      </c>
      <c r="H40" s="230">
        <f t="shared" si="11"/>
        <v>3751.9137692522268</v>
      </c>
      <c r="I40" s="230">
        <f t="shared" si="11"/>
        <v>4559.3231997185803</v>
      </c>
      <c r="J40" s="230">
        <f t="shared" si="11"/>
        <v>5200.4062875088657</v>
      </c>
      <c r="K40" s="230">
        <f t="shared" si="11"/>
        <v>5709.4262592143514</v>
      </c>
      <c r="L40" s="230">
        <f t="shared" si="11"/>
        <v>6113.5881167485068</v>
      </c>
      <c r="M40" s="230">
        <f t="shared" si="11"/>
        <v>6434.4926316306282</v>
      </c>
      <c r="N40" s="230">
        <f t="shared" si="11"/>
        <v>6689.2908164470318</v>
      </c>
      <c r="O40" s="223">
        <f t="shared" si="9"/>
        <v>40208.492806189985</v>
      </c>
    </row>
    <row r="41" spans="2:15" s="10" customFormat="1" ht="15.75" customHeight="1" thickBot="1">
      <c r="B41" s="318" t="s">
        <v>17</v>
      </c>
      <c r="C41" s="444" t="s">
        <v>619</v>
      </c>
      <c r="D41" s="235" t="s">
        <v>2</v>
      </c>
      <c r="E41" s="236">
        <f t="shared" ref="E41:N41" si="12">E39-E40</f>
        <v>-1188.6439406934207</v>
      </c>
      <c r="F41" s="236">
        <f t="shared" si="12"/>
        <v>-417.7363006934217</v>
      </c>
      <c r="G41" s="236">
        <f t="shared" si="12"/>
        <v>4460.5161654665799</v>
      </c>
      <c r="H41" s="236">
        <f t="shared" si="12"/>
        <v>6118.9459235976192</v>
      </c>
      <c r="I41" s="236">
        <f t="shared" si="12"/>
        <v>7435.7391515536647</v>
      </c>
      <c r="J41" s="236">
        <f t="shared" si="12"/>
        <v>8481.2729745507659</v>
      </c>
      <c r="K41" s="236">
        <f t="shared" si="12"/>
        <v>9311.4268300104613</v>
      </c>
      <c r="L41" s="236">
        <f t="shared" si="12"/>
        <v>9970.5689912454618</v>
      </c>
      <c r="M41" s="236">
        <f t="shared" si="12"/>
        <v>10493.927867266053</v>
      </c>
      <c r="N41" s="236">
        <f t="shared" si="12"/>
        <v>10909.474814826401</v>
      </c>
      <c r="O41" s="237">
        <f t="shared" si="9"/>
        <v>65575.492477130159</v>
      </c>
    </row>
    <row r="42" spans="2:15" s="3" customFormat="1" ht="6" customHeight="1" thickBot="1">
      <c r="B42" s="319"/>
      <c r="C42" s="319"/>
      <c r="D42" s="19"/>
      <c r="E42" s="14"/>
      <c r="F42" s="14"/>
      <c r="G42" s="14"/>
      <c r="H42" s="14"/>
      <c r="I42" s="14"/>
      <c r="J42" s="14"/>
      <c r="K42" s="14"/>
      <c r="L42" s="14"/>
      <c r="M42" s="14"/>
      <c r="N42" s="14"/>
      <c r="O42" s="14"/>
    </row>
    <row r="43" spans="2:15" ht="19.5" customHeight="1">
      <c r="B43" s="303" t="s">
        <v>635</v>
      </c>
      <c r="C43" s="445" t="s">
        <v>620</v>
      </c>
      <c r="D43" s="243" t="s">
        <v>15</v>
      </c>
      <c r="E43" s="436">
        <f>+E$13</f>
        <v>1</v>
      </c>
      <c r="F43" s="436">
        <f t="shared" ref="F43:N43" si="13">+F$13</f>
        <v>2</v>
      </c>
      <c r="G43" s="436">
        <f t="shared" si="13"/>
        <v>3</v>
      </c>
      <c r="H43" s="436">
        <f t="shared" si="13"/>
        <v>4</v>
      </c>
      <c r="I43" s="436">
        <f t="shared" si="13"/>
        <v>5</v>
      </c>
      <c r="J43" s="436">
        <f t="shared" si="13"/>
        <v>6</v>
      </c>
      <c r="K43" s="436">
        <f t="shared" si="13"/>
        <v>7</v>
      </c>
      <c r="L43" s="436">
        <f t="shared" si="13"/>
        <v>8</v>
      </c>
      <c r="M43" s="436">
        <f t="shared" si="13"/>
        <v>9</v>
      </c>
      <c r="N43" s="436">
        <f t="shared" si="13"/>
        <v>10</v>
      </c>
      <c r="O43" s="244" t="s">
        <v>14</v>
      </c>
    </row>
    <row r="44" spans="2:15" ht="5.25" customHeight="1">
      <c r="B44" s="320"/>
      <c r="C44" s="446"/>
      <c r="D44" s="15"/>
      <c r="E44" s="15"/>
      <c r="F44" s="15"/>
      <c r="G44" s="15"/>
      <c r="H44" s="15"/>
      <c r="I44" s="15"/>
      <c r="J44" s="15"/>
      <c r="K44" s="15"/>
      <c r="L44" s="15"/>
      <c r="M44" s="15"/>
      <c r="N44" s="15"/>
      <c r="O44" s="12"/>
    </row>
    <row r="45" spans="2:15" s="10" customFormat="1" ht="15" customHeight="1">
      <c r="B45" s="316" t="s">
        <v>13</v>
      </c>
      <c r="C45" s="447" t="s">
        <v>621</v>
      </c>
      <c r="D45" s="196" t="s">
        <v>2</v>
      </c>
      <c r="E45" s="220">
        <f t="shared" ref="E45:N45" si="14">E41</f>
        <v>-1188.6439406934207</v>
      </c>
      <c r="F45" s="220">
        <f t="shared" si="14"/>
        <v>-417.7363006934217</v>
      </c>
      <c r="G45" s="220">
        <f t="shared" si="14"/>
        <v>4460.5161654665799</v>
      </c>
      <c r="H45" s="220">
        <f t="shared" si="14"/>
        <v>6118.9459235976192</v>
      </c>
      <c r="I45" s="220">
        <f t="shared" si="14"/>
        <v>7435.7391515536647</v>
      </c>
      <c r="J45" s="220">
        <f t="shared" si="14"/>
        <v>8481.2729745507659</v>
      </c>
      <c r="K45" s="220">
        <f t="shared" si="14"/>
        <v>9311.4268300104613</v>
      </c>
      <c r="L45" s="220">
        <f t="shared" si="14"/>
        <v>9970.5689912454618</v>
      </c>
      <c r="M45" s="220">
        <f t="shared" si="14"/>
        <v>10493.927867266053</v>
      </c>
      <c r="N45" s="220">
        <f t="shared" si="14"/>
        <v>10909.474814826401</v>
      </c>
      <c r="O45" s="221">
        <f>SUM(D45:N45)</f>
        <v>65575.492477130159</v>
      </c>
    </row>
    <row r="46" spans="2:15" ht="15" customHeight="1">
      <c r="B46" s="308" t="s">
        <v>715</v>
      </c>
      <c r="C46" s="447" t="s">
        <v>716</v>
      </c>
      <c r="D46" s="346" t="s">
        <v>2</v>
      </c>
      <c r="E46" s="222">
        <f t="shared" ref="E46:N46" si="15">E16+E29</f>
        <v>25554.444888325281</v>
      </c>
      <c r="F46" s="222">
        <f t="shared" si="15"/>
        <v>21310.844888325282</v>
      </c>
      <c r="G46" s="222">
        <f t="shared" si="15"/>
        <v>17941.42648832528</v>
      </c>
      <c r="H46" s="222">
        <f t="shared" si="15"/>
        <v>15266.10827872528</v>
      </c>
      <c r="I46" s="222">
        <f t="shared" si="15"/>
        <v>13141.905620302881</v>
      </c>
      <c r="J46" s="222">
        <f t="shared" si="15"/>
        <v>11455.288709515495</v>
      </c>
      <c r="K46" s="222">
        <f t="shared" si="15"/>
        <v>10116.114882350314</v>
      </c>
      <c r="L46" s="222">
        <f t="shared" si="15"/>
        <v>9052.8108635811586</v>
      </c>
      <c r="M46" s="222">
        <f t="shared" si="15"/>
        <v>8208.5474726784469</v>
      </c>
      <c r="N46" s="222">
        <f t="shared" si="15"/>
        <v>7538.2023403016947</v>
      </c>
      <c r="O46" s="223">
        <f>SUM(D46:N46)</f>
        <v>139585.69443243113</v>
      </c>
    </row>
    <row r="47" spans="2:15" s="10" customFormat="1" ht="17.25" customHeight="1" thickBot="1">
      <c r="B47" s="321" t="s">
        <v>12</v>
      </c>
      <c r="C47" s="448" t="s">
        <v>724</v>
      </c>
      <c r="D47" s="437">
        <f>+-D9</f>
        <v>-135000</v>
      </c>
      <c r="E47" s="236">
        <f>E45+E46+E37</f>
        <v>24365.800947631858</v>
      </c>
      <c r="F47" s="236">
        <f t="shared" ref="F47:N47" si="16">F45+F46+F37</f>
        <v>25893.108587631861</v>
      </c>
      <c r="G47" s="236">
        <f t="shared" si="16"/>
        <v>22401.942653791859</v>
      </c>
      <c r="H47" s="236">
        <f t="shared" si="16"/>
        <v>21385.054202322899</v>
      </c>
      <c r="I47" s="236">
        <f t="shared" si="16"/>
        <v>20577.644771856547</v>
      </c>
      <c r="J47" s="236">
        <f t="shared" si="16"/>
        <v>19936.561684066262</v>
      </c>
      <c r="K47" s="236">
        <f t="shared" si="16"/>
        <v>19427.541712360777</v>
      </c>
      <c r="L47" s="236">
        <f t="shared" si="16"/>
        <v>19023.37985482662</v>
      </c>
      <c r="M47" s="236">
        <f t="shared" si="16"/>
        <v>18702.4753399445</v>
      </c>
      <c r="N47" s="236">
        <f t="shared" si="16"/>
        <v>18447.677155128094</v>
      </c>
      <c r="O47" s="237">
        <f>SUM(D47:N47)</f>
        <v>75161.186909561293</v>
      </c>
    </row>
    <row r="48" spans="2:15" s="429" customFormat="1" ht="26.25" customHeight="1" thickBot="1">
      <c r="B48" s="430" t="s">
        <v>646</v>
      </c>
      <c r="C48" s="431" t="s">
        <v>622</v>
      </c>
      <c r="D48" s="432"/>
      <c r="E48" s="433"/>
      <c r="F48" s="434"/>
      <c r="G48" s="434"/>
      <c r="H48" s="434"/>
      <c r="I48" s="434"/>
      <c r="J48" s="434"/>
      <c r="K48" s="434"/>
      <c r="L48" s="434"/>
      <c r="M48" s="434"/>
      <c r="N48" s="434"/>
      <c r="O48" s="435"/>
    </row>
    <row r="49" spans="2:18" s="10" customFormat="1" ht="15.75" customHeight="1">
      <c r="B49" s="322" t="s">
        <v>11</v>
      </c>
      <c r="C49" s="294" t="s">
        <v>487</v>
      </c>
      <c r="D49" s="420">
        <f>NPV($O$4,E47:N47)-D9-NPV($O$4,E9:M9)</f>
        <v>25281.36442005873</v>
      </c>
      <c r="E49" s="421"/>
      <c r="F49" s="11" t="s">
        <v>721</v>
      </c>
      <c r="G49" s="428"/>
      <c r="H49" s="428"/>
      <c r="I49" s="428"/>
      <c r="J49" s="449">
        <f>+D49*1000</f>
        <v>25281364.420058731</v>
      </c>
      <c r="K49" s="449"/>
      <c r="L49" s="4" t="s">
        <v>720</v>
      </c>
      <c r="M49" s="11"/>
      <c r="N49" s="11"/>
      <c r="O49" s="11"/>
      <c r="P49" s="11"/>
      <c r="Q49" s="11"/>
      <c r="R49" s="11"/>
    </row>
    <row r="50" spans="2:18" ht="15.75" customHeight="1">
      <c r="B50" s="323" t="s">
        <v>3</v>
      </c>
      <c r="C50" s="295" t="s">
        <v>488</v>
      </c>
      <c r="D50" s="422">
        <f>IRR($E$57:$N$57)</f>
        <v>0.12657479590896292</v>
      </c>
      <c r="E50" s="423"/>
      <c r="F50" s="9"/>
      <c r="G50" s="9"/>
      <c r="H50" s="9"/>
      <c r="I50" s="9"/>
      <c r="J50" s="1"/>
      <c r="K50" s="1" t="s">
        <v>723</v>
      </c>
      <c r="L50" s="3"/>
      <c r="M50" s="4"/>
      <c r="N50" s="4"/>
      <c r="O50" s="4"/>
      <c r="P50" s="4"/>
      <c r="Q50" s="4"/>
      <c r="R50" s="4"/>
    </row>
    <row r="51" spans="2:18" ht="15.75" customHeight="1" thickBot="1">
      <c r="B51" s="324" t="s">
        <v>10</v>
      </c>
      <c r="C51" s="293" t="s">
        <v>625</v>
      </c>
      <c r="D51" s="424">
        <f>IF($L$59&gt;0,$L$59,IF($M$59&gt;0,$M59,$N$59))</f>
        <v>7.7455501781931897</v>
      </c>
      <c r="E51" s="425"/>
      <c r="F51" s="200"/>
      <c r="G51" s="1"/>
      <c r="H51" s="1"/>
      <c r="I51" s="1"/>
      <c r="J51" s="3"/>
      <c r="K51" s="3"/>
      <c r="L51" s="3"/>
      <c r="M51" s="3"/>
      <c r="N51" s="3"/>
      <c r="O51" s="4"/>
    </row>
    <row r="52" spans="2:18" ht="18" customHeight="1">
      <c r="B52" s="9"/>
      <c r="C52" s="9"/>
      <c r="D52" s="9"/>
      <c r="E52" s="9"/>
      <c r="F52" s="9"/>
      <c r="G52" s="9"/>
      <c r="H52" s="9"/>
      <c r="I52" s="9"/>
      <c r="J52" s="9"/>
      <c r="K52" s="9"/>
      <c r="L52" s="9"/>
      <c r="M52" s="9"/>
      <c r="N52" s="9"/>
      <c r="O52" s="4"/>
    </row>
    <row r="53" spans="2:18" hidden="1" outlineLevel="1">
      <c r="B53" s="9"/>
      <c r="C53" s="9"/>
      <c r="D53" s="9"/>
      <c r="E53" s="9"/>
      <c r="F53" s="9"/>
      <c r="G53" s="9"/>
      <c r="H53" s="9"/>
      <c r="I53" s="9"/>
      <c r="J53" s="9"/>
      <c r="K53" s="9"/>
      <c r="L53" s="9"/>
      <c r="M53" s="9"/>
      <c r="N53" s="9"/>
      <c r="O53" s="4"/>
    </row>
    <row r="54" spans="2:18" hidden="1" outlineLevel="1">
      <c r="B54" s="413" t="s">
        <v>4</v>
      </c>
      <c r="C54" s="414" t="s">
        <v>623</v>
      </c>
      <c r="D54" s="416">
        <v>0</v>
      </c>
      <c r="E54" s="416">
        <v>1</v>
      </c>
      <c r="F54" s="416">
        <v>2</v>
      </c>
      <c r="G54" s="416">
        <v>3</v>
      </c>
      <c r="H54" s="416">
        <v>4</v>
      </c>
      <c r="I54" s="416">
        <v>5</v>
      </c>
      <c r="J54" s="416">
        <v>6</v>
      </c>
      <c r="K54" s="416">
        <v>7</v>
      </c>
      <c r="L54" s="416">
        <v>8</v>
      </c>
      <c r="M54" s="416">
        <v>9</v>
      </c>
      <c r="N54" s="416">
        <v>10</v>
      </c>
      <c r="O54" s="416" t="s">
        <v>698</v>
      </c>
    </row>
    <row r="55" spans="2:18" hidden="1" outlineLevel="1">
      <c r="B55" s="408" t="s">
        <v>697</v>
      </c>
      <c r="C55" s="409" t="s">
        <v>704</v>
      </c>
      <c r="D55" s="410"/>
      <c r="E55" s="411">
        <f>E47/(1+$O$4)^E54-D9/(1+$O$4)^D54</f>
        <v>-111926.32486019711</v>
      </c>
      <c r="F55" s="411">
        <f t="shared" ref="F55:N55" si="17">F47/(1+$O$4)^F54-E9/(1+$O$4)^E54</f>
        <v>23219.686735637501</v>
      </c>
      <c r="G55" s="411">
        <f t="shared" si="17"/>
        <v>19023.653479390679</v>
      </c>
      <c r="H55" s="411">
        <f t="shared" si="17"/>
        <v>17197.078850708342</v>
      </c>
      <c r="I55" s="411">
        <f t="shared" si="17"/>
        <v>15670.255399513722</v>
      </c>
      <c r="J55" s="411">
        <f t="shared" si="17"/>
        <v>14376.949643560913</v>
      </c>
      <c r="K55" s="411">
        <f t="shared" si="17"/>
        <v>13266.929542517757</v>
      </c>
      <c r="L55" s="411">
        <f t="shared" si="17"/>
        <v>12302.017325105635</v>
      </c>
      <c r="M55" s="411">
        <f t="shared" si="17"/>
        <v>11453.120420316287</v>
      </c>
      <c r="N55" s="411">
        <f t="shared" si="17"/>
        <v>10697.997883504968</v>
      </c>
      <c r="O55" s="418">
        <f>SUM(E55:N55)</f>
        <v>25281.364420058682</v>
      </c>
    </row>
    <row r="56" spans="2:18" ht="8.25" hidden="1" customHeight="1" outlineLevel="1">
      <c r="B56" s="302"/>
      <c r="C56" s="3"/>
      <c r="D56" s="4"/>
      <c r="E56" s="292"/>
      <c r="F56" s="292"/>
      <c r="G56" s="292"/>
      <c r="H56" s="292"/>
      <c r="I56" s="292"/>
      <c r="J56" s="292"/>
      <c r="K56" s="292"/>
      <c r="L56" s="292"/>
      <c r="M56" s="292"/>
      <c r="N56" s="292"/>
      <c r="O56" s="412"/>
    </row>
    <row r="57" spans="2:18" hidden="1" outlineLevel="1">
      <c r="B57" s="408" t="s">
        <v>696</v>
      </c>
      <c r="C57" s="409" t="s">
        <v>705</v>
      </c>
      <c r="D57" s="410"/>
      <c r="E57" s="411">
        <f>+E47-D9/(1+$O$4)^E6</f>
        <v>-110634.19905236815</v>
      </c>
      <c r="F57" s="411">
        <f>+F47-E9/(1+$O$4)^F6</f>
        <v>25893.108587631861</v>
      </c>
      <c r="G57" s="411">
        <f>+G47-F9/(1+$O$4)^G6</f>
        <v>22401.942653791859</v>
      </c>
      <c r="H57" s="411">
        <f>+H47-G9/(1+$O$4)^H6</f>
        <v>21385.054202322899</v>
      </c>
      <c r="I57" s="411">
        <f>+I47-H9/(1+$O$4)^I6</f>
        <v>20577.644771856547</v>
      </c>
      <c r="J57" s="411">
        <f>+J47-I9/(1+$O$4)^J6</f>
        <v>19936.561684066262</v>
      </c>
      <c r="K57" s="411">
        <f>+K47-J9/(1+$O$4)^K6</f>
        <v>19427.541712360777</v>
      </c>
      <c r="L57" s="411">
        <f>+L47-K9/(1+$O$4)^L6</f>
        <v>19023.37985482662</v>
      </c>
      <c r="M57" s="411">
        <f>+M47-L9/(1+$O$4)^M6</f>
        <v>18702.4753399445</v>
      </c>
      <c r="N57" s="411">
        <f>+N47-M9/(1+$O$4)^N6</f>
        <v>18447.677155128094</v>
      </c>
      <c r="O57" s="417">
        <f>IRR(E57:N57)</f>
        <v>0.12657479590896292</v>
      </c>
    </row>
    <row r="58" spans="2:18" ht="8.25" hidden="1" customHeight="1" outlineLevel="1">
      <c r="B58" s="302"/>
      <c r="C58" s="3"/>
      <c r="D58" s="4"/>
      <c r="E58" s="292"/>
      <c r="F58" s="292"/>
      <c r="G58" s="292"/>
      <c r="H58" s="292"/>
      <c r="I58" s="292"/>
      <c r="J58" s="292"/>
      <c r="K58" s="292"/>
      <c r="L58" s="292"/>
      <c r="M58" s="292"/>
      <c r="N58" s="292"/>
      <c r="O58" s="412"/>
    </row>
    <row r="59" spans="2:18" hidden="1" outlineLevel="1">
      <c r="B59" s="415" t="s">
        <v>5</v>
      </c>
      <c r="C59" s="415" t="s">
        <v>624</v>
      </c>
      <c r="D59" s="419">
        <v>0</v>
      </c>
      <c r="E59" s="419">
        <f>IF(E61&gt;D60,IF(D59&gt;0,D59,(E54-$E$54)+(D60/E61)),0)</f>
        <v>0</v>
      </c>
      <c r="F59" s="419">
        <f>IF(F61&gt;E60,IF(E59&gt;0,E59,(F54-$E$54)+(E60/F61)),0)</f>
        <v>0</v>
      </c>
      <c r="G59" s="419">
        <f>IF(G61&gt;F60,IF(F59&gt;0,F59,(G54-$E$54)+(F60/G61)),0)</f>
        <v>0</v>
      </c>
      <c r="H59" s="419">
        <f>IF(H61&gt;G60,IF(G59&gt;0,G59,(H54-$E$54)+(G60/H61)),0)</f>
        <v>0</v>
      </c>
      <c r="I59" s="419">
        <f>IF(I61&gt;H60,IF(H59&gt;0,H59,(I54-$E$54)+(H60/I61)),0)</f>
        <v>0</v>
      </c>
      <c r="J59" s="419">
        <f>IF(J61&gt;I60,IF(I59&gt;0,I59,(J54-$E$54)+(I60/J61)),0)</f>
        <v>0</v>
      </c>
      <c r="K59" s="419">
        <f>IF(K61&gt;J60,IF(J59&gt;0,J59,(K54-$E$54)+(J60/K61)),0)</f>
        <v>0</v>
      </c>
      <c r="L59" s="419">
        <f>IF(L61&gt;K60,IF(K59&gt;0,K59,(L54-$E$54)+(K60/L61)),0)</f>
        <v>7.7455501781931897</v>
      </c>
      <c r="M59" s="419">
        <f>IF(M61&gt;L60,IF(L59&gt;0,L59,(M54-$E$54)+(L60/M61)),0)</f>
        <v>7.7455501781931897</v>
      </c>
      <c r="N59" s="419">
        <f>IF(N61&gt;M60,IF(M59&gt;0,M59,(N54-$E$54)+(M60/N61)),0)</f>
        <v>7.7455501781931897</v>
      </c>
      <c r="O59" s="1"/>
    </row>
    <row r="60" spans="2:18" hidden="1" outlineLevel="1">
      <c r="B60" s="410" t="s">
        <v>9</v>
      </c>
      <c r="C60" s="410"/>
      <c r="D60" s="410">
        <f>+D9</f>
        <v>135000</v>
      </c>
      <c r="E60" s="410">
        <f t="shared" ref="E60:N60" si="18">D60-E61</f>
        <v>111926.32486019711</v>
      </c>
      <c r="F60" s="410">
        <f t="shared" si="18"/>
        <v>88706.638124559613</v>
      </c>
      <c r="G60" s="410">
        <f t="shared" si="18"/>
        <v>69682.984645168937</v>
      </c>
      <c r="H60" s="410">
        <f t="shared" si="18"/>
        <v>52485.905794460596</v>
      </c>
      <c r="I60" s="410">
        <f t="shared" si="18"/>
        <v>36815.650394946875</v>
      </c>
      <c r="J60" s="410">
        <f t="shared" si="18"/>
        <v>22438.700751385964</v>
      </c>
      <c r="K60" s="410">
        <f t="shared" si="18"/>
        <v>9171.7712088682074</v>
      </c>
      <c r="L60" s="410">
        <f t="shared" si="18"/>
        <v>-3130.2461162374275</v>
      </c>
      <c r="M60" s="410">
        <f t="shared" si="18"/>
        <v>-14583.366536553714</v>
      </c>
      <c r="N60" s="410">
        <f t="shared" si="18"/>
        <v>-25281.364420058682</v>
      </c>
      <c r="O60" s="1"/>
    </row>
    <row r="61" spans="2:18" hidden="1" outlineLevel="1">
      <c r="B61" s="410" t="s">
        <v>6</v>
      </c>
      <c r="C61" s="410"/>
      <c r="D61" s="410">
        <v>0</v>
      </c>
      <c r="E61" s="410">
        <f>E47/(1+$O$4)^E54</f>
        <v>23073.675139802894</v>
      </c>
      <c r="F61" s="410">
        <f>F47/(1+$O$4)^F54</f>
        <v>23219.686735637501</v>
      </c>
      <c r="G61" s="410">
        <f>G47/(1+$O$4)^G54</f>
        <v>19023.653479390679</v>
      </c>
      <c r="H61" s="410">
        <f>H47/(1+$O$4)^H54</f>
        <v>17197.078850708342</v>
      </c>
      <c r="I61" s="410">
        <f>I47/(1+$O$4)^I54</f>
        <v>15670.255399513722</v>
      </c>
      <c r="J61" s="410">
        <f>J47/(1+$O$4)^J54</f>
        <v>14376.949643560913</v>
      </c>
      <c r="K61" s="410">
        <f>K47/(1+$O$4)^K54</f>
        <v>13266.929542517757</v>
      </c>
      <c r="L61" s="410">
        <f>L47/(1+$O$4)^L54</f>
        <v>12302.017325105635</v>
      </c>
      <c r="M61" s="410">
        <f>M47/(1+$O$4)^M54</f>
        <v>11453.120420316287</v>
      </c>
      <c r="N61" s="410">
        <f>N47/(1+$O$4)^N54</f>
        <v>10697.997883504968</v>
      </c>
      <c r="O61" s="4"/>
    </row>
    <row r="62" spans="2:18" hidden="1" outlineLevel="1">
      <c r="B62" s="410" t="s">
        <v>7</v>
      </c>
      <c r="C62" s="410"/>
      <c r="D62" s="410">
        <f>D61</f>
        <v>0</v>
      </c>
      <c r="E62" s="410">
        <f>E61</f>
        <v>23073.675139802894</v>
      </c>
      <c r="F62" s="410">
        <f t="shared" ref="F62:N62" si="19">E62+F61</f>
        <v>46293.361875440394</v>
      </c>
      <c r="G62" s="410">
        <f t="shared" si="19"/>
        <v>65317.015354831077</v>
      </c>
      <c r="H62" s="410">
        <f t="shared" si="19"/>
        <v>82514.094205539412</v>
      </c>
      <c r="I62" s="410">
        <f t="shared" si="19"/>
        <v>98184.349605053139</v>
      </c>
      <c r="J62" s="410">
        <f t="shared" si="19"/>
        <v>112561.29924861406</v>
      </c>
      <c r="K62" s="410">
        <f t="shared" si="19"/>
        <v>125828.22879113181</v>
      </c>
      <c r="L62" s="410">
        <f t="shared" si="19"/>
        <v>138130.24611623745</v>
      </c>
      <c r="M62" s="410">
        <f t="shared" si="19"/>
        <v>149583.36653655375</v>
      </c>
      <c r="N62" s="410">
        <f t="shared" si="19"/>
        <v>160281.3644200587</v>
      </c>
      <c r="O62" s="4"/>
    </row>
    <row r="63" spans="2:18" hidden="1" outlineLevel="1">
      <c r="B63" s="3"/>
      <c r="C63" s="3"/>
      <c r="D63" s="3"/>
      <c r="E63" s="5"/>
      <c r="F63" s="4"/>
      <c r="G63" s="4"/>
      <c r="H63" s="4"/>
      <c r="I63" s="4"/>
      <c r="J63" s="4"/>
      <c r="K63" s="4"/>
      <c r="L63" s="4"/>
      <c r="M63" s="4"/>
      <c r="N63" s="4"/>
      <c r="O63" s="4"/>
    </row>
    <row r="64" spans="2:18" ht="15" collapsed="1">
      <c r="B64" s="204" t="s">
        <v>8</v>
      </c>
      <c r="C64" s="202"/>
      <c r="D64" s="202"/>
      <c r="E64" s="203"/>
      <c r="F64" s="201"/>
      <c r="G64" s="201"/>
      <c r="H64" s="203"/>
      <c r="I64" s="201"/>
      <c r="J64" s="201"/>
      <c r="K64" s="201"/>
      <c r="L64" s="201"/>
      <c r="M64" s="201"/>
      <c r="N64" s="201"/>
      <c r="O64" s="201"/>
    </row>
    <row r="65" spans="2:15">
      <c r="B65" s="3"/>
      <c r="C65" s="3"/>
      <c r="D65" s="3"/>
      <c r="E65" s="4"/>
      <c r="F65" s="4"/>
      <c r="G65" s="4"/>
      <c r="H65" s="4"/>
      <c r="I65" s="4"/>
      <c r="J65" s="4"/>
      <c r="K65" s="4"/>
      <c r="L65" s="4"/>
      <c r="M65" s="4"/>
      <c r="N65" s="4"/>
      <c r="O65" s="4"/>
    </row>
    <row r="66" spans="2:15">
      <c r="B66" s="3"/>
      <c r="C66" s="3"/>
      <c r="D66" s="3"/>
      <c r="E66" s="4"/>
      <c r="F66" s="4"/>
      <c r="G66" s="4"/>
      <c r="H66" s="4"/>
      <c r="I66" s="4"/>
      <c r="J66" s="4"/>
      <c r="K66" s="4"/>
      <c r="L66" s="4"/>
      <c r="M66" s="4"/>
      <c r="N66" s="4"/>
      <c r="O66" s="4"/>
    </row>
    <row r="67" spans="2:15">
      <c r="B67" s="3"/>
      <c r="C67" s="3"/>
      <c r="D67" s="3"/>
      <c r="E67" s="4"/>
      <c r="F67" s="4"/>
      <c r="G67" s="4"/>
      <c r="H67" s="4"/>
      <c r="I67" s="4"/>
      <c r="J67" s="4"/>
      <c r="K67" s="4"/>
      <c r="L67" s="4"/>
      <c r="M67" s="4"/>
      <c r="N67" s="4"/>
      <c r="O67" s="4"/>
    </row>
    <row r="68" spans="2:15">
      <c r="B68" s="3"/>
      <c r="C68" s="3"/>
      <c r="D68" s="3"/>
      <c r="E68" s="4"/>
      <c r="F68" s="4"/>
      <c r="G68" s="4"/>
      <c r="H68" s="4"/>
      <c r="I68" s="4"/>
      <c r="J68" s="4"/>
      <c r="K68" s="4"/>
      <c r="L68" s="4"/>
      <c r="M68" s="4"/>
      <c r="N68" s="4"/>
      <c r="O68" s="4"/>
    </row>
    <row r="69" spans="2:15">
      <c r="B69" s="3"/>
      <c r="C69" s="3"/>
      <c r="D69" s="3"/>
      <c r="E69" s="4"/>
      <c r="F69" s="4"/>
      <c r="G69" s="4"/>
      <c r="H69" s="4"/>
      <c r="I69" s="4"/>
      <c r="J69" s="4"/>
      <c r="K69" s="4"/>
      <c r="L69" s="4"/>
      <c r="M69" s="4"/>
      <c r="N69" s="4"/>
      <c r="O69" s="4"/>
    </row>
    <row r="70" spans="2:15">
      <c r="B70" s="3"/>
      <c r="C70" s="3"/>
      <c r="D70" s="3"/>
      <c r="E70" s="4"/>
      <c r="F70" s="4"/>
      <c r="G70" s="4"/>
      <c r="H70" s="4"/>
      <c r="I70" s="4"/>
      <c r="J70" s="4"/>
      <c r="K70" s="4"/>
      <c r="L70" s="4"/>
      <c r="M70" s="4"/>
      <c r="N70" s="4"/>
      <c r="O70" s="4"/>
    </row>
    <row r="71" spans="2:15">
      <c r="B71" s="3"/>
      <c r="C71" s="3"/>
      <c r="D71" s="3"/>
      <c r="E71" s="4"/>
      <c r="F71" s="4"/>
      <c r="G71" s="4"/>
      <c r="H71" s="4"/>
      <c r="I71" s="4"/>
      <c r="J71" s="4"/>
      <c r="K71" s="4"/>
      <c r="L71" s="4"/>
      <c r="M71" s="4"/>
      <c r="N71" s="4"/>
      <c r="O71" s="4"/>
    </row>
    <row r="72" spans="2:15">
      <c r="B72" s="3"/>
      <c r="C72" s="3"/>
      <c r="D72" s="3"/>
      <c r="E72" s="4"/>
      <c r="F72" s="4"/>
      <c r="G72" s="4"/>
      <c r="H72" s="4"/>
      <c r="I72" s="4"/>
      <c r="J72" s="4"/>
      <c r="K72" s="4"/>
      <c r="L72" s="4"/>
      <c r="M72" s="4"/>
      <c r="N72" s="4"/>
      <c r="O72" s="4"/>
    </row>
    <row r="73" spans="2:15">
      <c r="B73" s="3"/>
      <c r="C73" s="3"/>
      <c r="D73" s="3"/>
      <c r="E73" s="4"/>
      <c r="F73" s="4"/>
      <c r="G73" s="4"/>
      <c r="H73" s="4"/>
      <c r="I73" s="4"/>
      <c r="J73" s="4"/>
      <c r="K73" s="4"/>
      <c r="L73" s="4"/>
      <c r="M73" s="4"/>
      <c r="N73" s="4"/>
      <c r="O73" s="4"/>
    </row>
    <row r="74" spans="2:15">
      <c r="B74" s="3"/>
      <c r="C74" s="3"/>
      <c r="D74" s="3"/>
      <c r="E74" s="4"/>
      <c r="F74" s="4"/>
      <c r="G74" s="4"/>
      <c r="H74" s="4"/>
      <c r="I74" s="4"/>
      <c r="J74" s="4"/>
      <c r="K74" s="4"/>
      <c r="L74" s="4"/>
      <c r="M74" s="4"/>
      <c r="N74" s="4"/>
      <c r="O74" s="4"/>
    </row>
    <row r="75" spans="2:15">
      <c r="B75" s="3"/>
      <c r="C75" s="3"/>
      <c r="D75" s="3"/>
      <c r="E75" s="4"/>
      <c r="F75" s="4"/>
      <c r="G75" s="4"/>
      <c r="H75" s="4"/>
      <c r="I75" s="4"/>
      <c r="J75" s="4"/>
      <c r="K75" s="4"/>
      <c r="L75" s="4"/>
      <c r="M75" s="4"/>
      <c r="N75" s="4"/>
      <c r="O75" s="4"/>
    </row>
    <row r="76" spans="2:15">
      <c r="B76" s="3"/>
      <c r="C76" s="3"/>
      <c r="D76" s="3"/>
      <c r="E76" s="4"/>
      <c r="F76" s="4"/>
      <c r="G76" s="4"/>
      <c r="H76" s="4"/>
      <c r="I76" s="4"/>
      <c r="J76" s="4"/>
      <c r="K76" s="4"/>
      <c r="L76" s="4"/>
      <c r="M76" s="4"/>
      <c r="N76" s="4"/>
      <c r="O76" s="4"/>
    </row>
    <row r="77" spans="2:15">
      <c r="B77" s="3"/>
      <c r="C77" s="3"/>
      <c r="D77" s="3"/>
      <c r="E77" s="4"/>
      <c r="F77" s="4"/>
      <c r="G77" s="4"/>
      <c r="H77" s="4"/>
      <c r="I77" s="4"/>
      <c r="J77" s="4"/>
      <c r="K77" s="4"/>
      <c r="L77" s="4"/>
      <c r="M77" s="4"/>
      <c r="N77" s="4"/>
      <c r="O77" s="4"/>
    </row>
    <row r="78" spans="2:15">
      <c r="B78" s="3"/>
      <c r="C78" s="3"/>
      <c r="D78" s="3"/>
      <c r="E78" s="4"/>
      <c r="F78" s="4"/>
      <c r="G78" s="4"/>
      <c r="H78" s="4"/>
      <c r="I78" s="4"/>
      <c r="J78" s="4"/>
      <c r="K78" s="4"/>
      <c r="L78" s="4"/>
      <c r="M78" s="4"/>
      <c r="N78" s="4"/>
      <c r="O78" s="4"/>
    </row>
    <row r="79" spans="2:15">
      <c r="B79" s="3"/>
      <c r="C79" s="3"/>
      <c r="D79" s="3"/>
      <c r="E79" s="4"/>
      <c r="F79" s="4"/>
      <c r="G79" s="4"/>
      <c r="H79" s="4"/>
      <c r="I79" s="4"/>
      <c r="J79" s="4"/>
      <c r="K79" s="4"/>
      <c r="L79" s="4"/>
      <c r="M79" s="4"/>
      <c r="N79" s="4"/>
      <c r="O79" s="4"/>
    </row>
    <row r="80" spans="2:15">
      <c r="B80" s="3"/>
      <c r="C80" s="3"/>
      <c r="D80" s="3"/>
      <c r="E80" s="4"/>
      <c r="F80" s="4"/>
      <c r="G80" s="4"/>
      <c r="H80" s="4"/>
      <c r="I80" s="4"/>
      <c r="J80" s="4"/>
      <c r="K80" s="4"/>
      <c r="L80" s="4"/>
      <c r="M80" s="4"/>
      <c r="N80" s="4"/>
      <c r="O80" s="4"/>
    </row>
    <row r="81" spans="2:15">
      <c r="B81" s="3"/>
      <c r="C81" s="3"/>
      <c r="D81" s="3"/>
      <c r="E81" s="4"/>
      <c r="F81" s="4"/>
      <c r="G81" s="4"/>
      <c r="H81" s="4"/>
      <c r="I81" s="4"/>
      <c r="J81" s="4"/>
      <c r="K81" s="4"/>
      <c r="L81" s="4"/>
      <c r="M81" s="4"/>
      <c r="N81" s="4"/>
      <c r="O81" s="4"/>
    </row>
    <row r="82" spans="2:15">
      <c r="B82" s="3"/>
      <c r="C82" s="3"/>
      <c r="D82" s="3"/>
      <c r="E82" s="4"/>
      <c r="F82" s="4"/>
      <c r="G82" s="4"/>
      <c r="H82" s="4"/>
      <c r="I82" s="4"/>
      <c r="J82" s="4"/>
      <c r="K82" s="4"/>
      <c r="L82" s="4"/>
      <c r="M82" s="4"/>
      <c r="N82" s="4"/>
      <c r="O82" s="4"/>
    </row>
    <row r="83" spans="2:15">
      <c r="B83" s="3"/>
      <c r="C83" s="3"/>
      <c r="D83" s="3"/>
      <c r="E83" s="4"/>
      <c r="F83" s="4"/>
      <c r="G83" s="4"/>
      <c r="H83" s="4"/>
      <c r="I83" s="4"/>
      <c r="J83" s="4"/>
      <c r="K83" s="4"/>
      <c r="L83" s="4"/>
      <c r="M83" s="4"/>
      <c r="N83" s="4"/>
      <c r="O83" s="4"/>
    </row>
    <row r="84" spans="2:15">
      <c r="B84" s="3"/>
      <c r="C84" s="3"/>
      <c r="D84" s="3"/>
      <c r="E84" s="4"/>
      <c r="F84" s="4"/>
      <c r="G84" s="4"/>
      <c r="H84" s="4"/>
      <c r="I84" s="4"/>
      <c r="J84" s="4"/>
      <c r="K84" s="4"/>
      <c r="L84" s="4"/>
      <c r="M84" s="4"/>
      <c r="N84" s="4"/>
      <c r="O84" s="4"/>
    </row>
    <row r="85" spans="2:15">
      <c r="B85" s="3"/>
      <c r="C85" s="3"/>
      <c r="D85" s="3"/>
      <c r="E85" s="4"/>
      <c r="F85" s="4"/>
      <c r="G85" s="4"/>
      <c r="H85" s="4"/>
      <c r="I85" s="4"/>
      <c r="J85" s="4"/>
      <c r="K85" s="4"/>
      <c r="L85" s="4"/>
      <c r="M85" s="4"/>
      <c r="N85" s="4"/>
      <c r="O85" s="4"/>
    </row>
    <row r="86" spans="2:15">
      <c r="B86" s="3"/>
      <c r="C86" s="3"/>
      <c r="D86" s="3"/>
      <c r="E86" s="4"/>
      <c r="F86" s="4"/>
      <c r="G86" s="4"/>
      <c r="H86" s="4"/>
      <c r="I86" s="4"/>
      <c r="J86" s="4"/>
      <c r="K86" s="4"/>
      <c r="L86" s="4"/>
      <c r="M86" s="4"/>
      <c r="N86" s="4"/>
      <c r="O86" s="4"/>
    </row>
    <row r="87" spans="2:15">
      <c r="B87" s="3"/>
      <c r="C87" s="3"/>
      <c r="D87" s="3"/>
      <c r="E87" s="4"/>
      <c r="F87" s="4"/>
      <c r="G87" s="4"/>
      <c r="H87" s="4"/>
      <c r="I87" s="4"/>
      <c r="J87" s="4"/>
      <c r="K87" s="4"/>
      <c r="L87" s="4"/>
      <c r="M87" s="4"/>
      <c r="N87" s="4"/>
      <c r="O87" s="4"/>
    </row>
    <row r="88" spans="2:15">
      <c r="B88" s="3"/>
      <c r="C88" s="3"/>
      <c r="D88" s="3"/>
      <c r="E88" s="4"/>
      <c r="F88" s="4"/>
      <c r="G88" s="4"/>
      <c r="H88" s="4"/>
      <c r="I88" s="4"/>
      <c r="J88" s="4"/>
      <c r="K88" s="4"/>
      <c r="L88" s="4"/>
      <c r="M88" s="4"/>
      <c r="N88" s="4"/>
      <c r="O88" s="4"/>
    </row>
    <row r="89" spans="2:15">
      <c r="B89" s="3"/>
      <c r="C89" s="3"/>
      <c r="D89" s="3"/>
      <c r="E89" s="4"/>
      <c r="F89" s="4"/>
      <c r="G89" s="4"/>
      <c r="H89" s="4"/>
      <c r="I89" s="4"/>
      <c r="J89" s="4"/>
      <c r="K89" s="4"/>
      <c r="L89" s="4"/>
      <c r="M89" s="4"/>
      <c r="N89" s="4"/>
      <c r="O89" s="4"/>
    </row>
    <row r="90" spans="2:15">
      <c r="B90" s="3"/>
      <c r="C90" s="3"/>
      <c r="D90" s="3"/>
      <c r="E90" s="4"/>
      <c r="F90" s="4"/>
      <c r="G90" s="4"/>
      <c r="H90" s="4"/>
      <c r="I90" s="4"/>
      <c r="J90" s="4"/>
      <c r="K90" s="4"/>
      <c r="L90" s="4"/>
      <c r="M90" s="4"/>
      <c r="N90" s="4"/>
      <c r="O90" s="4"/>
    </row>
    <row r="91" spans="2:15">
      <c r="B91" s="3"/>
      <c r="C91" s="3"/>
      <c r="D91" s="3"/>
      <c r="E91" s="4"/>
      <c r="F91" s="4"/>
      <c r="G91" s="4"/>
      <c r="H91" s="4"/>
      <c r="I91" s="4"/>
      <c r="J91" s="4"/>
      <c r="K91" s="4"/>
      <c r="L91" s="4"/>
      <c r="M91" s="4"/>
      <c r="N91" s="4"/>
      <c r="O91" s="4"/>
    </row>
    <row r="92" spans="2:15">
      <c r="B92" s="3"/>
      <c r="C92" s="3"/>
      <c r="D92" s="3"/>
      <c r="E92" s="4"/>
      <c r="F92" s="4"/>
      <c r="G92" s="4"/>
      <c r="H92" s="4"/>
      <c r="I92" s="4"/>
      <c r="J92" s="4"/>
      <c r="K92" s="4"/>
      <c r="L92" s="4"/>
      <c r="M92" s="4"/>
      <c r="N92" s="4"/>
      <c r="O92" s="4"/>
    </row>
    <row r="93" spans="2:15">
      <c r="B93" s="3"/>
      <c r="C93" s="3"/>
      <c r="D93" s="3"/>
      <c r="E93" s="4"/>
      <c r="F93" s="4"/>
      <c r="G93" s="4"/>
      <c r="H93" s="4"/>
      <c r="I93" s="4"/>
      <c r="J93" s="4"/>
      <c r="K93" s="4"/>
      <c r="L93" s="4"/>
      <c r="M93" s="4"/>
      <c r="N93" s="4"/>
      <c r="O93" s="4"/>
    </row>
    <row r="94" spans="2:15">
      <c r="B94" s="3"/>
      <c r="C94" s="3"/>
      <c r="D94" s="3"/>
      <c r="E94" s="4"/>
      <c r="F94" s="4"/>
      <c r="G94" s="4"/>
      <c r="H94" s="4"/>
      <c r="I94" s="4"/>
      <c r="J94" s="4"/>
      <c r="K94" s="4"/>
      <c r="L94" s="4"/>
      <c r="M94" s="4"/>
      <c r="N94" s="4"/>
      <c r="O94" s="4"/>
    </row>
    <row r="95" spans="2:15">
      <c r="B95" s="3"/>
      <c r="C95" s="3"/>
      <c r="D95" s="3"/>
      <c r="E95" s="4"/>
      <c r="F95" s="4"/>
      <c r="G95" s="4"/>
      <c r="H95" s="4"/>
      <c r="I95" s="4"/>
      <c r="J95" s="4"/>
      <c r="K95" s="4"/>
      <c r="L95" s="4"/>
      <c r="M95" s="4"/>
      <c r="N95" s="4"/>
      <c r="O95" s="4"/>
    </row>
    <row r="96" spans="2:15">
      <c r="B96" s="3"/>
      <c r="C96" s="3"/>
      <c r="D96" s="3"/>
      <c r="E96" s="4"/>
      <c r="F96" s="4"/>
      <c r="G96" s="4"/>
      <c r="H96" s="4"/>
      <c r="I96" s="4"/>
      <c r="J96" s="4"/>
      <c r="K96" s="4"/>
      <c r="L96" s="4"/>
      <c r="M96" s="4"/>
      <c r="N96" s="4"/>
      <c r="O96" s="4"/>
    </row>
  </sheetData>
  <protectedRanges>
    <protectedRange sqref="D37:D38 G37:N37" name="Range1_1_1_1"/>
    <protectedRange sqref="E37:F37 E38:N38" name="Range1_1_1_1_1"/>
  </protectedRanges>
  <mergeCells count="4">
    <mergeCell ref="D49:E49"/>
    <mergeCell ref="D50:E50"/>
    <mergeCell ref="D51:E51"/>
    <mergeCell ref="J49:K49"/>
  </mergeCells>
  <phoneticPr fontId="14"/>
  <dataValidations disablePrompts="1" count="1">
    <dataValidation type="list" allowBlank="1" showInputMessage="1" showErrorMessage="1" sqref="H65506 H983010 H917474 H851938 H786402 H720866 H655330 H589794 H524258 H458722 H393186 H327650 H262114 H196578 H131042">
      <formula1>#REF!</formula1>
    </dataValidation>
  </dataValidations>
  <pageMargins left="0.31496062992125984" right="0.31496062992125984" top="0.55118110236220474" bottom="0.15748031496062992" header="0.31496062992125984" footer="0.31496062992125984"/>
  <pageSetup paperSize="9" scale="78" orientation="landscape" r:id="rId1"/>
  <ignoredErrors>
    <ignoredError sqref="D9:P37 D39:P84 D38 O38:P38" unlocked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K687"/>
  <sheetViews>
    <sheetView showGridLines="0" showZeros="0" zoomScale="85" zoomScaleNormal="85" zoomScaleSheetLayoutView="85" zoomScalePageLayoutView="85" workbookViewId="0">
      <pane ySplit="3" topLeftCell="A4" activePane="bottomLeft" state="frozen"/>
      <selection activeCell="B6" sqref="B6:C6"/>
      <selection pane="bottomLeft" activeCell="B6" sqref="B6:C6"/>
    </sheetView>
  </sheetViews>
  <sheetFormatPr defaultColWidth="9" defaultRowHeight="15" outlineLevelRow="1" outlineLevelCol="1"/>
  <cols>
    <col min="1" max="1" width="4" style="30" customWidth="1"/>
    <col min="2" max="3" width="21.875" style="51" customWidth="1"/>
    <col min="4" max="14" width="10.125" style="51" customWidth="1"/>
    <col min="15" max="18" width="9.875" style="51" customWidth="1"/>
    <col min="19" max="20" width="9.125" style="51" customWidth="1"/>
    <col min="21" max="21" width="10" style="51" customWidth="1" outlineLevel="1"/>
    <col min="22" max="28" width="9.5" style="51" customWidth="1" outlineLevel="1"/>
    <col min="29" max="29" width="9.875" style="51" customWidth="1" outlineLevel="1"/>
    <col min="30" max="30" width="10.125" style="51" customWidth="1" outlineLevel="1"/>
    <col min="31" max="31" width="1.625" style="51" customWidth="1" outlineLevel="1"/>
    <col min="32" max="32" width="9.625" style="51" customWidth="1" outlineLevel="1"/>
    <col min="33" max="39" width="9.5" style="51" customWidth="1" outlineLevel="1"/>
    <col min="40" max="41" width="10.125" style="51" customWidth="1" outlineLevel="1"/>
    <col min="42" max="44" width="9.5" style="51" customWidth="1" outlineLevel="1"/>
    <col min="45" max="56" width="9.5" style="51" customWidth="1"/>
    <col min="57" max="57" width="11.375" style="51" bestFit="1" customWidth="1"/>
    <col min="58" max="64" width="10.5" style="51" bestFit="1" customWidth="1"/>
    <col min="65" max="76" width="9.125" style="51" bestFit="1" customWidth="1"/>
    <col min="77" max="16384" width="9" style="51"/>
  </cols>
  <sheetData>
    <row r="1" spans="1:24" ht="10.5" customHeight="1">
      <c r="W1" s="51" t="s">
        <v>628</v>
      </c>
      <c r="X1" s="51" t="s">
        <v>542</v>
      </c>
    </row>
    <row r="2" spans="1:24" ht="15.75">
      <c r="A2" s="96" t="s">
        <v>631</v>
      </c>
      <c r="B2" s="97"/>
      <c r="C2" s="97"/>
      <c r="D2" s="246"/>
      <c r="H2" s="357" t="s">
        <v>675</v>
      </c>
      <c r="I2" s="357"/>
      <c r="J2" s="357"/>
      <c r="K2" s="358"/>
      <c r="L2" s="358"/>
      <c r="M2" s="358"/>
      <c r="N2" s="358"/>
      <c r="O2" s="358"/>
      <c r="P2" s="358"/>
      <c r="Q2" s="358"/>
      <c r="W2" s="51" t="s">
        <v>649</v>
      </c>
      <c r="X2" s="51" t="s">
        <v>543</v>
      </c>
    </row>
    <row r="3" spans="1:24" ht="9.75" customHeight="1">
      <c r="W3" s="51" t="s">
        <v>629</v>
      </c>
      <c r="X3" s="51" t="s">
        <v>544</v>
      </c>
    </row>
    <row r="4" spans="1:24" ht="18" customHeight="1">
      <c r="A4" s="33" t="s">
        <v>161</v>
      </c>
      <c r="G4" s="1"/>
      <c r="H4" s="2"/>
      <c r="I4" s="2"/>
      <c r="J4" s="2"/>
      <c r="K4" s="2"/>
      <c r="L4" s="2"/>
      <c r="M4" s="2"/>
      <c r="N4" s="2"/>
      <c r="O4" s="2"/>
      <c r="P4" s="2"/>
      <c r="W4" s="51" t="s">
        <v>630</v>
      </c>
      <c r="X4" s="51" t="s">
        <v>16</v>
      </c>
    </row>
    <row r="5" spans="1:24" ht="38.25" customHeight="1">
      <c r="B5" s="374" t="s">
        <v>148</v>
      </c>
      <c r="C5" s="375"/>
      <c r="D5" s="390" t="s">
        <v>489</v>
      </c>
      <c r="E5" s="390"/>
      <c r="F5" s="390"/>
      <c r="G5" s="390"/>
      <c r="H5" s="374" t="s">
        <v>650</v>
      </c>
      <c r="I5" s="391"/>
      <c r="J5" s="375"/>
      <c r="K5" s="390" t="s">
        <v>651</v>
      </c>
      <c r="L5" s="390"/>
      <c r="M5" s="52" t="s">
        <v>652</v>
      </c>
      <c r="N5" s="52" t="s">
        <v>150</v>
      </c>
      <c r="W5" s="248" t="s">
        <v>653</v>
      </c>
      <c r="X5" s="351" t="s">
        <v>654</v>
      </c>
    </row>
    <row r="6" spans="1:24" ht="26.25" customHeight="1">
      <c r="A6" s="30">
        <v>1</v>
      </c>
      <c r="B6" s="384" t="s">
        <v>678</v>
      </c>
      <c r="C6" s="385"/>
      <c r="D6" s="378" t="s">
        <v>679</v>
      </c>
      <c r="E6" s="379"/>
      <c r="F6" s="379"/>
      <c r="G6" s="380"/>
      <c r="H6" s="392" t="s">
        <v>680</v>
      </c>
      <c r="I6" s="379"/>
      <c r="J6" s="380"/>
      <c r="K6" s="388" t="str">
        <f>IF(B6="","",IF(D6="","",VLOOKUP(D6,'参考)選択リスト'!$F$2:$H$27,2,0)))</f>
        <v>旧定率法/declining-balance</v>
      </c>
      <c r="L6" s="389"/>
      <c r="M6" s="54">
        <f>IF(B6="","",IF(D6="","",VLOOKUP(D6,'参考)選択リスト'!$F$2:$H$27,3,0)))</f>
        <v>10</v>
      </c>
      <c r="N6" s="91">
        <f>IF(M6=0,"",IF(K6="","",IF(K6="定額（5年均等）/straight-line(5 years)",0.2,VLOOKUP(M6,償却率!$A$4:$C$52,IF(K6="旧定額法/straight-line",2,3),0))))</f>
        <v>0.20599999999999999</v>
      </c>
      <c r="W6" s="248" t="str">
        <f>K6</f>
        <v>旧定率法/declining-balance</v>
      </c>
      <c r="X6" s="248" t="str">
        <f t="shared" ref="X6:X13" si="0">IF(W6=0,"-",VLOOKUP(W6,$W$1:$X$4,2,0))</f>
        <v>declining-balance</v>
      </c>
    </row>
    <row r="7" spans="1:24" ht="26.25" customHeight="1">
      <c r="A7" s="30">
        <v>2</v>
      </c>
      <c r="B7" s="394" t="s">
        <v>676</v>
      </c>
      <c r="C7" s="395"/>
      <c r="D7" s="381" t="s">
        <v>677</v>
      </c>
      <c r="E7" s="382"/>
      <c r="F7" s="382"/>
      <c r="G7" s="383"/>
      <c r="H7" s="393" t="s">
        <v>681</v>
      </c>
      <c r="I7" s="382"/>
      <c r="J7" s="383"/>
      <c r="K7" s="388" t="str">
        <f>IF(B7="","",IF(D7="","",VLOOKUP(D7,'参考)選択リスト'!$F$2:$H$27,2,0)))</f>
        <v>旧定額法/straight-line</v>
      </c>
      <c r="L7" s="389"/>
      <c r="M7" s="54">
        <f>IF(B7="","",IF(D7="","",VLOOKUP(D7,'参考)選択リスト'!$F$2:$H$27,3,0)))</f>
        <v>31</v>
      </c>
      <c r="N7" s="91">
        <f>IF(M7=0,"",IF(K7="","",IF(K7="定額（5年均等）/straight-line(5 years)",0.2,VLOOKUP(M7,償却率!$A$4:$C$52,IF(K7="旧定額法/straight-line",2,3),0))))</f>
        <v>3.3000000000000002E-2</v>
      </c>
      <c r="W7" s="248" t="str">
        <f t="shared" ref="W7:W13" si="1">K7</f>
        <v>旧定額法/straight-line</v>
      </c>
      <c r="X7" s="248" t="str">
        <f t="shared" si="0"/>
        <v>straight-line</v>
      </c>
    </row>
    <row r="8" spans="1:24" ht="26.25" customHeight="1">
      <c r="A8" s="30">
        <v>3</v>
      </c>
      <c r="B8" s="394"/>
      <c r="C8" s="395"/>
      <c r="D8" s="381"/>
      <c r="E8" s="382"/>
      <c r="F8" s="382"/>
      <c r="G8" s="383"/>
      <c r="H8" s="381"/>
      <c r="I8" s="382"/>
      <c r="J8" s="383"/>
      <c r="K8" s="388" t="str">
        <f>IF(B8="","",IF(D8="","",VLOOKUP(D8,'参考)選択リスト'!$F$2:$H$27,2,0)))</f>
        <v/>
      </c>
      <c r="L8" s="389"/>
      <c r="M8" s="54" t="str">
        <f>IF(B8="","",IF(D8="","",VLOOKUP(D8,'参考)選択リスト'!$F$2:$H$27,3,0)))</f>
        <v/>
      </c>
      <c r="N8" s="91" t="str">
        <f>IF(M8=0,"",IF(K8="","",IF(K8="定額（5年均等）/straight-line(5 years)",0.2,VLOOKUP(M8,償却率!$A$4:$C$52,IF(K8="旧定額法/straight-line",2,3),0))))</f>
        <v/>
      </c>
      <c r="W8" s="248" t="str">
        <f t="shared" si="1"/>
        <v/>
      </c>
      <c r="X8" s="248" t="e">
        <f t="shared" si="0"/>
        <v>#N/A</v>
      </c>
    </row>
    <row r="9" spans="1:24" ht="26.25" customHeight="1">
      <c r="A9" s="30">
        <v>4</v>
      </c>
      <c r="B9" s="394"/>
      <c r="C9" s="395"/>
      <c r="D9" s="381"/>
      <c r="E9" s="382"/>
      <c r="F9" s="382"/>
      <c r="G9" s="383"/>
      <c r="H9" s="381"/>
      <c r="I9" s="382"/>
      <c r="J9" s="383"/>
      <c r="K9" s="388" t="str">
        <f>IF(B9="","",IF(D9="","",VLOOKUP(D9,'参考)選択リスト'!$F$2:$H$27,2,0)))</f>
        <v/>
      </c>
      <c r="L9" s="389"/>
      <c r="M9" s="54" t="str">
        <f>IF(B9="","",IF(D9="","",VLOOKUP(D9,'参考)選択リスト'!$F$2:$H$27,3,0)))</f>
        <v/>
      </c>
      <c r="N9" s="91" t="str">
        <f>IF(M9=0,"",IF(K9="","",IF(K9="定額（5年均等）/straight-line(5 years)",0.2,VLOOKUP(M9,償却率!$A$4:$C$52,IF(K9="旧定額法/straight-line",2,3),0))))</f>
        <v/>
      </c>
      <c r="W9" s="248" t="str">
        <f t="shared" si="1"/>
        <v/>
      </c>
      <c r="X9" s="248" t="e">
        <f t="shared" si="0"/>
        <v>#N/A</v>
      </c>
    </row>
    <row r="10" spans="1:24" ht="26.25" customHeight="1">
      <c r="A10" s="30">
        <v>5</v>
      </c>
      <c r="B10" s="394"/>
      <c r="C10" s="395"/>
      <c r="D10" s="381"/>
      <c r="E10" s="382"/>
      <c r="F10" s="382"/>
      <c r="G10" s="383"/>
      <c r="H10" s="381"/>
      <c r="I10" s="382"/>
      <c r="J10" s="383"/>
      <c r="K10" s="388" t="str">
        <f>IF(B10="","",IF(D10="","",VLOOKUP(D10,'参考)選択リスト'!$F$2:$H$27,2,0)))</f>
        <v/>
      </c>
      <c r="L10" s="389"/>
      <c r="M10" s="54" t="str">
        <f>IF(B10="","",IF(D10="","",VLOOKUP(D10,'参考)選択リスト'!$F$2:$H$27,3,0)))</f>
        <v/>
      </c>
      <c r="N10" s="91" t="str">
        <f>IF(M10=0,"",IF(K10="","",IF(K10="定額（5年均等）/straight-line(5 years)",0.2,VLOOKUP(M10,償却率!$A$4:$C$52,IF(K10="旧定額法/straight-line",2,3),0))))</f>
        <v/>
      </c>
      <c r="W10" s="248" t="str">
        <f t="shared" si="1"/>
        <v/>
      </c>
      <c r="X10" s="248" t="e">
        <f t="shared" si="0"/>
        <v>#N/A</v>
      </c>
    </row>
    <row r="11" spans="1:24" ht="26.25" customHeight="1">
      <c r="A11" s="30">
        <v>6</v>
      </c>
      <c r="B11" s="394"/>
      <c r="C11" s="395"/>
      <c r="D11" s="381"/>
      <c r="E11" s="382"/>
      <c r="F11" s="382"/>
      <c r="G11" s="383"/>
      <c r="H11" s="381"/>
      <c r="I11" s="382"/>
      <c r="J11" s="383"/>
      <c r="K11" s="388" t="str">
        <f>IF(B11="","",IF(D11="","",VLOOKUP(D11,'参考)選択リスト'!$F$2:$H$27,2,0)))</f>
        <v/>
      </c>
      <c r="L11" s="389"/>
      <c r="M11" s="54" t="str">
        <f>IF(B11="","",IF(D11="","",VLOOKUP(D11,'参考)選択リスト'!$F$2:$H$27,3,0)))</f>
        <v/>
      </c>
      <c r="N11" s="91" t="str">
        <f>IF(M11=0,"",IF(K11="","",IF(K11="定額（5年均等）/straight-line(5 years)",0.2,VLOOKUP(M11,償却率!$A$4:$C$52,IF(K11="旧定額法/straight-line",2,3),0))))</f>
        <v/>
      </c>
      <c r="W11" s="248" t="str">
        <f t="shared" si="1"/>
        <v/>
      </c>
      <c r="X11" s="248" t="e">
        <f t="shared" si="0"/>
        <v>#N/A</v>
      </c>
    </row>
    <row r="12" spans="1:24" ht="26.25" customHeight="1">
      <c r="A12" s="30">
        <v>7</v>
      </c>
      <c r="B12" s="394"/>
      <c r="C12" s="395"/>
      <c r="D12" s="381"/>
      <c r="E12" s="382"/>
      <c r="F12" s="382"/>
      <c r="G12" s="383"/>
      <c r="H12" s="381"/>
      <c r="I12" s="382"/>
      <c r="J12" s="383"/>
      <c r="K12" s="388" t="str">
        <f>IF(B12="","",IF(D12="","",VLOOKUP(D12,'参考)選択リスト'!$F$2:$H$27,2,0)))</f>
        <v/>
      </c>
      <c r="L12" s="389"/>
      <c r="M12" s="54" t="str">
        <f>IF(B12="","",IF(D12="","",VLOOKUP(D12,'参考)選択リスト'!$F$2:$H$27,3,0)))</f>
        <v/>
      </c>
      <c r="N12" s="91" t="str">
        <f>IF(M12=0,"",IF(K12="","",IF(K12="定額（5年均等）/straight-line(5 years)",0.2,VLOOKUP(M12,償却率!$A$4:$C$52,IF(K12="旧定額法/straight-line",2,3),0))))</f>
        <v/>
      </c>
      <c r="W12" s="248" t="str">
        <f t="shared" si="1"/>
        <v/>
      </c>
      <c r="X12" s="248" t="e">
        <f t="shared" si="0"/>
        <v>#N/A</v>
      </c>
    </row>
    <row r="13" spans="1:24" ht="26.25" customHeight="1">
      <c r="A13" s="30">
        <v>8</v>
      </c>
      <c r="B13" s="394"/>
      <c r="C13" s="395"/>
      <c r="D13" s="381"/>
      <c r="E13" s="382"/>
      <c r="F13" s="382"/>
      <c r="G13" s="383"/>
      <c r="H13" s="381"/>
      <c r="I13" s="382"/>
      <c r="J13" s="383"/>
      <c r="K13" s="388" t="str">
        <f>IF(B13="","",IF(D13="","",VLOOKUP(D13,'参考)選択リスト'!$F$2:$H$27,2,0)))</f>
        <v/>
      </c>
      <c r="L13" s="389"/>
      <c r="M13" s="54" t="str">
        <f>IF(B13="","",IF(D13="","",VLOOKUP(D13,'参考)選択リスト'!$F$2:$H$27,3,0)))</f>
        <v/>
      </c>
      <c r="N13" s="91" t="str">
        <f>IF(M13=0,"",IF(K13="","",IF(K13="定額（5年均等）/straight-line(5 years)",0.2,VLOOKUP(M13,償却率!$A$4:$C$52,IF(K13="旧定額法/straight-line",2,3),0))))</f>
        <v/>
      </c>
      <c r="W13" s="248" t="str">
        <f t="shared" si="1"/>
        <v/>
      </c>
      <c r="X13" s="248" t="e">
        <f t="shared" si="0"/>
        <v>#N/A</v>
      </c>
    </row>
    <row r="15" spans="1:24" ht="18" customHeight="1">
      <c r="A15" s="33" t="s">
        <v>514</v>
      </c>
      <c r="N15" s="57" t="s">
        <v>151</v>
      </c>
    </row>
    <row r="16" spans="1:24" ht="25.5">
      <c r="B16" s="374" t="s">
        <v>148</v>
      </c>
      <c r="C16" s="375"/>
      <c r="D16" s="52" t="s">
        <v>581</v>
      </c>
      <c r="E16" s="52" t="s">
        <v>583</v>
      </c>
      <c r="F16" s="52" t="s">
        <v>584</v>
      </c>
      <c r="G16" s="52" t="s">
        <v>585</v>
      </c>
      <c r="H16" s="52" t="s">
        <v>586</v>
      </c>
      <c r="I16" s="52" t="s">
        <v>587</v>
      </c>
      <c r="J16" s="52" t="s">
        <v>588</v>
      </c>
      <c r="K16" s="52" t="s">
        <v>589</v>
      </c>
      <c r="L16" s="52" t="s">
        <v>590</v>
      </c>
      <c r="M16" s="52" t="s">
        <v>591</v>
      </c>
      <c r="N16" s="53" t="s">
        <v>124</v>
      </c>
    </row>
    <row r="17" spans="1:14" ht="15.75" customHeight="1">
      <c r="A17" s="30">
        <v>1</v>
      </c>
      <c r="B17" s="386" t="str">
        <f t="shared" ref="B17:B24" si="2">+B6</f>
        <v>05.機械設備/05.Machinery &amp; Equipment</v>
      </c>
      <c r="C17" s="387"/>
      <c r="D17" s="95">
        <v>100000</v>
      </c>
      <c r="E17" s="95"/>
      <c r="F17" s="95"/>
      <c r="G17" s="95"/>
      <c r="H17" s="95"/>
      <c r="I17" s="95"/>
      <c r="J17" s="95"/>
      <c r="K17" s="95"/>
      <c r="L17" s="95"/>
      <c r="M17" s="95"/>
      <c r="N17" s="55">
        <f t="shared" ref="N17:N24" si="3">SUM(D17:M17)</f>
        <v>100000</v>
      </c>
    </row>
    <row r="18" spans="1:14" ht="15.75" customHeight="1">
      <c r="A18" s="30">
        <v>2</v>
      </c>
      <c r="B18" s="386" t="str">
        <f t="shared" si="2"/>
        <v>02.建物/02.Buildings</v>
      </c>
      <c r="C18" s="387"/>
      <c r="D18" s="95">
        <v>35000</v>
      </c>
      <c r="E18" s="95"/>
      <c r="F18" s="95"/>
      <c r="G18" s="95"/>
      <c r="H18" s="95"/>
      <c r="I18" s="95"/>
      <c r="J18" s="95"/>
      <c r="K18" s="95"/>
      <c r="L18" s="95"/>
      <c r="M18" s="95"/>
      <c r="N18" s="55">
        <f t="shared" si="3"/>
        <v>35000</v>
      </c>
    </row>
    <row r="19" spans="1:14" ht="15.75" customHeight="1">
      <c r="A19" s="30">
        <v>3</v>
      </c>
      <c r="B19" s="386">
        <f t="shared" si="2"/>
        <v>0</v>
      </c>
      <c r="C19" s="387"/>
      <c r="D19" s="95"/>
      <c r="E19" s="95"/>
      <c r="F19" s="95"/>
      <c r="G19" s="95"/>
      <c r="H19" s="95"/>
      <c r="I19" s="95"/>
      <c r="J19" s="95"/>
      <c r="K19" s="95"/>
      <c r="L19" s="95"/>
      <c r="M19" s="95"/>
      <c r="N19" s="55">
        <f t="shared" si="3"/>
        <v>0</v>
      </c>
    </row>
    <row r="20" spans="1:14" ht="15.75" customHeight="1">
      <c r="A20" s="30">
        <v>4</v>
      </c>
      <c r="B20" s="386">
        <f t="shared" si="2"/>
        <v>0</v>
      </c>
      <c r="C20" s="387"/>
      <c r="D20" s="95"/>
      <c r="E20" s="95"/>
      <c r="F20" s="95"/>
      <c r="G20" s="95"/>
      <c r="H20" s="95"/>
      <c r="I20" s="95"/>
      <c r="J20" s="95"/>
      <c r="K20" s="95"/>
      <c r="L20" s="95"/>
      <c r="M20" s="95"/>
      <c r="N20" s="55">
        <f t="shared" si="3"/>
        <v>0</v>
      </c>
    </row>
    <row r="21" spans="1:14" ht="15.75" customHeight="1">
      <c r="A21" s="30">
        <v>5</v>
      </c>
      <c r="B21" s="386">
        <f t="shared" si="2"/>
        <v>0</v>
      </c>
      <c r="C21" s="387"/>
      <c r="D21" s="95"/>
      <c r="E21" s="95"/>
      <c r="F21" s="95"/>
      <c r="G21" s="95"/>
      <c r="H21" s="95"/>
      <c r="I21" s="95"/>
      <c r="J21" s="95"/>
      <c r="K21" s="95"/>
      <c r="L21" s="95"/>
      <c r="M21" s="95"/>
      <c r="N21" s="55">
        <f t="shared" si="3"/>
        <v>0</v>
      </c>
    </row>
    <row r="22" spans="1:14" ht="15.75" customHeight="1">
      <c r="A22" s="30">
        <v>6</v>
      </c>
      <c r="B22" s="386">
        <f t="shared" si="2"/>
        <v>0</v>
      </c>
      <c r="C22" s="387"/>
      <c r="D22" s="95"/>
      <c r="E22" s="95"/>
      <c r="F22" s="95"/>
      <c r="G22" s="95"/>
      <c r="H22" s="95"/>
      <c r="I22" s="95"/>
      <c r="J22" s="95"/>
      <c r="K22" s="95"/>
      <c r="L22" s="95"/>
      <c r="M22" s="95"/>
      <c r="N22" s="55">
        <f t="shared" si="3"/>
        <v>0</v>
      </c>
    </row>
    <row r="23" spans="1:14" ht="15.75" customHeight="1">
      <c r="A23" s="30">
        <v>7</v>
      </c>
      <c r="B23" s="386">
        <f t="shared" si="2"/>
        <v>0</v>
      </c>
      <c r="C23" s="387"/>
      <c r="D23" s="95"/>
      <c r="E23" s="95"/>
      <c r="F23" s="95"/>
      <c r="G23" s="95"/>
      <c r="H23" s="95"/>
      <c r="I23" s="95"/>
      <c r="J23" s="95"/>
      <c r="K23" s="95"/>
      <c r="L23" s="95"/>
      <c r="M23" s="95"/>
      <c r="N23" s="55">
        <f t="shared" si="3"/>
        <v>0</v>
      </c>
    </row>
    <row r="24" spans="1:14" ht="15.75" customHeight="1">
      <c r="A24" s="30">
        <v>8</v>
      </c>
      <c r="B24" s="386">
        <f t="shared" si="2"/>
        <v>0</v>
      </c>
      <c r="C24" s="387"/>
      <c r="D24" s="95"/>
      <c r="E24" s="95"/>
      <c r="F24" s="95"/>
      <c r="G24" s="95"/>
      <c r="H24" s="95"/>
      <c r="I24" s="95"/>
      <c r="J24" s="95"/>
      <c r="K24" s="95"/>
      <c r="L24" s="95"/>
      <c r="M24" s="95"/>
      <c r="N24" s="55">
        <f t="shared" si="3"/>
        <v>0</v>
      </c>
    </row>
    <row r="25" spans="1:14" ht="15.75" customHeight="1">
      <c r="B25" s="372" t="s">
        <v>124</v>
      </c>
      <c r="C25" s="373"/>
      <c r="D25" s="94">
        <f t="shared" ref="D25:N25" si="4">SUM(D17:D24)</f>
        <v>135000</v>
      </c>
      <c r="E25" s="94">
        <f t="shared" si="4"/>
        <v>0</v>
      </c>
      <c r="F25" s="94">
        <f t="shared" si="4"/>
        <v>0</v>
      </c>
      <c r="G25" s="94">
        <f t="shared" si="4"/>
        <v>0</v>
      </c>
      <c r="H25" s="94">
        <f t="shared" si="4"/>
        <v>0</v>
      </c>
      <c r="I25" s="94">
        <f t="shared" si="4"/>
        <v>0</v>
      </c>
      <c r="J25" s="94">
        <f t="shared" si="4"/>
        <v>0</v>
      </c>
      <c r="K25" s="94">
        <f t="shared" si="4"/>
        <v>0</v>
      </c>
      <c r="L25" s="94">
        <f t="shared" si="4"/>
        <v>0</v>
      </c>
      <c r="M25" s="94">
        <f t="shared" si="4"/>
        <v>0</v>
      </c>
      <c r="N25" s="94">
        <f t="shared" si="4"/>
        <v>135000</v>
      </c>
    </row>
    <row r="27" spans="1:14" ht="18" customHeight="1">
      <c r="A27" s="33" t="s">
        <v>149</v>
      </c>
      <c r="N27" s="57" t="s">
        <v>151</v>
      </c>
    </row>
    <row r="28" spans="1:14" ht="18.75" customHeight="1">
      <c r="B28" s="374" t="s">
        <v>667</v>
      </c>
      <c r="C28" s="375"/>
      <c r="D28" s="52">
        <f>+'Financial Analysis (Sample)'!K4</f>
        <v>2014</v>
      </c>
      <c r="E28" s="52">
        <f>+D28+1</f>
        <v>2015</v>
      </c>
      <c r="F28" s="52">
        <f t="shared" ref="F28:M28" si="5">+E28+1</f>
        <v>2016</v>
      </c>
      <c r="G28" s="52">
        <f t="shared" si="5"/>
        <v>2017</v>
      </c>
      <c r="H28" s="52">
        <f t="shared" si="5"/>
        <v>2018</v>
      </c>
      <c r="I28" s="52">
        <f t="shared" si="5"/>
        <v>2019</v>
      </c>
      <c r="J28" s="52">
        <f t="shared" si="5"/>
        <v>2020</v>
      </c>
      <c r="K28" s="52">
        <f t="shared" si="5"/>
        <v>2021</v>
      </c>
      <c r="L28" s="52">
        <f t="shared" si="5"/>
        <v>2022</v>
      </c>
      <c r="M28" s="52">
        <f t="shared" si="5"/>
        <v>2023</v>
      </c>
      <c r="N28" s="53" t="s">
        <v>124</v>
      </c>
    </row>
    <row r="29" spans="1:14" ht="15" hidden="1" customHeight="1" outlineLevel="1">
      <c r="A29" s="30">
        <v>1</v>
      </c>
      <c r="B29" s="386" t="str">
        <f t="shared" ref="B29:B36" si="6">B6</f>
        <v>05.機械設備/05.Machinery &amp; Equipment</v>
      </c>
      <c r="C29" s="387"/>
      <c r="D29" s="94">
        <f t="shared" ref="D29:M29" si="7">SUM(D41,D53,D65,D77,D89,D101,D113,D125,D137,D149)</f>
        <v>20600</v>
      </c>
      <c r="E29" s="94">
        <f t="shared" si="7"/>
        <v>16356.4</v>
      </c>
      <c r="F29" s="94">
        <f t="shared" si="7"/>
        <v>12986.981599999999</v>
      </c>
      <c r="G29" s="94">
        <f t="shared" si="7"/>
        <v>10311.663390399999</v>
      </c>
      <c r="H29" s="94">
        <f t="shared" si="7"/>
        <v>8187.4607319775996</v>
      </c>
      <c r="I29" s="94">
        <f t="shared" si="7"/>
        <v>6500.8438211902148</v>
      </c>
      <c r="J29" s="94">
        <f t="shared" si="7"/>
        <v>5161.6699940250319</v>
      </c>
      <c r="K29" s="94">
        <f t="shared" si="7"/>
        <v>4098.3659752558769</v>
      </c>
      <c r="L29" s="94">
        <f t="shared" si="7"/>
        <v>3254.1025843531665</v>
      </c>
      <c r="M29" s="94">
        <f t="shared" si="7"/>
        <v>2583.7574519764139</v>
      </c>
      <c r="N29" s="55">
        <f t="shared" ref="N29:N36" si="8">SUM(D29:M29)</f>
        <v>90041.245549178289</v>
      </c>
    </row>
    <row r="30" spans="1:14" ht="15" hidden="1" customHeight="1" outlineLevel="1">
      <c r="A30" s="30">
        <v>2</v>
      </c>
      <c r="B30" s="386" t="str">
        <f t="shared" si="6"/>
        <v>02.建物/02.Buildings</v>
      </c>
      <c r="C30" s="387"/>
      <c r="D30" s="94">
        <f t="shared" ref="D30:M30" si="9">SUM(D42,D54,D66,D78,D90,D102,D114,D126,D138,D150)</f>
        <v>1039.5</v>
      </c>
      <c r="E30" s="94">
        <f t="shared" si="9"/>
        <v>1039.5</v>
      </c>
      <c r="F30" s="94">
        <f t="shared" si="9"/>
        <v>1039.5</v>
      </c>
      <c r="G30" s="94">
        <f t="shared" si="9"/>
        <v>1039.5</v>
      </c>
      <c r="H30" s="94">
        <f t="shared" si="9"/>
        <v>1039.5</v>
      </c>
      <c r="I30" s="94">
        <f t="shared" si="9"/>
        <v>1039.5</v>
      </c>
      <c r="J30" s="94">
        <f t="shared" si="9"/>
        <v>1039.5</v>
      </c>
      <c r="K30" s="94">
        <f t="shared" si="9"/>
        <v>1039.5</v>
      </c>
      <c r="L30" s="94">
        <f t="shared" si="9"/>
        <v>1039.5</v>
      </c>
      <c r="M30" s="94">
        <f t="shared" si="9"/>
        <v>1039.5</v>
      </c>
      <c r="N30" s="55">
        <f t="shared" si="8"/>
        <v>10395</v>
      </c>
    </row>
    <row r="31" spans="1:14" ht="15" hidden="1" customHeight="1" outlineLevel="1">
      <c r="A31" s="30">
        <v>3</v>
      </c>
      <c r="B31" s="386">
        <f t="shared" si="6"/>
        <v>0</v>
      </c>
      <c r="C31" s="387"/>
      <c r="D31" s="94">
        <f t="shared" ref="D31:M31" si="10">SUM(D43,D55,D67,D79,D91,D103,D115,D127,D139,D151)</f>
        <v>0</v>
      </c>
      <c r="E31" s="94">
        <f t="shared" si="10"/>
        <v>0</v>
      </c>
      <c r="F31" s="94">
        <f t="shared" si="10"/>
        <v>0</v>
      </c>
      <c r="G31" s="94">
        <f t="shared" si="10"/>
        <v>0</v>
      </c>
      <c r="H31" s="94">
        <f t="shared" si="10"/>
        <v>0</v>
      </c>
      <c r="I31" s="94">
        <f t="shared" si="10"/>
        <v>0</v>
      </c>
      <c r="J31" s="94">
        <f t="shared" si="10"/>
        <v>0</v>
      </c>
      <c r="K31" s="94">
        <f t="shared" si="10"/>
        <v>0</v>
      </c>
      <c r="L31" s="94">
        <f t="shared" si="10"/>
        <v>0</v>
      </c>
      <c r="M31" s="94">
        <f t="shared" si="10"/>
        <v>0</v>
      </c>
      <c r="N31" s="55">
        <f t="shared" si="8"/>
        <v>0</v>
      </c>
    </row>
    <row r="32" spans="1:14" ht="15" hidden="1" customHeight="1" outlineLevel="1">
      <c r="A32" s="30">
        <v>4</v>
      </c>
      <c r="B32" s="386">
        <f t="shared" si="6"/>
        <v>0</v>
      </c>
      <c r="C32" s="387"/>
      <c r="D32" s="94">
        <f t="shared" ref="D32:M32" si="11">SUM(D44,D56,D68,D80,D92,D104,D116,D128,D140,D152)</f>
        <v>0</v>
      </c>
      <c r="E32" s="94">
        <f t="shared" si="11"/>
        <v>0</v>
      </c>
      <c r="F32" s="94">
        <f t="shared" si="11"/>
        <v>0</v>
      </c>
      <c r="G32" s="94">
        <f t="shared" si="11"/>
        <v>0</v>
      </c>
      <c r="H32" s="94">
        <f t="shared" si="11"/>
        <v>0</v>
      </c>
      <c r="I32" s="94">
        <f t="shared" si="11"/>
        <v>0</v>
      </c>
      <c r="J32" s="94">
        <f t="shared" si="11"/>
        <v>0</v>
      </c>
      <c r="K32" s="94">
        <f t="shared" si="11"/>
        <v>0</v>
      </c>
      <c r="L32" s="94">
        <f t="shared" si="11"/>
        <v>0</v>
      </c>
      <c r="M32" s="94">
        <f t="shared" si="11"/>
        <v>0</v>
      </c>
      <c r="N32" s="55">
        <f t="shared" si="8"/>
        <v>0</v>
      </c>
    </row>
    <row r="33" spans="1:45" ht="15" hidden="1" customHeight="1" outlineLevel="1">
      <c r="A33" s="30">
        <v>5</v>
      </c>
      <c r="B33" s="386">
        <f t="shared" si="6"/>
        <v>0</v>
      </c>
      <c r="C33" s="387"/>
      <c r="D33" s="94">
        <f t="shared" ref="D33:M33" si="12">SUM(D45,D57,D69,D81,D93,D105,D117,D129,D141,D153)</f>
        <v>0</v>
      </c>
      <c r="E33" s="94">
        <f t="shared" si="12"/>
        <v>0</v>
      </c>
      <c r="F33" s="94">
        <f t="shared" si="12"/>
        <v>0</v>
      </c>
      <c r="G33" s="94">
        <f t="shared" si="12"/>
        <v>0</v>
      </c>
      <c r="H33" s="94">
        <f t="shared" si="12"/>
        <v>0</v>
      </c>
      <c r="I33" s="94">
        <f t="shared" si="12"/>
        <v>0</v>
      </c>
      <c r="J33" s="94">
        <f t="shared" si="12"/>
        <v>0</v>
      </c>
      <c r="K33" s="94">
        <f t="shared" si="12"/>
        <v>0</v>
      </c>
      <c r="L33" s="94">
        <f t="shared" si="12"/>
        <v>0</v>
      </c>
      <c r="M33" s="94">
        <f t="shared" si="12"/>
        <v>0</v>
      </c>
      <c r="N33" s="55">
        <f t="shared" si="8"/>
        <v>0</v>
      </c>
    </row>
    <row r="34" spans="1:45" ht="15" hidden="1" customHeight="1" outlineLevel="1">
      <c r="A34" s="30">
        <v>6</v>
      </c>
      <c r="B34" s="386">
        <f t="shared" si="6"/>
        <v>0</v>
      </c>
      <c r="C34" s="387"/>
      <c r="D34" s="94">
        <f t="shared" ref="D34:M34" si="13">SUM(D46,D58,D70,D82,D94,D106,D118,D130,D142,D154)</f>
        <v>0</v>
      </c>
      <c r="E34" s="94">
        <f t="shared" si="13"/>
        <v>0</v>
      </c>
      <c r="F34" s="94">
        <f t="shared" si="13"/>
        <v>0</v>
      </c>
      <c r="G34" s="94">
        <f t="shared" si="13"/>
        <v>0</v>
      </c>
      <c r="H34" s="94">
        <f t="shared" si="13"/>
        <v>0</v>
      </c>
      <c r="I34" s="94">
        <f t="shared" si="13"/>
        <v>0</v>
      </c>
      <c r="J34" s="94">
        <f t="shared" si="13"/>
        <v>0</v>
      </c>
      <c r="K34" s="94">
        <f t="shared" si="13"/>
        <v>0</v>
      </c>
      <c r="L34" s="94">
        <f t="shared" si="13"/>
        <v>0</v>
      </c>
      <c r="M34" s="94">
        <f t="shared" si="13"/>
        <v>0</v>
      </c>
      <c r="N34" s="55">
        <f t="shared" si="8"/>
        <v>0</v>
      </c>
    </row>
    <row r="35" spans="1:45" ht="15" hidden="1" customHeight="1" outlineLevel="1">
      <c r="A35" s="30">
        <v>7</v>
      </c>
      <c r="B35" s="386">
        <f t="shared" si="6"/>
        <v>0</v>
      </c>
      <c r="C35" s="387"/>
      <c r="D35" s="94">
        <f t="shared" ref="D35:M35" si="14">SUM(D47,D59,D71,D83,D95,D107,D119,D131,D143,D155)</f>
        <v>0</v>
      </c>
      <c r="E35" s="94">
        <f t="shared" si="14"/>
        <v>0</v>
      </c>
      <c r="F35" s="94">
        <f t="shared" si="14"/>
        <v>0</v>
      </c>
      <c r="G35" s="94">
        <f t="shared" si="14"/>
        <v>0</v>
      </c>
      <c r="H35" s="94">
        <f t="shared" si="14"/>
        <v>0</v>
      </c>
      <c r="I35" s="94">
        <f t="shared" si="14"/>
        <v>0</v>
      </c>
      <c r="J35" s="94">
        <f t="shared" si="14"/>
        <v>0</v>
      </c>
      <c r="K35" s="94">
        <f t="shared" si="14"/>
        <v>0</v>
      </c>
      <c r="L35" s="94">
        <f t="shared" si="14"/>
        <v>0</v>
      </c>
      <c r="M35" s="94">
        <f t="shared" si="14"/>
        <v>0</v>
      </c>
      <c r="N35" s="55">
        <f t="shared" si="8"/>
        <v>0</v>
      </c>
    </row>
    <row r="36" spans="1:45" ht="15" hidden="1" customHeight="1" outlineLevel="1">
      <c r="A36" s="30">
        <v>8</v>
      </c>
      <c r="B36" s="386">
        <f t="shared" si="6"/>
        <v>0</v>
      </c>
      <c r="C36" s="387"/>
      <c r="D36" s="94">
        <f t="shared" ref="D36:M36" si="15">SUM(D48,D60,D72,D84,D96,D108,D120,D132,D144,D156)</f>
        <v>0</v>
      </c>
      <c r="E36" s="94">
        <f t="shared" si="15"/>
        <v>0</v>
      </c>
      <c r="F36" s="94">
        <f t="shared" si="15"/>
        <v>0</v>
      </c>
      <c r="G36" s="94">
        <f t="shared" si="15"/>
        <v>0</v>
      </c>
      <c r="H36" s="94">
        <f t="shared" si="15"/>
        <v>0</v>
      </c>
      <c r="I36" s="94">
        <f t="shared" si="15"/>
        <v>0</v>
      </c>
      <c r="J36" s="94">
        <f t="shared" si="15"/>
        <v>0</v>
      </c>
      <c r="K36" s="94">
        <f t="shared" si="15"/>
        <v>0</v>
      </c>
      <c r="L36" s="94">
        <f t="shared" si="15"/>
        <v>0</v>
      </c>
      <c r="M36" s="94">
        <f t="shared" si="15"/>
        <v>0</v>
      </c>
      <c r="N36" s="55">
        <f t="shared" si="8"/>
        <v>0</v>
      </c>
    </row>
    <row r="37" spans="1:45" ht="16.5" customHeight="1" collapsed="1">
      <c r="B37" s="372" t="s">
        <v>670</v>
      </c>
      <c r="C37" s="373"/>
      <c r="D37" s="94">
        <f t="shared" ref="D37:N37" si="16">SUM(D29:D36)</f>
        <v>21639.5</v>
      </c>
      <c r="E37" s="94">
        <f t="shared" si="16"/>
        <v>17395.900000000001</v>
      </c>
      <c r="F37" s="94">
        <f t="shared" si="16"/>
        <v>14026.481599999999</v>
      </c>
      <c r="G37" s="94">
        <f t="shared" si="16"/>
        <v>11351.163390399999</v>
      </c>
      <c r="H37" s="94">
        <f t="shared" si="16"/>
        <v>9226.9607319776005</v>
      </c>
      <c r="I37" s="94">
        <f t="shared" si="16"/>
        <v>7540.3438211902148</v>
      </c>
      <c r="J37" s="94">
        <f t="shared" si="16"/>
        <v>6201.1699940250319</v>
      </c>
      <c r="K37" s="94">
        <f t="shared" si="16"/>
        <v>5137.8659752558769</v>
      </c>
      <c r="L37" s="94">
        <f t="shared" si="16"/>
        <v>4293.6025843531661</v>
      </c>
      <c r="M37" s="94">
        <f t="shared" si="16"/>
        <v>3623.2574519764139</v>
      </c>
      <c r="N37" s="94">
        <f t="shared" si="16"/>
        <v>100436.24554917829</v>
      </c>
    </row>
    <row r="38" spans="1:45" ht="14.25" customHeight="1"/>
    <row r="39" spans="1:45" hidden="1" outlineLevel="1">
      <c r="A39" s="33" t="s">
        <v>582</v>
      </c>
      <c r="N39" s="57" t="s">
        <v>151</v>
      </c>
    </row>
    <row r="40" spans="1:45" ht="30.75" hidden="1" customHeight="1" outlineLevel="1">
      <c r="B40" s="374" t="s">
        <v>148</v>
      </c>
      <c r="C40" s="375"/>
      <c r="D40" s="52">
        <f t="shared" ref="D40:M40" si="17">+D28</f>
        <v>2014</v>
      </c>
      <c r="E40" s="52">
        <f t="shared" si="17"/>
        <v>2015</v>
      </c>
      <c r="F40" s="52">
        <f t="shared" si="17"/>
        <v>2016</v>
      </c>
      <c r="G40" s="52">
        <f t="shared" si="17"/>
        <v>2017</v>
      </c>
      <c r="H40" s="52">
        <f t="shared" si="17"/>
        <v>2018</v>
      </c>
      <c r="I40" s="52">
        <f t="shared" si="17"/>
        <v>2019</v>
      </c>
      <c r="J40" s="52">
        <f t="shared" si="17"/>
        <v>2020</v>
      </c>
      <c r="K40" s="52">
        <f t="shared" si="17"/>
        <v>2021</v>
      </c>
      <c r="L40" s="52">
        <f t="shared" si="17"/>
        <v>2022</v>
      </c>
      <c r="M40" s="52">
        <f t="shared" si="17"/>
        <v>2023</v>
      </c>
      <c r="N40" s="53" t="s">
        <v>124</v>
      </c>
      <c r="U40" s="52" t="s">
        <v>138</v>
      </c>
      <c r="V40" s="52" t="s">
        <v>139</v>
      </c>
      <c r="W40" s="52" t="s">
        <v>140</v>
      </c>
      <c r="X40" s="52" t="s">
        <v>141</v>
      </c>
      <c r="Y40" s="52" t="s">
        <v>142</v>
      </c>
      <c r="Z40" s="52" t="s">
        <v>143</v>
      </c>
      <c r="AA40" s="52" t="s">
        <v>144</v>
      </c>
      <c r="AB40" s="52" t="s">
        <v>145</v>
      </c>
      <c r="AC40" s="52" t="s">
        <v>146</v>
      </c>
      <c r="AD40" s="52" t="s">
        <v>147</v>
      </c>
      <c r="AF40" s="52" t="s">
        <v>138</v>
      </c>
      <c r="AG40" s="52" t="s">
        <v>139</v>
      </c>
      <c r="AH40" s="52" t="s">
        <v>140</v>
      </c>
      <c r="AI40" s="52" t="s">
        <v>141</v>
      </c>
      <c r="AJ40" s="52" t="s">
        <v>142</v>
      </c>
      <c r="AK40" s="52" t="s">
        <v>143</v>
      </c>
      <c r="AL40" s="52" t="s">
        <v>144</v>
      </c>
      <c r="AM40" s="52" t="s">
        <v>145</v>
      </c>
      <c r="AN40" s="52" t="s">
        <v>146</v>
      </c>
      <c r="AO40" s="52" t="s">
        <v>147</v>
      </c>
      <c r="AP40" s="52" t="s">
        <v>474</v>
      </c>
      <c r="AQ40" s="52" t="s">
        <v>150</v>
      </c>
      <c r="AR40" s="52" t="s">
        <v>655</v>
      </c>
      <c r="AS40" s="349" t="s">
        <v>576</v>
      </c>
    </row>
    <row r="41" spans="1:45" ht="14.25" hidden="1" customHeight="1" outlineLevel="1">
      <c r="B41" s="386" t="str">
        <f t="shared" ref="B41:B48" si="18">+B29</f>
        <v>05.機械設備/05.Machinery &amp; Equipment</v>
      </c>
      <c r="C41" s="387"/>
      <c r="D41" s="94">
        <f t="shared" ref="D41:D48" si="19">IF($AS41="未入力",0,IF($AP41="straight-line",$D17*0.9*$AQ41,IF($AP41="declining-balance",$D17*$AQ41,$D17*$AQ41)))</f>
        <v>20600</v>
      </c>
      <c r="E41" s="94">
        <f>IF($AS41="未入力",0,IF(U41&gt;0,0,IF(V41&gt;0,AG41-V41,IF($AP41="straight-line",$D17*0.9*$AQ41,IF($AP41="declining-balance",($D17-SUM($D41:D41))*$AQ41,$D17*$AQ41)))))</f>
        <v>16356.4</v>
      </c>
      <c r="F41" s="94">
        <f>IF($AS41="未入力",0,IF(V41&gt;0,0,IF(W41&gt;0,AH41-W41,IF($AP41="straight-line",$D17*0.9*$AQ41,IF($AP41="declining-balance",($D17-SUM($D41:E41))*$AQ41,$D17*$AQ41)))))</f>
        <v>12986.981599999999</v>
      </c>
      <c r="G41" s="94">
        <f>IF($AS41="未入力",0,IF(W41&gt;0,0,IF(X41&gt;0,AI41-X41,IF($AP41="straight-line",$D17*0.9*$AQ41,IF($AP41="declining-balance",($D17-SUM($D41:F41))*$AQ41,$D17*$AQ41)))))</f>
        <v>10311.663390399999</v>
      </c>
      <c r="H41" s="94">
        <f>IF($AS41="未入力",0,IF(X41&gt;0,0,IF(Y41&gt;0,AJ41-Y41,IF($AP41="straight-line",$D17*0.9*$AQ41,IF($AP41="declining-balance",($D17-SUM($D41:G41))*$AQ41,$D17*$AQ41)))))</f>
        <v>8187.4607319775996</v>
      </c>
      <c r="I41" s="94">
        <f>IF($AS41="未入力",0,IF(Y41&gt;0,0,IF(Z41&gt;0,AK41-Z41,IF($AP41="straight-line",$D17*0.9*$AQ41,IF($AP41="declining-balance",($D17-SUM($D41:H41))*$AQ41,$D17*$AQ41)))))</f>
        <v>6500.8438211902148</v>
      </c>
      <c r="J41" s="94">
        <f>IF($AS41="未入力",0,IF(Z41&gt;0,0,IF(AA41&gt;0,AL41-AA41,IF($AP41="straight-line",$D17*0.9*$AQ41,IF($AP41="declining-balance",($D17-SUM($D41:I41))*$AQ41,$D17*$AQ41)))))</f>
        <v>5161.6699940250319</v>
      </c>
      <c r="K41" s="94">
        <f>IF($AS41="未入力",0,IF(AA41&gt;0,0,IF(AB41&gt;0,AM41-AB41,IF($AP41="straight-line",$D17*0.9*$AQ41,IF($AP41="declining-balance",($D17-SUM($D41:J41))*$AQ41,$D17*$AQ41)))))</f>
        <v>4098.3659752558769</v>
      </c>
      <c r="L41" s="94">
        <f>IF($AS41="未入力",0,IF(AB41&gt;0,0,IF(AC41&gt;0,AN41-AC41,IF($AP41="straight-line",$D17*0.9*$AQ41,IF($AP41="declining-balance",($D17-SUM($D41:K41))*$AQ41,$D17*$AQ41)))))</f>
        <v>3254.1025843531665</v>
      </c>
      <c r="M41" s="94">
        <f>IF($AS41="未入力",0,IF(AC41&gt;0,0,IF(AD41&gt;0,AO41-AD41,IF($AP41="straight-line",$D17*0.9*$AQ41,IF($AP41="declining-balance",($D17-SUM($D41:L41))*$AQ41,$D17*$AQ41)))))</f>
        <v>2583.7574519764139</v>
      </c>
      <c r="N41" s="55">
        <f t="shared" ref="N41:N48" si="20">SUM(D41:M41)</f>
        <v>90041.245549178289</v>
      </c>
      <c r="O41" s="195"/>
      <c r="U41" s="260">
        <f>SUM($AF41:AF41)-$AR41</f>
        <v>-74400</v>
      </c>
      <c r="V41" s="260">
        <f>SUM($AF41:AG41)-$AR41</f>
        <v>-58043.6</v>
      </c>
      <c r="W41" s="260">
        <f>SUM($AF41:AH41)-$AR41</f>
        <v>-45056.618399999999</v>
      </c>
      <c r="X41" s="260">
        <f>SUM($AF41:AI41)-$AR41</f>
        <v>-34744.955009600002</v>
      </c>
      <c r="Y41" s="260">
        <f>SUM($AF41:AJ41)-$AR41</f>
        <v>-26557.494277622405</v>
      </c>
      <c r="Z41" s="260">
        <f>SUM($AF41:AK41)-$AR41</f>
        <v>-20056.650456432195</v>
      </c>
      <c r="AA41" s="260">
        <f>SUM($AF41:AL41)-$AR41</f>
        <v>-14894.980462407169</v>
      </c>
      <c r="AB41" s="260">
        <f>SUM($AF41:AM41)-$AR41</f>
        <v>-10796.614487151295</v>
      </c>
      <c r="AC41" s="260">
        <f>SUM($AF41:AN41)-$AR41</f>
        <v>-7542.5119027981273</v>
      </c>
      <c r="AD41" s="260">
        <f>SUM($AF41:AO41)-$AR41</f>
        <v>-4958.7544508217106</v>
      </c>
      <c r="AF41" s="94">
        <f t="shared" ref="AF41:AF48" si="21">IF($AS41="未入力",0,IF($AP41="straight-line",$D17*0.9*$AQ41,IF($AP41="declining-balance",$D17*$AQ41,$D17*$AQ41)))</f>
        <v>20600</v>
      </c>
      <c r="AG41" s="94">
        <f>IF($AS41="未入力",0,IF($AP41="straight-line",$D17*0.9*$AQ41,IF($AP41="declining-balance",($D17-SUM($AF41:AF41))*$AQ41,$D17*$AQ41)))</f>
        <v>16356.4</v>
      </c>
      <c r="AH41" s="94">
        <f>IF($AS41="未入力",0,IF($AP41="straight-line",$D17*0.9*$AQ41,IF($AP41="declining-balance",($D17-SUM($AF41:AG41))*$AQ41,$D17*$AQ41)))</f>
        <v>12986.981599999999</v>
      </c>
      <c r="AI41" s="94">
        <f>IF($AS41="未入力",0,IF($AP41="straight-line",$D17*0.9*$AQ41,IF($AP41="declining-balance",($D17-SUM($AF41:AH41))*$AQ41,$D17*$AQ41)))</f>
        <v>10311.663390399999</v>
      </c>
      <c r="AJ41" s="94">
        <f>IF($AS41="未入力",0,IF($AP41="straight-line",$D17*0.9*$AQ41,IF($AP41="declining-balance",($D17-SUM($AF41:AI41))*$AQ41,$D17*$AQ41)))</f>
        <v>8187.4607319775996</v>
      </c>
      <c r="AK41" s="94">
        <f>IF($AS41="未入力",0,IF($AP41="straight-line",$D17*0.9*$AQ41,IF($AP41="declining-balance",($D17-SUM($AF41:AJ41))*$AQ41,$D17*$AQ41)))</f>
        <v>6500.8438211902148</v>
      </c>
      <c r="AL41" s="94">
        <f>IF($AS41="未入力",0,IF($AP41="straight-line",$D17*0.9*$AQ41,IF($AP41="declining-balance",($D17-SUM($AF41:AK41))*$AQ41,$D17*$AQ41)))</f>
        <v>5161.6699940250319</v>
      </c>
      <c r="AM41" s="94">
        <f>IF($AS41="未入力",0,IF($AP41="straight-line",$D17*0.9*$AQ41,IF($AP41="declining-balance",($D17-SUM($AF41:AL41))*$AQ41,$D17*$AQ41)))</f>
        <v>4098.3659752558769</v>
      </c>
      <c r="AN41" s="94">
        <f>IF($AS41="未入力",0,IF($AP41="straight-line",$D17*0.9*$AQ41,IF($AP41="declining-balance",($D17-SUM($AF41:AM41))*$AQ41,$D17*$AQ41)))</f>
        <v>3254.1025843531665</v>
      </c>
      <c r="AO41" s="94">
        <f>IF($AS41="未入力",0,IF($AP41="straight-line",$D17*0.9*$AQ41,IF($AP41="declining-balance",($D17-SUM($AF41:AN41))*$AQ41,$D17*$AQ41)))</f>
        <v>2583.7574519764139</v>
      </c>
      <c r="AP41" s="54" t="str">
        <f t="shared" ref="AP41:AP48" si="22">+X6</f>
        <v>declining-balance</v>
      </c>
      <c r="AQ41" s="91">
        <f t="shared" ref="AQ41:AQ48" si="23">+N6</f>
        <v>0.20599999999999999</v>
      </c>
      <c r="AR41" s="55">
        <f t="shared" ref="AR41:AR48" si="24">IF(AP41="-",0,IF(AP41="straight-line(5 years)",D17,D17*0.95))</f>
        <v>95000</v>
      </c>
      <c r="AS41" s="275" t="str">
        <f>IF(AQ41="","未入力","入力")</f>
        <v>入力</v>
      </c>
    </row>
    <row r="42" spans="1:45" ht="14.25" hidden="1" customHeight="1" outlineLevel="1">
      <c r="B42" s="386" t="str">
        <f t="shared" si="18"/>
        <v>02.建物/02.Buildings</v>
      </c>
      <c r="C42" s="387"/>
      <c r="D42" s="94">
        <f t="shared" si="19"/>
        <v>1039.5</v>
      </c>
      <c r="E42" s="94">
        <f>IF($AS42="未入力",0,IF(U42&gt;0,0,IF(V42&gt;0,AG42-V42,IF($AP42="straight-line",$D18*0.9*$AQ42,IF($AP42="declining-balance",($D18-SUM($D42:D42))*$AQ42,$D18*$AQ42)))))</f>
        <v>1039.5</v>
      </c>
      <c r="F42" s="94">
        <f>IF($AS42="未入力",0,IF(V42&gt;0,0,IF(W42&gt;0,AH42-W42,IF($AP42="straight-line",$D18*0.9*$AQ42,IF($AP42="declining-balance",($D18-SUM($D42:E42))*$AQ42,$D18*$AQ42)))))</f>
        <v>1039.5</v>
      </c>
      <c r="G42" s="94">
        <f>IF($AS42="未入力",0,IF(W42&gt;0,0,IF(X42&gt;0,AI42-X42,IF($AP42="straight-line",$D18*0.9*$AQ42,IF($AP42="declining-balance",($D18-SUM($D42:F42))*$AQ42,$D18*$AQ42)))))</f>
        <v>1039.5</v>
      </c>
      <c r="H42" s="94">
        <f>IF($AS42="未入力",0,IF(X42&gt;0,0,IF(Y42&gt;0,AJ42-Y42,IF($AP42="straight-line",$D18*0.9*$AQ42,IF($AP42="declining-balance",($D18-SUM($D42:G42))*$AQ42,$D18*$AQ42)))))</f>
        <v>1039.5</v>
      </c>
      <c r="I42" s="94">
        <f>IF($AS42="未入力",0,IF(Y42&gt;0,0,IF(Z42&gt;0,AK42-Z42,IF($AP42="straight-line",$D18*0.9*$AQ42,IF($AP42="declining-balance",($D18-SUM($D42:H42))*$AQ42,$D18*$AQ42)))))</f>
        <v>1039.5</v>
      </c>
      <c r="J42" s="94">
        <f>IF($AS42="未入力",0,IF(Z42&gt;0,0,IF(AA42&gt;0,AL42-AA42,IF($AP42="straight-line",$D18*0.9*$AQ42,IF($AP42="declining-balance",($D18-SUM($D42:I42))*$AQ42,$D18*$AQ42)))))</f>
        <v>1039.5</v>
      </c>
      <c r="K42" s="94">
        <f>IF($AS42="未入力",0,IF(AA42&gt;0,0,IF(AB42&gt;0,AM42-AB42,IF($AP42="straight-line",$D18*0.9*$AQ42,IF($AP42="declining-balance",($D18-SUM($D42:J42))*$AQ42,$D18*$AQ42)))))</f>
        <v>1039.5</v>
      </c>
      <c r="L42" s="94">
        <f>IF($AS42="未入力",0,IF(AB42&gt;0,0,IF(AC42&gt;0,AN42-AC42,IF($AP42="straight-line",$D18*0.9*$AQ42,IF($AP42="declining-balance",($D18-SUM($D42:K42))*$AQ42,$D18*$AQ42)))))</f>
        <v>1039.5</v>
      </c>
      <c r="M42" s="94">
        <f>IF($AS42="未入力",0,IF(AC42&gt;0,0,IF(AD42&gt;0,AO42-AD42,IF($AP42="straight-line",$D18*0.9*$AQ42,IF($AP42="declining-balance",($D18-SUM($D42:L42))*$AQ42,$D18*$AQ42)))))</f>
        <v>1039.5</v>
      </c>
      <c r="N42" s="55">
        <f t="shared" si="20"/>
        <v>10395</v>
      </c>
      <c r="O42" s="195"/>
      <c r="U42" s="260">
        <f>SUM($AF42:AF42)-$AR42</f>
        <v>-32210.5</v>
      </c>
      <c r="V42" s="260">
        <f>SUM($AF42:AG42)-$AR42</f>
        <v>-31171</v>
      </c>
      <c r="W42" s="260">
        <f>SUM($AF42:AH42)-$AR42</f>
        <v>-30131.5</v>
      </c>
      <c r="X42" s="260">
        <f>SUM($AF42:AI42)-$AR42</f>
        <v>-29092</v>
      </c>
      <c r="Y42" s="260">
        <f>SUM($AF42:AJ42)-$AR42</f>
        <v>-28052.5</v>
      </c>
      <c r="Z42" s="260">
        <f>SUM($AF42:AK42)-$AR42</f>
        <v>-27013</v>
      </c>
      <c r="AA42" s="260">
        <f>SUM($AF42:AL42)-$AR42</f>
        <v>-25973.5</v>
      </c>
      <c r="AB42" s="260">
        <f>SUM($AF42:AM42)-$AR42</f>
        <v>-24934</v>
      </c>
      <c r="AC42" s="260">
        <f>SUM($AF42:AN42)-$AR42</f>
        <v>-23894.5</v>
      </c>
      <c r="AD42" s="260">
        <f>SUM($AF42:AO42)-$AR42</f>
        <v>-22855</v>
      </c>
      <c r="AF42" s="94">
        <f t="shared" si="21"/>
        <v>1039.5</v>
      </c>
      <c r="AG42" s="94">
        <f>IF($AS42="未入力",0,IF($AP42="straight-line",$D18*0.9*$AQ42,IF($AP42="declining-balance",($D18-SUM($AF42:AF42))*$AQ42,$D18*$AQ42)))</f>
        <v>1039.5</v>
      </c>
      <c r="AH42" s="94">
        <f>IF($AS42="未入力",0,IF($AP42="straight-line",$D18*0.9*$AQ42,IF($AP42="declining-balance",($D18-SUM($AF42:AG42))*$AQ42,$D18*$AQ42)))</f>
        <v>1039.5</v>
      </c>
      <c r="AI42" s="94">
        <f>IF($AS42="未入力",0,IF($AP42="straight-line",$D18*0.9*$AQ42,IF($AP42="declining-balance",($D18-SUM($AF42:AH42))*$AQ42,$D18*$AQ42)))</f>
        <v>1039.5</v>
      </c>
      <c r="AJ42" s="94">
        <f>IF($AS42="未入力",0,IF($AP42="straight-line",$D18*0.9*$AQ42,IF($AP42="declining-balance",($D18-SUM($AF42:AI42))*$AQ42,$D18*$AQ42)))</f>
        <v>1039.5</v>
      </c>
      <c r="AK42" s="94">
        <f>IF($AS42="未入力",0,IF($AP42="straight-line",$D18*0.9*$AQ42,IF($AP42="declining-balance",($D18-SUM($AF42:AJ42))*$AQ42,$D18*$AQ42)))</f>
        <v>1039.5</v>
      </c>
      <c r="AL42" s="94">
        <f>IF($AS42="未入力",0,IF($AP42="straight-line",$D18*0.9*$AQ42,IF($AP42="declining-balance",($D18-SUM($AF42:AK42))*$AQ42,$D18*$AQ42)))</f>
        <v>1039.5</v>
      </c>
      <c r="AM42" s="94">
        <f>IF($AS42="未入力",0,IF($AP42="straight-line",$D18*0.9*$AQ42,IF($AP42="declining-balance",($D18-SUM($AF42:AL42))*$AQ42,$D18*$AQ42)))</f>
        <v>1039.5</v>
      </c>
      <c r="AN42" s="94">
        <f>IF($AS42="未入力",0,IF($AP42="straight-line",$D18*0.9*$AQ42,IF($AP42="declining-balance",($D18-SUM($AF42:AM42))*$AQ42,$D18*$AQ42)))</f>
        <v>1039.5</v>
      </c>
      <c r="AO42" s="94">
        <f>IF($AS42="未入力",0,IF($AP42="straight-line",$D18*0.9*$AQ42,IF($AP42="declining-balance",($D18-SUM($AF42:AN42))*$AQ42,$D18*$AQ42)))</f>
        <v>1039.5</v>
      </c>
      <c r="AP42" s="54" t="str">
        <f t="shared" si="22"/>
        <v>straight-line</v>
      </c>
      <c r="AQ42" s="91">
        <f t="shared" si="23"/>
        <v>3.3000000000000002E-2</v>
      </c>
      <c r="AR42" s="55">
        <f t="shared" si="24"/>
        <v>33250</v>
      </c>
      <c r="AS42" s="275" t="str">
        <f t="shared" ref="AS42:AS48" si="25">IF(AQ42="","未入力","入力")</f>
        <v>入力</v>
      </c>
    </row>
    <row r="43" spans="1:45" ht="14.25" hidden="1" customHeight="1" outlineLevel="1">
      <c r="B43" s="386">
        <f t="shared" si="18"/>
        <v>0</v>
      </c>
      <c r="C43" s="387"/>
      <c r="D43" s="94">
        <f t="shared" si="19"/>
        <v>0</v>
      </c>
      <c r="E43" s="94">
        <f>IF($AS43="未入力",0,IF(U43&gt;0,0,IF(V43&gt;0,AG43-V43,IF($AP43="straight-line",$D19*0.9*$AQ43,IF($AP43="declining-balance",($D19-SUM($D43:D43))*$AQ43,$D19*$AQ43)))))</f>
        <v>0</v>
      </c>
      <c r="F43" s="94">
        <f>IF($AS43="未入力",0,IF(V43&gt;0,0,IF(W43&gt;0,AH43-W43,IF($AP43="straight-line",$D19*0.9*$AQ43,IF($AP43="declining-balance",($D19-SUM($D43:E43))*$AQ43,$D19*$AQ43)))))</f>
        <v>0</v>
      </c>
      <c r="G43" s="94">
        <f>IF($AS43="未入力",0,IF(W43&gt;0,0,IF(X43&gt;0,AI43-X43,IF($AP43="straight-line",$D19*0.9*$AQ43,IF($AP43="declining-balance",($D19-SUM($D43:F43))*$AQ43,$D19*$AQ43)))))</f>
        <v>0</v>
      </c>
      <c r="H43" s="94">
        <f>IF($AS43="未入力",0,IF(X43&gt;0,0,IF(Y43&gt;0,AJ43-Y43,IF($AP43="straight-line",$D19*0.9*$AQ43,IF($AP43="declining-balance",($D19-SUM($D43:G43))*$AQ43,$D19*$AQ43)))))</f>
        <v>0</v>
      </c>
      <c r="I43" s="94">
        <f>IF($AS43="未入力",0,IF(Y43&gt;0,0,IF(Z43&gt;0,AK43-Z43,IF($AP43="straight-line",$D19*0.9*$AQ43,IF($AP43="declining-balance",($D19-SUM($D43:H43))*$AQ43,$D19*$AQ43)))))</f>
        <v>0</v>
      </c>
      <c r="J43" s="94">
        <f>IF($AS43="未入力",0,IF(Z43&gt;0,0,IF(AA43&gt;0,AL43-AA43,IF($AP43="straight-line",$D19*0.9*$AQ43,IF($AP43="declining-balance",($D19-SUM($D43:I43))*$AQ43,$D19*$AQ43)))))</f>
        <v>0</v>
      </c>
      <c r="K43" s="94">
        <f>IF($AS43="未入力",0,IF(AA43&gt;0,0,IF(AB43&gt;0,AM43-AB43,IF($AP43="straight-line",$D19*0.9*$AQ43,IF($AP43="declining-balance",($D19-SUM($D43:J43))*$AQ43,$D19*$AQ43)))))</f>
        <v>0</v>
      </c>
      <c r="L43" s="94">
        <f>IF($AS43="未入力",0,IF(AB43&gt;0,0,IF(AC43&gt;0,AN43-AC43,IF($AP43="straight-line",$D19*0.9*$AQ43,IF($AP43="declining-balance",($D19-SUM($D43:K43))*$AQ43,$D19*$AQ43)))))</f>
        <v>0</v>
      </c>
      <c r="M43" s="94">
        <f>IF($AS43="未入力",0,IF(AC43&gt;0,0,IF(AD43&gt;0,AO43-AD43,IF($AP43="straight-line",$D19*0.9*$AQ43,IF($AP43="declining-balance",($D19-SUM($D43:L43))*$AQ43,$D19*$AQ43)))))</f>
        <v>0</v>
      </c>
      <c r="N43" s="55">
        <f t="shared" si="20"/>
        <v>0</v>
      </c>
      <c r="O43" s="195"/>
      <c r="U43" s="260" t="e">
        <f>SUM($AF43:AF43)-$AR43</f>
        <v>#N/A</v>
      </c>
      <c r="V43" s="260" t="e">
        <f>SUM($AF43:AG43)-$AR43</f>
        <v>#N/A</v>
      </c>
      <c r="W43" s="260" t="e">
        <f>SUM($AF43:AH43)-$AR43</f>
        <v>#N/A</v>
      </c>
      <c r="X43" s="260" t="e">
        <f>SUM($AF43:AI43)-$AR43</f>
        <v>#N/A</v>
      </c>
      <c r="Y43" s="260" t="e">
        <f>SUM($AF43:AJ43)-$AR43</f>
        <v>#N/A</v>
      </c>
      <c r="Z43" s="260" t="e">
        <f>SUM($AF43:AK43)-$AR43</f>
        <v>#N/A</v>
      </c>
      <c r="AA43" s="260" t="e">
        <f>SUM($AF43:AL43)-$AR43</f>
        <v>#N/A</v>
      </c>
      <c r="AB43" s="260" t="e">
        <f>SUM($AF43:AM43)-$AR43</f>
        <v>#N/A</v>
      </c>
      <c r="AC43" s="260" t="e">
        <f>SUM($AF43:AN43)-$AR43</f>
        <v>#N/A</v>
      </c>
      <c r="AD43" s="260" t="e">
        <f>SUM($AF43:AO43)-$AR43</f>
        <v>#N/A</v>
      </c>
      <c r="AF43" s="94">
        <f t="shared" si="21"/>
        <v>0</v>
      </c>
      <c r="AG43" s="94">
        <f>IF($AS43="未入力",0,IF($AP43="straight-line",$D19*0.9*$AQ43,IF($AP43="declining-balance",($D19-SUM($AF43:AF43))*$AQ43,$D19*$AQ43)))</f>
        <v>0</v>
      </c>
      <c r="AH43" s="94">
        <f>IF($AS43="未入力",0,IF($AP43="straight-line",$D19*0.9*$AQ43,IF($AP43="declining-balance",($D19-SUM($AF43:AG43))*$AQ43,$D19*$AQ43)))</f>
        <v>0</v>
      </c>
      <c r="AI43" s="94">
        <f>IF($AS43="未入力",0,IF($AP43="straight-line",$D19*0.9*$AQ43,IF($AP43="declining-balance",($D19-SUM($AF43:AH43))*$AQ43,$D19*$AQ43)))</f>
        <v>0</v>
      </c>
      <c r="AJ43" s="94">
        <f>IF($AS43="未入力",0,IF($AP43="straight-line",$D19*0.9*$AQ43,IF($AP43="declining-balance",($D19-SUM($AF43:AI43))*$AQ43,$D19*$AQ43)))</f>
        <v>0</v>
      </c>
      <c r="AK43" s="94">
        <f>IF($AS43="未入力",0,IF($AP43="straight-line",$D19*0.9*$AQ43,IF($AP43="declining-balance",($D19-SUM($AF43:AJ43))*$AQ43,$D19*$AQ43)))</f>
        <v>0</v>
      </c>
      <c r="AL43" s="94">
        <f>IF($AS43="未入力",0,IF($AP43="straight-line",$D19*0.9*$AQ43,IF($AP43="declining-balance",($D19-SUM($AF43:AK43))*$AQ43,$D19*$AQ43)))</f>
        <v>0</v>
      </c>
      <c r="AM43" s="94">
        <f>IF($AS43="未入力",0,IF($AP43="straight-line",$D19*0.9*$AQ43,IF($AP43="declining-balance",($D19-SUM($AF43:AL43))*$AQ43,$D19*$AQ43)))</f>
        <v>0</v>
      </c>
      <c r="AN43" s="94">
        <f>IF($AS43="未入力",0,IF($AP43="straight-line",$D19*0.9*$AQ43,IF($AP43="declining-balance",($D19-SUM($AF43:AM43))*$AQ43,$D19*$AQ43)))</f>
        <v>0</v>
      </c>
      <c r="AO43" s="94">
        <f>IF($AS43="未入力",0,IF($AP43="straight-line",$D19*0.9*$AQ43,IF($AP43="declining-balance",($D19-SUM($AF43:AN43))*$AQ43,$D19*$AQ43)))</f>
        <v>0</v>
      </c>
      <c r="AP43" s="54" t="e">
        <f t="shared" si="22"/>
        <v>#N/A</v>
      </c>
      <c r="AQ43" s="91" t="str">
        <f t="shared" si="23"/>
        <v/>
      </c>
      <c r="AR43" s="55" t="e">
        <f t="shared" si="24"/>
        <v>#N/A</v>
      </c>
      <c r="AS43" s="275" t="str">
        <f t="shared" si="25"/>
        <v>未入力</v>
      </c>
    </row>
    <row r="44" spans="1:45" ht="14.25" hidden="1" customHeight="1" outlineLevel="1">
      <c r="B44" s="386">
        <f t="shared" si="18"/>
        <v>0</v>
      </c>
      <c r="C44" s="387"/>
      <c r="D44" s="94">
        <f t="shared" si="19"/>
        <v>0</v>
      </c>
      <c r="E44" s="94">
        <f>IF($AS44="未入力",0,IF(U44&gt;0,0,IF(V44&gt;0,AG44-V44,IF($AP44="straight-line",$D20*0.9*$AQ44,IF($AP44="declining-balance",($D20-SUM($D44:D44))*$AQ44,$D20*$AQ44)))))</f>
        <v>0</v>
      </c>
      <c r="F44" s="94">
        <f>IF($AS44="未入力",0,IF(V44&gt;0,0,IF(W44&gt;0,AH44-W44,IF($AP44="straight-line",$D20*0.9*$AQ44,IF($AP44="declining-balance",($D20-SUM($D44:E44))*$AQ44,$D20*$AQ44)))))</f>
        <v>0</v>
      </c>
      <c r="G44" s="94">
        <f>IF($AS44="未入力",0,IF(W44&gt;0,0,IF(X44&gt;0,AI44-X44,IF($AP44="straight-line",$D20*0.9*$AQ44,IF($AP44="declining-balance",($D20-SUM($D44:F44))*$AQ44,$D20*$AQ44)))))</f>
        <v>0</v>
      </c>
      <c r="H44" s="94">
        <f>IF($AS44="未入力",0,IF(X44&gt;0,0,IF(Y44&gt;0,AJ44-Y44,IF($AP44="straight-line",$D20*0.9*$AQ44,IF($AP44="declining-balance",($D20-SUM($D44:G44))*$AQ44,$D20*$AQ44)))))</f>
        <v>0</v>
      </c>
      <c r="I44" s="94">
        <f>IF($AS44="未入力",0,IF(Y44&gt;0,0,IF(Z44&gt;0,AK44-Z44,IF($AP44="straight-line",$D20*0.9*$AQ44,IF($AP44="declining-balance",($D20-SUM($D44:H44))*$AQ44,$D20*$AQ44)))))</f>
        <v>0</v>
      </c>
      <c r="J44" s="94">
        <f>IF($AS44="未入力",0,IF(Z44&gt;0,0,IF(AA44&gt;0,AL44-AA44,IF($AP44="straight-line",$D20*0.9*$AQ44,IF($AP44="declining-balance",($D20-SUM($D44:I44))*$AQ44,$D20*$AQ44)))))</f>
        <v>0</v>
      </c>
      <c r="K44" s="94">
        <f>IF($AS44="未入力",0,IF(AA44&gt;0,0,IF(AB44&gt;0,AM44-AB44,IF($AP44="straight-line",$D20*0.9*$AQ44,IF($AP44="declining-balance",($D20-SUM($D44:J44))*$AQ44,$D20*$AQ44)))))</f>
        <v>0</v>
      </c>
      <c r="L44" s="94">
        <f>IF($AS44="未入力",0,IF(AB44&gt;0,0,IF(AC44&gt;0,AN44-AC44,IF($AP44="straight-line",$D20*0.9*$AQ44,IF($AP44="declining-balance",($D20-SUM($D44:K44))*$AQ44,$D20*$AQ44)))))</f>
        <v>0</v>
      </c>
      <c r="M44" s="94">
        <f>IF($AS44="未入力",0,IF(AC44&gt;0,0,IF(AD44&gt;0,AO44-AD44,IF($AP44="straight-line",$D20*0.9*$AQ44,IF($AP44="declining-balance",($D20-SUM($D44:L44))*$AQ44,$D20*$AQ44)))))</f>
        <v>0</v>
      </c>
      <c r="N44" s="55">
        <f t="shared" si="20"/>
        <v>0</v>
      </c>
      <c r="O44" s="195"/>
      <c r="U44" s="260" t="e">
        <f>SUM($AF44:AF44)-$AR44</f>
        <v>#N/A</v>
      </c>
      <c r="V44" s="260" t="e">
        <f>SUM($AF44:AG44)-$AR44</f>
        <v>#N/A</v>
      </c>
      <c r="W44" s="260" t="e">
        <f>SUM($AF44:AH44)-$AR44</f>
        <v>#N/A</v>
      </c>
      <c r="X44" s="260" t="e">
        <f>SUM($AF44:AI44)-$AR44</f>
        <v>#N/A</v>
      </c>
      <c r="Y44" s="260" t="e">
        <f>SUM($AF44:AJ44)-$AR44</f>
        <v>#N/A</v>
      </c>
      <c r="Z44" s="260" t="e">
        <f>SUM($AF44:AK44)-$AR44</f>
        <v>#N/A</v>
      </c>
      <c r="AA44" s="260" t="e">
        <f>SUM($AF44:AL44)-$AR44</f>
        <v>#N/A</v>
      </c>
      <c r="AB44" s="260" t="e">
        <f>SUM($AF44:AM44)-$AR44</f>
        <v>#N/A</v>
      </c>
      <c r="AC44" s="260" t="e">
        <f>SUM($AF44:AN44)-$AR44</f>
        <v>#N/A</v>
      </c>
      <c r="AD44" s="260" t="e">
        <f>SUM($AF44:AO44)-$AR44</f>
        <v>#N/A</v>
      </c>
      <c r="AF44" s="94">
        <f t="shared" si="21"/>
        <v>0</v>
      </c>
      <c r="AG44" s="94">
        <f>IF($AS44="未入力",0,IF($AP44="straight-line",$D20*0.9*$AQ44,IF($AP44="declining-balance",($D20-SUM($AF44:AF44))*$AQ44,$D20*$AQ44)))</f>
        <v>0</v>
      </c>
      <c r="AH44" s="94">
        <f>IF($AS44="未入力",0,IF($AP44="straight-line",$D20*0.9*$AQ44,IF($AP44="declining-balance",($D20-SUM($AF44:AG44))*$AQ44,$D20*$AQ44)))</f>
        <v>0</v>
      </c>
      <c r="AI44" s="94">
        <f>IF($AS44="未入力",0,IF($AP44="straight-line",$D20*0.9*$AQ44,IF($AP44="declining-balance",($D20-SUM($AF44:AH44))*$AQ44,$D20*$AQ44)))</f>
        <v>0</v>
      </c>
      <c r="AJ44" s="94">
        <f>IF($AS44="未入力",0,IF($AP44="straight-line",$D20*0.9*$AQ44,IF($AP44="declining-balance",($D20-SUM($AF44:AI44))*$AQ44,$D20*$AQ44)))</f>
        <v>0</v>
      </c>
      <c r="AK44" s="94">
        <f>IF($AS44="未入力",0,IF($AP44="straight-line",$D20*0.9*$AQ44,IF($AP44="declining-balance",($D20-SUM($AF44:AJ44))*$AQ44,$D20*$AQ44)))</f>
        <v>0</v>
      </c>
      <c r="AL44" s="94">
        <f>IF($AS44="未入力",0,IF($AP44="straight-line",$D20*0.9*$AQ44,IF($AP44="declining-balance",($D20-SUM($AF44:AK44))*$AQ44,$D20*$AQ44)))</f>
        <v>0</v>
      </c>
      <c r="AM44" s="94">
        <f>IF($AS44="未入力",0,IF($AP44="straight-line",$D20*0.9*$AQ44,IF($AP44="declining-balance",($D20-SUM($AF44:AL44))*$AQ44,$D20*$AQ44)))</f>
        <v>0</v>
      </c>
      <c r="AN44" s="94">
        <f>IF($AS44="未入力",0,IF($AP44="straight-line",$D20*0.9*$AQ44,IF($AP44="declining-balance",($D20-SUM($AF44:AM44))*$AQ44,$D20*$AQ44)))</f>
        <v>0</v>
      </c>
      <c r="AO44" s="94">
        <f>IF($AS44="未入力",0,IF($AP44="straight-line",$D20*0.9*$AQ44,IF($AP44="declining-balance",($D20-SUM($AF44:AN44))*$AQ44,$D20*$AQ44)))</f>
        <v>0</v>
      </c>
      <c r="AP44" s="54" t="e">
        <f t="shared" si="22"/>
        <v>#N/A</v>
      </c>
      <c r="AQ44" s="91" t="str">
        <f t="shared" si="23"/>
        <v/>
      </c>
      <c r="AR44" s="55" t="e">
        <f t="shared" si="24"/>
        <v>#N/A</v>
      </c>
      <c r="AS44" s="275" t="str">
        <f t="shared" si="25"/>
        <v>未入力</v>
      </c>
    </row>
    <row r="45" spans="1:45" ht="14.25" hidden="1" customHeight="1" outlineLevel="1">
      <c r="B45" s="386">
        <f t="shared" si="18"/>
        <v>0</v>
      </c>
      <c r="C45" s="387"/>
      <c r="D45" s="94">
        <f t="shared" si="19"/>
        <v>0</v>
      </c>
      <c r="E45" s="94">
        <f>IF($AS45="未入力",0,IF(U45&gt;0,0,IF(V45&gt;0,AG45-V45,IF($AP45="straight-line",$D21*0.9*$AQ45,IF($AP45="declining-balance",($D21-SUM($D45:D45))*$AQ45,$D21*$AQ45)))))</f>
        <v>0</v>
      </c>
      <c r="F45" s="94">
        <f>IF($AS45="未入力",0,IF(V45&gt;0,0,IF(W45&gt;0,AH45-W45,IF($AP45="straight-line",$D21*0.9*$AQ45,IF($AP45="declining-balance",($D21-SUM($D45:E45))*$AQ45,$D21*$AQ45)))))</f>
        <v>0</v>
      </c>
      <c r="G45" s="94">
        <f>IF($AS45="未入力",0,IF(W45&gt;0,0,IF(X45&gt;0,AI45-X45,IF($AP45="straight-line",$D21*0.9*$AQ45,IF($AP45="declining-balance",($D21-SUM($D45:F45))*$AQ45,$D21*$AQ45)))))</f>
        <v>0</v>
      </c>
      <c r="H45" s="94">
        <f>IF($AS45="未入力",0,IF(X45&gt;0,0,IF(Y45&gt;0,AJ45-Y45,IF($AP45="straight-line",$D21*0.9*$AQ45,IF($AP45="declining-balance",($D21-SUM($D45:G45))*$AQ45,$D21*$AQ45)))))</f>
        <v>0</v>
      </c>
      <c r="I45" s="94">
        <f>IF($AS45="未入力",0,IF(Y45&gt;0,0,IF(Z45&gt;0,AK45-Z45,IF($AP45="straight-line",$D21*0.9*$AQ45,IF($AP45="declining-balance",($D21-SUM($D45:H45))*$AQ45,$D21*$AQ45)))))</f>
        <v>0</v>
      </c>
      <c r="J45" s="94">
        <f>IF($AS45="未入力",0,IF(Z45&gt;0,0,IF(AA45&gt;0,AL45-AA45,IF($AP45="straight-line",$D21*0.9*$AQ45,IF($AP45="declining-balance",($D21-SUM($D45:I45))*$AQ45,$D21*$AQ45)))))</f>
        <v>0</v>
      </c>
      <c r="K45" s="94">
        <f>IF($AS45="未入力",0,IF(AA45&gt;0,0,IF(AB45&gt;0,AM45-AB45,IF($AP45="straight-line",$D21*0.9*$AQ45,IF($AP45="declining-balance",($D21-SUM($D45:J45))*$AQ45,$D21*$AQ45)))))</f>
        <v>0</v>
      </c>
      <c r="L45" s="94">
        <f>IF($AS45="未入力",0,IF(AB45&gt;0,0,IF(AC45&gt;0,AN45-AC45,IF($AP45="straight-line",$D21*0.9*$AQ45,IF($AP45="declining-balance",($D21-SUM($D45:K45))*$AQ45,$D21*$AQ45)))))</f>
        <v>0</v>
      </c>
      <c r="M45" s="94">
        <f>IF($AS45="未入力",0,IF(AC45&gt;0,0,IF(AD45&gt;0,AO45-AD45,IF($AP45="straight-line",$D21*0.9*$AQ45,IF($AP45="declining-balance",($D21-SUM($D45:L45))*$AQ45,$D21*$AQ45)))))</f>
        <v>0</v>
      </c>
      <c r="N45" s="55">
        <f t="shared" si="20"/>
        <v>0</v>
      </c>
      <c r="O45" s="195"/>
      <c r="U45" s="260" t="e">
        <f>SUM($AF45:AF45)-$AR45</f>
        <v>#N/A</v>
      </c>
      <c r="V45" s="260" t="e">
        <f>SUM($AF45:AG45)-$AR45</f>
        <v>#N/A</v>
      </c>
      <c r="W45" s="260" t="e">
        <f>SUM($AF45:AH45)-$AR45</f>
        <v>#N/A</v>
      </c>
      <c r="X45" s="260" t="e">
        <f>SUM($AF45:AI45)-$AR45</f>
        <v>#N/A</v>
      </c>
      <c r="Y45" s="260" t="e">
        <f>SUM($AF45:AJ45)-$AR45</f>
        <v>#N/A</v>
      </c>
      <c r="Z45" s="260" t="e">
        <f>SUM($AF45:AK45)-$AR45</f>
        <v>#N/A</v>
      </c>
      <c r="AA45" s="260" t="e">
        <f>SUM($AF45:AL45)-$AR45</f>
        <v>#N/A</v>
      </c>
      <c r="AB45" s="260" t="e">
        <f>SUM($AF45:AM45)-$AR45</f>
        <v>#N/A</v>
      </c>
      <c r="AC45" s="260" t="e">
        <f>SUM($AF45:AN45)-$AR45</f>
        <v>#N/A</v>
      </c>
      <c r="AD45" s="260" t="e">
        <f>SUM($AF45:AO45)-$AR45</f>
        <v>#N/A</v>
      </c>
      <c r="AF45" s="94">
        <f t="shared" si="21"/>
        <v>0</v>
      </c>
      <c r="AG45" s="94">
        <f>IF($AS45="未入力",0,IF($AP45="straight-line",$D21*0.9*$AQ45,IF($AP45="declining-balance",($D21-SUM($AF45:AF45))*$AQ45,$D21*$AQ45)))</f>
        <v>0</v>
      </c>
      <c r="AH45" s="94">
        <f>IF($AS45="未入力",0,IF($AP45="straight-line",$D21*0.9*$AQ45,IF($AP45="declining-balance",($D21-SUM($AF45:AG45))*$AQ45,$D21*$AQ45)))</f>
        <v>0</v>
      </c>
      <c r="AI45" s="94">
        <f>IF($AS45="未入力",0,IF($AP45="straight-line",$D21*0.9*$AQ45,IF($AP45="declining-balance",($D21-SUM($AF45:AH45))*$AQ45,$D21*$AQ45)))</f>
        <v>0</v>
      </c>
      <c r="AJ45" s="94">
        <f>IF($AS45="未入力",0,IF($AP45="straight-line",$D21*0.9*$AQ45,IF($AP45="declining-balance",($D21-SUM($AF45:AI45))*$AQ45,$D21*$AQ45)))</f>
        <v>0</v>
      </c>
      <c r="AK45" s="94">
        <f>IF($AS45="未入力",0,IF($AP45="straight-line",$D21*0.9*$AQ45,IF($AP45="declining-balance",($D21-SUM($AF45:AJ45))*$AQ45,$D21*$AQ45)))</f>
        <v>0</v>
      </c>
      <c r="AL45" s="94">
        <f>IF($AS45="未入力",0,IF($AP45="straight-line",$D21*0.9*$AQ45,IF($AP45="declining-balance",($D21-SUM($AF45:AK45))*$AQ45,$D21*$AQ45)))</f>
        <v>0</v>
      </c>
      <c r="AM45" s="94">
        <f>IF($AS45="未入力",0,IF($AP45="straight-line",$D21*0.9*$AQ45,IF($AP45="declining-balance",($D21-SUM($AF45:AL45))*$AQ45,$D21*$AQ45)))</f>
        <v>0</v>
      </c>
      <c r="AN45" s="94">
        <f>IF($AS45="未入力",0,IF($AP45="straight-line",$D21*0.9*$AQ45,IF($AP45="declining-balance",($D21-SUM($AF45:AM45))*$AQ45,$D21*$AQ45)))</f>
        <v>0</v>
      </c>
      <c r="AO45" s="94">
        <f>IF($AS45="未入力",0,IF($AP45="straight-line",$D21*0.9*$AQ45,IF($AP45="declining-balance",($D21-SUM($AF45:AN45))*$AQ45,$D21*$AQ45)))</f>
        <v>0</v>
      </c>
      <c r="AP45" s="54" t="e">
        <f t="shared" si="22"/>
        <v>#N/A</v>
      </c>
      <c r="AQ45" s="91" t="str">
        <f t="shared" si="23"/>
        <v/>
      </c>
      <c r="AR45" s="55" t="e">
        <f t="shared" si="24"/>
        <v>#N/A</v>
      </c>
      <c r="AS45" s="275" t="str">
        <f t="shared" si="25"/>
        <v>未入力</v>
      </c>
    </row>
    <row r="46" spans="1:45" ht="14.25" hidden="1" customHeight="1" outlineLevel="1">
      <c r="B46" s="386">
        <f t="shared" si="18"/>
        <v>0</v>
      </c>
      <c r="C46" s="387"/>
      <c r="D46" s="94">
        <f t="shared" si="19"/>
        <v>0</v>
      </c>
      <c r="E46" s="94">
        <f>IF($AS46="未入力",0,IF(U46&gt;0,0,IF(V46&gt;0,AG46-V46,IF($AP46="straight-line",$D22*0.9*$AQ46,IF($AP46="declining-balance",($D22-SUM($D46:D46))*$AQ46,$D22*$AQ46)))))</f>
        <v>0</v>
      </c>
      <c r="F46" s="94">
        <f>IF($AS46="未入力",0,IF(V46&gt;0,0,IF(W46&gt;0,AH46-W46,IF($AP46="straight-line",$D22*0.9*$AQ46,IF($AP46="declining-balance",($D22-SUM($D46:E46))*$AQ46,$D22*$AQ46)))))</f>
        <v>0</v>
      </c>
      <c r="G46" s="94">
        <f>IF($AS46="未入力",0,IF(W46&gt;0,0,IF(X46&gt;0,AI46-X46,IF($AP46="straight-line",$D22*0.9*$AQ46,IF($AP46="declining-balance",($D22-SUM($D46:F46))*$AQ46,$D22*$AQ46)))))</f>
        <v>0</v>
      </c>
      <c r="H46" s="94">
        <f>IF($AS46="未入力",0,IF(X46&gt;0,0,IF(Y46&gt;0,AJ46-Y46,IF($AP46="straight-line",$D22*0.9*$AQ46,IF($AP46="declining-balance",($D22-SUM($D46:G46))*$AQ46,$D22*$AQ46)))))</f>
        <v>0</v>
      </c>
      <c r="I46" s="94">
        <f>IF($AS46="未入力",0,IF(Y46&gt;0,0,IF(Z46&gt;0,AK46-Z46,IF($AP46="straight-line",$D22*0.9*$AQ46,IF($AP46="declining-balance",($D22-SUM($D46:H46))*$AQ46,$D22*$AQ46)))))</f>
        <v>0</v>
      </c>
      <c r="J46" s="94">
        <f>IF($AS46="未入力",0,IF(Z46&gt;0,0,IF(AA46&gt;0,AL46-AA46,IF($AP46="straight-line",$D22*0.9*$AQ46,IF($AP46="declining-balance",($D22-SUM($D46:I46))*$AQ46,$D22*$AQ46)))))</f>
        <v>0</v>
      </c>
      <c r="K46" s="94">
        <f>IF($AS46="未入力",0,IF(AA46&gt;0,0,IF(AB46&gt;0,AM46-AB46,IF($AP46="straight-line",$D22*0.9*$AQ46,IF($AP46="declining-balance",($D22-SUM($D46:J46))*$AQ46,$D22*$AQ46)))))</f>
        <v>0</v>
      </c>
      <c r="L46" s="94">
        <f>IF($AS46="未入力",0,IF(AB46&gt;0,0,IF(AC46&gt;0,AN46-AC46,IF($AP46="straight-line",$D22*0.9*$AQ46,IF($AP46="declining-balance",($D22-SUM($D46:K46))*$AQ46,$D22*$AQ46)))))</f>
        <v>0</v>
      </c>
      <c r="M46" s="94">
        <f>IF($AS46="未入力",0,IF(AC46&gt;0,0,IF(AD46&gt;0,AO46-AD46,IF($AP46="straight-line",$D22*0.9*$AQ46,IF($AP46="declining-balance",($D22-SUM($D46:L46))*$AQ46,$D22*$AQ46)))))</f>
        <v>0</v>
      </c>
      <c r="N46" s="55">
        <f t="shared" si="20"/>
        <v>0</v>
      </c>
      <c r="O46" s="195"/>
      <c r="U46" s="260" t="e">
        <f>SUM($AF46:AF46)-$AR46</f>
        <v>#N/A</v>
      </c>
      <c r="V46" s="260" t="e">
        <f>SUM($AF46:AG46)-$AR46</f>
        <v>#N/A</v>
      </c>
      <c r="W46" s="260" t="e">
        <f>SUM($AF46:AH46)-$AR46</f>
        <v>#N/A</v>
      </c>
      <c r="X46" s="260" t="e">
        <f>SUM($AF46:AI46)-$AR46</f>
        <v>#N/A</v>
      </c>
      <c r="Y46" s="260" t="e">
        <f>SUM($AF46:AJ46)-$AR46</f>
        <v>#N/A</v>
      </c>
      <c r="Z46" s="260" t="e">
        <f>SUM($AF46:AK46)-$AR46</f>
        <v>#N/A</v>
      </c>
      <c r="AA46" s="260" t="e">
        <f>SUM($AF46:AL46)-$AR46</f>
        <v>#N/A</v>
      </c>
      <c r="AB46" s="260" t="e">
        <f>SUM($AF46:AM46)-$AR46</f>
        <v>#N/A</v>
      </c>
      <c r="AC46" s="260" t="e">
        <f>SUM($AF46:AN46)-$AR46</f>
        <v>#N/A</v>
      </c>
      <c r="AD46" s="260" t="e">
        <f>SUM($AF46:AO46)-$AR46</f>
        <v>#N/A</v>
      </c>
      <c r="AF46" s="94">
        <f t="shared" si="21"/>
        <v>0</v>
      </c>
      <c r="AG46" s="94">
        <f>IF($AS46="未入力",0,IF($AP46="straight-line",$D22*0.9*$AQ46,IF($AP46="declining-balance",($D22-SUM($AF46:AF46))*$AQ46,$D22*$AQ46)))</f>
        <v>0</v>
      </c>
      <c r="AH46" s="94">
        <f>IF($AS46="未入力",0,IF($AP46="straight-line",$D22*0.9*$AQ46,IF($AP46="declining-balance",($D22-SUM($AF46:AG46))*$AQ46,$D22*$AQ46)))</f>
        <v>0</v>
      </c>
      <c r="AI46" s="94">
        <f>IF($AS46="未入力",0,IF($AP46="straight-line",$D22*0.9*$AQ46,IF($AP46="declining-balance",($D22-SUM($AF46:AH46))*$AQ46,$D22*$AQ46)))</f>
        <v>0</v>
      </c>
      <c r="AJ46" s="94">
        <f>IF($AS46="未入力",0,IF($AP46="straight-line",$D22*0.9*$AQ46,IF($AP46="declining-balance",($D22-SUM($AF46:AI46))*$AQ46,$D22*$AQ46)))</f>
        <v>0</v>
      </c>
      <c r="AK46" s="94">
        <f>IF($AS46="未入力",0,IF($AP46="straight-line",$D22*0.9*$AQ46,IF($AP46="declining-balance",($D22-SUM($AF46:AJ46))*$AQ46,$D22*$AQ46)))</f>
        <v>0</v>
      </c>
      <c r="AL46" s="94">
        <f>IF($AS46="未入力",0,IF($AP46="straight-line",$D22*0.9*$AQ46,IF($AP46="declining-balance",($D22-SUM($AF46:AK46))*$AQ46,$D22*$AQ46)))</f>
        <v>0</v>
      </c>
      <c r="AM46" s="94">
        <f>IF($AS46="未入力",0,IF($AP46="straight-line",$D22*0.9*$AQ46,IF($AP46="declining-balance",($D22-SUM($AF46:AL46))*$AQ46,$D22*$AQ46)))</f>
        <v>0</v>
      </c>
      <c r="AN46" s="94">
        <f>IF($AS46="未入力",0,IF($AP46="straight-line",$D22*0.9*$AQ46,IF($AP46="declining-balance",($D22-SUM($AF46:AM46))*$AQ46,$D22*$AQ46)))</f>
        <v>0</v>
      </c>
      <c r="AO46" s="94">
        <f>IF($AS46="未入力",0,IF($AP46="straight-line",$D22*0.9*$AQ46,IF($AP46="declining-balance",($D22-SUM($AF46:AN46))*$AQ46,$D22*$AQ46)))</f>
        <v>0</v>
      </c>
      <c r="AP46" s="54" t="e">
        <f t="shared" si="22"/>
        <v>#N/A</v>
      </c>
      <c r="AQ46" s="91" t="str">
        <f t="shared" si="23"/>
        <v/>
      </c>
      <c r="AR46" s="55" t="e">
        <f t="shared" si="24"/>
        <v>#N/A</v>
      </c>
      <c r="AS46" s="275" t="str">
        <f t="shared" si="25"/>
        <v>未入力</v>
      </c>
    </row>
    <row r="47" spans="1:45" ht="14.25" hidden="1" customHeight="1" outlineLevel="1">
      <c r="B47" s="386">
        <f t="shared" si="18"/>
        <v>0</v>
      </c>
      <c r="C47" s="387"/>
      <c r="D47" s="94">
        <f t="shared" si="19"/>
        <v>0</v>
      </c>
      <c r="E47" s="94">
        <f>IF($AS47="未入力",0,IF(U47&gt;0,0,IF(V47&gt;0,AG47-V47,IF($AP47="straight-line",$D23*0.9*$AQ47,IF($AP47="declining-balance",($D23-SUM($D47:D47))*$AQ47,$D23*$AQ47)))))</f>
        <v>0</v>
      </c>
      <c r="F47" s="94">
        <f>IF($AS47="未入力",0,IF(V47&gt;0,0,IF(W47&gt;0,AH47-W47,IF($AP47="straight-line",$D23*0.9*$AQ47,IF($AP47="declining-balance",($D23-SUM($D47:E47))*$AQ47,$D23*$AQ47)))))</f>
        <v>0</v>
      </c>
      <c r="G47" s="94">
        <f>IF($AS47="未入力",0,IF(W47&gt;0,0,IF(X47&gt;0,AI47-X47,IF($AP47="straight-line",$D23*0.9*$AQ47,IF($AP47="declining-balance",($D23-SUM($D47:F47))*$AQ47,$D23*$AQ47)))))</f>
        <v>0</v>
      </c>
      <c r="H47" s="94">
        <f>IF($AS47="未入力",0,IF(X47&gt;0,0,IF(Y47&gt;0,AJ47-Y47,IF($AP47="straight-line",$D23*0.9*$AQ47,IF($AP47="declining-balance",($D23-SUM($D47:G47))*$AQ47,$D23*$AQ47)))))</f>
        <v>0</v>
      </c>
      <c r="I47" s="94">
        <f>IF($AS47="未入力",0,IF(Y47&gt;0,0,IF(Z47&gt;0,AK47-Z47,IF($AP47="straight-line",$D23*0.9*$AQ47,IF($AP47="declining-balance",($D23-SUM($D47:H47))*$AQ47,$D23*$AQ47)))))</f>
        <v>0</v>
      </c>
      <c r="J47" s="94">
        <f>IF($AS47="未入力",0,IF(Z47&gt;0,0,IF(AA47&gt;0,AL47-AA47,IF($AP47="straight-line",$D23*0.9*$AQ47,IF($AP47="declining-balance",($D23-SUM($D47:I47))*$AQ47,$D23*$AQ47)))))</f>
        <v>0</v>
      </c>
      <c r="K47" s="94">
        <f>IF($AS47="未入力",0,IF(AA47&gt;0,0,IF(AB47&gt;0,AM47-AB47,IF($AP47="straight-line",$D23*0.9*$AQ47,IF($AP47="declining-balance",($D23-SUM($D47:J47))*$AQ47,$D23*$AQ47)))))</f>
        <v>0</v>
      </c>
      <c r="L47" s="94">
        <f>IF($AS47="未入力",0,IF(AB47&gt;0,0,IF(AC47&gt;0,AN47-AC47,IF($AP47="straight-line",$D23*0.9*$AQ47,IF($AP47="declining-balance",($D23-SUM($D47:K47))*$AQ47,$D23*$AQ47)))))</f>
        <v>0</v>
      </c>
      <c r="M47" s="94">
        <f>IF($AS47="未入力",0,IF(AC47&gt;0,0,IF(AD47&gt;0,AO47-AD47,IF($AP47="straight-line",$D23*0.9*$AQ47,IF($AP47="declining-balance",($D23-SUM($D47:L47))*$AQ47,$D23*$AQ47)))))</f>
        <v>0</v>
      </c>
      <c r="N47" s="55">
        <f t="shared" si="20"/>
        <v>0</v>
      </c>
      <c r="O47" s="195"/>
      <c r="U47" s="260" t="e">
        <f>SUM($AF47:AF47)-$AR47</f>
        <v>#N/A</v>
      </c>
      <c r="V47" s="260" t="e">
        <f>SUM($AF47:AG47)-$AR47</f>
        <v>#N/A</v>
      </c>
      <c r="W47" s="260" t="e">
        <f>SUM($AF47:AH47)-$AR47</f>
        <v>#N/A</v>
      </c>
      <c r="X47" s="260" t="e">
        <f>SUM($AF47:AI47)-$AR47</f>
        <v>#N/A</v>
      </c>
      <c r="Y47" s="260" t="e">
        <f>SUM($AF47:AJ47)-$AR47</f>
        <v>#N/A</v>
      </c>
      <c r="Z47" s="260" t="e">
        <f>SUM($AF47:AK47)-$AR47</f>
        <v>#N/A</v>
      </c>
      <c r="AA47" s="260" t="e">
        <f>SUM($AF47:AL47)-$AR47</f>
        <v>#N/A</v>
      </c>
      <c r="AB47" s="260" t="e">
        <f>SUM($AF47:AM47)-$AR47</f>
        <v>#N/A</v>
      </c>
      <c r="AC47" s="260" t="e">
        <f>SUM($AF47:AN47)-$AR47</f>
        <v>#N/A</v>
      </c>
      <c r="AD47" s="260" t="e">
        <f>SUM($AF47:AO47)-$AR47</f>
        <v>#N/A</v>
      </c>
      <c r="AF47" s="94">
        <f t="shared" si="21"/>
        <v>0</v>
      </c>
      <c r="AG47" s="94">
        <f>IF($AS47="未入力",0,IF($AP47="straight-line",$D23*0.9*$AQ47,IF($AP47="declining-balance",($D23-SUM($AF47:AF47))*$AQ47,$D23*$AQ47)))</f>
        <v>0</v>
      </c>
      <c r="AH47" s="94">
        <f>IF($AS47="未入力",0,IF($AP47="straight-line",$D23*0.9*$AQ47,IF($AP47="declining-balance",($D23-SUM($AF47:AG47))*$AQ47,$D23*$AQ47)))</f>
        <v>0</v>
      </c>
      <c r="AI47" s="94">
        <f>IF($AS47="未入力",0,IF($AP47="straight-line",$D23*0.9*$AQ47,IF($AP47="declining-balance",($D23-SUM($AF47:AH47))*$AQ47,$D23*$AQ47)))</f>
        <v>0</v>
      </c>
      <c r="AJ47" s="94">
        <f>IF($AS47="未入力",0,IF($AP47="straight-line",$D23*0.9*$AQ47,IF($AP47="declining-balance",($D23-SUM($AF47:AI47))*$AQ47,$D23*$AQ47)))</f>
        <v>0</v>
      </c>
      <c r="AK47" s="94">
        <f>IF($AS47="未入力",0,IF($AP47="straight-line",$D23*0.9*$AQ47,IF($AP47="declining-balance",($D23-SUM($AF47:AJ47))*$AQ47,$D23*$AQ47)))</f>
        <v>0</v>
      </c>
      <c r="AL47" s="94">
        <f>IF($AS47="未入力",0,IF($AP47="straight-line",$D23*0.9*$AQ47,IF($AP47="declining-balance",($D23-SUM($AF47:AK47))*$AQ47,$D23*$AQ47)))</f>
        <v>0</v>
      </c>
      <c r="AM47" s="94">
        <f>IF($AS47="未入力",0,IF($AP47="straight-line",$D23*0.9*$AQ47,IF($AP47="declining-balance",($D23-SUM($AF47:AL47))*$AQ47,$D23*$AQ47)))</f>
        <v>0</v>
      </c>
      <c r="AN47" s="94">
        <f>IF($AS47="未入力",0,IF($AP47="straight-line",$D23*0.9*$AQ47,IF($AP47="declining-balance",($D23-SUM($AF47:AM47))*$AQ47,$D23*$AQ47)))</f>
        <v>0</v>
      </c>
      <c r="AO47" s="94">
        <f>IF($AS47="未入力",0,IF($AP47="straight-line",$D23*0.9*$AQ47,IF($AP47="declining-balance",($D23-SUM($AF47:AN47))*$AQ47,$D23*$AQ47)))</f>
        <v>0</v>
      </c>
      <c r="AP47" s="54" t="e">
        <f t="shared" si="22"/>
        <v>#N/A</v>
      </c>
      <c r="AQ47" s="91" t="str">
        <f t="shared" si="23"/>
        <v/>
      </c>
      <c r="AR47" s="55" t="e">
        <f t="shared" si="24"/>
        <v>#N/A</v>
      </c>
      <c r="AS47" s="275" t="str">
        <f t="shared" si="25"/>
        <v>未入力</v>
      </c>
    </row>
    <row r="48" spans="1:45" ht="14.25" hidden="1" customHeight="1" outlineLevel="1">
      <c r="B48" s="386">
        <f t="shared" si="18"/>
        <v>0</v>
      </c>
      <c r="C48" s="387"/>
      <c r="D48" s="94">
        <f t="shared" si="19"/>
        <v>0</v>
      </c>
      <c r="E48" s="94">
        <f>IF($AS48="未入力",0,IF(U48&gt;0,0,IF(V48&gt;0,AG48-V48,IF($AP48="straight-line",$D24*0.9*$AQ48,IF($AP48="declining-balance",($D24-SUM($D48:D48))*$AQ48,$D24*$AQ48)))))</f>
        <v>0</v>
      </c>
      <c r="F48" s="94">
        <f>IF($AS48="未入力",0,IF(V48&gt;0,0,IF(W48&gt;0,AH48-W48,IF($AP48="straight-line",$D24*0.9*$AQ48,IF($AP48="declining-balance",($D24-SUM($D48:E48))*$AQ48,$D24*$AQ48)))))</f>
        <v>0</v>
      </c>
      <c r="G48" s="94">
        <f>IF($AS48="未入力",0,IF(W48&gt;0,0,IF(X48&gt;0,AI48-X48,IF($AP48="straight-line",$D24*0.9*$AQ48,IF($AP48="declining-balance",($D24-SUM($D48:F48))*$AQ48,$D24*$AQ48)))))</f>
        <v>0</v>
      </c>
      <c r="H48" s="94">
        <f>IF($AS48="未入力",0,IF(X48&gt;0,0,IF(Y48&gt;0,AJ48-Y48,IF($AP48="straight-line",$D24*0.9*$AQ48,IF($AP48="declining-balance",($D24-SUM($D48:G48))*$AQ48,$D24*$AQ48)))))</f>
        <v>0</v>
      </c>
      <c r="I48" s="94">
        <f>IF($AS48="未入力",0,IF(Y48&gt;0,0,IF(Z48&gt;0,AK48-Z48,IF($AP48="straight-line",$D24*0.9*$AQ48,IF($AP48="declining-balance",($D24-SUM($D48:H48))*$AQ48,$D24*$AQ48)))))</f>
        <v>0</v>
      </c>
      <c r="J48" s="94">
        <f>IF($AS48="未入力",0,IF(Z48&gt;0,0,IF(AA48&gt;0,AL48-AA48,IF($AP48="straight-line",$D24*0.9*$AQ48,IF($AP48="declining-balance",($D24-SUM($D48:I48))*$AQ48,$D24*$AQ48)))))</f>
        <v>0</v>
      </c>
      <c r="K48" s="94">
        <f>IF($AS48="未入力",0,IF(AA48&gt;0,0,IF(AB48&gt;0,AM48-AB48,IF($AP48="straight-line",$D24*0.9*$AQ48,IF($AP48="declining-balance",($D24-SUM($D48:J48))*$AQ48,$D24*$AQ48)))))</f>
        <v>0</v>
      </c>
      <c r="L48" s="94">
        <f>IF($AS48="未入力",0,IF(AB48&gt;0,0,IF(AC48&gt;0,AN48-AC48,IF($AP48="straight-line",$D24*0.9*$AQ48,IF($AP48="declining-balance",($D24-SUM($D48:K48))*$AQ48,$D24*$AQ48)))))</f>
        <v>0</v>
      </c>
      <c r="M48" s="94">
        <f>IF($AS48="未入力",0,IF(AC48&gt;0,0,IF(AD48&gt;0,AO48-AD48,IF($AP48="straight-line",$D24*0.9*$AQ48,IF($AP48="declining-balance",($D24-SUM($D48:L48))*$AQ48,$D24*$AQ48)))))</f>
        <v>0</v>
      </c>
      <c r="N48" s="55">
        <f t="shared" si="20"/>
        <v>0</v>
      </c>
      <c r="O48" s="195"/>
      <c r="U48" s="260" t="e">
        <f>SUM($AF48:AF48)-$AR48</f>
        <v>#N/A</v>
      </c>
      <c r="V48" s="260" t="e">
        <f>SUM($AF48:AG48)-$AR48</f>
        <v>#N/A</v>
      </c>
      <c r="W48" s="260" t="e">
        <f>SUM($AF48:AH48)-$AR48</f>
        <v>#N/A</v>
      </c>
      <c r="X48" s="260" t="e">
        <f>SUM($AF48:AI48)-$AR48</f>
        <v>#N/A</v>
      </c>
      <c r="Y48" s="260" t="e">
        <f>SUM($AF48:AJ48)-$AR48</f>
        <v>#N/A</v>
      </c>
      <c r="Z48" s="260" t="e">
        <f>SUM($AF48:AK48)-$AR48</f>
        <v>#N/A</v>
      </c>
      <c r="AA48" s="260" t="e">
        <f>SUM($AF48:AL48)-$AR48</f>
        <v>#N/A</v>
      </c>
      <c r="AB48" s="260" t="e">
        <f>SUM($AF48:AM48)-$AR48</f>
        <v>#N/A</v>
      </c>
      <c r="AC48" s="260" t="e">
        <f>SUM($AF48:AN48)-$AR48</f>
        <v>#N/A</v>
      </c>
      <c r="AD48" s="260" t="e">
        <f>SUM($AF48:AO48)-$AR48</f>
        <v>#N/A</v>
      </c>
      <c r="AF48" s="94">
        <f t="shared" si="21"/>
        <v>0</v>
      </c>
      <c r="AG48" s="94">
        <f>IF($AS48="未入力",0,IF($AP48="straight-line",$D24*0.9*$AQ48,IF($AP48="declining-balance",($D24-SUM($AF48:AF48))*$AQ48,$D24*$AQ48)))</f>
        <v>0</v>
      </c>
      <c r="AH48" s="94">
        <f>IF($AS48="未入力",0,IF($AP48="straight-line",$D24*0.9*$AQ48,IF($AP48="declining-balance",($D24-SUM($AF48:AG48))*$AQ48,$D24*$AQ48)))</f>
        <v>0</v>
      </c>
      <c r="AI48" s="94">
        <f>IF($AS48="未入力",0,IF($AP48="straight-line",$D24*0.9*$AQ48,IF($AP48="declining-balance",($D24-SUM($AF48:AH48))*$AQ48,$D24*$AQ48)))</f>
        <v>0</v>
      </c>
      <c r="AJ48" s="94">
        <f>IF($AS48="未入力",0,IF($AP48="straight-line",$D24*0.9*$AQ48,IF($AP48="declining-balance",($D24-SUM($AF48:AI48))*$AQ48,$D24*$AQ48)))</f>
        <v>0</v>
      </c>
      <c r="AK48" s="94">
        <f>IF($AS48="未入力",0,IF($AP48="straight-line",$D24*0.9*$AQ48,IF($AP48="declining-balance",($D24-SUM($AF48:AJ48))*$AQ48,$D24*$AQ48)))</f>
        <v>0</v>
      </c>
      <c r="AL48" s="94">
        <f>IF($AS48="未入力",0,IF($AP48="straight-line",$D24*0.9*$AQ48,IF($AP48="declining-balance",($D24-SUM($AF48:AK48))*$AQ48,$D24*$AQ48)))</f>
        <v>0</v>
      </c>
      <c r="AM48" s="94">
        <f>IF($AS48="未入力",0,IF($AP48="straight-line",$D24*0.9*$AQ48,IF($AP48="declining-balance",($D24-SUM($AF48:AL48))*$AQ48,$D24*$AQ48)))</f>
        <v>0</v>
      </c>
      <c r="AN48" s="94">
        <f>IF($AS48="未入力",0,IF($AP48="straight-line",$D24*0.9*$AQ48,IF($AP48="declining-balance",($D24-SUM($AF48:AM48))*$AQ48,$D24*$AQ48)))</f>
        <v>0</v>
      </c>
      <c r="AO48" s="94">
        <f>IF($AS48="未入力",0,IF($AP48="straight-line",$D24*0.9*$AQ48,IF($AP48="declining-balance",($D24-SUM($AF48:AN48))*$AQ48,$D24*$AQ48)))</f>
        <v>0</v>
      </c>
      <c r="AP48" s="54" t="e">
        <f t="shared" si="22"/>
        <v>#N/A</v>
      </c>
      <c r="AQ48" s="91" t="str">
        <f t="shared" si="23"/>
        <v/>
      </c>
      <c r="AR48" s="55" t="e">
        <f t="shared" si="24"/>
        <v>#N/A</v>
      </c>
      <c r="AS48" s="275" t="str">
        <f t="shared" si="25"/>
        <v>未入力</v>
      </c>
    </row>
    <row r="49" spans="1:45" ht="14.25" hidden="1" customHeight="1" outlineLevel="1">
      <c r="B49" s="372" t="s">
        <v>124</v>
      </c>
      <c r="C49" s="373"/>
      <c r="D49" s="94">
        <f t="shared" ref="D49:N49" si="26">SUM(D41:D48)</f>
        <v>21639.5</v>
      </c>
      <c r="E49" s="94">
        <f t="shared" si="26"/>
        <v>17395.900000000001</v>
      </c>
      <c r="F49" s="94">
        <f t="shared" si="26"/>
        <v>14026.481599999999</v>
      </c>
      <c r="G49" s="94">
        <f t="shared" si="26"/>
        <v>11351.163390399999</v>
      </c>
      <c r="H49" s="94">
        <f t="shared" si="26"/>
        <v>9226.9607319776005</v>
      </c>
      <c r="I49" s="94">
        <f t="shared" si="26"/>
        <v>7540.3438211902148</v>
      </c>
      <c r="J49" s="94">
        <f t="shared" si="26"/>
        <v>6201.1699940250319</v>
      </c>
      <c r="K49" s="94">
        <f t="shared" si="26"/>
        <v>5137.8659752558769</v>
      </c>
      <c r="L49" s="94">
        <f t="shared" si="26"/>
        <v>4293.6025843531661</v>
      </c>
      <c r="M49" s="94">
        <f t="shared" si="26"/>
        <v>3623.2574519764139</v>
      </c>
      <c r="N49" s="94">
        <f t="shared" si="26"/>
        <v>100436.24554917829</v>
      </c>
      <c r="U49" s="94" t="e">
        <f t="shared" ref="U49:AD49" si="27">SUM(U41:U48)</f>
        <v>#N/A</v>
      </c>
      <c r="V49" s="94" t="e">
        <f t="shared" si="27"/>
        <v>#N/A</v>
      </c>
      <c r="W49" s="94" t="e">
        <f t="shared" si="27"/>
        <v>#N/A</v>
      </c>
      <c r="X49" s="94" t="e">
        <f t="shared" si="27"/>
        <v>#N/A</v>
      </c>
      <c r="Y49" s="94" t="e">
        <f t="shared" si="27"/>
        <v>#N/A</v>
      </c>
      <c r="Z49" s="94" t="e">
        <f t="shared" si="27"/>
        <v>#N/A</v>
      </c>
      <c r="AA49" s="94" t="e">
        <f t="shared" si="27"/>
        <v>#N/A</v>
      </c>
      <c r="AB49" s="94" t="e">
        <f t="shared" si="27"/>
        <v>#N/A</v>
      </c>
      <c r="AC49" s="94" t="e">
        <f t="shared" si="27"/>
        <v>#N/A</v>
      </c>
      <c r="AD49" s="94" t="e">
        <f t="shared" si="27"/>
        <v>#N/A</v>
      </c>
      <c r="AF49" s="94">
        <f t="shared" ref="AF49:AO49" si="28">SUM(AF41:AF48)</f>
        <v>21639.5</v>
      </c>
      <c r="AG49" s="94">
        <f t="shared" si="28"/>
        <v>17395.900000000001</v>
      </c>
      <c r="AH49" s="94">
        <f t="shared" si="28"/>
        <v>14026.481599999999</v>
      </c>
      <c r="AI49" s="94">
        <f t="shared" si="28"/>
        <v>11351.163390399999</v>
      </c>
      <c r="AJ49" s="94">
        <f t="shared" si="28"/>
        <v>9226.9607319776005</v>
      </c>
      <c r="AK49" s="94">
        <f t="shared" si="28"/>
        <v>7540.3438211902148</v>
      </c>
      <c r="AL49" s="94">
        <f t="shared" si="28"/>
        <v>6201.1699940250319</v>
      </c>
      <c r="AM49" s="94">
        <f t="shared" si="28"/>
        <v>5137.8659752558769</v>
      </c>
      <c r="AN49" s="94">
        <f t="shared" si="28"/>
        <v>4293.6025843531661</v>
      </c>
      <c r="AO49" s="94">
        <f t="shared" si="28"/>
        <v>3623.2574519764139</v>
      </c>
      <c r="AP49" s="56"/>
      <c r="AQ49" s="56"/>
      <c r="AR49" s="94"/>
      <c r="AS49" s="275"/>
    </row>
    <row r="50" spans="1:45" hidden="1" outlineLevel="1"/>
    <row r="51" spans="1:45" hidden="1" outlineLevel="1">
      <c r="A51" s="33" t="s">
        <v>152</v>
      </c>
      <c r="N51" s="57" t="s">
        <v>151</v>
      </c>
    </row>
    <row r="52" spans="1:45" ht="30.75" hidden="1" customHeight="1" outlineLevel="1">
      <c r="B52" s="374" t="s">
        <v>148</v>
      </c>
      <c r="C52" s="375"/>
      <c r="D52" s="52">
        <f>+D$28</f>
        <v>2014</v>
      </c>
      <c r="E52" s="52">
        <f t="shared" ref="E52:M52" si="29">+E$28</f>
        <v>2015</v>
      </c>
      <c r="F52" s="52">
        <f t="shared" si="29"/>
        <v>2016</v>
      </c>
      <c r="G52" s="52">
        <f t="shared" si="29"/>
        <v>2017</v>
      </c>
      <c r="H52" s="52">
        <f t="shared" si="29"/>
        <v>2018</v>
      </c>
      <c r="I52" s="52">
        <f t="shared" si="29"/>
        <v>2019</v>
      </c>
      <c r="J52" s="52">
        <f t="shared" si="29"/>
        <v>2020</v>
      </c>
      <c r="K52" s="52">
        <f t="shared" si="29"/>
        <v>2021</v>
      </c>
      <c r="L52" s="52">
        <f t="shared" si="29"/>
        <v>2022</v>
      </c>
      <c r="M52" s="52">
        <f t="shared" si="29"/>
        <v>2023</v>
      </c>
      <c r="N52" s="53" t="s">
        <v>124</v>
      </c>
      <c r="U52" s="52" t="s">
        <v>138</v>
      </c>
      <c r="V52" s="52" t="s">
        <v>139</v>
      </c>
      <c r="W52" s="52" t="s">
        <v>140</v>
      </c>
      <c r="X52" s="52" t="s">
        <v>141</v>
      </c>
      <c r="Y52" s="52" t="s">
        <v>142</v>
      </c>
      <c r="Z52" s="52" t="s">
        <v>143</v>
      </c>
      <c r="AA52" s="52" t="s">
        <v>144</v>
      </c>
      <c r="AB52" s="52" t="s">
        <v>145</v>
      </c>
      <c r="AC52" s="52" t="s">
        <v>146</v>
      </c>
      <c r="AD52" s="52" t="s">
        <v>147</v>
      </c>
      <c r="AF52" s="52" t="s">
        <v>138</v>
      </c>
      <c r="AG52" s="52" t="s">
        <v>139</v>
      </c>
      <c r="AH52" s="52" t="s">
        <v>140</v>
      </c>
      <c r="AI52" s="52" t="s">
        <v>141</v>
      </c>
      <c r="AJ52" s="52" t="s">
        <v>142</v>
      </c>
      <c r="AK52" s="52" t="s">
        <v>143</v>
      </c>
      <c r="AL52" s="52" t="s">
        <v>144</v>
      </c>
      <c r="AM52" s="52" t="s">
        <v>145</v>
      </c>
      <c r="AN52" s="52" t="s">
        <v>146</v>
      </c>
      <c r="AO52" s="52" t="s">
        <v>147</v>
      </c>
      <c r="AP52" s="52" t="s">
        <v>474</v>
      </c>
      <c r="AQ52" s="52" t="s">
        <v>150</v>
      </c>
      <c r="AR52" s="52" t="s">
        <v>655</v>
      </c>
      <c r="AS52" s="349" t="s">
        <v>576</v>
      </c>
    </row>
    <row r="53" spans="1:45" ht="14.25" hidden="1" customHeight="1" outlineLevel="1">
      <c r="B53" s="386" t="str">
        <f t="shared" ref="B53:B60" si="30">+B29</f>
        <v>05.機械設備/05.Machinery &amp; Equipment</v>
      </c>
      <c r="C53" s="387"/>
      <c r="D53" s="90"/>
      <c r="E53" s="94">
        <f t="shared" ref="E53:E60" si="31">IF($AS53="未入力",0,IF($AP53="straight-line",$E17*0.9*$AQ53,IF($AP53="declining-balance",$E17*$AQ53,$E17*$AQ53)))</f>
        <v>0</v>
      </c>
      <c r="F53" s="94">
        <f>IF($AS53="未入力",0,IF(V53&gt;0,0,IF(W53&gt;0,AH53-W53,IF($AP53="straight-line",$E17*0.9*$AQ53,IF($AP53="declining-balance",($E17-SUM($E53:E53))*$AQ53,$E17*$AQ53)))))</f>
        <v>0</v>
      </c>
      <c r="G53" s="94">
        <f>IF($AS53="未入力",0,IF(W53&gt;0,0,IF(X53&gt;0,AI53-X53,IF($AP53="straight-line",$E17*0.9*$AQ53,IF($AP53="declining-balance",($E17-SUM($E53:F53))*$AQ53,$E17*$AQ53)))))</f>
        <v>0</v>
      </c>
      <c r="H53" s="94">
        <f>IF($AS53="未入力",0,IF(X53&gt;0,0,IF(Y53&gt;0,AJ53-Y53,IF($AP53="straight-line",$E17*0.9*$AQ53,IF($AP53="declining-balance",($E17-SUM($E53:G53))*$AQ53,$E17*$AQ53)))))</f>
        <v>0</v>
      </c>
      <c r="I53" s="94">
        <f>IF($AS53="未入力",0,IF(Y53&gt;0,0,IF(Z53&gt;0,AK53-Z53,IF($AP53="straight-line",$E17*0.9*$AQ53,IF($AP53="declining-balance",($E17-SUM($E53:H53))*$AQ53,$E17*$AQ53)))))</f>
        <v>0</v>
      </c>
      <c r="J53" s="94">
        <f>IF($AS53="未入力",0,IF(Z53&gt;0,0,IF(AA53&gt;0,AL53-AA53,IF($AP53="straight-line",$E17*0.9*$AQ53,IF($AP53="declining-balance",($E17-SUM($E53:I53))*$AQ53,$E17*$AQ53)))))</f>
        <v>0</v>
      </c>
      <c r="K53" s="94">
        <f>IF($AS53="未入力",0,IF(AA53&gt;0,0,IF(AB53&gt;0,AM53-AB53,IF($AP53="straight-line",$E17*0.9*$AQ53,IF($AP53="declining-balance",($E17-SUM($E53:J53))*$AQ53,$E17*$AQ53)))))</f>
        <v>0</v>
      </c>
      <c r="L53" s="94">
        <f>IF($AS53="未入力",0,IF(AB53&gt;0,0,IF(AC53&gt;0,AN53-AC53,IF($AP53="straight-line",$E17*0.9*$AQ53,IF($AP53="declining-balance",($E17-SUM($E53:K53))*$AQ53,$E17*$AQ53)))))</f>
        <v>0</v>
      </c>
      <c r="M53" s="94">
        <f>IF($AS53="未入力",0,IF(AC53&gt;0,0,IF(AD53&gt;0,AO53-AD53,IF($AP53="straight-line",$E17*0.9*$AQ53,IF($AP53="declining-balance",($E17-SUM($E53:L53))*$AQ53,$E17*$AQ53)))))</f>
        <v>0</v>
      </c>
      <c r="N53" s="55">
        <f t="shared" ref="N53:N60" si="32">SUM(D53:M53)</f>
        <v>0</v>
      </c>
      <c r="O53" s="71"/>
      <c r="Q53" s="71"/>
      <c r="R53" s="71"/>
      <c r="S53" s="71"/>
      <c r="T53" s="71"/>
      <c r="U53" s="90"/>
      <c r="V53" s="260">
        <f>SUM($AG53:AG53)-$AR53</f>
        <v>0</v>
      </c>
      <c r="W53" s="260">
        <f>SUM($AG53:AH53)-$AR53</f>
        <v>0</v>
      </c>
      <c r="X53" s="260">
        <f>SUM($AG53:AI53)-$AR53</f>
        <v>0</v>
      </c>
      <c r="Y53" s="260">
        <f>SUM($AG53:AJ53)-$AR53</f>
        <v>0</v>
      </c>
      <c r="Z53" s="260">
        <f>SUM($AG53:AK53)-$AR53</f>
        <v>0</v>
      </c>
      <c r="AA53" s="260">
        <f>SUM($AG53:AL53)-$AR53</f>
        <v>0</v>
      </c>
      <c r="AB53" s="260">
        <f>SUM($AG53:AM53)-$AR53</f>
        <v>0</v>
      </c>
      <c r="AC53" s="260">
        <f>SUM($AG53:AN53)-$AR53</f>
        <v>0</v>
      </c>
      <c r="AD53" s="260">
        <f>SUM($AG53:AO53)-$AR53</f>
        <v>0</v>
      </c>
      <c r="AF53" s="90"/>
      <c r="AG53" s="94">
        <f t="shared" ref="AG53:AG60" si="33">IF($AS53="未入力",0,IF($AP53="straight-line",$E17*0.9*$AQ53,IF($AP53="declining-balance",$E17*$AQ53,$E17*$AQ53)))</f>
        <v>0</v>
      </c>
      <c r="AH53" s="94">
        <f>IF($AS53="未入力",0,IF($AP53="straight-line",$E17*0.9*$AQ53,IF($AP53="declining-balance",($E17-SUM($AG53:AG53))*$AQ53,$E17*$AQ53)))</f>
        <v>0</v>
      </c>
      <c r="AI53" s="94">
        <f>IF($AS53="未入力",0,IF($AP53="straight-line",$E17*0.9*$AQ53,IF($AP53="declining-balance",($E17-SUM($AG53:AH53))*$AQ53,$E17*$AQ53)))</f>
        <v>0</v>
      </c>
      <c r="AJ53" s="94">
        <f>IF($AS53="未入力",0,IF($AP53="straight-line",$E17*0.9*$AQ53,IF($AP53="declining-balance",($E17-SUM($AG53:AI53))*$AQ53,$E17*$AQ53)))</f>
        <v>0</v>
      </c>
      <c r="AK53" s="94">
        <f>IF($AS53="未入力",0,IF($AP53="straight-line",$E17*0.9*$AQ53,IF($AP53="declining-balance",($E17-SUM($AG53:AJ53))*$AQ53,$E17*$AQ53)))</f>
        <v>0</v>
      </c>
      <c r="AL53" s="94">
        <f>IF($AS53="未入力",0,IF($AP53="straight-line",$E17*0.9*$AQ53,IF($AP53="declining-balance",($E17-SUM($AG53:AK53))*$AQ53,$E17*$AQ53)))</f>
        <v>0</v>
      </c>
      <c r="AM53" s="94">
        <f>IF($AS53="未入力",0,IF($AP53="straight-line",$E17*0.9*$AQ53,IF($AP53="declining-balance",($E17-SUM($AG53:AL53))*$AQ53,$E17*$AQ53)))</f>
        <v>0</v>
      </c>
      <c r="AN53" s="94">
        <f>IF($AS53="未入力",0,IF($AP53="straight-line",$E17*0.9*$AQ53,IF($AP53="declining-balance",($E17-SUM($AG53:AM53))*$AQ53,$E17*$AQ53)))</f>
        <v>0</v>
      </c>
      <c r="AO53" s="94">
        <f>IF($AS53="未入力",0,IF($AP53="straight-line",$E17*0.9*$AQ53,IF($AP53="declining-balance",($E17-SUM($AG53:AN53))*$AQ53,$E17*$AQ53)))</f>
        <v>0</v>
      </c>
      <c r="AP53" s="54" t="str">
        <f t="shared" ref="AP53:AP60" si="34">+X6</f>
        <v>declining-balance</v>
      </c>
      <c r="AQ53" s="91">
        <f t="shared" ref="AQ53:AQ60" si="35">+N6</f>
        <v>0.20599999999999999</v>
      </c>
      <c r="AR53" s="55">
        <f t="shared" ref="AR53:AR60" si="36">IF(AP53="-",0,IF(AP53="straight-line(5 years)",E17,E17*0.95))</f>
        <v>0</v>
      </c>
      <c r="AS53" s="275" t="str">
        <f>IF(AQ53="","未入力","入力")</f>
        <v>入力</v>
      </c>
    </row>
    <row r="54" spans="1:45" ht="14.25" hidden="1" customHeight="1" outlineLevel="1">
      <c r="B54" s="386" t="str">
        <f t="shared" si="30"/>
        <v>02.建物/02.Buildings</v>
      </c>
      <c r="C54" s="387"/>
      <c r="D54" s="90"/>
      <c r="E54" s="94">
        <f t="shared" si="31"/>
        <v>0</v>
      </c>
      <c r="F54" s="94">
        <f>IF($AS54="未入力",0,IF(V54&gt;0,0,IF(W54&gt;0,AH54-W54,IF($AP54="straight-line",$E18*0.9*$AQ54,IF($AP54="declining-balance",($E18-SUM($E54:E54))*$AQ54,$E18*$AQ54)))))</f>
        <v>0</v>
      </c>
      <c r="G54" s="94">
        <f>IF($AS54="未入力",0,IF(W54&gt;0,0,IF(X54&gt;0,AI54-X54,IF($AP54="straight-line",$E18*0.9*$AQ54,IF($AP54="declining-balance",($E18-SUM($E54:F54))*$AQ54,$E18*$AQ54)))))</f>
        <v>0</v>
      </c>
      <c r="H54" s="94">
        <f>IF($AS54="未入力",0,IF(X54&gt;0,0,IF(Y54&gt;0,AJ54-Y54,IF($AP54="straight-line",$E18*0.9*$AQ54,IF($AP54="declining-balance",($E18-SUM($E54:G54))*$AQ54,$E18*$AQ54)))))</f>
        <v>0</v>
      </c>
      <c r="I54" s="94">
        <f>IF($AS54="未入力",0,IF(Y54&gt;0,0,IF(Z54&gt;0,AK54-Z54,IF($AP54="straight-line",$E18*0.9*$AQ54,IF($AP54="declining-balance",($E18-SUM($E54:H54))*$AQ54,$E18*$AQ54)))))</f>
        <v>0</v>
      </c>
      <c r="J54" s="94">
        <f>IF($AS54="未入力",0,IF(Z54&gt;0,0,IF(AA54&gt;0,AL54-AA54,IF($AP54="straight-line",$E18*0.9*$AQ54,IF($AP54="declining-balance",($E18-SUM($E54:I54))*$AQ54,$E18*$AQ54)))))</f>
        <v>0</v>
      </c>
      <c r="K54" s="94">
        <f>IF($AS54="未入力",0,IF(AA54&gt;0,0,IF(AB54&gt;0,AM54-AB54,IF($AP54="straight-line",$E18*0.9*$AQ54,IF($AP54="declining-balance",($E18-SUM($E54:J54))*$AQ54,$E18*$AQ54)))))</f>
        <v>0</v>
      </c>
      <c r="L54" s="94">
        <f>IF($AS54="未入力",0,IF(AB54&gt;0,0,IF(AC54&gt;0,AN54-AC54,IF($AP54="straight-line",$E18*0.9*$AQ54,IF($AP54="declining-balance",($E18-SUM($E54:K54))*$AQ54,$E18*$AQ54)))))</f>
        <v>0</v>
      </c>
      <c r="M54" s="94">
        <f>IF($AS54="未入力",0,IF(AC54&gt;0,0,IF(AD54&gt;0,AO54-AD54,IF($AP54="straight-line",$E18*0.9*$AQ54,IF($AP54="declining-balance",($E18-SUM($E54:L54))*$AQ54,$E18*$AQ54)))))</f>
        <v>0</v>
      </c>
      <c r="N54" s="55">
        <f t="shared" si="32"/>
        <v>0</v>
      </c>
      <c r="O54" s="71"/>
      <c r="Q54" s="71"/>
      <c r="R54" s="71"/>
      <c r="S54" s="71"/>
      <c r="T54" s="71"/>
      <c r="U54" s="90"/>
      <c r="V54" s="260">
        <f>SUM($AG54:AG54)-$AR54</f>
        <v>0</v>
      </c>
      <c r="W54" s="260">
        <f>SUM($AG54:AH54)-$AR54</f>
        <v>0</v>
      </c>
      <c r="X54" s="260">
        <f>SUM($AG54:AI54)-$AR54</f>
        <v>0</v>
      </c>
      <c r="Y54" s="260">
        <f>SUM($AG54:AJ54)-$AR54</f>
        <v>0</v>
      </c>
      <c r="Z54" s="260">
        <f>SUM($AG54:AK54)-$AR54</f>
        <v>0</v>
      </c>
      <c r="AA54" s="260">
        <f>SUM($AG54:AL54)-$AR54</f>
        <v>0</v>
      </c>
      <c r="AB54" s="260">
        <f>SUM($AG54:AM54)-$AR54</f>
        <v>0</v>
      </c>
      <c r="AC54" s="260">
        <f>SUM($AG54:AN54)-$AR54</f>
        <v>0</v>
      </c>
      <c r="AD54" s="260">
        <f>SUM($AG54:AO54)-$AR54</f>
        <v>0</v>
      </c>
      <c r="AF54" s="90"/>
      <c r="AG54" s="94">
        <f t="shared" si="33"/>
        <v>0</v>
      </c>
      <c r="AH54" s="94">
        <f>IF($AS54="未入力",0,IF($AP54="straight-line",$E18*0.9*$AQ54,IF($AP54="declining-balance",($E18-SUM($AG54:AG54))*$AQ54,$E18*$AQ54)))</f>
        <v>0</v>
      </c>
      <c r="AI54" s="94">
        <f>IF($AS54="未入力",0,IF($AP54="straight-line",$E18*0.9*$AQ54,IF($AP54="declining-balance",($E18-SUM($AG54:AH54))*$AQ54,$E18*$AQ54)))</f>
        <v>0</v>
      </c>
      <c r="AJ54" s="94">
        <f>IF($AS54="未入力",0,IF($AP54="straight-line",$E18*0.9*$AQ54,IF($AP54="declining-balance",($E18-SUM($AG54:AI54))*$AQ54,$E18*$AQ54)))</f>
        <v>0</v>
      </c>
      <c r="AK54" s="94">
        <f>IF($AS54="未入力",0,IF($AP54="straight-line",$E18*0.9*$AQ54,IF($AP54="declining-balance",($E18-SUM($AG54:AJ54))*$AQ54,$E18*$AQ54)))</f>
        <v>0</v>
      </c>
      <c r="AL54" s="94">
        <f>IF($AS54="未入力",0,IF($AP54="straight-line",$E18*0.9*$AQ54,IF($AP54="declining-balance",($E18-SUM($AG54:AK54))*$AQ54,$E18*$AQ54)))</f>
        <v>0</v>
      </c>
      <c r="AM54" s="94">
        <f>IF($AS54="未入力",0,IF($AP54="straight-line",$E18*0.9*$AQ54,IF($AP54="declining-balance",($E18-SUM($AG54:AL54))*$AQ54,$E18*$AQ54)))</f>
        <v>0</v>
      </c>
      <c r="AN54" s="94">
        <f>IF($AS54="未入力",0,IF($AP54="straight-line",$E18*0.9*$AQ54,IF($AP54="declining-balance",($E18-SUM($AG54:AM54))*$AQ54,$E18*$AQ54)))</f>
        <v>0</v>
      </c>
      <c r="AO54" s="94">
        <f>IF($AS54="未入力",0,IF($AP54="straight-line",$E18*0.9*$AQ54,IF($AP54="declining-balance",($E18-SUM($AG54:AN54))*$AQ54,$E18*$AQ54)))</f>
        <v>0</v>
      </c>
      <c r="AP54" s="54" t="str">
        <f t="shared" si="34"/>
        <v>straight-line</v>
      </c>
      <c r="AQ54" s="91">
        <f t="shared" si="35"/>
        <v>3.3000000000000002E-2</v>
      </c>
      <c r="AR54" s="55">
        <f t="shared" si="36"/>
        <v>0</v>
      </c>
      <c r="AS54" s="275" t="str">
        <f t="shared" ref="AS54:AS60" si="37">IF(AQ54="","未入力","入力")</f>
        <v>入力</v>
      </c>
    </row>
    <row r="55" spans="1:45" ht="14.25" hidden="1" customHeight="1" outlineLevel="1">
      <c r="B55" s="386">
        <f t="shared" si="30"/>
        <v>0</v>
      </c>
      <c r="C55" s="387"/>
      <c r="D55" s="90"/>
      <c r="E55" s="94">
        <f t="shared" si="31"/>
        <v>0</v>
      </c>
      <c r="F55" s="94">
        <f>IF($AS55="未入力",0,IF(V55&gt;0,0,IF(W55&gt;0,AH55-W55,IF($AP55="straight-line",$E19*0.9*$AQ55,IF($AP55="declining-balance",($E19-SUM($E55:E55))*$AQ55,$E19*$AQ55)))))</f>
        <v>0</v>
      </c>
      <c r="G55" s="94">
        <f>IF($AS55="未入力",0,IF(W55&gt;0,0,IF(X55&gt;0,AI55-X55,IF($AP55="straight-line",$E19*0.9*$AQ55,IF($AP55="declining-balance",($E19-SUM($E55:F55))*$AQ55,$E19*$AQ55)))))</f>
        <v>0</v>
      </c>
      <c r="H55" s="94">
        <f>IF($AS55="未入力",0,IF(X55&gt;0,0,IF(Y55&gt;0,AJ55-Y55,IF($AP55="straight-line",$E19*0.9*$AQ55,IF($AP55="declining-balance",($E19-SUM($E55:G55))*$AQ55,$E19*$AQ55)))))</f>
        <v>0</v>
      </c>
      <c r="I55" s="94">
        <f>IF($AS55="未入力",0,IF(Y55&gt;0,0,IF(Z55&gt;0,AK55-Z55,IF($AP55="straight-line",$E19*0.9*$AQ55,IF($AP55="declining-balance",($E19-SUM($E55:H55))*$AQ55,$E19*$AQ55)))))</f>
        <v>0</v>
      </c>
      <c r="J55" s="94">
        <f>IF($AS55="未入力",0,IF(Z55&gt;0,0,IF(AA55&gt;0,AL55-AA55,IF($AP55="straight-line",$E19*0.9*$AQ55,IF($AP55="declining-balance",($E19-SUM($E55:I55))*$AQ55,$E19*$AQ55)))))</f>
        <v>0</v>
      </c>
      <c r="K55" s="94">
        <f>IF($AS55="未入力",0,IF(AA55&gt;0,0,IF(AB55&gt;0,AM55-AB55,IF($AP55="straight-line",$E19*0.9*$AQ55,IF($AP55="declining-balance",($E19-SUM($E55:J55))*$AQ55,$E19*$AQ55)))))</f>
        <v>0</v>
      </c>
      <c r="L55" s="94">
        <f>IF($AS55="未入力",0,IF(AB55&gt;0,0,IF(AC55&gt;0,AN55-AC55,IF($AP55="straight-line",$E19*0.9*$AQ55,IF($AP55="declining-balance",($E19-SUM($E55:K55))*$AQ55,$E19*$AQ55)))))</f>
        <v>0</v>
      </c>
      <c r="M55" s="94">
        <f>IF($AS55="未入力",0,IF(AC55&gt;0,0,IF(AD55&gt;0,AO55-AD55,IF($AP55="straight-line",$E19*0.9*$AQ55,IF($AP55="declining-balance",($E19-SUM($E55:L55))*$AQ55,$E19*$AQ55)))))</f>
        <v>0</v>
      </c>
      <c r="N55" s="55">
        <f t="shared" si="32"/>
        <v>0</v>
      </c>
      <c r="O55" s="71"/>
      <c r="Q55" s="71"/>
      <c r="R55" s="71"/>
      <c r="S55" s="71"/>
      <c r="T55" s="71"/>
      <c r="U55" s="90"/>
      <c r="V55" s="260" t="e">
        <f>SUM($AG55:AG55)-$AR55</f>
        <v>#N/A</v>
      </c>
      <c r="W55" s="260" t="e">
        <f>SUM($AG55:AH55)-$AR55</f>
        <v>#N/A</v>
      </c>
      <c r="X55" s="260" t="e">
        <f>SUM($AG55:AI55)-$AR55</f>
        <v>#N/A</v>
      </c>
      <c r="Y55" s="260" t="e">
        <f>SUM($AG55:AJ55)-$AR55</f>
        <v>#N/A</v>
      </c>
      <c r="Z55" s="260" t="e">
        <f>SUM($AG55:AK55)-$AR55</f>
        <v>#N/A</v>
      </c>
      <c r="AA55" s="260" t="e">
        <f>SUM($AG55:AL55)-$AR55</f>
        <v>#N/A</v>
      </c>
      <c r="AB55" s="260" t="e">
        <f>SUM($AG55:AM55)-$AR55</f>
        <v>#N/A</v>
      </c>
      <c r="AC55" s="260" t="e">
        <f>SUM($AG55:AN55)-$AR55</f>
        <v>#N/A</v>
      </c>
      <c r="AD55" s="260" t="e">
        <f>SUM($AG55:AO55)-$AR55</f>
        <v>#N/A</v>
      </c>
      <c r="AF55" s="90"/>
      <c r="AG55" s="94">
        <f t="shared" si="33"/>
        <v>0</v>
      </c>
      <c r="AH55" s="94">
        <f>IF($AS55="未入力",0,IF($AP55="straight-line",$E19*0.9*$AQ55,IF($AP55="declining-balance",($E19-SUM($AG55:AG55))*$AQ55,$E19*$AQ55)))</f>
        <v>0</v>
      </c>
      <c r="AI55" s="94">
        <f>IF($AS55="未入力",0,IF($AP55="straight-line",$E19*0.9*$AQ55,IF($AP55="declining-balance",($E19-SUM($AG55:AH55))*$AQ55,$E19*$AQ55)))</f>
        <v>0</v>
      </c>
      <c r="AJ55" s="94">
        <f>IF($AS55="未入力",0,IF($AP55="straight-line",$E19*0.9*$AQ55,IF($AP55="declining-balance",($E19-SUM($AG55:AI55))*$AQ55,$E19*$AQ55)))</f>
        <v>0</v>
      </c>
      <c r="AK55" s="94">
        <f>IF($AS55="未入力",0,IF($AP55="straight-line",$E19*0.9*$AQ55,IF($AP55="declining-balance",($E19-SUM($AG55:AJ55))*$AQ55,$E19*$AQ55)))</f>
        <v>0</v>
      </c>
      <c r="AL55" s="94">
        <f>IF($AS55="未入力",0,IF($AP55="straight-line",$E19*0.9*$AQ55,IF($AP55="declining-balance",($E19-SUM($AG55:AK55))*$AQ55,$E19*$AQ55)))</f>
        <v>0</v>
      </c>
      <c r="AM55" s="94">
        <f>IF($AS55="未入力",0,IF($AP55="straight-line",$E19*0.9*$AQ55,IF($AP55="declining-balance",($E19-SUM($AG55:AL55))*$AQ55,$E19*$AQ55)))</f>
        <v>0</v>
      </c>
      <c r="AN55" s="94">
        <f>IF($AS55="未入力",0,IF($AP55="straight-line",$E19*0.9*$AQ55,IF($AP55="declining-balance",($E19-SUM($AG55:AM55))*$AQ55,$E19*$AQ55)))</f>
        <v>0</v>
      </c>
      <c r="AO55" s="94">
        <f>IF($AS55="未入力",0,IF($AP55="straight-line",$E19*0.9*$AQ55,IF($AP55="declining-balance",($E19-SUM($AG55:AN55))*$AQ55,$E19*$AQ55)))</f>
        <v>0</v>
      </c>
      <c r="AP55" s="54" t="e">
        <f t="shared" si="34"/>
        <v>#N/A</v>
      </c>
      <c r="AQ55" s="91" t="str">
        <f t="shared" si="35"/>
        <v/>
      </c>
      <c r="AR55" s="55" t="e">
        <f t="shared" si="36"/>
        <v>#N/A</v>
      </c>
      <c r="AS55" s="275" t="str">
        <f t="shared" si="37"/>
        <v>未入力</v>
      </c>
    </row>
    <row r="56" spans="1:45" ht="14.25" hidden="1" customHeight="1" outlineLevel="1">
      <c r="B56" s="386">
        <f t="shared" si="30"/>
        <v>0</v>
      </c>
      <c r="C56" s="387"/>
      <c r="D56" s="90"/>
      <c r="E56" s="94">
        <f t="shared" si="31"/>
        <v>0</v>
      </c>
      <c r="F56" s="94">
        <f>IF($AS56="未入力",0,IF(V56&gt;0,0,IF(W56&gt;0,AH56-W56,IF($AP56="straight-line",$E20*0.9*$AQ56,IF($AP56="declining-balance",($E20-SUM($E56:E56))*$AQ56,$E20*$AQ56)))))</f>
        <v>0</v>
      </c>
      <c r="G56" s="94">
        <f>IF($AS56="未入力",0,IF(W56&gt;0,0,IF(X56&gt;0,AI56-X56,IF($AP56="straight-line",$E20*0.9*$AQ56,IF($AP56="declining-balance",($E20-SUM($E56:F56))*$AQ56,$E20*$AQ56)))))</f>
        <v>0</v>
      </c>
      <c r="H56" s="94">
        <f>IF($AS56="未入力",0,IF(X56&gt;0,0,IF(Y56&gt;0,AJ56-Y56,IF($AP56="straight-line",$E20*0.9*$AQ56,IF($AP56="declining-balance",($E20-SUM($E56:G56))*$AQ56,$E20*$AQ56)))))</f>
        <v>0</v>
      </c>
      <c r="I56" s="94">
        <f>IF($AS56="未入力",0,IF(Y56&gt;0,0,IF(Z56&gt;0,AK56-Z56,IF($AP56="straight-line",$E20*0.9*$AQ56,IF($AP56="declining-balance",($E20-SUM($E56:H56))*$AQ56,$E20*$AQ56)))))</f>
        <v>0</v>
      </c>
      <c r="J56" s="94">
        <f>IF($AS56="未入力",0,IF(Z56&gt;0,0,IF(AA56&gt;0,AL56-AA56,IF($AP56="straight-line",$E20*0.9*$AQ56,IF($AP56="declining-balance",($E20-SUM($E56:I56))*$AQ56,$E20*$AQ56)))))</f>
        <v>0</v>
      </c>
      <c r="K56" s="94">
        <f>IF($AS56="未入力",0,IF(AA56&gt;0,0,IF(AB56&gt;0,AM56-AB56,IF($AP56="straight-line",$E20*0.9*$AQ56,IF($AP56="declining-balance",($E20-SUM($E56:J56))*$AQ56,$E20*$AQ56)))))</f>
        <v>0</v>
      </c>
      <c r="L56" s="94">
        <f>IF($AS56="未入力",0,IF(AB56&gt;0,0,IF(AC56&gt;0,AN56-AC56,IF($AP56="straight-line",$E20*0.9*$AQ56,IF($AP56="declining-balance",($E20-SUM($E56:K56))*$AQ56,$E20*$AQ56)))))</f>
        <v>0</v>
      </c>
      <c r="M56" s="94">
        <f>IF($AS56="未入力",0,IF(AC56&gt;0,0,IF(AD56&gt;0,AO56-AD56,IF($AP56="straight-line",$E20*0.9*$AQ56,IF($AP56="declining-balance",($E20-SUM($E56:L56))*$AQ56,$E20*$AQ56)))))</f>
        <v>0</v>
      </c>
      <c r="N56" s="55">
        <f t="shared" si="32"/>
        <v>0</v>
      </c>
      <c r="O56" s="71"/>
      <c r="Q56" s="71"/>
      <c r="R56" s="71"/>
      <c r="S56" s="71"/>
      <c r="T56" s="71"/>
      <c r="U56" s="90"/>
      <c r="V56" s="260" t="e">
        <f>SUM($AG56:AG56)-$AR56</f>
        <v>#N/A</v>
      </c>
      <c r="W56" s="260" t="e">
        <f>SUM($AG56:AH56)-$AR56</f>
        <v>#N/A</v>
      </c>
      <c r="X56" s="260" t="e">
        <f>SUM($AG56:AI56)-$AR56</f>
        <v>#N/A</v>
      </c>
      <c r="Y56" s="260" t="e">
        <f>SUM($AG56:AJ56)-$AR56</f>
        <v>#N/A</v>
      </c>
      <c r="Z56" s="260" t="e">
        <f>SUM($AG56:AK56)-$AR56</f>
        <v>#N/A</v>
      </c>
      <c r="AA56" s="260" t="e">
        <f>SUM($AG56:AL56)-$AR56</f>
        <v>#N/A</v>
      </c>
      <c r="AB56" s="260" t="e">
        <f>SUM($AG56:AM56)-$AR56</f>
        <v>#N/A</v>
      </c>
      <c r="AC56" s="260" t="e">
        <f>SUM($AG56:AN56)-$AR56</f>
        <v>#N/A</v>
      </c>
      <c r="AD56" s="260" t="e">
        <f>SUM($AG56:AO56)-$AR56</f>
        <v>#N/A</v>
      </c>
      <c r="AF56" s="90"/>
      <c r="AG56" s="94">
        <f t="shared" si="33"/>
        <v>0</v>
      </c>
      <c r="AH56" s="94">
        <f>IF($AS56="未入力",0,IF($AP56="straight-line",$E20*0.9*$AQ56,IF($AP56="declining-balance",($E20-SUM($AG56:AG56))*$AQ56,$E20*$AQ56)))</f>
        <v>0</v>
      </c>
      <c r="AI56" s="94">
        <f>IF($AS56="未入力",0,IF($AP56="straight-line",$E20*0.9*$AQ56,IF($AP56="declining-balance",($E20-SUM($AG56:AH56))*$AQ56,$E20*$AQ56)))</f>
        <v>0</v>
      </c>
      <c r="AJ56" s="94">
        <f>IF($AS56="未入力",0,IF($AP56="straight-line",$E20*0.9*$AQ56,IF($AP56="declining-balance",($E20-SUM($AG56:AI56))*$AQ56,$E20*$AQ56)))</f>
        <v>0</v>
      </c>
      <c r="AK56" s="94">
        <f>IF($AS56="未入力",0,IF($AP56="straight-line",$E20*0.9*$AQ56,IF($AP56="declining-balance",($E20-SUM($AG56:AJ56))*$AQ56,$E20*$AQ56)))</f>
        <v>0</v>
      </c>
      <c r="AL56" s="94">
        <f>IF($AS56="未入力",0,IF($AP56="straight-line",$E20*0.9*$AQ56,IF($AP56="declining-balance",($E20-SUM($AG56:AK56))*$AQ56,$E20*$AQ56)))</f>
        <v>0</v>
      </c>
      <c r="AM56" s="94">
        <f>IF($AS56="未入力",0,IF($AP56="straight-line",$E20*0.9*$AQ56,IF($AP56="declining-balance",($E20-SUM($AG56:AL56))*$AQ56,$E20*$AQ56)))</f>
        <v>0</v>
      </c>
      <c r="AN56" s="94">
        <f>IF($AS56="未入力",0,IF($AP56="straight-line",$E20*0.9*$AQ56,IF($AP56="declining-balance",($E20-SUM($AG56:AM56))*$AQ56,$E20*$AQ56)))</f>
        <v>0</v>
      </c>
      <c r="AO56" s="94">
        <f>IF($AS56="未入力",0,IF($AP56="straight-line",$E20*0.9*$AQ56,IF($AP56="declining-balance",($E20-SUM($AG56:AN56))*$AQ56,$E20*$AQ56)))</f>
        <v>0</v>
      </c>
      <c r="AP56" s="54" t="e">
        <f t="shared" si="34"/>
        <v>#N/A</v>
      </c>
      <c r="AQ56" s="91" t="str">
        <f t="shared" si="35"/>
        <v/>
      </c>
      <c r="AR56" s="55" t="e">
        <f t="shared" si="36"/>
        <v>#N/A</v>
      </c>
      <c r="AS56" s="275" t="str">
        <f t="shared" si="37"/>
        <v>未入力</v>
      </c>
    </row>
    <row r="57" spans="1:45" ht="14.25" hidden="1" customHeight="1" outlineLevel="1">
      <c r="B57" s="386">
        <f t="shared" si="30"/>
        <v>0</v>
      </c>
      <c r="C57" s="387"/>
      <c r="D57" s="90"/>
      <c r="E57" s="94">
        <f t="shared" si="31"/>
        <v>0</v>
      </c>
      <c r="F57" s="94">
        <f>IF($AS57="未入力",0,IF(V57&gt;0,0,IF(W57&gt;0,AH57-W57,IF($AP57="straight-line",$E21*0.9*$AQ57,IF($AP57="declining-balance",($E21-SUM($E57:E57))*$AQ57,$E21*$AQ57)))))</f>
        <v>0</v>
      </c>
      <c r="G57" s="94">
        <f>IF($AS57="未入力",0,IF(W57&gt;0,0,IF(X57&gt;0,AI57-X57,IF($AP57="straight-line",$E21*0.9*$AQ57,IF($AP57="declining-balance",($E21-SUM($E57:F57))*$AQ57,$E21*$AQ57)))))</f>
        <v>0</v>
      </c>
      <c r="H57" s="94">
        <f>IF($AS57="未入力",0,IF(X57&gt;0,0,IF(Y57&gt;0,AJ57-Y57,IF($AP57="straight-line",$E21*0.9*$AQ57,IF($AP57="declining-balance",($E21-SUM($E57:G57))*$AQ57,$E21*$AQ57)))))</f>
        <v>0</v>
      </c>
      <c r="I57" s="94">
        <f>IF($AS57="未入力",0,IF(Y57&gt;0,0,IF(Z57&gt;0,AK57-Z57,IF($AP57="straight-line",$E21*0.9*$AQ57,IF($AP57="declining-balance",($E21-SUM($E57:H57))*$AQ57,$E21*$AQ57)))))</f>
        <v>0</v>
      </c>
      <c r="J57" s="94">
        <f>IF($AS57="未入力",0,IF(Z57&gt;0,0,IF(AA57&gt;0,AL57-AA57,IF($AP57="straight-line",$E21*0.9*$AQ57,IF($AP57="declining-balance",($E21-SUM($E57:I57))*$AQ57,$E21*$AQ57)))))</f>
        <v>0</v>
      </c>
      <c r="K57" s="94">
        <f>IF($AS57="未入力",0,IF(AA57&gt;0,0,IF(AB57&gt;0,AM57-AB57,IF($AP57="straight-line",$E21*0.9*$AQ57,IF($AP57="declining-balance",($E21-SUM($E57:J57))*$AQ57,$E21*$AQ57)))))</f>
        <v>0</v>
      </c>
      <c r="L57" s="94">
        <f>IF($AS57="未入力",0,IF(AB57&gt;0,0,IF(AC57&gt;0,AN57-AC57,IF($AP57="straight-line",$E21*0.9*$AQ57,IF($AP57="declining-balance",($E21-SUM($E57:K57))*$AQ57,$E21*$AQ57)))))</f>
        <v>0</v>
      </c>
      <c r="M57" s="94">
        <f>IF($AS57="未入力",0,IF(AC57&gt;0,0,IF(AD57&gt;0,AO57-AD57,IF($AP57="straight-line",$E21*0.9*$AQ57,IF($AP57="declining-balance",($E21-SUM($E57:L57))*$AQ57,$E21*$AQ57)))))</f>
        <v>0</v>
      </c>
      <c r="N57" s="55">
        <f t="shared" si="32"/>
        <v>0</v>
      </c>
      <c r="O57" s="71"/>
      <c r="Q57" s="71"/>
      <c r="R57" s="71"/>
      <c r="S57" s="71"/>
      <c r="T57" s="71"/>
      <c r="U57" s="90"/>
      <c r="V57" s="260" t="e">
        <f>SUM($AG57:AG57)-$AR57</f>
        <v>#N/A</v>
      </c>
      <c r="W57" s="260" t="e">
        <f>SUM($AG57:AH57)-$AR57</f>
        <v>#N/A</v>
      </c>
      <c r="X57" s="260" t="e">
        <f>SUM($AG57:AI57)-$AR57</f>
        <v>#N/A</v>
      </c>
      <c r="Y57" s="260" t="e">
        <f>SUM($AG57:AJ57)-$AR57</f>
        <v>#N/A</v>
      </c>
      <c r="Z57" s="260" t="e">
        <f>SUM($AG57:AK57)-$AR57</f>
        <v>#N/A</v>
      </c>
      <c r="AA57" s="260" t="e">
        <f>SUM($AG57:AL57)-$AR57</f>
        <v>#N/A</v>
      </c>
      <c r="AB57" s="260" t="e">
        <f>SUM($AG57:AM57)-$AR57</f>
        <v>#N/A</v>
      </c>
      <c r="AC57" s="260" t="e">
        <f>SUM($AG57:AN57)-$AR57</f>
        <v>#N/A</v>
      </c>
      <c r="AD57" s="260" t="e">
        <f>SUM($AG57:AO57)-$AR57</f>
        <v>#N/A</v>
      </c>
      <c r="AF57" s="90"/>
      <c r="AG57" s="94">
        <f t="shared" si="33"/>
        <v>0</v>
      </c>
      <c r="AH57" s="94">
        <f>IF($AS57="未入力",0,IF($AP57="straight-line",$E21*0.9*$AQ57,IF($AP57="declining-balance",($E21-SUM($AG57:AG57))*$AQ57,$E21*$AQ57)))</f>
        <v>0</v>
      </c>
      <c r="AI57" s="94">
        <f>IF($AS57="未入力",0,IF($AP57="straight-line",$E21*0.9*$AQ57,IF($AP57="declining-balance",($E21-SUM($AG57:AH57))*$AQ57,$E21*$AQ57)))</f>
        <v>0</v>
      </c>
      <c r="AJ57" s="94">
        <f>IF($AS57="未入力",0,IF($AP57="straight-line",$E21*0.9*$AQ57,IF($AP57="declining-balance",($E21-SUM($AG57:AI57))*$AQ57,$E21*$AQ57)))</f>
        <v>0</v>
      </c>
      <c r="AK57" s="94">
        <f>IF($AS57="未入力",0,IF($AP57="straight-line",$E21*0.9*$AQ57,IF($AP57="declining-balance",($E21-SUM($AG57:AJ57))*$AQ57,$E21*$AQ57)))</f>
        <v>0</v>
      </c>
      <c r="AL57" s="94">
        <f>IF($AS57="未入力",0,IF($AP57="straight-line",$E21*0.9*$AQ57,IF($AP57="declining-balance",($E21-SUM($AG57:AK57))*$AQ57,$E21*$AQ57)))</f>
        <v>0</v>
      </c>
      <c r="AM57" s="94">
        <f>IF($AS57="未入力",0,IF($AP57="straight-line",$E21*0.9*$AQ57,IF($AP57="declining-balance",($E21-SUM($AG57:AL57))*$AQ57,$E21*$AQ57)))</f>
        <v>0</v>
      </c>
      <c r="AN57" s="94">
        <f>IF($AS57="未入力",0,IF($AP57="straight-line",$E21*0.9*$AQ57,IF($AP57="declining-balance",($E21-SUM($AG57:AM57))*$AQ57,$E21*$AQ57)))</f>
        <v>0</v>
      </c>
      <c r="AO57" s="94">
        <f>IF($AS57="未入力",0,IF($AP57="straight-line",$E21*0.9*$AQ57,IF($AP57="declining-balance",($E21-SUM($AG57:AN57))*$AQ57,$E21*$AQ57)))</f>
        <v>0</v>
      </c>
      <c r="AP57" s="54" t="e">
        <f t="shared" si="34"/>
        <v>#N/A</v>
      </c>
      <c r="AQ57" s="91" t="str">
        <f t="shared" si="35"/>
        <v/>
      </c>
      <c r="AR57" s="55" t="e">
        <f t="shared" si="36"/>
        <v>#N/A</v>
      </c>
      <c r="AS57" s="275" t="str">
        <f t="shared" si="37"/>
        <v>未入力</v>
      </c>
    </row>
    <row r="58" spans="1:45" ht="14.25" hidden="1" customHeight="1" outlineLevel="1">
      <c r="B58" s="386">
        <f t="shared" si="30"/>
        <v>0</v>
      </c>
      <c r="C58" s="387"/>
      <c r="D58" s="90"/>
      <c r="E58" s="94">
        <f t="shared" si="31"/>
        <v>0</v>
      </c>
      <c r="F58" s="94">
        <f>IF($AS58="未入力",0,IF(V58&gt;0,0,IF(W58&gt;0,AH58-W58,IF($AP58="straight-line",$E22*0.9*$AQ58,IF($AP58="declining-balance",($E22-SUM($E58:E58))*$AQ58,$E22*$AQ58)))))</f>
        <v>0</v>
      </c>
      <c r="G58" s="94">
        <f>IF($AS58="未入力",0,IF(W58&gt;0,0,IF(X58&gt;0,AI58-X58,IF($AP58="straight-line",$E22*0.9*$AQ58,IF($AP58="declining-balance",($E22-SUM($E58:F58))*$AQ58,$E22*$AQ58)))))</f>
        <v>0</v>
      </c>
      <c r="H58" s="94">
        <f>IF($AS58="未入力",0,IF(X58&gt;0,0,IF(Y58&gt;0,AJ58-Y58,IF($AP58="straight-line",$E22*0.9*$AQ58,IF($AP58="declining-balance",($E22-SUM($E58:G58))*$AQ58,$E22*$AQ58)))))</f>
        <v>0</v>
      </c>
      <c r="I58" s="94">
        <f>IF($AS58="未入力",0,IF(Y58&gt;0,0,IF(Z58&gt;0,AK58-Z58,IF($AP58="straight-line",$E22*0.9*$AQ58,IF($AP58="declining-balance",($E22-SUM($E58:H58))*$AQ58,$E22*$AQ58)))))</f>
        <v>0</v>
      </c>
      <c r="J58" s="94">
        <f>IF($AS58="未入力",0,IF(Z58&gt;0,0,IF(AA58&gt;0,AL58-AA58,IF($AP58="straight-line",$E22*0.9*$AQ58,IF($AP58="declining-balance",($E22-SUM($E58:I58))*$AQ58,$E22*$AQ58)))))</f>
        <v>0</v>
      </c>
      <c r="K58" s="94">
        <f>IF($AS58="未入力",0,IF(AA58&gt;0,0,IF(AB58&gt;0,AM58-AB58,IF($AP58="straight-line",$E22*0.9*$AQ58,IF($AP58="declining-balance",($E22-SUM($E58:J58))*$AQ58,$E22*$AQ58)))))</f>
        <v>0</v>
      </c>
      <c r="L58" s="94">
        <f>IF($AS58="未入力",0,IF(AB58&gt;0,0,IF(AC58&gt;0,AN58-AC58,IF($AP58="straight-line",$E22*0.9*$AQ58,IF($AP58="declining-balance",($E22-SUM($E58:K58))*$AQ58,$E22*$AQ58)))))</f>
        <v>0</v>
      </c>
      <c r="M58" s="94">
        <f>IF($AS58="未入力",0,IF(AC58&gt;0,0,IF(AD58&gt;0,AO58-AD58,IF($AP58="straight-line",$E22*0.9*$AQ58,IF($AP58="declining-balance",($E22-SUM($E58:L58))*$AQ58,$E22*$AQ58)))))</f>
        <v>0</v>
      </c>
      <c r="N58" s="55">
        <f t="shared" si="32"/>
        <v>0</v>
      </c>
      <c r="O58" s="71"/>
      <c r="Q58" s="71"/>
      <c r="R58" s="71"/>
      <c r="S58" s="71"/>
      <c r="T58" s="71"/>
      <c r="U58" s="90"/>
      <c r="V58" s="260" t="e">
        <f>SUM($AG58:AG58)-$AR58</f>
        <v>#N/A</v>
      </c>
      <c r="W58" s="260" t="e">
        <f>SUM($AG58:AH58)-$AR58</f>
        <v>#N/A</v>
      </c>
      <c r="X58" s="260" t="e">
        <f>SUM($AG58:AI58)-$AR58</f>
        <v>#N/A</v>
      </c>
      <c r="Y58" s="260" t="e">
        <f>SUM($AG58:AJ58)-$AR58</f>
        <v>#N/A</v>
      </c>
      <c r="Z58" s="260" t="e">
        <f>SUM($AG58:AK58)-$AR58</f>
        <v>#N/A</v>
      </c>
      <c r="AA58" s="260" t="e">
        <f>SUM($AG58:AL58)-$AR58</f>
        <v>#N/A</v>
      </c>
      <c r="AB58" s="260" t="e">
        <f>SUM($AG58:AM58)-$AR58</f>
        <v>#N/A</v>
      </c>
      <c r="AC58" s="260" t="e">
        <f>SUM($AG58:AN58)-$AR58</f>
        <v>#N/A</v>
      </c>
      <c r="AD58" s="260" t="e">
        <f>SUM($AG58:AO58)-$AR58</f>
        <v>#N/A</v>
      </c>
      <c r="AF58" s="90"/>
      <c r="AG58" s="94">
        <f t="shared" si="33"/>
        <v>0</v>
      </c>
      <c r="AH58" s="94">
        <f>IF($AS58="未入力",0,IF($AP58="straight-line",$E22*0.9*$AQ58,IF($AP58="declining-balance",($E22-SUM($AG58:AG58))*$AQ58,$E22*$AQ58)))</f>
        <v>0</v>
      </c>
      <c r="AI58" s="94">
        <f>IF($AS58="未入力",0,IF($AP58="straight-line",$E22*0.9*$AQ58,IF($AP58="declining-balance",($E22-SUM($AG58:AH58))*$AQ58,$E22*$AQ58)))</f>
        <v>0</v>
      </c>
      <c r="AJ58" s="94">
        <f>IF($AS58="未入力",0,IF($AP58="straight-line",$E22*0.9*$AQ58,IF($AP58="declining-balance",($E22-SUM($AG58:AI58))*$AQ58,$E22*$AQ58)))</f>
        <v>0</v>
      </c>
      <c r="AK58" s="94">
        <f>IF($AS58="未入力",0,IF($AP58="straight-line",$E22*0.9*$AQ58,IF($AP58="declining-balance",($E22-SUM($AG58:AJ58))*$AQ58,$E22*$AQ58)))</f>
        <v>0</v>
      </c>
      <c r="AL58" s="94">
        <f>IF($AS58="未入力",0,IF($AP58="straight-line",$E22*0.9*$AQ58,IF($AP58="declining-balance",($E22-SUM($AG58:AK58))*$AQ58,$E22*$AQ58)))</f>
        <v>0</v>
      </c>
      <c r="AM58" s="94">
        <f>IF($AS58="未入力",0,IF($AP58="straight-line",$E22*0.9*$AQ58,IF($AP58="declining-balance",($E22-SUM($AG58:AL58))*$AQ58,$E22*$AQ58)))</f>
        <v>0</v>
      </c>
      <c r="AN58" s="94">
        <f>IF($AS58="未入力",0,IF($AP58="straight-line",$E22*0.9*$AQ58,IF($AP58="declining-balance",($E22-SUM($AG58:AM58))*$AQ58,$E22*$AQ58)))</f>
        <v>0</v>
      </c>
      <c r="AO58" s="94">
        <f>IF($AS58="未入力",0,IF($AP58="straight-line",$E22*0.9*$AQ58,IF($AP58="declining-balance",($E22-SUM($AG58:AN58))*$AQ58,$E22*$AQ58)))</f>
        <v>0</v>
      </c>
      <c r="AP58" s="54" t="e">
        <f t="shared" si="34"/>
        <v>#N/A</v>
      </c>
      <c r="AQ58" s="91" t="str">
        <f t="shared" si="35"/>
        <v/>
      </c>
      <c r="AR58" s="55" t="e">
        <f t="shared" si="36"/>
        <v>#N/A</v>
      </c>
      <c r="AS58" s="275" t="str">
        <f t="shared" si="37"/>
        <v>未入力</v>
      </c>
    </row>
    <row r="59" spans="1:45" ht="14.25" hidden="1" customHeight="1" outlineLevel="1">
      <c r="B59" s="386">
        <f t="shared" si="30"/>
        <v>0</v>
      </c>
      <c r="C59" s="387"/>
      <c r="D59" s="90"/>
      <c r="E59" s="94">
        <f t="shared" si="31"/>
        <v>0</v>
      </c>
      <c r="F59" s="94">
        <f>IF($AS59="未入力",0,IF(V59&gt;0,0,IF(W59&gt;0,AH59-W59,IF($AP59="straight-line",$E23*0.9*$AQ59,IF($AP59="declining-balance",($E23-SUM($E59:E59))*$AQ59,$E23*$AQ59)))))</f>
        <v>0</v>
      </c>
      <c r="G59" s="94">
        <f>IF($AS59="未入力",0,IF(W59&gt;0,0,IF(X59&gt;0,AI59-X59,IF($AP59="straight-line",$E23*0.9*$AQ59,IF($AP59="declining-balance",($E23-SUM($E59:F59))*$AQ59,$E23*$AQ59)))))</f>
        <v>0</v>
      </c>
      <c r="H59" s="94">
        <f>IF($AS59="未入力",0,IF(X59&gt;0,0,IF(Y59&gt;0,AJ59-Y59,IF($AP59="straight-line",$E23*0.9*$AQ59,IF($AP59="declining-balance",($E23-SUM($E59:G59))*$AQ59,$E23*$AQ59)))))</f>
        <v>0</v>
      </c>
      <c r="I59" s="94">
        <f>IF($AS59="未入力",0,IF(Y59&gt;0,0,IF(Z59&gt;0,AK59-Z59,IF($AP59="straight-line",$E23*0.9*$AQ59,IF($AP59="declining-balance",($E23-SUM($E59:H59))*$AQ59,$E23*$AQ59)))))</f>
        <v>0</v>
      </c>
      <c r="J59" s="94">
        <f>IF($AS59="未入力",0,IF(Z59&gt;0,0,IF(AA59&gt;0,AL59-AA59,IF($AP59="straight-line",$E23*0.9*$AQ59,IF($AP59="declining-balance",($E23-SUM($E59:I59))*$AQ59,$E23*$AQ59)))))</f>
        <v>0</v>
      </c>
      <c r="K59" s="94">
        <f>IF($AS59="未入力",0,IF(AA59&gt;0,0,IF(AB59&gt;0,AM59-AB59,IF($AP59="straight-line",$E23*0.9*$AQ59,IF($AP59="declining-balance",($E23-SUM($E59:J59))*$AQ59,$E23*$AQ59)))))</f>
        <v>0</v>
      </c>
      <c r="L59" s="94">
        <f>IF($AS59="未入力",0,IF(AB59&gt;0,0,IF(AC59&gt;0,AN59-AC59,IF($AP59="straight-line",$E23*0.9*$AQ59,IF($AP59="declining-balance",($E23-SUM($E59:K59))*$AQ59,$E23*$AQ59)))))</f>
        <v>0</v>
      </c>
      <c r="M59" s="94">
        <f>IF($AS59="未入力",0,IF(AC59&gt;0,0,IF(AD59&gt;0,AO59-AD59,IF($AP59="straight-line",$E23*0.9*$AQ59,IF($AP59="declining-balance",($E23-SUM($E59:L59))*$AQ59,$E23*$AQ59)))))</f>
        <v>0</v>
      </c>
      <c r="N59" s="55">
        <f t="shared" si="32"/>
        <v>0</v>
      </c>
      <c r="O59" s="71"/>
      <c r="Q59" s="71"/>
      <c r="R59" s="71"/>
      <c r="S59" s="71"/>
      <c r="T59" s="71"/>
      <c r="U59" s="90"/>
      <c r="V59" s="260" t="e">
        <f>SUM($AG59:AG59)-$AR59</f>
        <v>#N/A</v>
      </c>
      <c r="W59" s="260" t="e">
        <f>SUM($AG59:AH59)-$AR59</f>
        <v>#N/A</v>
      </c>
      <c r="X59" s="260" t="e">
        <f>SUM($AG59:AI59)-$AR59</f>
        <v>#N/A</v>
      </c>
      <c r="Y59" s="260" t="e">
        <f>SUM($AG59:AJ59)-$AR59</f>
        <v>#N/A</v>
      </c>
      <c r="Z59" s="260" t="e">
        <f>SUM($AG59:AK59)-$AR59</f>
        <v>#N/A</v>
      </c>
      <c r="AA59" s="260" t="e">
        <f>SUM($AG59:AL59)-$AR59</f>
        <v>#N/A</v>
      </c>
      <c r="AB59" s="260" t="e">
        <f>SUM($AG59:AM59)-$AR59</f>
        <v>#N/A</v>
      </c>
      <c r="AC59" s="260" t="e">
        <f>SUM($AG59:AN59)-$AR59</f>
        <v>#N/A</v>
      </c>
      <c r="AD59" s="260" t="e">
        <f>SUM($AG59:AO59)-$AR59</f>
        <v>#N/A</v>
      </c>
      <c r="AF59" s="90"/>
      <c r="AG59" s="94">
        <f t="shared" si="33"/>
        <v>0</v>
      </c>
      <c r="AH59" s="94">
        <f>IF($AS59="未入力",0,IF($AP59="straight-line",$E23*0.9*$AQ59,IF($AP59="declining-balance",($E23-SUM($AG59:AG59))*$AQ59,$E23*$AQ59)))</f>
        <v>0</v>
      </c>
      <c r="AI59" s="94">
        <f>IF($AS59="未入力",0,IF($AP59="straight-line",$E23*0.9*$AQ59,IF($AP59="declining-balance",($E23-SUM($AG59:AH59))*$AQ59,$E23*$AQ59)))</f>
        <v>0</v>
      </c>
      <c r="AJ59" s="94">
        <f>IF($AS59="未入力",0,IF($AP59="straight-line",$E23*0.9*$AQ59,IF($AP59="declining-balance",($E23-SUM($AG59:AI59))*$AQ59,$E23*$AQ59)))</f>
        <v>0</v>
      </c>
      <c r="AK59" s="94">
        <f>IF($AS59="未入力",0,IF($AP59="straight-line",$E23*0.9*$AQ59,IF($AP59="declining-balance",($E23-SUM($AG59:AJ59))*$AQ59,$E23*$AQ59)))</f>
        <v>0</v>
      </c>
      <c r="AL59" s="94">
        <f>IF($AS59="未入力",0,IF($AP59="straight-line",$E23*0.9*$AQ59,IF($AP59="declining-balance",($E23-SUM($AG59:AK59))*$AQ59,$E23*$AQ59)))</f>
        <v>0</v>
      </c>
      <c r="AM59" s="94">
        <f>IF($AS59="未入力",0,IF($AP59="straight-line",$E23*0.9*$AQ59,IF($AP59="declining-balance",($E23-SUM($AG59:AL59))*$AQ59,$E23*$AQ59)))</f>
        <v>0</v>
      </c>
      <c r="AN59" s="94">
        <f>IF($AS59="未入力",0,IF($AP59="straight-line",$E23*0.9*$AQ59,IF($AP59="declining-balance",($E23-SUM($AG59:AM59))*$AQ59,$E23*$AQ59)))</f>
        <v>0</v>
      </c>
      <c r="AO59" s="94">
        <f>IF($AS59="未入力",0,IF($AP59="straight-line",$E23*0.9*$AQ59,IF($AP59="declining-balance",($E23-SUM($AG59:AN59))*$AQ59,$E23*$AQ59)))</f>
        <v>0</v>
      </c>
      <c r="AP59" s="54" t="e">
        <f t="shared" si="34"/>
        <v>#N/A</v>
      </c>
      <c r="AQ59" s="91" t="str">
        <f t="shared" si="35"/>
        <v/>
      </c>
      <c r="AR59" s="55" t="e">
        <f t="shared" si="36"/>
        <v>#N/A</v>
      </c>
      <c r="AS59" s="275" t="str">
        <f t="shared" si="37"/>
        <v>未入力</v>
      </c>
    </row>
    <row r="60" spans="1:45" ht="14.25" hidden="1" customHeight="1" outlineLevel="1">
      <c r="B60" s="386">
        <f t="shared" si="30"/>
        <v>0</v>
      </c>
      <c r="C60" s="387"/>
      <c r="D60" s="90"/>
      <c r="E60" s="94">
        <f t="shared" si="31"/>
        <v>0</v>
      </c>
      <c r="F60" s="94">
        <f>IF($AS60="未入力",0,IF(V60&gt;0,0,IF(W60&gt;0,AH60-W60,IF($AP60="straight-line",$E24*0.9*$AQ60,IF($AP60="declining-balance",($E24-SUM($E60:E60))*$AQ60,$E24*$AQ60)))))</f>
        <v>0</v>
      </c>
      <c r="G60" s="94">
        <f>IF($AS60="未入力",0,IF(W60&gt;0,0,IF(X60&gt;0,AI60-X60,IF($AP60="straight-line",$E24*0.9*$AQ60,IF($AP60="declining-balance",($E24-SUM($E60:F60))*$AQ60,$E24*$AQ60)))))</f>
        <v>0</v>
      </c>
      <c r="H60" s="94">
        <f>IF($AS60="未入力",0,IF(X60&gt;0,0,IF(Y60&gt;0,AJ60-Y60,IF($AP60="straight-line",$E24*0.9*$AQ60,IF($AP60="declining-balance",($E24-SUM($E60:G60))*$AQ60,$E24*$AQ60)))))</f>
        <v>0</v>
      </c>
      <c r="I60" s="94">
        <f>IF($AS60="未入力",0,IF(Y60&gt;0,0,IF(Z60&gt;0,AK60-Z60,IF($AP60="straight-line",$E24*0.9*$AQ60,IF($AP60="declining-balance",($E24-SUM($E60:H60))*$AQ60,$E24*$AQ60)))))</f>
        <v>0</v>
      </c>
      <c r="J60" s="94">
        <f>IF($AS60="未入力",0,IF(Z60&gt;0,0,IF(AA60&gt;0,AL60-AA60,IF($AP60="straight-line",$E24*0.9*$AQ60,IF($AP60="declining-balance",($E24-SUM($E60:I60))*$AQ60,$E24*$AQ60)))))</f>
        <v>0</v>
      </c>
      <c r="K60" s="94">
        <f>IF($AS60="未入力",0,IF(AA60&gt;0,0,IF(AB60&gt;0,AM60-AB60,IF($AP60="straight-line",$E24*0.9*$AQ60,IF($AP60="declining-balance",($E24-SUM($E60:J60))*$AQ60,$E24*$AQ60)))))</f>
        <v>0</v>
      </c>
      <c r="L60" s="94">
        <f>IF($AS60="未入力",0,IF(AB60&gt;0,0,IF(AC60&gt;0,AN60-AC60,IF($AP60="straight-line",$E24*0.9*$AQ60,IF($AP60="declining-balance",($E24-SUM($E60:K60))*$AQ60,$E24*$AQ60)))))</f>
        <v>0</v>
      </c>
      <c r="M60" s="94">
        <f>IF($AS60="未入力",0,IF(AC60&gt;0,0,IF(AD60&gt;0,AO60-AD60,IF($AP60="straight-line",$E24*0.9*$AQ60,IF($AP60="declining-balance",($E24-SUM($E60:L60))*$AQ60,$E24*$AQ60)))))</f>
        <v>0</v>
      </c>
      <c r="N60" s="55">
        <f t="shared" si="32"/>
        <v>0</v>
      </c>
      <c r="O60" s="71"/>
      <c r="Q60" s="71"/>
      <c r="R60" s="71"/>
      <c r="S60" s="71"/>
      <c r="T60" s="71"/>
      <c r="U60" s="90"/>
      <c r="V60" s="260" t="e">
        <f>SUM($AG60:AG60)-$AR60</f>
        <v>#N/A</v>
      </c>
      <c r="W60" s="260" t="e">
        <f>SUM($AG60:AH60)-$AR60</f>
        <v>#N/A</v>
      </c>
      <c r="X60" s="260" t="e">
        <f>SUM($AG60:AI60)-$AR60</f>
        <v>#N/A</v>
      </c>
      <c r="Y60" s="260" t="e">
        <f>SUM($AG60:AJ60)-$AR60</f>
        <v>#N/A</v>
      </c>
      <c r="Z60" s="260" t="e">
        <f>SUM($AG60:AK60)-$AR60</f>
        <v>#N/A</v>
      </c>
      <c r="AA60" s="260" t="e">
        <f>SUM($AG60:AL60)-$AR60</f>
        <v>#N/A</v>
      </c>
      <c r="AB60" s="260" t="e">
        <f>SUM($AG60:AM60)-$AR60</f>
        <v>#N/A</v>
      </c>
      <c r="AC60" s="260" t="e">
        <f>SUM($AG60:AN60)-$AR60</f>
        <v>#N/A</v>
      </c>
      <c r="AD60" s="260" t="e">
        <f>SUM($AG60:AO60)-$AR60</f>
        <v>#N/A</v>
      </c>
      <c r="AF60" s="90"/>
      <c r="AG60" s="94">
        <f t="shared" si="33"/>
        <v>0</v>
      </c>
      <c r="AH60" s="94">
        <f>IF($AS60="未入力",0,IF($AP60="straight-line",$E24*0.9*$AQ60,IF($AP60="declining-balance",($E24-SUM($AG60:AG60))*$AQ60,$E24*$AQ60)))</f>
        <v>0</v>
      </c>
      <c r="AI60" s="94">
        <f>IF($AS60="未入力",0,IF($AP60="straight-line",$E24*0.9*$AQ60,IF($AP60="declining-balance",($E24-SUM($AG60:AH60))*$AQ60,$E24*$AQ60)))</f>
        <v>0</v>
      </c>
      <c r="AJ60" s="94">
        <f>IF($AS60="未入力",0,IF($AP60="straight-line",$E24*0.9*$AQ60,IF($AP60="declining-balance",($E24-SUM($AG60:AI60))*$AQ60,$E24*$AQ60)))</f>
        <v>0</v>
      </c>
      <c r="AK60" s="94">
        <f>IF($AS60="未入力",0,IF($AP60="straight-line",$E24*0.9*$AQ60,IF($AP60="declining-balance",($E24-SUM($AG60:AJ60))*$AQ60,$E24*$AQ60)))</f>
        <v>0</v>
      </c>
      <c r="AL60" s="94">
        <f>IF($AS60="未入力",0,IF($AP60="straight-line",$E24*0.9*$AQ60,IF($AP60="declining-balance",($E24-SUM($AG60:AK60))*$AQ60,$E24*$AQ60)))</f>
        <v>0</v>
      </c>
      <c r="AM60" s="94">
        <f>IF($AS60="未入力",0,IF($AP60="straight-line",$E24*0.9*$AQ60,IF($AP60="declining-balance",($E24-SUM($AG60:AL60))*$AQ60,$E24*$AQ60)))</f>
        <v>0</v>
      </c>
      <c r="AN60" s="94">
        <f>IF($AS60="未入力",0,IF($AP60="straight-line",$E24*0.9*$AQ60,IF($AP60="declining-balance",($E24-SUM($AG60:AM60))*$AQ60,$E24*$AQ60)))</f>
        <v>0</v>
      </c>
      <c r="AO60" s="94">
        <f>IF($AS60="未入力",0,IF($AP60="straight-line",$E24*0.9*$AQ60,IF($AP60="declining-balance",($E24-SUM($AG60:AN60))*$AQ60,$E24*$AQ60)))</f>
        <v>0</v>
      </c>
      <c r="AP60" s="54" t="e">
        <f t="shared" si="34"/>
        <v>#N/A</v>
      </c>
      <c r="AQ60" s="91" t="str">
        <f t="shared" si="35"/>
        <v/>
      </c>
      <c r="AR60" s="55" t="e">
        <f t="shared" si="36"/>
        <v>#N/A</v>
      </c>
      <c r="AS60" s="275" t="str">
        <f t="shared" si="37"/>
        <v>未入力</v>
      </c>
    </row>
    <row r="61" spans="1:45" ht="14.25" hidden="1" customHeight="1" outlineLevel="1">
      <c r="B61" s="372" t="s">
        <v>124</v>
      </c>
      <c r="C61" s="373"/>
      <c r="D61" s="94">
        <f t="shared" ref="D61:N61" si="38">SUM(D53:D60)</f>
        <v>0</v>
      </c>
      <c r="E61" s="94">
        <f t="shared" si="38"/>
        <v>0</v>
      </c>
      <c r="F61" s="94">
        <f t="shared" si="38"/>
        <v>0</v>
      </c>
      <c r="G61" s="94">
        <f t="shared" si="38"/>
        <v>0</v>
      </c>
      <c r="H61" s="94">
        <f t="shared" si="38"/>
        <v>0</v>
      </c>
      <c r="I61" s="94">
        <f t="shared" si="38"/>
        <v>0</v>
      </c>
      <c r="J61" s="94">
        <f t="shared" si="38"/>
        <v>0</v>
      </c>
      <c r="K61" s="94">
        <f t="shared" si="38"/>
        <v>0</v>
      </c>
      <c r="L61" s="94">
        <f t="shared" si="38"/>
        <v>0</v>
      </c>
      <c r="M61" s="94">
        <f t="shared" si="38"/>
        <v>0</v>
      </c>
      <c r="N61" s="94">
        <f t="shared" si="38"/>
        <v>0</v>
      </c>
      <c r="U61" s="94">
        <f t="shared" ref="U61:AD61" si="39">SUM(U53:U60)</f>
        <v>0</v>
      </c>
      <c r="V61" s="94" t="e">
        <f t="shared" si="39"/>
        <v>#N/A</v>
      </c>
      <c r="W61" s="94" t="e">
        <f t="shared" si="39"/>
        <v>#N/A</v>
      </c>
      <c r="X61" s="94" t="e">
        <f t="shared" si="39"/>
        <v>#N/A</v>
      </c>
      <c r="Y61" s="94" t="e">
        <f t="shared" si="39"/>
        <v>#N/A</v>
      </c>
      <c r="Z61" s="94" t="e">
        <f t="shared" si="39"/>
        <v>#N/A</v>
      </c>
      <c r="AA61" s="94" t="e">
        <f t="shared" si="39"/>
        <v>#N/A</v>
      </c>
      <c r="AB61" s="94" t="e">
        <f t="shared" si="39"/>
        <v>#N/A</v>
      </c>
      <c r="AC61" s="94" t="e">
        <f t="shared" si="39"/>
        <v>#N/A</v>
      </c>
      <c r="AD61" s="94" t="e">
        <f t="shared" si="39"/>
        <v>#N/A</v>
      </c>
      <c r="AF61" s="94">
        <f t="shared" ref="AF61:AO61" si="40">SUM(AF53:AF60)</f>
        <v>0</v>
      </c>
      <c r="AG61" s="94">
        <f t="shared" si="40"/>
        <v>0</v>
      </c>
      <c r="AH61" s="94">
        <f t="shared" si="40"/>
        <v>0</v>
      </c>
      <c r="AI61" s="94">
        <f t="shared" si="40"/>
        <v>0</v>
      </c>
      <c r="AJ61" s="94">
        <f t="shared" si="40"/>
        <v>0</v>
      </c>
      <c r="AK61" s="94">
        <f t="shared" si="40"/>
        <v>0</v>
      </c>
      <c r="AL61" s="94">
        <f t="shared" si="40"/>
        <v>0</v>
      </c>
      <c r="AM61" s="94">
        <f t="shared" si="40"/>
        <v>0</v>
      </c>
      <c r="AN61" s="94">
        <f t="shared" si="40"/>
        <v>0</v>
      </c>
      <c r="AO61" s="94">
        <f t="shared" si="40"/>
        <v>0</v>
      </c>
      <c r="AP61" s="54"/>
      <c r="AQ61" s="56"/>
      <c r="AR61" s="94"/>
      <c r="AS61" s="275"/>
    </row>
    <row r="62" spans="1:45" hidden="1" outlineLevel="1"/>
    <row r="63" spans="1:45" hidden="1" outlineLevel="1">
      <c r="A63" s="33" t="s">
        <v>153</v>
      </c>
      <c r="N63" s="57" t="s">
        <v>151</v>
      </c>
    </row>
    <row r="64" spans="1:45" ht="30.75" hidden="1" customHeight="1" outlineLevel="1">
      <c r="B64" s="374" t="s">
        <v>148</v>
      </c>
      <c r="C64" s="375"/>
      <c r="D64" s="52">
        <f>+D$28</f>
        <v>2014</v>
      </c>
      <c r="E64" s="52">
        <f t="shared" ref="E64:M64" si="41">+E$28</f>
        <v>2015</v>
      </c>
      <c r="F64" s="52">
        <f t="shared" si="41"/>
        <v>2016</v>
      </c>
      <c r="G64" s="52">
        <f t="shared" si="41"/>
        <v>2017</v>
      </c>
      <c r="H64" s="52">
        <f t="shared" si="41"/>
        <v>2018</v>
      </c>
      <c r="I64" s="52">
        <f t="shared" si="41"/>
        <v>2019</v>
      </c>
      <c r="J64" s="52">
        <f t="shared" si="41"/>
        <v>2020</v>
      </c>
      <c r="K64" s="52">
        <f t="shared" si="41"/>
        <v>2021</v>
      </c>
      <c r="L64" s="52">
        <f t="shared" si="41"/>
        <v>2022</v>
      </c>
      <c r="M64" s="52">
        <f t="shared" si="41"/>
        <v>2023</v>
      </c>
      <c r="N64" s="53" t="s">
        <v>124</v>
      </c>
      <c r="U64" s="52" t="s">
        <v>138</v>
      </c>
      <c r="V64" s="52" t="s">
        <v>139</v>
      </c>
      <c r="W64" s="52" t="s">
        <v>140</v>
      </c>
      <c r="X64" s="52" t="s">
        <v>141</v>
      </c>
      <c r="Y64" s="52" t="s">
        <v>142</v>
      </c>
      <c r="Z64" s="52" t="s">
        <v>143</v>
      </c>
      <c r="AA64" s="52" t="s">
        <v>144</v>
      </c>
      <c r="AB64" s="52" t="s">
        <v>145</v>
      </c>
      <c r="AC64" s="52" t="s">
        <v>146</v>
      </c>
      <c r="AD64" s="52" t="s">
        <v>147</v>
      </c>
      <c r="AF64" s="52" t="s">
        <v>138</v>
      </c>
      <c r="AG64" s="52" t="s">
        <v>139</v>
      </c>
      <c r="AH64" s="52" t="s">
        <v>140</v>
      </c>
      <c r="AI64" s="52" t="s">
        <v>141</v>
      </c>
      <c r="AJ64" s="52" t="s">
        <v>142</v>
      </c>
      <c r="AK64" s="52" t="s">
        <v>143</v>
      </c>
      <c r="AL64" s="52" t="s">
        <v>144</v>
      </c>
      <c r="AM64" s="52" t="s">
        <v>145</v>
      </c>
      <c r="AN64" s="52" t="s">
        <v>146</v>
      </c>
      <c r="AO64" s="52" t="s">
        <v>147</v>
      </c>
      <c r="AP64" s="52" t="s">
        <v>474</v>
      </c>
      <c r="AQ64" s="52" t="s">
        <v>150</v>
      </c>
      <c r="AR64" s="52" t="s">
        <v>655</v>
      </c>
      <c r="AS64" s="349" t="s">
        <v>576</v>
      </c>
    </row>
    <row r="65" spans="1:45" ht="14.25" hidden="1" customHeight="1" outlineLevel="1">
      <c r="B65" s="386" t="str">
        <f t="shared" ref="B65:B72" si="42">+B29</f>
        <v>05.機械設備/05.Machinery &amp; Equipment</v>
      </c>
      <c r="C65" s="387"/>
      <c r="D65" s="90"/>
      <c r="E65" s="90"/>
      <c r="F65" s="94">
        <f t="shared" ref="F65:F72" si="43">IF($AS65="未入力",0,IF($AS65="未入力",0,IF($AP65="straight-line",$F17*0.9*$AQ65,IF($AP65="declining-balance",$F17*$AQ65,$F17*$AQ65))))</f>
        <v>0</v>
      </c>
      <c r="G65" s="94">
        <f>IF($AS65="未入力",0,IF(W65&gt;0,0,IF(X65&gt;0,AI65-X65,IF($AP65="straight-line",$F17*0.9*$AQ65,IF($AP65="declining-balance",($F17-SUM($F65:F65))*$AQ65,$F17*$AQ65)))))</f>
        <v>0</v>
      </c>
      <c r="H65" s="94">
        <f>IF($AS65="未入力",0,IF(X65&gt;0,0,IF(Y65&gt;0,AJ65-Y65,IF($AP65="straight-line",$F17*0.9*$AQ65,IF($AP65="declining-balance",($F17-SUM($F65:G65))*$AQ65,$F17*$AQ65)))))</f>
        <v>0</v>
      </c>
      <c r="I65" s="94">
        <f>IF($AS65="未入力",0,IF(Y65&gt;0,0,IF(Z65&gt;0,AK65-Z65,IF($AP65="straight-line",$F17*0.9*$AQ65,IF($AP65="declining-balance",($F17-SUM($F65:H65))*$AQ65,$F17*$AQ65)))))</f>
        <v>0</v>
      </c>
      <c r="J65" s="94">
        <f>IF($AS65="未入力",0,IF(Z65&gt;0,0,IF(AA65&gt;0,AL65-AA65,IF($AP65="straight-line",$F17*0.9*$AQ65,IF($AP65="declining-balance",($F17-SUM($F65:I65))*$AQ65,$F17*$AQ65)))))</f>
        <v>0</v>
      </c>
      <c r="K65" s="94">
        <f>IF($AS65="未入力",0,IF(AA65&gt;0,0,IF(AB65&gt;0,AM65-AB65,IF($AP65="straight-line",$F17*0.9*$AQ65,IF($AP65="declining-balance",($F17-SUM($F65:J65))*$AQ65,$F17*$AQ65)))))</f>
        <v>0</v>
      </c>
      <c r="L65" s="94">
        <f>IF($AS65="未入力",0,IF(AB65&gt;0,0,IF(AC65&gt;0,AN65-AC65,IF($AP65="straight-line",$F17*0.9*$AQ65,IF($AP65="declining-balance",($F17-SUM($F65:K65))*$AQ65,$F17*$AQ65)))))</f>
        <v>0</v>
      </c>
      <c r="M65" s="94">
        <f>IF($AS65="未入力",0,IF(AC65&gt;0,0,IF(AD65&gt;0,AO65-AD65,IF($AP65="straight-line",$F17*0.9*$AQ65,IF($AP65="declining-balance",($F17-SUM($F65:L65))*$AQ65,$F17*$AQ65)))))</f>
        <v>0</v>
      </c>
      <c r="N65" s="55">
        <f t="shared" ref="N65:N72" si="44">SUM(D65:M65)</f>
        <v>0</v>
      </c>
      <c r="U65" s="90"/>
      <c r="V65" s="90"/>
      <c r="W65" s="260">
        <f>SUM($AH65:AH65)-$AR65</f>
        <v>0</v>
      </c>
      <c r="X65" s="260">
        <f>SUM($AH65:AI65)-$AR65</f>
        <v>0</v>
      </c>
      <c r="Y65" s="260">
        <f>SUM($AH65:AJ65)-$AR65</f>
        <v>0</v>
      </c>
      <c r="Z65" s="260">
        <f>SUM($AH65:AK65)-$AR65</f>
        <v>0</v>
      </c>
      <c r="AA65" s="260">
        <f>SUM($AH65:AL65)-$AR65</f>
        <v>0</v>
      </c>
      <c r="AB65" s="260">
        <f>SUM($AH65:AM65)-$AR65</f>
        <v>0</v>
      </c>
      <c r="AC65" s="260">
        <f>SUM($AH65:AN65)-$AR65</f>
        <v>0</v>
      </c>
      <c r="AD65" s="260">
        <f>SUM($AH65:AO65)-$AR65</f>
        <v>0</v>
      </c>
      <c r="AF65" s="90"/>
      <c r="AG65" s="90"/>
      <c r="AH65" s="94">
        <f t="shared" ref="AH65:AH72" si="45">IF($AS65="未入力",0,IF($AP65="straight-line",$F17*0.9*$AQ65,IF($AP65="declining-balance",$F17*$AQ65,$F17*$AQ65)))</f>
        <v>0</v>
      </c>
      <c r="AI65" s="94">
        <f>IF($AS65="未入力",0,IF($AP65="straight-line",$F17*0.9*$AQ65,IF($AP65="declining-balance",($F17-SUM($AH65:AH65))*$AQ65,$F17*$AQ65)))</f>
        <v>0</v>
      </c>
      <c r="AJ65" s="94">
        <f>IF($AS65="未入力",0,IF($AP65="straight-line",$F17*0.9*$AQ65,IF($AP65="declining-balance",($F17-SUM($AH65:AI65))*$AQ65,$F17*$AQ65)))</f>
        <v>0</v>
      </c>
      <c r="AK65" s="94">
        <f>IF($AS65="未入力",0,IF($AP65="straight-line",$F17*0.9*$AQ65,IF($AP65="declining-balance",($F17-SUM($AH65:AJ65))*$AQ65,$F17*$AQ65)))</f>
        <v>0</v>
      </c>
      <c r="AL65" s="94">
        <f>IF($AS65="未入力",0,IF($AP65="straight-line",$F17*0.9*$AQ65,IF($AP65="declining-balance",($F17-SUM($AH65:AK65))*$AQ65,$F17*$AQ65)))</f>
        <v>0</v>
      </c>
      <c r="AM65" s="94">
        <f>IF($AS65="未入力",0,IF($AP65="straight-line",$F17*0.9*$AQ65,IF($AP65="declining-balance",($F17-SUM($AH65:AL65))*$AQ65,$F17*$AQ65)))</f>
        <v>0</v>
      </c>
      <c r="AN65" s="94">
        <f>IF($AS65="未入力",0,IF($AP65="straight-line",$F17*0.9*$AQ65,IF($AP65="declining-balance",($F17-SUM($AH65:AM65))*$AQ65,$F17*$AQ65)))</f>
        <v>0</v>
      </c>
      <c r="AO65" s="94">
        <f>IF($AS65="未入力",0,IF($AP65="straight-line",$F17*0.9*$AQ65,IF($AP65="declining-balance",($F17-SUM($AH65:AN65))*$AQ65,$F17*$AQ65)))</f>
        <v>0</v>
      </c>
      <c r="AP65" s="91" t="str">
        <f t="shared" ref="AP65:AP72" si="46">+X6</f>
        <v>declining-balance</v>
      </c>
      <c r="AQ65" s="91">
        <f t="shared" ref="AQ65:AQ72" si="47">+N6</f>
        <v>0.20599999999999999</v>
      </c>
      <c r="AR65" s="55">
        <f t="shared" ref="AR65:AR72" si="48">IF(AP65="-",0,IF(AP65="straight-line(5 years)",F17,F17*0.95))</f>
        <v>0</v>
      </c>
      <c r="AS65" s="275" t="str">
        <f>IF(AQ65="","未入力","入力")</f>
        <v>入力</v>
      </c>
    </row>
    <row r="66" spans="1:45" ht="14.25" hidden="1" customHeight="1" outlineLevel="1">
      <c r="B66" s="386" t="str">
        <f t="shared" si="42"/>
        <v>02.建物/02.Buildings</v>
      </c>
      <c r="C66" s="387"/>
      <c r="D66" s="90"/>
      <c r="E66" s="90"/>
      <c r="F66" s="94">
        <f t="shared" si="43"/>
        <v>0</v>
      </c>
      <c r="G66" s="94">
        <f>IF($AS66="未入力",0,IF(W66&gt;0,0,IF(X66&gt;0,AI66-X66,IF($AP66="straight-line",$F18*0.9*$AQ66,IF($AP66="declining-balance",($F18-SUM($F66:F66))*$AQ66,$F18*$AQ66)))))</f>
        <v>0</v>
      </c>
      <c r="H66" s="94">
        <f>IF($AS66="未入力",0,IF(X66&gt;0,0,IF(Y66&gt;0,AJ66-Y66,IF($AP66="straight-line",$F18*0.9*$AQ66,IF($AP66="declining-balance",($F18-SUM($F66:G66))*$AQ66,$F18*$AQ66)))))</f>
        <v>0</v>
      </c>
      <c r="I66" s="94">
        <f>IF($AS66="未入力",0,IF(Y66&gt;0,0,IF(Z66&gt;0,AK66-Z66,IF($AP66="straight-line",$F18*0.9*$AQ66,IF($AP66="declining-balance",($F18-SUM($F66:H66))*$AQ66,$F18*$AQ66)))))</f>
        <v>0</v>
      </c>
      <c r="J66" s="94">
        <f>IF($AS66="未入力",0,IF(Z66&gt;0,0,IF(AA66&gt;0,AL66-AA66,IF($AP66="straight-line",$F18*0.9*$AQ66,IF($AP66="declining-balance",($F18-SUM($F66:I66))*$AQ66,$F18*$AQ66)))))</f>
        <v>0</v>
      </c>
      <c r="K66" s="94">
        <f>IF($AS66="未入力",0,IF(AA66&gt;0,0,IF(AB66&gt;0,AM66-AB66,IF($AP66="straight-line",$F18*0.9*$AQ66,IF($AP66="declining-balance",($F18-SUM($F66:J66))*$AQ66,$F18*$AQ66)))))</f>
        <v>0</v>
      </c>
      <c r="L66" s="94">
        <f>IF($AS66="未入力",0,IF(AB66&gt;0,0,IF(AC66&gt;0,AN66-AC66,IF($AP66="straight-line",$F18*0.9*$AQ66,IF($AP66="declining-balance",($F18-SUM($F66:K66))*$AQ66,$F18*$AQ66)))))</f>
        <v>0</v>
      </c>
      <c r="M66" s="94">
        <f>IF($AS66="未入力",0,IF(AC66&gt;0,0,IF(AD66&gt;0,AO66-AD66,IF($AP66="straight-line",$F18*0.9*$AQ66,IF($AP66="declining-balance",($F18-SUM($F66:L66))*$AQ66,$F18*$AQ66)))))</f>
        <v>0</v>
      </c>
      <c r="N66" s="55">
        <f t="shared" si="44"/>
        <v>0</v>
      </c>
      <c r="U66" s="90"/>
      <c r="V66" s="90"/>
      <c r="W66" s="260">
        <f>SUM($AH66:AH66)-$AR66</f>
        <v>0</v>
      </c>
      <c r="X66" s="260">
        <f>SUM($AH66:AI66)-$AR66</f>
        <v>0</v>
      </c>
      <c r="Y66" s="260">
        <f>SUM($AH66:AJ66)-$AR66</f>
        <v>0</v>
      </c>
      <c r="Z66" s="260">
        <f>SUM($AH66:AK66)-$AR66</f>
        <v>0</v>
      </c>
      <c r="AA66" s="260">
        <f>SUM($AH66:AL66)-$AR66</f>
        <v>0</v>
      </c>
      <c r="AB66" s="260">
        <f>SUM($AH66:AM66)-$AR66</f>
        <v>0</v>
      </c>
      <c r="AC66" s="260">
        <f>SUM($AH66:AN66)-$AR66</f>
        <v>0</v>
      </c>
      <c r="AD66" s="260">
        <f>SUM($AH66:AO66)-$AR66</f>
        <v>0</v>
      </c>
      <c r="AF66" s="90"/>
      <c r="AG66" s="90"/>
      <c r="AH66" s="94">
        <f t="shared" si="45"/>
        <v>0</v>
      </c>
      <c r="AI66" s="94">
        <f>IF($AS66="未入力",0,IF($AP66="straight-line",$F18*0.9*$AQ66,IF($AP66="declining-balance",($F18-SUM($AH66:AH66))*$AQ66,$F18*$AQ66)))</f>
        <v>0</v>
      </c>
      <c r="AJ66" s="94">
        <f>IF($AS66="未入力",0,IF($AP66="straight-line",$F18*0.9*$AQ66,IF($AP66="declining-balance",($F18-SUM($AH66:AI66))*$AQ66,$F18*$AQ66)))</f>
        <v>0</v>
      </c>
      <c r="AK66" s="94">
        <f>IF($AS66="未入力",0,IF($AP66="straight-line",$F18*0.9*$AQ66,IF($AP66="declining-balance",($F18-SUM($AH66:AJ66))*$AQ66,$F18*$AQ66)))</f>
        <v>0</v>
      </c>
      <c r="AL66" s="94">
        <f>IF($AS66="未入力",0,IF($AP66="straight-line",$F18*0.9*$AQ66,IF($AP66="declining-balance",($F18-SUM($AH66:AK66))*$AQ66,$F18*$AQ66)))</f>
        <v>0</v>
      </c>
      <c r="AM66" s="94">
        <f>IF($AS66="未入力",0,IF($AP66="straight-line",$F18*0.9*$AQ66,IF($AP66="declining-balance",($F18-SUM($AH66:AL66))*$AQ66,$F18*$AQ66)))</f>
        <v>0</v>
      </c>
      <c r="AN66" s="94">
        <f>IF($AS66="未入力",0,IF($AP66="straight-line",$F18*0.9*$AQ66,IF($AP66="declining-balance",($F18-SUM($AH66:AM66))*$AQ66,$F18*$AQ66)))</f>
        <v>0</v>
      </c>
      <c r="AO66" s="94">
        <f>IF($AS66="未入力",0,IF($AP66="straight-line",$F18*0.9*$AQ66,IF($AP66="declining-balance",($F18-SUM($AH66:AN66))*$AQ66,$F18*$AQ66)))</f>
        <v>0</v>
      </c>
      <c r="AP66" s="91" t="str">
        <f t="shared" si="46"/>
        <v>straight-line</v>
      </c>
      <c r="AQ66" s="91">
        <f t="shared" si="47"/>
        <v>3.3000000000000002E-2</v>
      </c>
      <c r="AR66" s="55">
        <f t="shared" si="48"/>
        <v>0</v>
      </c>
      <c r="AS66" s="275" t="str">
        <f t="shared" ref="AS66:AS72" si="49">IF(AQ66="","未入力","入力")</f>
        <v>入力</v>
      </c>
    </row>
    <row r="67" spans="1:45" ht="14.25" hidden="1" customHeight="1" outlineLevel="1">
      <c r="B67" s="386">
        <f t="shared" si="42"/>
        <v>0</v>
      </c>
      <c r="C67" s="387"/>
      <c r="D67" s="90"/>
      <c r="E67" s="90"/>
      <c r="F67" s="94">
        <f t="shared" si="43"/>
        <v>0</v>
      </c>
      <c r="G67" s="94">
        <f>IF($AS67="未入力",0,IF(W67&gt;0,0,IF(X67&gt;0,AI67-X67,IF($AP67="straight-line",$F19*0.9*$AQ67,IF($AP67="declining-balance",($F19-SUM($F67:F67))*$AQ67,$F19*$AQ67)))))</f>
        <v>0</v>
      </c>
      <c r="H67" s="94">
        <f>IF($AS67="未入力",0,IF(X67&gt;0,0,IF(Y67&gt;0,AJ67-Y67,IF($AP67="straight-line",$F19*0.9*$AQ67,IF($AP67="declining-balance",($F19-SUM($F67:G67))*$AQ67,$F19*$AQ67)))))</f>
        <v>0</v>
      </c>
      <c r="I67" s="94">
        <f>IF($AS67="未入力",0,IF(Y67&gt;0,0,IF(Z67&gt;0,AK67-Z67,IF($AP67="straight-line",$F19*0.9*$AQ67,IF($AP67="declining-balance",($F19-SUM($F67:H67))*$AQ67,$F19*$AQ67)))))</f>
        <v>0</v>
      </c>
      <c r="J67" s="94">
        <f>IF($AS67="未入力",0,IF(Z67&gt;0,0,IF(AA67&gt;0,AL67-AA67,IF($AP67="straight-line",$F19*0.9*$AQ67,IF($AP67="declining-balance",($F19-SUM($F67:I67))*$AQ67,$F19*$AQ67)))))</f>
        <v>0</v>
      </c>
      <c r="K67" s="94">
        <f>IF($AS67="未入力",0,IF(AA67&gt;0,0,IF(AB67&gt;0,AM67-AB67,IF($AP67="straight-line",$F19*0.9*$AQ67,IF($AP67="declining-balance",($F19-SUM($F67:J67))*$AQ67,$F19*$AQ67)))))</f>
        <v>0</v>
      </c>
      <c r="L67" s="94">
        <f>IF($AS67="未入力",0,IF(AB67&gt;0,0,IF(AC67&gt;0,AN67-AC67,IF($AP67="straight-line",$F19*0.9*$AQ67,IF($AP67="declining-balance",($F19-SUM($F67:K67))*$AQ67,$F19*$AQ67)))))</f>
        <v>0</v>
      </c>
      <c r="M67" s="94">
        <f>IF($AS67="未入力",0,IF(AC67&gt;0,0,IF(AD67&gt;0,AO67-AD67,IF($AP67="straight-line",$F19*0.9*$AQ67,IF($AP67="declining-balance",($F19-SUM($F67:L67))*$AQ67,$F19*$AQ67)))))</f>
        <v>0</v>
      </c>
      <c r="N67" s="55">
        <f t="shared" si="44"/>
        <v>0</v>
      </c>
      <c r="U67" s="90"/>
      <c r="V67" s="90"/>
      <c r="W67" s="260" t="e">
        <f>SUM($AH67:AH67)-$AR67</f>
        <v>#N/A</v>
      </c>
      <c r="X67" s="260" t="e">
        <f>SUM($AH67:AI67)-$AR67</f>
        <v>#N/A</v>
      </c>
      <c r="Y67" s="260" t="e">
        <f>SUM($AH67:AJ67)-$AR67</f>
        <v>#N/A</v>
      </c>
      <c r="Z67" s="260" t="e">
        <f>SUM($AH67:AK67)-$AR67</f>
        <v>#N/A</v>
      </c>
      <c r="AA67" s="260" t="e">
        <f>SUM($AH67:AL67)-$AR67</f>
        <v>#N/A</v>
      </c>
      <c r="AB67" s="260" t="e">
        <f>SUM($AH67:AM67)-$AR67</f>
        <v>#N/A</v>
      </c>
      <c r="AC67" s="260" t="e">
        <f>SUM($AH67:AN67)-$AR67</f>
        <v>#N/A</v>
      </c>
      <c r="AD67" s="260" t="e">
        <f>SUM($AH67:AO67)-$AR67</f>
        <v>#N/A</v>
      </c>
      <c r="AF67" s="90"/>
      <c r="AG67" s="90"/>
      <c r="AH67" s="94">
        <f t="shared" si="45"/>
        <v>0</v>
      </c>
      <c r="AI67" s="94">
        <f>IF($AS67="未入力",0,IF($AP67="straight-line",$F19*0.9*$AQ67,IF($AP67="declining-balance",($F19-SUM($AH67:AH67))*$AQ67,$F19*$AQ67)))</f>
        <v>0</v>
      </c>
      <c r="AJ67" s="94">
        <f>IF($AS67="未入力",0,IF($AP67="straight-line",$F19*0.9*$AQ67,IF($AP67="declining-balance",($F19-SUM($AH67:AI67))*$AQ67,$F19*$AQ67)))</f>
        <v>0</v>
      </c>
      <c r="AK67" s="94">
        <f>IF($AS67="未入力",0,IF($AP67="straight-line",$F19*0.9*$AQ67,IF($AP67="declining-balance",($F19-SUM($AH67:AJ67))*$AQ67,$F19*$AQ67)))</f>
        <v>0</v>
      </c>
      <c r="AL67" s="94">
        <f>IF($AS67="未入力",0,IF($AP67="straight-line",$F19*0.9*$AQ67,IF($AP67="declining-balance",($F19-SUM($AH67:AK67))*$AQ67,$F19*$AQ67)))</f>
        <v>0</v>
      </c>
      <c r="AM67" s="94">
        <f>IF($AS67="未入力",0,IF($AP67="straight-line",$F19*0.9*$AQ67,IF($AP67="declining-balance",($F19-SUM($AH67:AL67))*$AQ67,$F19*$AQ67)))</f>
        <v>0</v>
      </c>
      <c r="AN67" s="94">
        <f>IF($AS67="未入力",0,IF($AP67="straight-line",$F19*0.9*$AQ67,IF($AP67="declining-balance",($F19-SUM($AH67:AM67))*$AQ67,$F19*$AQ67)))</f>
        <v>0</v>
      </c>
      <c r="AO67" s="94">
        <f>IF($AS67="未入力",0,IF($AP67="straight-line",$F19*0.9*$AQ67,IF($AP67="declining-balance",($F19-SUM($AH67:AN67))*$AQ67,$F19*$AQ67)))</f>
        <v>0</v>
      </c>
      <c r="AP67" s="91" t="e">
        <f t="shared" si="46"/>
        <v>#N/A</v>
      </c>
      <c r="AQ67" s="91" t="str">
        <f t="shared" si="47"/>
        <v/>
      </c>
      <c r="AR67" s="55" t="e">
        <f t="shared" si="48"/>
        <v>#N/A</v>
      </c>
      <c r="AS67" s="275" t="str">
        <f t="shared" si="49"/>
        <v>未入力</v>
      </c>
    </row>
    <row r="68" spans="1:45" ht="14.25" hidden="1" customHeight="1" outlineLevel="1">
      <c r="B68" s="386">
        <f t="shared" si="42"/>
        <v>0</v>
      </c>
      <c r="C68" s="387"/>
      <c r="D68" s="90"/>
      <c r="E68" s="90"/>
      <c r="F68" s="94">
        <f t="shared" si="43"/>
        <v>0</v>
      </c>
      <c r="G68" s="94">
        <f>IF($AS68="未入力",0,IF(W68&gt;0,0,IF(X68&gt;0,AI68-X68,IF($AP68="straight-line",$F20*0.9*$AQ68,IF($AP68="declining-balance",($F20-SUM($F68:F68))*$AQ68,$F20*$AQ68)))))</f>
        <v>0</v>
      </c>
      <c r="H68" s="94">
        <f>IF($AS68="未入力",0,IF(X68&gt;0,0,IF(Y68&gt;0,AJ68-Y68,IF($AP68="straight-line",$F20*0.9*$AQ68,IF($AP68="declining-balance",($F20-SUM($F68:G68))*$AQ68,$F20*$AQ68)))))</f>
        <v>0</v>
      </c>
      <c r="I68" s="94">
        <f>IF($AS68="未入力",0,IF(Y68&gt;0,0,IF(Z68&gt;0,AK68-Z68,IF($AP68="straight-line",$F20*0.9*$AQ68,IF($AP68="declining-balance",($F20-SUM($F68:H68))*$AQ68,$F20*$AQ68)))))</f>
        <v>0</v>
      </c>
      <c r="J68" s="94">
        <f>IF($AS68="未入力",0,IF(Z68&gt;0,0,IF(AA68&gt;0,AL68-AA68,IF($AP68="straight-line",$F20*0.9*$AQ68,IF($AP68="declining-balance",($F20-SUM($F68:I68))*$AQ68,$F20*$AQ68)))))</f>
        <v>0</v>
      </c>
      <c r="K68" s="94">
        <f>IF($AS68="未入力",0,IF(AA68&gt;0,0,IF(AB68&gt;0,AM68-AB68,IF($AP68="straight-line",$F20*0.9*$AQ68,IF($AP68="declining-balance",($F20-SUM($F68:J68))*$AQ68,$F20*$AQ68)))))</f>
        <v>0</v>
      </c>
      <c r="L68" s="94">
        <f>IF($AS68="未入力",0,IF(AB68&gt;0,0,IF(AC68&gt;0,AN68-AC68,IF($AP68="straight-line",$F20*0.9*$AQ68,IF($AP68="declining-balance",($F20-SUM($F68:K68))*$AQ68,$F20*$AQ68)))))</f>
        <v>0</v>
      </c>
      <c r="M68" s="94">
        <f>IF($AS68="未入力",0,IF(AC68&gt;0,0,IF(AD68&gt;0,AO68-AD68,IF($AP68="straight-line",$F20*0.9*$AQ68,IF($AP68="declining-balance",($F20-SUM($F68:L68))*$AQ68,$F20*$AQ68)))))</f>
        <v>0</v>
      </c>
      <c r="N68" s="55">
        <f t="shared" si="44"/>
        <v>0</v>
      </c>
      <c r="U68" s="90"/>
      <c r="V68" s="90"/>
      <c r="W68" s="260" t="e">
        <f>SUM($AH68:AH68)-$AR68</f>
        <v>#N/A</v>
      </c>
      <c r="X68" s="260" t="e">
        <f>SUM($AH68:AI68)-$AR68</f>
        <v>#N/A</v>
      </c>
      <c r="Y68" s="260" t="e">
        <f>SUM($AH68:AJ68)-$AR68</f>
        <v>#N/A</v>
      </c>
      <c r="Z68" s="260" t="e">
        <f>SUM($AH68:AK68)-$AR68</f>
        <v>#N/A</v>
      </c>
      <c r="AA68" s="260" t="e">
        <f>SUM($AH68:AL68)-$AR68</f>
        <v>#N/A</v>
      </c>
      <c r="AB68" s="260" t="e">
        <f>SUM($AH68:AM68)-$AR68</f>
        <v>#N/A</v>
      </c>
      <c r="AC68" s="260" t="e">
        <f>SUM($AH68:AN68)-$AR68</f>
        <v>#N/A</v>
      </c>
      <c r="AD68" s="260" t="e">
        <f>SUM($AH68:AO68)-$AR68</f>
        <v>#N/A</v>
      </c>
      <c r="AF68" s="90"/>
      <c r="AG68" s="90"/>
      <c r="AH68" s="94">
        <f t="shared" si="45"/>
        <v>0</v>
      </c>
      <c r="AI68" s="94">
        <f>IF($AS68="未入力",0,IF($AP68="straight-line",$F20*0.9*$AQ68,IF($AP68="declining-balance",($F20-SUM($AH68:AH68))*$AQ68,$F20*$AQ68)))</f>
        <v>0</v>
      </c>
      <c r="AJ68" s="94">
        <f>IF($AS68="未入力",0,IF($AP68="straight-line",$F20*0.9*$AQ68,IF($AP68="declining-balance",($F20-SUM($AH68:AI68))*$AQ68,$F20*$AQ68)))</f>
        <v>0</v>
      </c>
      <c r="AK68" s="94">
        <f>IF($AS68="未入力",0,IF($AP68="straight-line",$F20*0.9*$AQ68,IF($AP68="declining-balance",($F20-SUM($AH68:AJ68))*$AQ68,$F20*$AQ68)))</f>
        <v>0</v>
      </c>
      <c r="AL68" s="94">
        <f>IF($AS68="未入力",0,IF($AP68="straight-line",$F20*0.9*$AQ68,IF($AP68="declining-balance",($F20-SUM($AH68:AK68))*$AQ68,$F20*$AQ68)))</f>
        <v>0</v>
      </c>
      <c r="AM68" s="94">
        <f>IF($AS68="未入力",0,IF($AP68="straight-line",$F20*0.9*$AQ68,IF($AP68="declining-balance",($F20-SUM($AH68:AL68))*$AQ68,$F20*$AQ68)))</f>
        <v>0</v>
      </c>
      <c r="AN68" s="94">
        <f>IF($AS68="未入力",0,IF($AP68="straight-line",$F20*0.9*$AQ68,IF($AP68="declining-balance",($F20-SUM($AH68:AM68))*$AQ68,$F20*$AQ68)))</f>
        <v>0</v>
      </c>
      <c r="AO68" s="94">
        <f>IF($AS68="未入力",0,IF($AP68="straight-line",$F20*0.9*$AQ68,IF($AP68="declining-balance",($F20-SUM($AH68:AN68))*$AQ68,$F20*$AQ68)))</f>
        <v>0</v>
      </c>
      <c r="AP68" s="91" t="e">
        <f t="shared" si="46"/>
        <v>#N/A</v>
      </c>
      <c r="AQ68" s="91" t="str">
        <f t="shared" si="47"/>
        <v/>
      </c>
      <c r="AR68" s="55" t="e">
        <f t="shared" si="48"/>
        <v>#N/A</v>
      </c>
      <c r="AS68" s="275" t="str">
        <f t="shared" si="49"/>
        <v>未入力</v>
      </c>
    </row>
    <row r="69" spans="1:45" ht="14.25" hidden="1" customHeight="1" outlineLevel="1">
      <c r="B69" s="386">
        <f t="shared" si="42"/>
        <v>0</v>
      </c>
      <c r="C69" s="387"/>
      <c r="D69" s="90"/>
      <c r="E69" s="90"/>
      <c r="F69" s="94">
        <f t="shared" si="43"/>
        <v>0</v>
      </c>
      <c r="G69" s="94">
        <f>IF($AS69="未入力",0,IF(W69&gt;0,0,IF(X69&gt;0,AI69-X69,IF($AP69="straight-line",$F21*0.9*$AQ69,IF($AP69="declining-balance",($F21-SUM($F69:F69))*$AQ69,$F21*$AQ69)))))</f>
        <v>0</v>
      </c>
      <c r="H69" s="94">
        <f>IF($AS69="未入力",0,IF(X69&gt;0,0,IF(Y69&gt;0,AJ69-Y69,IF($AP69="straight-line",$F21*0.9*$AQ69,IF($AP69="declining-balance",($F21-SUM($F69:G69))*$AQ69,$F21*$AQ69)))))</f>
        <v>0</v>
      </c>
      <c r="I69" s="94">
        <f>IF($AS69="未入力",0,IF(Y69&gt;0,0,IF(Z69&gt;0,AK69-Z69,IF($AP69="straight-line",$F21*0.9*$AQ69,IF($AP69="declining-balance",($F21-SUM($F69:H69))*$AQ69,$F21*$AQ69)))))</f>
        <v>0</v>
      </c>
      <c r="J69" s="94">
        <f>IF($AS69="未入力",0,IF(Z69&gt;0,0,IF(AA69&gt;0,AL69-AA69,IF($AP69="straight-line",$F21*0.9*$AQ69,IF($AP69="declining-balance",($F21-SUM($F69:I69))*$AQ69,$F21*$AQ69)))))</f>
        <v>0</v>
      </c>
      <c r="K69" s="94">
        <f>IF($AS69="未入力",0,IF(AA69&gt;0,0,IF(AB69&gt;0,AM69-AB69,IF($AP69="straight-line",$F21*0.9*$AQ69,IF($AP69="declining-balance",($F21-SUM($F69:J69))*$AQ69,$F21*$AQ69)))))</f>
        <v>0</v>
      </c>
      <c r="L69" s="94">
        <f>IF($AS69="未入力",0,IF(AB69&gt;0,0,IF(AC69&gt;0,AN69-AC69,IF($AP69="straight-line",$F21*0.9*$AQ69,IF($AP69="declining-balance",($F21-SUM($F69:K69))*$AQ69,$F21*$AQ69)))))</f>
        <v>0</v>
      </c>
      <c r="M69" s="94">
        <f>IF($AS69="未入力",0,IF(AC69&gt;0,0,IF(AD69&gt;0,AO69-AD69,IF($AP69="straight-line",$F21*0.9*$AQ69,IF($AP69="declining-balance",($F21-SUM($F69:L69))*$AQ69,$F21*$AQ69)))))</f>
        <v>0</v>
      </c>
      <c r="N69" s="55">
        <f t="shared" si="44"/>
        <v>0</v>
      </c>
      <c r="U69" s="90"/>
      <c r="V69" s="90"/>
      <c r="W69" s="260" t="e">
        <f>SUM($AH69:AH69)-$AR69</f>
        <v>#N/A</v>
      </c>
      <c r="X69" s="260" t="e">
        <f>SUM($AH69:AI69)-$AR69</f>
        <v>#N/A</v>
      </c>
      <c r="Y69" s="260" t="e">
        <f>SUM($AH69:AJ69)-$AR69</f>
        <v>#N/A</v>
      </c>
      <c r="Z69" s="260" t="e">
        <f>SUM($AH69:AK69)-$AR69</f>
        <v>#N/A</v>
      </c>
      <c r="AA69" s="260" t="e">
        <f>SUM($AH69:AL69)-$AR69</f>
        <v>#N/A</v>
      </c>
      <c r="AB69" s="260" t="e">
        <f>SUM($AH69:AM69)-$AR69</f>
        <v>#N/A</v>
      </c>
      <c r="AC69" s="260" t="e">
        <f>SUM($AH69:AN69)-$AR69</f>
        <v>#N/A</v>
      </c>
      <c r="AD69" s="260" t="e">
        <f>SUM($AH69:AO69)-$AR69</f>
        <v>#N/A</v>
      </c>
      <c r="AF69" s="90"/>
      <c r="AG69" s="90"/>
      <c r="AH69" s="94">
        <f t="shared" si="45"/>
        <v>0</v>
      </c>
      <c r="AI69" s="94">
        <f>IF($AS69="未入力",0,IF($AP69="straight-line",$F21*0.9*$AQ69,IF($AP69="declining-balance",($F21-SUM($AH69:AH69))*$AQ69,$F21*$AQ69)))</f>
        <v>0</v>
      </c>
      <c r="AJ69" s="94">
        <f>IF($AS69="未入力",0,IF($AP69="straight-line",$F21*0.9*$AQ69,IF($AP69="declining-balance",($F21-SUM($AH69:AI69))*$AQ69,$F21*$AQ69)))</f>
        <v>0</v>
      </c>
      <c r="AK69" s="94">
        <f>IF($AS69="未入力",0,IF($AP69="straight-line",$F21*0.9*$AQ69,IF($AP69="declining-balance",($F21-SUM($AH69:AJ69))*$AQ69,$F21*$AQ69)))</f>
        <v>0</v>
      </c>
      <c r="AL69" s="94">
        <f>IF($AS69="未入力",0,IF($AP69="straight-line",$F21*0.9*$AQ69,IF($AP69="declining-balance",($F21-SUM($AH69:AK69))*$AQ69,$F21*$AQ69)))</f>
        <v>0</v>
      </c>
      <c r="AM69" s="94">
        <f>IF($AS69="未入力",0,IF($AP69="straight-line",$F21*0.9*$AQ69,IF($AP69="declining-balance",($F21-SUM($AH69:AL69))*$AQ69,$F21*$AQ69)))</f>
        <v>0</v>
      </c>
      <c r="AN69" s="94">
        <f>IF($AS69="未入力",0,IF($AP69="straight-line",$F21*0.9*$AQ69,IF($AP69="declining-balance",($F21-SUM($AH69:AM69))*$AQ69,$F21*$AQ69)))</f>
        <v>0</v>
      </c>
      <c r="AO69" s="94">
        <f>IF($AS69="未入力",0,IF($AP69="straight-line",$F21*0.9*$AQ69,IF($AP69="declining-balance",($F21-SUM($AH69:AN69))*$AQ69,$F21*$AQ69)))</f>
        <v>0</v>
      </c>
      <c r="AP69" s="91" t="e">
        <f t="shared" si="46"/>
        <v>#N/A</v>
      </c>
      <c r="AQ69" s="91" t="str">
        <f t="shared" si="47"/>
        <v/>
      </c>
      <c r="AR69" s="55" t="e">
        <f t="shared" si="48"/>
        <v>#N/A</v>
      </c>
      <c r="AS69" s="275" t="str">
        <f t="shared" si="49"/>
        <v>未入力</v>
      </c>
    </row>
    <row r="70" spans="1:45" ht="14.25" hidden="1" customHeight="1" outlineLevel="1">
      <c r="B70" s="386">
        <f t="shared" si="42"/>
        <v>0</v>
      </c>
      <c r="C70" s="387"/>
      <c r="D70" s="90"/>
      <c r="E70" s="90"/>
      <c r="F70" s="94">
        <f t="shared" si="43"/>
        <v>0</v>
      </c>
      <c r="G70" s="94">
        <f>IF($AS70="未入力",0,IF(W70&gt;0,0,IF(X70&gt;0,AI70-X70,IF($AP70="straight-line",$F22*0.9*$AQ70,IF($AP70="declining-balance",($F22-SUM($F70:F70))*$AQ70,$F22*$AQ70)))))</f>
        <v>0</v>
      </c>
      <c r="H70" s="94">
        <f>IF($AS70="未入力",0,IF(X70&gt;0,0,IF(Y70&gt;0,AJ70-Y70,IF($AP70="straight-line",$F22*0.9*$AQ70,IF($AP70="declining-balance",($F22-SUM($F70:G70))*$AQ70,$F22*$AQ70)))))</f>
        <v>0</v>
      </c>
      <c r="I70" s="94">
        <f>IF($AS70="未入力",0,IF(Y70&gt;0,0,IF(Z70&gt;0,AK70-Z70,IF($AP70="straight-line",$F22*0.9*$AQ70,IF($AP70="declining-balance",($F22-SUM($F70:H70))*$AQ70,$F22*$AQ70)))))</f>
        <v>0</v>
      </c>
      <c r="J70" s="94">
        <f>IF($AS70="未入力",0,IF(Z70&gt;0,0,IF(AA70&gt;0,AL70-AA70,IF($AP70="straight-line",$F22*0.9*$AQ70,IF($AP70="declining-balance",($F22-SUM($F70:I70))*$AQ70,$F22*$AQ70)))))</f>
        <v>0</v>
      </c>
      <c r="K70" s="94">
        <f>IF($AS70="未入力",0,IF(AA70&gt;0,0,IF(AB70&gt;0,AM70-AB70,IF($AP70="straight-line",$F22*0.9*$AQ70,IF($AP70="declining-balance",($F22-SUM($F70:J70))*$AQ70,$F22*$AQ70)))))</f>
        <v>0</v>
      </c>
      <c r="L70" s="94">
        <f>IF($AS70="未入力",0,IF(AB70&gt;0,0,IF(AC70&gt;0,AN70-AC70,IF($AP70="straight-line",$F22*0.9*$AQ70,IF($AP70="declining-balance",($F22-SUM($F70:K70))*$AQ70,$F22*$AQ70)))))</f>
        <v>0</v>
      </c>
      <c r="M70" s="94">
        <f>IF($AS70="未入力",0,IF(AC70&gt;0,0,IF(AD70&gt;0,AO70-AD70,IF($AP70="straight-line",$F22*0.9*$AQ70,IF($AP70="declining-balance",($F22-SUM($F70:L70))*$AQ70,$F22*$AQ70)))))</f>
        <v>0</v>
      </c>
      <c r="N70" s="55">
        <f t="shared" si="44"/>
        <v>0</v>
      </c>
      <c r="U70" s="90"/>
      <c r="V70" s="90"/>
      <c r="W70" s="260" t="e">
        <f>SUM($AH70:AH70)-$AR70</f>
        <v>#N/A</v>
      </c>
      <c r="X70" s="260" t="e">
        <f>SUM($AH70:AI70)-$AR70</f>
        <v>#N/A</v>
      </c>
      <c r="Y70" s="260" t="e">
        <f>SUM($AH70:AJ70)-$AR70</f>
        <v>#N/A</v>
      </c>
      <c r="Z70" s="260" t="e">
        <f>SUM($AH70:AK70)-$AR70</f>
        <v>#N/A</v>
      </c>
      <c r="AA70" s="260" t="e">
        <f>SUM($AH70:AL70)-$AR70</f>
        <v>#N/A</v>
      </c>
      <c r="AB70" s="260" t="e">
        <f>SUM($AH70:AM70)-$AR70</f>
        <v>#N/A</v>
      </c>
      <c r="AC70" s="260" t="e">
        <f>SUM($AH70:AN70)-$AR70</f>
        <v>#N/A</v>
      </c>
      <c r="AD70" s="260" t="e">
        <f>SUM($AH70:AO70)-$AR70</f>
        <v>#N/A</v>
      </c>
      <c r="AF70" s="90"/>
      <c r="AG70" s="90"/>
      <c r="AH70" s="94">
        <f t="shared" si="45"/>
        <v>0</v>
      </c>
      <c r="AI70" s="94">
        <f>IF($AS70="未入力",0,IF($AP70="straight-line",$F22*0.9*$AQ70,IF($AP70="declining-balance",($F22-SUM($AH70:AH70))*$AQ70,$F22*$AQ70)))</f>
        <v>0</v>
      </c>
      <c r="AJ70" s="94">
        <f>IF($AS70="未入力",0,IF($AP70="straight-line",$F22*0.9*$AQ70,IF($AP70="declining-balance",($F22-SUM($AH70:AI70))*$AQ70,$F22*$AQ70)))</f>
        <v>0</v>
      </c>
      <c r="AK70" s="94">
        <f>IF($AS70="未入力",0,IF($AP70="straight-line",$F22*0.9*$AQ70,IF($AP70="declining-balance",($F22-SUM($AH70:AJ70))*$AQ70,$F22*$AQ70)))</f>
        <v>0</v>
      </c>
      <c r="AL70" s="94">
        <f>IF($AS70="未入力",0,IF($AP70="straight-line",$F22*0.9*$AQ70,IF($AP70="declining-balance",($F22-SUM($AH70:AK70))*$AQ70,$F22*$AQ70)))</f>
        <v>0</v>
      </c>
      <c r="AM70" s="94">
        <f>IF($AS70="未入力",0,IF($AP70="straight-line",$F22*0.9*$AQ70,IF($AP70="declining-balance",($F22-SUM($AH70:AL70))*$AQ70,$F22*$AQ70)))</f>
        <v>0</v>
      </c>
      <c r="AN70" s="94">
        <f>IF($AS70="未入力",0,IF($AP70="straight-line",$F22*0.9*$AQ70,IF($AP70="declining-balance",($F22-SUM($AH70:AM70))*$AQ70,$F22*$AQ70)))</f>
        <v>0</v>
      </c>
      <c r="AO70" s="94">
        <f>IF($AS70="未入力",0,IF($AP70="straight-line",$F22*0.9*$AQ70,IF($AP70="declining-balance",($F22-SUM($AH70:AN70))*$AQ70,$F22*$AQ70)))</f>
        <v>0</v>
      </c>
      <c r="AP70" s="91" t="e">
        <f t="shared" si="46"/>
        <v>#N/A</v>
      </c>
      <c r="AQ70" s="91" t="str">
        <f t="shared" si="47"/>
        <v/>
      </c>
      <c r="AR70" s="55" t="e">
        <f t="shared" si="48"/>
        <v>#N/A</v>
      </c>
      <c r="AS70" s="275" t="str">
        <f t="shared" si="49"/>
        <v>未入力</v>
      </c>
    </row>
    <row r="71" spans="1:45" ht="14.25" hidden="1" customHeight="1" outlineLevel="1">
      <c r="B71" s="386">
        <f t="shared" si="42"/>
        <v>0</v>
      </c>
      <c r="C71" s="387"/>
      <c r="D71" s="90"/>
      <c r="E71" s="90"/>
      <c r="F71" s="94">
        <f t="shared" si="43"/>
        <v>0</v>
      </c>
      <c r="G71" s="94">
        <f>IF($AS71="未入力",0,IF(W71&gt;0,0,IF(X71&gt;0,AI71-X71,IF($AP71="straight-line",$F23*0.9*$AQ71,IF($AP71="declining-balance",($F23-SUM($F71:F71))*$AQ71,$F23*$AQ71)))))</f>
        <v>0</v>
      </c>
      <c r="H71" s="94">
        <f>IF($AS71="未入力",0,IF(X71&gt;0,0,IF(Y71&gt;0,AJ71-Y71,IF($AP71="straight-line",$F23*0.9*$AQ71,IF($AP71="declining-balance",($F23-SUM($F71:G71))*$AQ71,$F23*$AQ71)))))</f>
        <v>0</v>
      </c>
      <c r="I71" s="94">
        <f>IF($AS71="未入力",0,IF(Y71&gt;0,0,IF(Z71&gt;0,AK71-Z71,IF($AP71="straight-line",$F23*0.9*$AQ71,IF($AP71="declining-balance",($F23-SUM($F71:H71))*$AQ71,$F23*$AQ71)))))</f>
        <v>0</v>
      </c>
      <c r="J71" s="94">
        <f>IF($AS71="未入力",0,IF(Z71&gt;0,0,IF(AA71&gt;0,AL71-AA71,IF($AP71="straight-line",$F23*0.9*$AQ71,IF($AP71="declining-balance",($F23-SUM($F71:I71))*$AQ71,$F23*$AQ71)))))</f>
        <v>0</v>
      </c>
      <c r="K71" s="94">
        <f>IF($AS71="未入力",0,IF(AA71&gt;0,0,IF(AB71&gt;0,AM71-AB71,IF($AP71="straight-line",$F23*0.9*$AQ71,IF($AP71="declining-balance",($F23-SUM($F71:J71))*$AQ71,$F23*$AQ71)))))</f>
        <v>0</v>
      </c>
      <c r="L71" s="94">
        <f>IF($AS71="未入力",0,IF(AB71&gt;0,0,IF(AC71&gt;0,AN71-AC71,IF($AP71="straight-line",$F23*0.9*$AQ71,IF($AP71="declining-balance",($F23-SUM($F71:K71))*$AQ71,$F23*$AQ71)))))</f>
        <v>0</v>
      </c>
      <c r="M71" s="94">
        <f>IF($AS71="未入力",0,IF(AC71&gt;0,0,IF(AD71&gt;0,AO71-AD71,IF($AP71="straight-line",$F23*0.9*$AQ71,IF($AP71="declining-balance",($F23-SUM($F71:L71))*$AQ71,$F23*$AQ71)))))</f>
        <v>0</v>
      </c>
      <c r="N71" s="55">
        <f t="shared" si="44"/>
        <v>0</v>
      </c>
      <c r="U71" s="90"/>
      <c r="V71" s="90"/>
      <c r="W71" s="260" t="e">
        <f>SUM($AH71:AH71)-$AR71</f>
        <v>#N/A</v>
      </c>
      <c r="X71" s="260" t="e">
        <f>SUM($AH71:AI71)-$AR71</f>
        <v>#N/A</v>
      </c>
      <c r="Y71" s="260" t="e">
        <f>SUM($AH71:AJ71)-$AR71</f>
        <v>#N/A</v>
      </c>
      <c r="Z71" s="260" t="e">
        <f>SUM($AH71:AK71)-$AR71</f>
        <v>#N/A</v>
      </c>
      <c r="AA71" s="260" t="e">
        <f>SUM($AH71:AL71)-$AR71</f>
        <v>#N/A</v>
      </c>
      <c r="AB71" s="260" t="e">
        <f>SUM($AH71:AM71)-$AR71</f>
        <v>#N/A</v>
      </c>
      <c r="AC71" s="260" t="e">
        <f>SUM($AH71:AN71)-$AR71</f>
        <v>#N/A</v>
      </c>
      <c r="AD71" s="260" t="e">
        <f>SUM($AH71:AO71)-$AR71</f>
        <v>#N/A</v>
      </c>
      <c r="AF71" s="90"/>
      <c r="AG71" s="90"/>
      <c r="AH71" s="94">
        <f t="shared" si="45"/>
        <v>0</v>
      </c>
      <c r="AI71" s="94">
        <f>IF($AS71="未入力",0,IF($AP71="straight-line",$F23*0.9*$AQ71,IF($AP71="declining-balance",($F23-SUM($AH71:AH71))*$AQ71,$F23*$AQ71)))</f>
        <v>0</v>
      </c>
      <c r="AJ71" s="94">
        <f>IF($AS71="未入力",0,IF($AP71="straight-line",$F23*0.9*$AQ71,IF($AP71="declining-balance",($F23-SUM($AH71:AI71))*$AQ71,$F23*$AQ71)))</f>
        <v>0</v>
      </c>
      <c r="AK71" s="94">
        <f>IF($AS71="未入力",0,IF($AP71="straight-line",$F23*0.9*$AQ71,IF($AP71="declining-balance",($F23-SUM($AH71:AJ71))*$AQ71,$F23*$AQ71)))</f>
        <v>0</v>
      </c>
      <c r="AL71" s="94">
        <f>IF($AS71="未入力",0,IF($AP71="straight-line",$F23*0.9*$AQ71,IF($AP71="declining-balance",($F23-SUM($AH71:AK71))*$AQ71,$F23*$AQ71)))</f>
        <v>0</v>
      </c>
      <c r="AM71" s="94">
        <f>IF($AS71="未入力",0,IF($AP71="straight-line",$F23*0.9*$AQ71,IF($AP71="declining-balance",($F23-SUM($AH71:AL71))*$AQ71,$F23*$AQ71)))</f>
        <v>0</v>
      </c>
      <c r="AN71" s="94">
        <f>IF($AS71="未入力",0,IF($AP71="straight-line",$F23*0.9*$AQ71,IF($AP71="declining-balance",($F23-SUM($AH71:AM71))*$AQ71,$F23*$AQ71)))</f>
        <v>0</v>
      </c>
      <c r="AO71" s="94">
        <f>IF($AS71="未入力",0,IF($AP71="straight-line",$F23*0.9*$AQ71,IF($AP71="declining-balance",($F23-SUM($AH71:AN71))*$AQ71,$F23*$AQ71)))</f>
        <v>0</v>
      </c>
      <c r="AP71" s="91" t="e">
        <f t="shared" si="46"/>
        <v>#N/A</v>
      </c>
      <c r="AQ71" s="91" t="str">
        <f t="shared" si="47"/>
        <v/>
      </c>
      <c r="AR71" s="55" t="e">
        <f t="shared" si="48"/>
        <v>#N/A</v>
      </c>
      <c r="AS71" s="275" t="str">
        <f t="shared" si="49"/>
        <v>未入力</v>
      </c>
    </row>
    <row r="72" spans="1:45" ht="14.25" hidden="1" customHeight="1" outlineLevel="1">
      <c r="B72" s="386">
        <f t="shared" si="42"/>
        <v>0</v>
      </c>
      <c r="C72" s="387"/>
      <c r="D72" s="90"/>
      <c r="E72" s="90"/>
      <c r="F72" s="94">
        <f t="shared" si="43"/>
        <v>0</v>
      </c>
      <c r="G72" s="94">
        <f>IF($AS72="未入力",0,IF(W72&gt;0,0,IF(X72&gt;0,AI72-X72,IF($AP72="straight-line",$F24*0.9*$AQ72,IF($AP72="declining-balance",($F24-SUM($F72:F72))*$AQ72,$F24*$AQ72)))))</f>
        <v>0</v>
      </c>
      <c r="H72" s="94">
        <f>IF($AS72="未入力",0,IF(X72&gt;0,0,IF(Y72&gt;0,AJ72-Y72,IF($AP72="straight-line",$F24*0.9*$AQ72,IF($AP72="declining-balance",($F24-SUM($F72:G72))*$AQ72,$F24*$AQ72)))))</f>
        <v>0</v>
      </c>
      <c r="I72" s="94">
        <f>IF($AS72="未入力",0,IF(Y72&gt;0,0,IF(Z72&gt;0,AK72-Z72,IF($AP72="straight-line",$F24*0.9*$AQ72,IF($AP72="declining-balance",($F24-SUM($F72:H72))*$AQ72,$F24*$AQ72)))))</f>
        <v>0</v>
      </c>
      <c r="J72" s="94">
        <f>IF($AS72="未入力",0,IF(Z72&gt;0,0,IF(AA72&gt;0,AL72-AA72,IF($AP72="straight-line",$F24*0.9*$AQ72,IF($AP72="declining-balance",($F24-SUM($F72:I72))*$AQ72,$F24*$AQ72)))))</f>
        <v>0</v>
      </c>
      <c r="K72" s="94">
        <f>IF($AS72="未入力",0,IF(AA72&gt;0,0,IF(AB72&gt;0,AM72-AB72,IF($AP72="straight-line",$F24*0.9*$AQ72,IF($AP72="declining-balance",($F24-SUM($F72:J72))*$AQ72,$F24*$AQ72)))))</f>
        <v>0</v>
      </c>
      <c r="L72" s="94">
        <f>IF($AS72="未入力",0,IF(AB72&gt;0,0,IF(AC72&gt;0,AN72-AC72,IF($AP72="straight-line",$F24*0.9*$AQ72,IF($AP72="declining-balance",($F24-SUM($F72:K72))*$AQ72,$F24*$AQ72)))))</f>
        <v>0</v>
      </c>
      <c r="M72" s="94">
        <f>IF($AS72="未入力",0,IF(AC72&gt;0,0,IF(AD72&gt;0,AO72-AD72,IF($AP72="straight-line",$F24*0.9*$AQ72,IF($AP72="declining-balance",($F24-SUM($F72:L72))*$AQ72,$F24*$AQ72)))))</f>
        <v>0</v>
      </c>
      <c r="N72" s="55">
        <f t="shared" si="44"/>
        <v>0</v>
      </c>
      <c r="U72" s="90"/>
      <c r="V72" s="90"/>
      <c r="W72" s="260" t="e">
        <f>SUM($AH72:AH72)-$AR72</f>
        <v>#N/A</v>
      </c>
      <c r="X72" s="260" t="e">
        <f>SUM($AH72:AI72)-$AR72</f>
        <v>#N/A</v>
      </c>
      <c r="Y72" s="260" t="e">
        <f>SUM($AH72:AJ72)-$AR72</f>
        <v>#N/A</v>
      </c>
      <c r="Z72" s="260" t="e">
        <f>SUM($AH72:AK72)-$AR72</f>
        <v>#N/A</v>
      </c>
      <c r="AA72" s="260" t="e">
        <f>SUM($AH72:AL72)-$AR72</f>
        <v>#N/A</v>
      </c>
      <c r="AB72" s="260" t="e">
        <f>SUM($AH72:AM72)-$AR72</f>
        <v>#N/A</v>
      </c>
      <c r="AC72" s="260" t="e">
        <f>SUM($AH72:AN72)-$AR72</f>
        <v>#N/A</v>
      </c>
      <c r="AD72" s="260" t="e">
        <f>SUM($AH72:AO72)-$AR72</f>
        <v>#N/A</v>
      </c>
      <c r="AF72" s="90"/>
      <c r="AG72" s="90"/>
      <c r="AH72" s="94">
        <f t="shared" si="45"/>
        <v>0</v>
      </c>
      <c r="AI72" s="94">
        <f>IF($AS72="未入力",0,IF($AP72="straight-line",$F24*0.9*$AQ72,IF($AP72="declining-balance",($F24-SUM($AH72:AH72))*$AQ72,$F24*$AQ72)))</f>
        <v>0</v>
      </c>
      <c r="AJ72" s="94">
        <f>IF($AS72="未入力",0,IF($AP72="straight-line",$F24*0.9*$AQ72,IF($AP72="declining-balance",($F24-SUM($AH72:AI72))*$AQ72,$F24*$AQ72)))</f>
        <v>0</v>
      </c>
      <c r="AK72" s="94">
        <f>IF($AS72="未入力",0,IF($AP72="straight-line",$F24*0.9*$AQ72,IF($AP72="declining-balance",($F24-SUM($AH72:AJ72))*$AQ72,$F24*$AQ72)))</f>
        <v>0</v>
      </c>
      <c r="AL72" s="94">
        <f>IF($AS72="未入力",0,IF($AP72="straight-line",$F24*0.9*$AQ72,IF($AP72="declining-balance",($F24-SUM($AH72:AK72))*$AQ72,$F24*$AQ72)))</f>
        <v>0</v>
      </c>
      <c r="AM72" s="94">
        <f>IF($AS72="未入力",0,IF($AP72="straight-line",$F24*0.9*$AQ72,IF($AP72="declining-balance",($F24-SUM($AH72:AL72))*$AQ72,$F24*$AQ72)))</f>
        <v>0</v>
      </c>
      <c r="AN72" s="94">
        <f>IF($AS72="未入力",0,IF($AP72="straight-line",$F24*0.9*$AQ72,IF($AP72="declining-balance",($F24-SUM($AH72:AM72))*$AQ72,$F24*$AQ72)))</f>
        <v>0</v>
      </c>
      <c r="AO72" s="94">
        <f>IF($AS72="未入力",0,IF($AP72="straight-line",$F24*0.9*$AQ72,IF($AP72="declining-balance",($F24-SUM($AH72:AN72))*$AQ72,$F24*$AQ72)))</f>
        <v>0</v>
      </c>
      <c r="AP72" s="91" t="e">
        <f t="shared" si="46"/>
        <v>#N/A</v>
      </c>
      <c r="AQ72" s="91" t="str">
        <f t="shared" si="47"/>
        <v/>
      </c>
      <c r="AR72" s="55" t="e">
        <f t="shared" si="48"/>
        <v>#N/A</v>
      </c>
      <c r="AS72" s="275" t="str">
        <f t="shared" si="49"/>
        <v>未入力</v>
      </c>
    </row>
    <row r="73" spans="1:45" ht="14.25" hidden="1" customHeight="1" outlineLevel="1">
      <c r="B73" s="372" t="s">
        <v>124</v>
      </c>
      <c r="C73" s="373"/>
      <c r="D73" s="94">
        <f t="shared" ref="D73:N73" si="50">SUM(D65:D72)</f>
        <v>0</v>
      </c>
      <c r="E73" s="94">
        <f t="shared" si="50"/>
        <v>0</v>
      </c>
      <c r="F73" s="94">
        <f t="shared" si="50"/>
        <v>0</v>
      </c>
      <c r="G73" s="94">
        <f t="shared" si="50"/>
        <v>0</v>
      </c>
      <c r="H73" s="94">
        <f t="shared" si="50"/>
        <v>0</v>
      </c>
      <c r="I73" s="94">
        <f t="shared" si="50"/>
        <v>0</v>
      </c>
      <c r="J73" s="94">
        <f t="shared" si="50"/>
        <v>0</v>
      </c>
      <c r="K73" s="94">
        <f t="shared" si="50"/>
        <v>0</v>
      </c>
      <c r="L73" s="94">
        <f t="shared" si="50"/>
        <v>0</v>
      </c>
      <c r="M73" s="94">
        <f t="shared" si="50"/>
        <v>0</v>
      </c>
      <c r="N73" s="94">
        <f t="shared" si="50"/>
        <v>0</v>
      </c>
      <c r="U73" s="94">
        <f t="shared" ref="U73:AD73" si="51">SUM(U65:U72)</f>
        <v>0</v>
      </c>
      <c r="V73" s="94">
        <f t="shared" si="51"/>
        <v>0</v>
      </c>
      <c r="W73" s="94" t="e">
        <f t="shared" si="51"/>
        <v>#N/A</v>
      </c>
      <c r="X73" s="94" t="e">
        <f t="shared" si="51"/>
        <v>#N/A</v>
      </c>
      <c r="Y73" s="94" t="e">
        <f t="shared" si="51"/>
        <v>#N/A</v>
      </c>
      <c r="Z73" s="94" t="e">
        <f t="shared" si="51"/>
        <v>#N/A</v>
      </c>
      <c r="AA73" s="94" t="e">
        <f t="shared" si="51"/>
        <v>#N/A</v>
      </c>
      <c r="AB73" s="94" t="e">
        <f t="shared" si="51"/>
        <v>#N/A</v>
      </c>
      <c r="AC73" s="94" t="e">
        <f t="shared" si="51"/>
        <v>#N/A</v>
      </c>
      <c r="AD73" s="94" t="e">
        <f t="shared" si="51"/>
        <v>#N/A</v>
      </c>
      <c r="AF73" s="94">
        <f t="shared" ref="AF73:AO73" si="52">SUM(AF65:AF72)</f>
        <v>0</v>
      </c>
      <c r="AG73" s="94">
        <f t="shared" si="52"/>
        <v>0</v>
      </c>
      <c r="AH73" s="94">
        <f t="shared" si="52"/>
        <v>0</v>
      </c>
      <c r="AI73" s="94">
        <f t="shared" si="52"/>
        <v>0</v>
      </c>
      <c r="AJ73" s="94">
        <f t="shared" si="52"/>
        <v>0</v>
      </c>
      <c r="AK73" s="94">
        <f t="shared" si="52"/>
        <v>0</v>
      </c>
      <c r="AL73" s="94">
        <f t="shared" si="52"/>
        <v>0</v>
      </c>
      <c r="AM73" s="94">
        <f t="shared" si="52"/>
        <v>0</v>
      </c>
      <c r="AN73" s="94">
        <f t="shared" si="52"/>
        <v>0</v>
      </c>
      <c r="AO73" s="94">
        <f t="shared" si="52"/>
        <v>0</v>
      </c>
      <c r="AP73" s="56"/>
      <c r="AQ73" s="56"/>
      <c r="AR73" s="94"/>
      <c r="AS73" s="275"/>
    </row>
    <row r="74" spans="1:45" hidden="1" outlineLevel="1"/>
    <row r="75" spans="1:45" hidden="1" outlineLevel="1">
      <c r="A75" s="33" t="s">
        <v>154</v>
      </c>
      <c r="N75" s="57" t="s">
        <v>151</v>
      </c>
    </row>
    <row r="76" spans="1:45" ht="30.75" hidden="1" customHeight="1" outlineLevel="1">
      <c r="B76" s="374" t="s">
        <v>148</v>
      </c>
      <c r="C76" s="375"/>
      <c r="D76" s="52">
        <f>+D$28</f>
        <v>2014</v>
      </c>
      <c r="E76" s="52">
        <f t="shared" ref="E76:M76" si="53">+E$28</f>
        <v>2015</v>
      </c>
      <c r="F76" s="52">
        <f t="shared" si="53"/>
        <v>2016</v>
      </c>
      <c r="G76" s="52">
        <f t="shared" si="53"/>
        <v>2017</v>
      </c>
      <c r="H76" s="52">
        <f t="shared" si="53"/>
        <v>2018</v>
      </c>
      <c r="I76" s="52">
        <f t="shared" si="53"/>
        <v>2019</v>
      </c>
      <c r="J76" s="52">
        <f t="shared" si="53"/>
        <v>2020</v>
      </c>
      <c r="K76" s="52">
        <f t="shared" si="53"/>
        <v>2021</v>
      </c>
      <c r="L76" s="52">
        <f t="shared" si="53"/>
        <v>2022</v>
      </c>
      <c r="M76" s="52">
        <f t="shared" si="53"/>
        <v>2023</v>
      </c>
      <c r="N76" s="53" t="s">
        <v>124</v>
      </c>
      <c r="U76" s="52" t="s">
        <v>138</v>
      </c>
      <c r="V76" s="52" t="s">
        <v>139</v>
      </c>
      <c r="W76" s="52" t="s">
        <v>140</v>
      </c>
      <c r="X76" s="52" t="s">
        <v>141</v>
      </c>
      <c r="Y76" s="52" t="s">
        <v>142</v>
      </c>
      <c r="Z76" s="52" t="s">
        <v>143</v>
      </c>
      <c r="AA76" s="52" t="s">
        <v>144</v>
      </c>
      <c r="AB76" s="52" t="s">
        <v>145</v>
      </c>
      <c r="AC76" s="52" t="s">
        <v>146</v>
      </c>
      <c r="AD76" s="52" t="s">
        <v>147</v>
      </c>
      <c r="AF76" s="52" t="s">
        <v>138</v>
      </c>
      <c r="AG76" s="52" t="s">
        <v>139</v>
      </c>
      <c r="AH76" s="52" t="s">
        <v>140</v>
      </c>
      <c r="AI76" s="52" t="s">
        <v>141</v>
      </c>
      <c r="AJ76" s="52" t="s">
        <v>142</v>
      </c>
      <c r="AK76" s="52" t="s">
        <v>143</v>
      </c>
      <c r="AL76" s="52" t="s">
        <v>144</v>
      </c>
      <c r="AM76" s="52" t="s">
        <v>145</v>
      </c>
      <c r="AN76" s="52" t="s">
        <v>146</v>
      </c>
      <c r="AO76" s="52" t="s">
        <v>147</v>
      </c>
      <c r="AP76" s="52" t="s">
        <v>474</v>
      </c>
      <c r="AQ76" s="52" t="s">
        <v>150</v>
      </c>
      <c r="AR76" s="52" t="s">
        <v>655</v>
      </c>
      <c r="AS76" s="349" t="s">
        <v>576</v>
      </c>
    </row>
    <row r="77" spans="1:45" ht="14.25" hidden="1" customHeight="1" outlineLevel="1">
      <c r="B77" s="386" t="str">
        <f t="shared" ref="B77:B84" si="54">+B29</f>
        <v>05.機械設備/05.Machinery &amp; Equipment</v>
      </c>
      <c r="C77" s="387"/>
      <c r="D77" s="90"/>
      <c r="E77" s="90"/>
      <c r="F77" s="90"/>
      <c r="G77" s="94">
        <f t="shared" ref="G77:G84" si="55">IF($AS77="未入力",0,IF($AP77="straight-line",$G17*0.9*$AQ77,IF($AP77="declining-balance",$G17*$AQ77,$G17*$AQ77)))</f>
        <v>0</v>
      </c>
      <c r="H77" s="94">
        <f>IF($AS77="未入力",0,IF(X77&gt;0,0,IF(Y77&gt;0,AJ77-Y77,IF($AP77="straight-line",$G17*0.9*$AQ77,IF($AP77="declining-balance",($G17-SUM($G77:G77))*$AQ77,$G17*$AQ77)))))</f>
        <v>0</v>
      </c>
      <c r="I77" s="94">
        <f>IF($AS77="未入力",0,IF(Y77&gt;0,0,IF(Z77&gt;0,AK77-Z77,IF($AP77="straight-line",$G17*0.9*$AQ77,IF($AP77="declining-balance",($G17-SUM($G77:H77))*$AQ77,$G17*$AQ77)))))</f>
        <v>0</v>
      </c>
      <c r="J77" s="94">
        <f>IF($AS77="未入力",0,IF(Z77&gt;0,0,IF(AA77&gt;0,AL77-AA77,IF($AP77="straight-line",$G17*0.9*$AQ77,IF($AP77="declining-balance",($G17-SUM($G77:I77))*$AQ77,$G17*$AQ77)))))</f>
        <v>0</v>
      </c>
      <c r="K77" s="94">
        <f>IF($AS77="未入力",0,IF(AA77&gt;0,0,IF(AB77&gt;0,AM77-AB77,IF($AP77="straight-line",$G17*0.9*$AQ77,IF($AP77="declining-balance",($G17-SUM($G77:J77))*$AQ77,$G17*$AQ77)))))</f>
        <v>0</v>
      </c>
      <c r="L77" s="94">
        <f>IF($AS77="未入力",0,IF(AB77&gt;0,0,IF(AC77&gt;0,AN77-AC77,IF($AP77="straight-line",$G17*0.9*$AQ77,IF($AP77="declining-balance",($G17-SUM($G77:K77))*$AQ77,$G17*$AQ77)))))</f>
        <v>0</v>
      </c>
      <c r="M77" s="94">
        <f>IF($AS77="未入力",0,IF(AC77&gt;0,0,IF(AD77&gt;0,AO77-AD77,IF($AP77="straight-line",$G17*0.9*$AQ77,IF($AP77="declining-balance",($G17-SUM($G77:L77))*$AQ77,$G17*$AQ77)))))</f>
        <v>0</v>
      </c>
      <c r="N77" s="55">
        <f t="shared" ref="N77:N84" si="56">SUM(D77:M77)</f>
        <v>0</v>
      </c>
      <c r="U77" s="90"/>
      <c r="V77" s="90"/>
      <c r="W77" s="90"/>
      <c r="X77" s="260">
        <f>SUM($AI77:AI77)-$AR77</f>
        <v>0</v>
      </c>
      <c r="Y77" s="260">
        <f>SUM($AI77:AJ77)-$AR77</f>
        <v>0</v>
      </c>
      <c r="Z77" s="260">
        <f>SUM($AI77:AK77)-$AR77</f>
        <v>0</v>
      </c>
      <c r="AA77" s="260">
        <f>SUM($AI77:AL77)-$AR77</f>
        <v>0</v>
      </c>
      <c r="AB77" s="260">
        <f>SUM($AI77:AM77)-$AR77</f>
        <v>0</v>
      </c>
      <c r="AC77" s="260">
        <f>SUM($AI77:AN77)-$AR77</f>
        <v>0</v>
      </c>
      <c r="AD77" s="260">
        <f>SUM($AI77:AO77)-$AR77</f>
        <v>0</v>
      </c>
      <c r="AF77" s="90"/>
      <c r="AG77" s="90"/>
      <c r="AH77" s="90"/>
      <c r="AI77" s="94">
        <f t="shared" ref="AI77:AI84" si="57">IF($AS77="未入力",0,IF($AP77="straight-line",$G17*0.9*$AQ77,IF($AP77="declining-balance",$G17*$AQ77,$G17*$AQ77)))</f>
        <v>0</v>
      </c>
      <c r="AJ77" s="94">
        <f>IF($AS77="未入力",0,IF($AP77="straight-line",$G17*0.9*$AQ77,IF($AP77="declining-balance",($G17-SUM($AI77:AI77))*$AQ77,$G17*$AQ77)))</f>
        <v>0</v>
      </c>
      <c r="AK77" s="94">
        <f>IF($AS77="未入力",0,IF($AP77="straight-line",$G17*0.9*$AQ77,IF($AP77="declining-balance",($G17-SUM($AI77:AJ77))*$AQ77,$G17*$AQ77)))</f>
        <v>0</v>
      </c>
      <c r="AL77" s="94">
        <f>IF($AS77="未入力",0,IF($AP77="straight-line",$G17*0.9*$AQ77,IF($AP77="declining-balance",($G17-SUM($AI77:AK77))*$AQ77,$G17*$AQ77)))</f>
        <v>0</v>
      </c>
      <c r="AM77" s="94">
        <f>IF($AS77="未入力",0,IF($AP77="straight-line",$G17*0.9*$AQ77,IF($AP77="declining-balance",($G17-SUM($AI77:AL77))*$AQ77,$G17*$AQ77)))</f>
        <v>0</v>
      </c>
      <c r="AN77" s="94">
        <f>IF($AS77="未入力",0,IF($AP77="straight-line",$G17*0.9*$AQ77,IF($AP77="declining-balance",($G17-SUM($AI77:AM77))*$AQ77,$G17*$AQ77)))</f>
        <v>0</v>
      </c>
      <c r="AO77" s="94">
        <f>IF($AS77="未入力",0,IF($AP77="straight-line",$G17*0.9*$AQ77,IF($AP77="declining-balance",($G17-SUM($AI77:AN77))*$AQ77,$G17*$AQ77)))</f>
        <v>0</v>
      </c>
      <c r="AP77" s="91" t="str">
        <f t="shared" ref="AP77:AP84" si="58">+X6</f>
        <v>declining-balance</v>
      </c>
      <c r="AQ77" s="91">
        <f t="shared" ref="AQ77:AQ84" si="59">+N6</f>
        <v>0.20599999999999999</v>
      </c>
      <c r="AR77" s="55">
        <f t="shared" ref="AR77:AR84" si="60">IF(AP77="-",0,IF(AP77="straight-line(5 years)",G17,G17*0.95))</f>
        <v>0</v>
      </c>
      <c r="AS77" s="275" t="str">
        <f>IF(AQ77="","未入力","入力")</f>
        <v>入力</v>
      </c>
    </row>
    <row r="78" spans="1:45" ht="14.25" hidden="1" customHeight="1" outlineLevel="1">
      <c r="B78" s="386" t="str">
        <f t="shared" si="54"/>
        <v>02.建物/02.Buildings</v>
      </c>
      <c r="C78" s="387"/>
      <c r="D78" s="90"/>
      <c r="E78" s="90"/>
      <c r="F78" s="90"/>
      <c r="G78" s="94">
        <f t="shared" si="55"/>
        <v>0</v>
      </c>
      <c r="H78" s="94">
        <f>IF($AS78="未入力",0,IF(X78&gt;0,0,IF(Y78&gt;0,AJ78-Y78,IF($AP78="straight-line",$G18*0.9*$AQ78,IF($AP78="declining-balance",($G18-SUM($G78:G78))*$AQ78,$G18*$AQ78)))))</f>
        <v>0</v>
      </c>
      <c r="I78" s="94">
        <f>IF($AS78="未入力",0,IF(Y78&gt;0,0,IF(Z78&gt;0,AK78-Z78,IF($AP78="straight-line",$G18*0.9*$AQ78,IF($AP78="declining-balance",($G18-SUM($G78:H78))*$AQ78,$G18*$AQ78)))))</f>
        <v>0</v>
      </c>
      <c r="J78" s="94">
        <f>IF($AS78="未入力",0,IF(Z78&gt;0,0,IF(AA78&gt;0,AL78-AA78,IF($AP78="straight-line",$G18*0.9*$AQ78,IF($AP78="declining-balance",($G18-SUM($G78:I78))*$AQ78,$G18*$AQ78)))))</f>
        <v>0</v>
      </c>
      <c r="K78" s="94">
        <f>IF($AS78="未入力",0,IF(AA78&gt;0,0,IF(AB78&gt;0,AM78-AB78,IF($AP78="straight-line",$G18*0.9*$AQ78,IF($AP78="declining-balance",($G18-SUM($G78:J78))*$AQ78,$G18*$AQ78)))))</f>
        <v>0</v>
      </c>
      <c r="L78" s="94">
        <f>IF($AS78="未入力",0,IF(AB78&gt;0,0,IF(AC78&gt;0,AN78-AC78,IF($AP78="straight-line",$G18*0.9*$AQ78,IF($AP78="declining-balance",($G18-SUM($G78:K78))*$AQ78,$G18*$AQ78)))))</f>
        <v>0</v>
      </c>
      <c r="M78" s="94">
        <f>IF($AS78="未入力",0,IF(AC78&gt;0,0,IF(AD78&gt;0,AO78-AD78,IF($AP78="straight-line",$G18*0.9*$AQ78,IF($AP78="declining-balance",($G18-SUM($G78:L78))*$AQ78,$G18*$AQ78)))))</f>
        <v>0</v>
      </c>
      <c r="N78" s="55">
        <f t="shared" si="56"/>
        <v>0</v>
      </c>
      <c r="U78" s="90"/>
      <c r="V78" s="90"/>
      <c r="W78" s="90"/>
      <c r="X78" s="260">
        <f>SUM($AI78:AI78)-$AR78</f>
        <v>0</v>
      </c>
      <c r="Y78" s="260">
        <f>SUM($AI78:AJ78)-$AR78</f>
        <v>0</v>
      </c>
      <c r="Z78" s="260">
        <f>SUM($AI78:AK78)-$AR78</f>
        <v>0</v>
      </c>
      <c r="AA78" s="260">
        <f>SUM($AI78:AL78)-$AR78</f>
        <v>0</v>
      </c>
      <c r="AB78" s="260">
        <f>SUM($AI78:AM78)-$AR78</f>
        <v>0</v>
      </c>
      <c r="AC78" s="260">
        <f>SUM($AI78:AN78)-$AR78</f>
        <v>0</v>
      </c>
      <c r="AD78" s="260">
        <f>SUM($AI78:AO78)-$AR78</f>
        <v>0</v>
      </c>
      <c r="AF78" s="90"/>
      <c r="AG78" s="90"/>
      <c r="AH78" s="90"/>
      <c r="AI78" s="94">
        <f t="shared" si="57"/>
        <v>0</v>
      </c>
      <c r="AJ78" s="94">
        <f>IF($AS78="未入力",0,IF($AP78="straight-line",$G18*0.9*$AQ78,IF($AP78="declining-balance",($G18-SUM($AI78:AI78))*$AQ78,$G18*$AQ78)))</f>
        <v>0</v>
      </c>
      <c r="AK78" s="94">
        <f>IF($AS78="未入力",0,IF($AP78="straight-line",$G18*0.9*$AQ78,IF($AP78="declining-balance",($G18-SUM($AI78:AJ78))*$AQ78,$G18*$AQ78)))</f>
        <v>0</v>
      </c>
      <c r="AL78" s="94">
        <f>IF($AS78="未入力",0,IF($AP78="straight-line",$G18*0.9*$AQ78,IF($AP78="declining-balance",($G18-SUM($AI78:AK78))*$AQ78,$G18*$AQ78)))</f>
        <v>0</v>
      </c>
      <c r="AM78" s="94">
        <f>IF($AS78="未入力",0,IF($AP78="straight-line",$G18*0.9*$AQ78,IF($AP78="declining-balance",($G18-SUM($AI78:AL78))*$AQ78,$G18*$AQ78)))</f>
        <v>0</v>
      </c>
      <c r="AN78" s="94">
        <f>IF($AS78="未入力",0,IF($AP78="straight-line",$G18*0.9*$AQ78,IF($AP78="declining-balance",($G18-SUM($AI78:AM78))*$AQ78,$G18*$AQ78)))</f>
        <v>0</v>
      </c>
      <c r="AO78" s="94">
        <f>IF($AS78="未入力",0,IF($AP78="straight-line",$G18*0.9*$AQ78,IF($AP78="declining-balance",($G18-SUM($AI78:AN78))*$AQ78,$G18*$AQ78)))</f>
        <v>0</v>
      </c>
      <c r="AP78" s="91" t="str">
        <f t="shared" si="58"/>
        <v>straight-line</v>
      </c>
      <c r="AQ78" s="91">
        <f t="shared" si="59"/>
        <v>3.3000000000000002E-2</v>
      </c>
      <c r="AR78" s="55">
        <f t="shared" si="60"/>
        <v>0</v>
      </c>
      <c r="AS78" s="275" t="str">
        <f t="shared" ref="AS78:AS84" si="61">IF(AQ78="","未入力","入力")</f>
        <v>入力</v>
      </c>
    </row>
    <row r="79" spans="1:45" ht="14.25" hidden="1" customHeight="1" outlineLevel="1">
      <c r="B79" s="386">
        <f t="shared" si="54"/>
        <v>0</v>
      </c>
      <c r="C79" s="387"/>
      <c r="D79" s="90"/>
      <c r="E79" s="90"/>
      <c r="F79" s="90"/>
      <c r="G79" s="94">
        <f t="shared" si="55"/>
        <v>0</v>
      </c>
      <c r="H79" s="94">
        <f>IF($AS79="未入力",0,IF(X79&gt;0,0,IF(Y79&gt;0,AJ79-Y79,IF($AP79="straight-line",$G19*0.9*$AQ79,IF($AP79="declining-balance",($G19-SUM($G79:G79))*$AQ79,$G19*$AQ79)))))</f>
        <v>0</v>
      </c>
      <c r="I79" s="94">
        <f>IF($AS79="未入力",0,IF(Y79&gt;0,0,IF(Z79&gt;0,AK79-Z79,IF($AP79="straight-line",$G19*0.9*$AQ79,IF($AP79="declining-balance",($G19-SUM($G79:H79))*$AQ79,$G19*$AQ79)))))</f>
        <v>0</v>
      </c>
      <c r="J79" s="94">
        <f>IF($AS79="未入力",0,IF(Z79&gt;0,0,IF(AA79&gt;0,AL79-AA79,IF($AP79="straight-line",$G19*0.9*$AQ79,IF($AP79="declining-balance",($G19-SUM($G79:I79))*$AQ79,$G19*$AQ79)))))</f>
        <v>0</v>
      </c>
      <c r="K79" s="94">
        <f>IF($AS79="未入力",0,IF(AA79&gt;0,0,IF(AB79&gt;0,AM79-AB79,IF($AP79="straight-line",$G19*0.9*$AQ79,IF($AP79="declining-balance",($G19-SUM($G79:J79))*$AQ79,$G19*$AQ79)))))</f>
        <v>0</v>
      </c>
      <c r="L79" s="94">
        <f>IF($AS79="未入力",0,IF(AB79&gt;0,0,IF(AC79&gt;0,AN79-AC79,IF($AP79="straight-line",$G19*0.9*$AQ79,IF($AP79="declining-balance",($G19-SUM($G79:K79))*$AQ79,$G19*$AQ79)))))</f>
        <v>0</v>
      </c>
      <c r="M79" s="94">
        <f>IF($AS79="未入力",0,IF(AC79&gt;0,0,IF(AD79&gt;0,AO79-AD79,IF($AP79="straight-line",$G19*0.9*$AQ79,IF($AP79="declining-balance",($G19-SUM($G79:L79))*$AQ79,$G19*$AQ79)))))</f>
        <v>0</v>
      </c>
      <c r="N79" s="55">
        <f t="shared" si="56"/>
        <v>0</v>
      </c>
      <c r="U79" s="90"/>
      <c r="V79" s="90"/>
      <c r="W79" s="90"/>
      <c r="X79" s="260" t="e">
        <f>SUM($AI79:AI79)-$AR79</f>
        <v>#N/A</v>
      </c>
      <c r="Y79" s="260" t="e">
        <f>SUM($AI79:AJ79)-$AR79</f>
        <v>#N/A</v>
      </c>
      <c r="Z79" s="260" t="e">
        <f>SUM($AI79:AK79)-$AR79</f>
        <v>#N/A</v>
      </c>
      <c r="AA79" s="260" t="e">
        <f>SUM($AI79:AL79)-$AR79</f>
        <v>#N/A</v>
      </c>
      <c r="AB79" s="260" t="e">
        <f>SUM($AI79:AM79)-$AR79</f>
        <v>#N/A</v>
      </c>
      <c r="AC79" s="260" t="e">
        <f>SUM($AI79:AN79)-$AR79</f>
        <v>#N/A</v>
      </c>
      <c r="AD79" s="260" t="e">
        <f>SUM($AI79:AO79)-$AR79</f>
        <v>#N/A</v>
      </c>
      <c r="AF79" s="90"/>
      <c r="AG79" s="90"/>
      <c r="AH79" s="90"/>
      <c r="AI79" s="94">
        <f t="shared" si="57"/>
        <v>0</v>
      </c>
      <c r="AJ79" s="94">
        <f>IF($AS79="未入力",0,IF($AP79="straight-line",$G19*0.9*$AQ79,IF($AP79="declining-balance",($G19-SUM($AI79:AI79))*$AQ79,$G19*$AQ79)))</f>
        <v>0</v>
      </c>
      <c r="AK79" s="94">
        <f>IF($AS79="未入力",0,IF($AP79="straight-line",$G19*0.9*$AQ79,IF($AP79="declining-balance",($G19-SUM($AI79:AJ79))*$AQ79,$G19*$AQ79)))</f>
        <v>0</v>
      </c>
      <c r="AL79" s="94">
        <f>IF($AS79="未入力",0,IF($AP79="straight-line",$G19*0.9*$AQ79,IF($AP79="declining-balance",($G19-SUM($AI79:AK79))*$AQ79,$G19*$AQ79)))</f>
        <v>0</v>
      </c>
      <c r="AM79" s="94">
        <f>IF($AS79="未入力",0,IF($AP79="straight-line",$G19*0.9*$AQ79,IF($AP79="declining-balance",($G19-SUM($AI79:AL79))*$AQ79,$G19*$AQ79)))</f>
        <v>0</v>
      </c>
      <c r="AN79" s="94">
        <f>IF($AS79="未入力",0,IF($AP79="straight-line",$G19*0.9*$AQ79,IF($AP79="declining-balance",($G19-SUM($AI79:AM79))*$AQ79,$G19*$AQ79)))</f>
        <v>0</v>
      </c>
      <c r="AO79" s="94">
        <f>IF($AS79="未入力",0,IF($AP79="straight-line",$G19*0.9*$AQ79,IF($AP79="declining-balance",($G19-SUM($AI79:AN79))*$AQ79,$G19*$AQ79)))</f>
        <v>0</v>
      </c>
      <c r="AP79" s="91" t="e">
        <f t="shared" si="58"/>
        <v>#N/A</v>
      </c>
      <c r="AQ79" s="91" t="str">
        <f t="shared" si="59"/>
        <v/>
      </c>
      <c r="AR79" s="55" t="e">
        <f t="shared" si="60"/>
        <v>#N/A</v>
      </c>
      <c r="AS79" s="275" t="str">
        <f t="shared" si="61"/>
        <v>未入力</v>
      </c>
    </row>
    <row r="80" spans="1:45" ht="14.25" hidden="1" customHeight="1" outlineLevel="1">
      <c r="B80" s="386">
        <f t="shared" si="54"/>
        <v>0</v>
      </c>
      <c r="C80" s="387"/>
      <c r="D80" s="90"/>
      <c r="E80" s="90"/>
      <c r="F80" s="90"/>
      <c r="G80" s="94">
        <f t="shared" si="55"/>
        <v>0</v>
      </c>
      <c r="H80" s="94">
        <f>IF($AS80="未入力",0,IF(X80&gt;0,0,IF(Y80&gt;0,AJ80-Y80,IF($AP80="straight-line",$G20*0.9*$AQ80,IF($AP80="declining-balance",($G20-SUM($G80:G80))*$AQ80,$G20*$AQ80)))))</f>
        <v>0</v>
      </c>
      <c r="I80" s="94">
        <f>IF($AS80="未入力",0,IF(Y80&gt;0,0,IF(Z80&gt;0,AK80-Z80,IF($AP80="straight-line",$G20*0.9*$AQ80,IF($AP80="declining-balance",($G20-SUM($G80:H80))*$AQ80,$G20*$AQ80)))))</f>
        <v>0</v>
      </c>
      <c r="J80" s="94">
        <f>IF($AS80="未入力",0,IF(Z80&gt;0,0,IF(AA80&gt;0,AL80-AA80,IF($AP80="straight-line",$G20*0.9*$AQ80,IF($AP80="declining-balance",($G20-SUM($G80:I80))*$AQ80,$G20*$AQ80)))))</f>
        <v>0</v>
      </c>
      <c r="K80" s="94">
        <f>IF($AS80="未入力",0,IF(AA80&gt;0,0,IF(AB80&gt;0,AM80-AB80,IF($AP80="straight-line",$G20*0.9*$AQ80,IF($AP80="declining-balance",($G20-SUM($G80:J80))*$AQ80,$G20*$AQ80)))))</f>
        <v>0</v>
      </c>
      <c r="L80" s="94">
        <f>IF($AS80="未入力",0,IF(AB80&gt;0,0,IF(AC80&gt;0,AN80-AC80,IF($AP80="straight-line",$G20*0.9*$AQ80,IF($AP80="declining-balance",($G20-SUM($G80:K80))*$AQ80,$G20*$AQ80)))))</f>
        <v>0</v>
      </c>
      <c r="M80" s="94">
        <f>IF($AS80="未入力",0,IF(AC80&gt;0,0,IF(AD80&gt;0,AO80-AD80,IF($AP80="straight-line",$G20*0.9*$AQ80,IF($AP80="declining-balance",($G20-SUM($G80:L80))*$AQ80,$G20*$AQ80)))))</f>
        <v>0</v>
      </c>
      <c r="N80" s="55">
        <f t="shared" si="56"/>
        <v>0</v>
      </c>
      <c r="U80" s="90"/>
      <c r="V80" s="90"/>
      <c r="W80" s="90"/>
      <c r="X80" s="260" t="e">
        <f>SUM($AI80:AI80)-$AR80</f>
        <v>#N/A</v>
      </c>
      <c r="Y80" s="260" t="e">
        <f>SUM($AI80:AJ80)-$AR80</f>
        <v>#N/A</v>
      </c>
      <c r="Z80" s="260" t="e">
        <f>SUM($AI80:AK80)-$AR80</f>
        <v>#N/A</v>
      </c>
      <c r="AA80" s="260" t="e">
        <f>SUM($AI80:AL80)-$AR80</f>
        <v>#N/A</v>
      </c>
      <c r="AB80" s="260" t="e">
        <f>SUM($AI80:AM80)-$AR80</f>
        <v>#N/A</v>
      </c>
      <c r="AC80" s="260" t="e">
        <f>SUM($AI80:AN80)-$AR80</f>
        <v>#N/A</v>
      </c>
      <c r="AD80" s="260" t="e">
        <f>SUM($AI80:AO80)-$AR80</f>
        <v>#N/A</v>
      </c>
      <c r="AF80" s="90"/>
      <c r="AG80" s="90"/>
      <c r="AH80" s="90"/>
      <c r="AI80" s="94">
        <f t="shared" si="57"/>
        <v>0</v>
      </c>
      <c r="AJ80" s="94">
        <f>IF($AS80="未入力",0,IF($AP80="straight-line",$G20*0.9*$AQ80,IF($AP80="declining-balance",($G20-SUM($AI80:AI80))*$AQ80,$G20*$AQ80)))</f>
        <v>0</v>
      </c>
      <c r="AK80" s="94">
        <f>IF($AS80="未入力",0,IF($AP80="straight-line",$G20*0.9*$AQ80,IF($AP80="declining-balance",($G20-SUM($AI80:AJ80))*$AQ80,$G20*$AQ80)))</f>
        <v>0</v>
      </c>
      <c r="AL80" s="94">
        <f>IF($AS80="未入力",0,IF($AP80="straight-line",$G20*0.9*$AQ80,IF($AP80="declining-balance",($G20-SUM($AI80:AK80))*$AQ80,$G20*$AQ80)))</f>
        <v>0</v>
      </c>
      <c r="AM80" s="94">
        <f>IF($AS80="未入力",0,IF($AP80="straight-line",$G20*0.9*$AQ80,IF($AP80="declining-balance",($G20-SUM($AI80:AL80))*$AQ80,$G20*$AQ80)))</f>
        <v>0</v>
      </c>
      <c r="AN80" s="94">
        <f>IF($AS80="未入力",0,IF($AP80="straight-line",$G20*0.9*$AQ80,IF($AP80="declining-balance",($G20-SUM($AI80:AM80))*$AQ80,$G20*$AQ80)))</f>
        <v>0</v>
      </c>
      <c r="AO80" s="94">
        <f>IF($AS80="未入力",0,IF($AP80="straight-line",$G20*0.9*$AQ80,IF($AP80="declining-balance",($G20-SUM($AI80:AN80))*$AQ80,$G20*$AQ80)))</f>
        <v>0</v>
      </c>
      <c r="AP80" s="91" t="e">
        <f t="shared" si="58"/>
        <v>#N/A</v>
      </c>
      <c r="AQ80" s="91" t="str">
        <f t="shared" si="59"/>
        <v/>
      </c>
      <c r="AR80" s="55" t="e">
        <f t="shared" si="60"/>
        <v>#N/A</v>
      </c>
      <c r="AS80" s="275" t="str">
        <f t="shared" si="61"/>
        <v>未入力</v>
      </c>
    </row>
    <row r="81" spans="1:45" ht="14.25" hidden="1" customHeight="1" outlineLevel="1">
      <c r="B81" s="386">
        <f t="shared" si="54"/>
        <v>0</v>
      </c>
      <c r="C81" s="387"/>
      <c r="D81" s="90"/>
      <c r="E81" s="90"/>
      <c r="F81" s="90"/>
      <c r="G81" s="94">
        <f t="shared" si="55"/>
        <v>0</v>
      </c>
      <c r="H81" s="94">
        <f>IF($AS81="未入力",0,IF(X81&gt;0,0,IF(Y81&gt;0,AJ81-Y81,IF($AP81="straight-line",$G21*0.9*$AQ81,IF($AP81="declining-balance",($G21-SUM($G81:G81))*$AQ81,$G21*$AQ81)))))</f>
        <v>0</v>
      </c>
      <c r="I81" s="94">
        <f>IF($AS81="未入力",0,IF(Y81&gt;0,0,IF(Z81&gt;0,AK81-Z81,IF($AP81="straight-line",$G21*0.9*$AQ81,IF($AP81="declining-balance",($G21-SUM($G81:H81))*$AQ81,$G21*$AQ81)))))</f>
        <v>0</v>
      </c>
      <c r="J81" s="94">
        <f>IF($AS81="未入力",0,IF(Z81&gt;0,0,IF(AA81&gt;0,AL81-AA81,IF($AP81="straight-line",$G21*0.9*$AQ81,IF($AP81="declining-balance",($G21-SUM($G81:I81))*$AQ81,$G21*$AQ81)))))</f>
        <v>0</v>
      </c>
      <c r="K81" s="94">
        <f>IF($AS81="未入力",0,IF(AA81&gt;0,0,IF(AB81&gt;0,AM81-AB81,IF($AP81="straight-line",$G21*0.9*$AQ81,IF($AP81="declining-balance",($G21-SUM($G81:J81))*$AQ81,$G21*$AQ81)))))</f>
        <v>0</v>
      </c>
      <c r="L81" s="94">
        <f>IF($AS81="未入力",0,IF(AB81&gt;0,0,IF(AC81&gt;0,AN81-AC81,IF($AP81="straight-line",$G21*0.9*$AQ81,IF($AP81="declining-balance",($G21-SUM($G81:K81))*$AQ81,$G21*$AQ81)))))</f>
        <v>0</v>
      </c>
      <c r="M81" s="94">
        <f>IF($AS81="未入力",0,IF(AC81&gt;0,0,IF(AD81&gt;0,AO81-AD81,IF($AP81="straight-line",$G21*0.9*$AQ81,IF($AP81="declining-balance",($G21-SUM($G81:L81))*$AQ81,$G21*$AQ81)))))</f>
        <v>0</v>
      </c>
      <c r="N81" s="55">
        <f t="shared" si="56"/>
        <v>0</v>
      </c>
      <c r="U81" s="90"/>
      <c r="V81" s="90"/>
      <c r="W81" s="90"/>
      <c r="X81" s="260" t="e">
        <f>SUM($AI81:AI81)-$AR81</f>
        <v>#N/A</v>
      </c>
      <c r="Y81" s="260" t="e">
        <f>SUM($AI81:AJ81)-$AR81</f>
        <v>#N/A</v>
      </c>
      <c r="Z81" s="260" t="e">
        <f>SUM($AI81:AK81)-$AR81</f>
        <v>#N/A</v>
      </c>
      <c r="AA81" s="260" t="e">
        <f>SUM($AI81:AL81)-$AR81</f>
        <v>#N/A</v>
      </c>
      <c r="AB81" s="260" t="e">
        <f>SUM($AI81:AM81)-$AR81</f>
        <v>#N/A</v>
      </c>
      <c r="AC81" s="260" t="e">
        <f>SUM($AI81:AN81)-$AR81</f>
        <v>#N/A</v>
      </c>
      <c r="AD81" s="260" t="e">
        <f>SUM($AI81:AO81)-$AR81</f>
        <v>#N/A</v>
      </c>
      <c r="AF81" s="90"/>
      <c r="AG81" s="90"/>
      <c r="AH81" s="90"/>
      <c r="AI81" s="94">
        <f t="shared" si="57"/>
        <v>0</v>
      </c>
      <c r="AJ81" s="94">
        <f>IF($AS81="未入力",0,IF($AP81="straight-line",$G21*0.9*$AQ81,IF($AP81="declining-balance",($G21-SUM($AI81:AI81))*$AQ81,$G21*$AQ81)))</f>
        <v>0</v>
      </c>
      <c r="AK81" s="94">
        <f>IF($AS81="未入力",0,IF($AP81="straight-line",$G21*0.9*$AQ81,IF($AP81="declining-balance",($G21-SUM($AI81:AJ81))*$AQ81,$G21*$AQ81)))</f>
        <v>0</v>
      </c>
      <c r="AL81" s="94">
        <f>IF($AS81="未入力",0,IF($AP81="straight-line",$G21*0.9*$AQ81,IF($AP81="declining-balance",($G21-SUM($AI81:AK81))*$AQ81,$G21*$AQ81)))</f>
        <v>0</v>
      </c>
      <c r="AM81" s="94">
        <f>IF($AS81="未入力",0,IF($AP81="straight-line",$G21*0.9*$AQ81,IF($AP81="declining-balance",($G21-SUM($AI81:AL81))*$AQ81,$G21*$AQ81)))</f>
        <v>0</v>
      </c>
      <c r="AN81" s="94">
        <f>IF($AS81="未入力",0,IF($AP81="straight-line",$G21*0.9*$AQ81,IF($AP81="declining-balance",($G21-SUM($AI81:AM81))*$AQ81,$G21*$AQ81)))</f>
        <v>0</v>
      </c>
      <c r="AO81" s="94">
        <f>IF($AS81="未入力",0,IF($AP81="straight-line",$G21*0.9*$AQ81,IF($AP81="declining-balance",($G21-SUM($AI81:AN81))*$AQ81,$G21*$AQ81)))</f>
        <v>0</v>
      </c>
      <c r="AP81" s="91" t="e">
        <f t="shared" si="58"/>
        <v>#N/A</v>
      </c>
      <c r="AQ81" s="91" t="str">
        <f t="shared" si="59"/>
        <v/>
      </c>
      <c r="AR81" s="55" t="e">
        <f t="shared" si="60"/>
        <v>#N/A</v>
      </c>
      <c r="AS81" s="275" t="str">
        <f t="shared" si="61"/>
        <v>未入力</v>
      </c>
    </row>
    <row r="82" spans="1:45" ht="14.25" hidden="1" customHeight="1" outlineLevel="1">
      <c r="B82" s="386">
        <f t="shared" si="54"/>
        <v>0</v>
      </c>
      <c r="C82" s="387"/>
      <c r="D82" s="90"/>
      <c r="E82" s="90"/>
      <c r="F82" s="90"/>
      <c r="G82" s="94">
        <f t="shared" si="55"/>
        <v>0</v>
      </c>
      <c r="H82" s="94">
        <f>IF($AS82="未入力",0,IF(X82&gt;0,0,IF(Y82&gt;0,AJ82-Y82,IF($AP82="straight-line",$G22*0.9*$AQ82,IF($AP82="declining-balance",($G22-SUM($G82:G82))*$AQ82,$G22*$AQ82)))))</f>
        <v>0</v>
      </c>
      <c r="I82" s="94">
        <f>IF($AS82="未入力",0,IF(Y82&gt;0,0,IF(Z82&gt;0,AK82-Z82,IF($AP82="straight-line",$G22*0.9*$AQ82,IF($AP82="declining-balance",($G22-SUM($G82:H82))*$AQ82,$G22*$AQ82)))))</f>
        <v>0</v>
      </c>
      <c r="J82" s="94">
        <f>IF($AS82="未入力",0,IF(Z82&gt;0,0,IF(AA82&gt;0,AL82-AA82,IF($AP82="straight-line",$G22*0.9*$AQ82,IF($AP82="declining-balance",($G22-SUM($G82:I82))*$AQ82,$G22*$AQ82)))))</f>
        <v>0</v>
      </c>
      <c r="K82" s="94">
        <f>IF($AS82="未入力",0,IF(AA82&gt;0,0,IF(AB82&gt;0,AM82-AB82,IF($AP82="straight-line",$G22*0.9*$AQ82,IF($AP82="declining-balance",($G22-SUM($G82:J82))*$AQ82,$G22*$AQ82)))))</f>
        <v>0</v>
      </c>
      <c r="L82" s="94">
        <f>IF($AS82="未入力",0,IF(AB82&gt;0,0,IF(AC82&gt;0,AN82-AC82,IF($AP82="straight-line",$G22*0.9*$AQ82,IF($AP82="declining-balance",($G22-SUM($G82:K82))*$AQ82,$G22*$AQ82)))))</f>
        <v>0</v>
      </c>
      <c r="M82" s="94">
        <f>IF($AS82="未入力",0,IF(AC82&gt;0,0,IF(AD82&gt;0,AO82-AD82,IF($AP82="straight-line",$G22*0.9*$AQ82,IF($AP82="declining-balance",($G22-SUM($G82:L82))*$AQ82,$G22*$AQ82)))))</f>
        <v>0</v>
      </c>
      <c r="N82" s="55">
        <f t="shared" si="56"/>
        <v>0</v>
      </c>
      <c r="U82" s="90"/>
      <c r="V82" s="90"/>
      <c r="W82" s="90"/>
      <c r="X82" s="260" t="e">
        <f>SUM($AI82:AI82)-$AR82</f>
        <v>#N/A</v>
      </c>
      <c r="Y82" s="260" t="e">
        <f>SUM($AI82:AJ82)-$AR82</f>
        <v>#N/A</v>
      </c>
      <c r="Z82" s="260" t="e">
        <f>SUM($AI82:AK82)-$AR82</f>
        <v>#N/A</v>
      </c>
      <c r="AA82" s="260" t="e">
        <f>SUM($AI82:AL82)-$AR82</f>
        <v>#N/A</v>
      </c>
      <c r="AB82" s="260" t="e">
        <f>SUM($AI82:AM82)-$AR82</f>
        <v>#N/A</v>
      </c>
      <c r="AC82" s="260" t="e">
        <f>SUM($AI82:AN82)-$AR82</f>
        <v>#N/A</v>
      </c>
      <c r="AD82" s="260" t="e">
        <f>SUM($AI82:AO82)-$AR82</f>
        <v>#N/A</v>
      </c>
      <c r="AF82" s="90"/>
      <c r="AG82" s="90"/>
      <c r="AH82" s="90"/>
      <c r="AI82" s="94">
        <f t="shared" si="57"/>
        <v>0</v>
      </c>
      <c r="AJ82" s="94">
        <f>IF($AS82="未入力",0,IF($AP82="straight-line",$G22*0.9*$AQ82,IF($AP82="declining-balance",($G22-SUM($AI82:AI82))*$AQ82,$G22*$AQ82)))</f>
        <v>0</v>
      </c>
      <c r="AK82" s="94">
        <f>IF($AS82="未入力",0,IF($AP82="straight-line",$G22*0.9*$AQ82,IF($AP82="declining-balance",($G22-SUM($AI82:AJ82))*$AQ82,$G22*$AQ82)))</f>
        <v>0</v>
      </c>
      <c r="AL82" s="94">
        <f>IF($AS82="未入力",0,IF($AP82="straight-line",$G22*0.9*$AQ82,IF($AP82="declining-balance",($G22-SUM($AI82:AK82))*$AQ82,$G22*$AQ82)))</f>
        <v>0</v>
      </c>
      <c r="AM82" s="94">
        <f>IF($AS82="未入力",0,IF($AP82="straight-line",$G22*0.9*$AQ82,IF($AP82="declining-balance",($G22-SUM($AI82:AL82))*$AQ82,$G22*$AQ82)))</f>
        <v>0</v>
      </c>
      <c r="AN82" s="94">
        <f>IF($AS82="未入力",0,IF($AP82="straight-line",$G22*0.9*$AQ82,IF($AP82="declining-balance",($G22-SUM($AI82:AM82))*$AQ82,$G22*$AQ82)))</f>
        <v>0</v>
      </c>
      <c r="AO82" s="94">
        <f>IF($AS82="未入力",0,IF($AP82="straight-line",$G22*0.9*$AQ82,IF($AP82="declining-balance",($G22-SUM($AI82:AN82))*$AQ82,$G22*$AQ82)))</f>
        <v>0</v>
      </c>
      <c r="AP82" s="91" t="e">
        <f t="shared" si="58"/>
        <v>#N/A</v>
      </c>
      <c r="AQ82" s="91" t="str">
        <f t="shared" si="59"/>
        <v/>
      </c>
      <c r="AR82" s="55" t="e">
        <f t="shared" si="60"/>
        <v>#N/A</v>
      </c>
      <c r="AS82" s="275" t="str">
        <f t="shared" si="61"/>
        <v>未入力</v>
      </c>
    </row>
    <row r="83" spans="1:45" ht="14.25" hidden="1" customHeight="1" outlineLevel="1">
      <c r="B83" s="386">
        <f t="shared" si="54"/>
        <v>0</v>
      </c>
      <c r="C83" s="387"/>
      <c r="D83" s="90"/>
      <c r="E83" s="90"/>
      <c r="F83" s="90"/>
      <c r="G83" s="94">
        <f t="shared" si="55"/>
        <v>0</v>
      </c>
      <c r="H83" s="94">
        <f>IF($AS83="未入力",0,IF(X83&gt;0,0,IF(Y83&gt;0,AJ83-Y83,IF($AP83="straight-line",$G23*0.9*$AQ83,IF($AP83="declining-balance",($G23-SUM($G83:G83))*$AQ83,$G23*$AQ83)))))</f>
        <v>0</v>
      </c>
      <c r="I83" s="94">
        <f>IF($AS83="未入力",0,IF(Y83&gt;0,0,IF(Z83&gt;0,AK83-Z83,IF($AP83="straight-line",$G23*0.9*$AQ83,IF($AP83="declining-balance",($G23-SUM($G83:H83))*$AQ83,$G23*$AQ83)))))</f>
        <v>0</v>
      </c>
      <c r="J83" s="94">
        <f>IF($AS83="未入力",0,IF(Z83&gt;0,0,IF(AA83&gt;0,AL83-AA83,IF($AP83="straight-line",$G23*0.9*$AQ83,IF($AP83="declining-balance",($G23-SUM($G83:I83))*$AQ83,$G23*$AQ83)))))</f>
        <v>0</v>
      </c>
      <c r="K83" s="94">
        <f>IF($AS83="未入力",0,IF(AA83&gt;0,0,IF(AB83&gt;0,AM83-AB83,IF($AP83="straight-line",$G23*0.9*$AQ83,IF($AP83="declining-balance",($G23-SUM($G83:J83))*$AQ83,$G23*$AQ83)))))</f>
        <v>0</v>
      </c>
      <c r="L83" s="94">
        <f>IF($AS83="未入力",0,IF(AB83&gt;0,0,IF(AC83&gt;0,AN83-AC83,IF($AP83="straight-line",$G23*0.9*$AQ83,IF($AP83="declining-balance",($G23-SUM($G83:K83))*$AQ83,$G23*$AQ83)))))</f>
        <v>0</v>
      </c>
      <c r="M83" s="94">
        <f>IF($AS83="未入力",0,IF(AC83&gt;0,0,IF(AD83&gt;0,AO83-AD83,IF($AP83="straight-line",$G23*0.9*$AQ83,IF($AP83="declining-balance",($G23-SUM($G83:L83))*$AQ83,$G23*$AQ83)))))</f>
        <v>0</v>
      </c>
      <c r="N83" s="55">
        <f t="shared" si="56"/>
        <v>0</v>
      </c>
      <c r="U83" s="90"/>
      <c r="V83" s="90"/>
      <c r="W83" s="90"/>
      <c r="X83" s="260" t="e">
        <f>SUM($AI83:AI83)-$AR83</f>
        <v>#N/A</v>
      </c>
      <c r="Y83" s="260" t="e">
        <f>SUM($AI83:AJ83)-$AR83</f>
        <v>#N/A</v>
      </c>
      <c r="Z83" s="260" t="e">
        <f>SUM($AI83:AK83)-$AR83</f>
        <v>#N/A</v>
      </c>
      <c r="AA83" s="260" t="e">
        <f>SUM($AI83:AL83)-$AR83</f>
        <v>#N/A</v>
      </c>
      <c r="AB83" s="260" t="e">
        <f>SUM($AI83:AM83)-$AR83</f>
        <v>#N/A</v>
      </c>
      <c r="AC83" s="260" t="e">
        <f>SUM($AI83:AN83)-$AR83</f>
        <v>#N/A</v>
      </c>
      <c r="AD83" s="260" t="e">
        <f>SUM($AI83:AO83)-$AR83</f>
        <v>#N/A</v>
      </c>
      <c r="AF83" s="90"/>
      <c r="AG83" s="90"/>
      <c r="AH83" s="90"/>
      <c r="AI83" s="94">
        <f t="shared" si="57"/>
        <v>0</v>
      </c>
      <c r="AJ83" s="94">
        <f>IF($AS83="未入力",0,IF($AP83="straight-line",$G23*0.9*$AQ83,IF($AP83="declining-balance",($G23-SUM($AI83:AI83))*$AQ83,$G23*$AQ83)))</f>
        <v>0</v>
      </c>
      <c r="AK83" s="94">
        <f>IF($AS83="未入力",0,IF($AP83="straight-line",$G23*0.9*$AQ83,IF($AP83="declining-balance",($G23-SUM($AI83:AJ83))*$AQ83,$G23*$AQ83)))</f>
        <v>0</v>
      </c>
      <c r="AL83" s="94">
        <f>IF($AS83="未入力",0,IF($AP83="straight-line",$G23*0.9*$AQ83,IF($AP83="declining-balance",($G23-SUM($AI83:AK83))*$AQ83,$G23*$AQ83)))</f>
        <v>0</v>
      </c>
      <c r="AM83" s="94">
        <f>IF($AS83="未入力",0,IF($AP83="straight-line",$G23*0.9*$AQ83,IF($AP83="declining-balance",($G23-SUM($AI83:AL83))*$AQ83,$G23*$AQ83)))</f>
        <v>0</v>
      </c>
      <c r="AN83" s="94">
        <f>IF($AS83="未入力",0,IF($AP83="straight-line",$G23*0.9*$AQ83,IF($AP83="declining-balance",($G23-SUM($AI83:AM83))*$AQ83,$G23*$AQ83)))</f>
        <v>0</v>
      </c>
      <c r="AO83" s="94">
        <f>IF($AS83="未入力",0,IF($AP83="straight-line",$G23*0.9*$AQ83,IF($AP83="declining-balance",($G23-SUM($AI83:AN83))*$AQ83,$G23*$AQ83)))</f>
        <v>0</v>
      </c>
      <c r="AP83" s="91" t="e">
        <f t="shared" si="58"/>
        <v>#N/A</v>
      </c>
      <c r="AQ83" s="91" t="str">
        <f t="shared" si="59"/>
        <v/>
      </c>
      <c r="AR83" s="55" t="e">
        <f t="shared" si="60"/>
        <v>#N/A</v>
      </c>
      <c r="AS83" s="275" t="str">
        <f t="shared" si="61"/>
        <v>未入力</v>
      </c>
    </row>
    <row r="84" spans="1:45" ht="14.25" hidden="1" customHeight="1" outlineLevel="1">
      <c r="B84" s="386">
        <f t="shared" si="54"/>
        <v>0</v>
      </c>
      <c r="C84" s="387"/>
      <c r="D84" s="90"/>
      <c r="E84" s="90"/>
      <c r="F84" s="90"/>
      <c r="G84" s="94">
        <f t="shared" si="55"/>
        <v>0</v>
      </c>
      <c r="H84" s="94">
        <f>IF($AS84="未入力",0,IF(X84&gt;0,0,IF(Y84&gt;0,AJ84-Y84,IF($AP84="straight-line",$G24*0.9*$AQ84,IF($AP84="declining-balance",($G24-SUM($G84:G84))*$AQ84,$G24*$AQ84)))))</f>
        <v>0</v>
      </c>
      <c r="I84" s="94">
        <f>IF($AS84="未入力",0,IF(Y84&gt;0,0,IF(Z84&gt;0,AK84-Z84,IF($AP84="straight-line",$G24*0.9*$AQ84,IF($AP84="declining-balance",($G24-SUM($G84:H84))*$AQ84,$G24*$AQ84)))))</f>
        <v>0</v>
      </c>
      <c r="J84" s="94">
        <f>IF($AS84="未入力",0,IF(Z84&gt;0,0,IF(AA84&gt;0,AL84-AA84,IF($AP84="straight-line",$G24*0.9*$AQ84,IF($AP84="declining-balance",($G24-SUM($G84:I84))*$AQ84,$G24*$AQ84)))))</f>
        <v>0</v>
      </c>
      <c r="K84" s="94">
        <f>IF($AS84="未入力",0,IF(AA84&gt;0,0,IF(AB84&gt;0,AM84-AB84,IF($AP84="straight-line",$G24*0.9*$AQ84,IF($AP84="declining-balance",($G24-SUM($G84:J84))*$AQ84,$G24*$AQ84)))))</f>
        <v>0</v>
      </c>
      <c r="L84" s="94">
        <f>IF($AS84="未入力",0,IF(AB84&gt;0,0,IF(AC84&gt;0,AN84-AC84,IF($AP84="straight-line",$G24*0.9*$AQ84,IF($AP84="declining-balance",($G24-SUM($G84:K84))*$AQ84,$G24*$AQ84)))))</f>
        <v>0</v>
      </c>
      <c r="M84" s="94">
        <f>IF($AS84="未入力",0,IF(AC84&gt;0,0,IF(AD84&gt;0,AO84-AD84,IF($AP84="straight-line",$G24*0.9*$AQ84,IF($AP84="declining-balance",($G24-SUM($G84:L84))*$AQ84,$G24*$AQ84)))))</f>
        <v>0</v>
      </c>
      <c r="N84" s="55">
        <f t="shared" si="56"/>
        <v>0</v>
      </c>
      <c r="U84" s="90"/>
      <c r="V84" s="90"/>
      <c r="W84" s="90"/>
      <c r="X84" s="260" t="e">
        <f>SUM($AI84:AI84)-$AR84</f>
        <v>#N/A</v>
      </c>
      <c r="Y84" s="260" t="e">
        <f>SUM($AI84:AJ84)-$AR84</f>
        <v>#N/A</v>
      </c>
      <c r="Z84" s="260" t="e">
        <f>SUM($AI84:AK84)-$AR84</f>
        <v>#N/A</v>
      </c>
      <c r="AA84" s="260" t="e">
        <f>SUM($AI84:AL84)-$AR84</f>
        <v>#N/A</v>
      </c>
      <c r="AB84" s="260" t="e">
        <f>SUM($AI84:AM84)-$AR84</f>
        <v>#N/A</v>
      </c>
      <c r="AC84" s="260" t="e">
        <f>SUM($AI84:AN84)-$AR84</f>
        <v>#N/A</v>
      </c>
      <c r="AD84" s="260" t="e">
        <f>SUM($AI84:AO84)-$AR84</f>
        <v>#N/A</v>
      </c>
      <c r="AF84" s="90"/>
      <c r="AG84" s="90"/>
      <c r="AH84" s="90"/>
      <c r="AI84" s="94">
        <f t="shared" si="57"/>
        <v>0</v>
      </c>
      <c r="AJ84" s="94">
        <f>IF($AS84="未入力",0,IF($AP84="straight-line",$G24*0.9*$AQ84,IF($AP84="declining-balance",($G24-SUM($AI84:AI84))*$AQ84,$G24*$AQ84)))</f>
        <v>0</v>
      </c>
      <c r="AK84" s="94">
        <f>IF($AS84="未入力",0,IF($AP84="straight-line",$G24*0.9*$AQ84,IF($AP84="declining-balance",($G24-SUM($AI84:AJ84))*$AQ84,$G24*$AQ84)))</f>
        <v>0</v>
      </c>
      <c r="AL84" s="94">
        <f>IF($AS84="未入力",0,IF($AP84="straight-line",$G24*0.9*$AQ84,IF($AP84="declining-balance",($G24-SUM($AI84:AK84))*$AQ84,$G24*$AQ84)))</f>
        <v>0</v>
      </c>
      <c r="AM84" s="94">
        <f>IF($AS84="未入力",0,IF($AP84="straight-line",$G24*0.9*$AQ84,IF($AP84="declining-balance",($G24-SUM($AI84:AL84))*$AQ84,$G24*$AQ84)))</f>
        <v>0</v>
      </c>
      <c r="AN84" s="94">
        <f>IF($AS84="未入力",0,IF($AP84="straight-line",$G24*0.9*$AQ84,IF($AP84="declining-balance",($G24-SUM($AI84:AM84))*$AQ84,$G24*$AQ84)))</f>
        <v>0</v>
      </c>
      <c r="AO84" s="94">
        <f>IF($AS84="未入力",0,IF($AP84="straight-line",$G24*0.9*$AQ84,IF($AP84="declining-balance",($G24-SUM($AI84:AN84))*$AQ84,$G24*$AQ84)))</f>
        <v>0</v>
      </c>
      <c r="AP84" s="91" t="e">
        <f t="shared" si="58"/>
        <v>#N/A</v>
      </c>
      <c r="AQ84" s="91" t="str">
        <f t="shared" si="59"/>
        <v/>
      </c>
      <c r="AR84" s="55" t="e">
        <f t="shared" si="60"/>
        <v>#N/A</v>
      </c>
      <c r="AS84" s="275" t="str">
        <f t="shared" si="61"/>
        <v>未入力</v>
      </c>
    </row>
    <row r="85" spans="1:45" ht="14.25" hidden="1" customHeight="1" outlineLevel="1">
      <c r="B85" s="372" t="s">
        <v>124</v>
      </c>
      <c r="C85" s="373"/>
      <c r="D85" s="94">
        <f t="shared" ref="D85:N85" si="62">SUM(D77:D84)</f>
        <v>0</v>
      </c>
      <c r="E85" s="94">
        <f t="shared" si="62"/>
        <v>0</v>
      </c>
      <c r="F85" s="94">
        <f t="shared" si="62"/>
        <v>0</v>
      </c>
      <c r="G85" s="94">
        <f t="shared" si="62"/>
        <v>0</v>
      </c>
      <c r="H85" s="94">
        <f t="shared" si="62"/>
        <v>0</v>
      </c>
      <c r="I85" s="94">
        <f t="shared" si="62"/>
        <v>0</v>
      </c>
      <c r="J85" s="94">
        <f t="shared" si="62"/>
        <v>0</v>
      </c>
      <c r="K85" s="94">
        <f t="shared" si="62"/>
        <v>0</v>
      </c>
      <c r="L85" s="94">
        <f t="shared" si="62"/>
        <v>0</v>
      </c>
      <c r="M85" s="94">
        <f t="shared" si="62"/>
        <v>0</v>
      </c>
      <c r="N85" s="94">
        <f t="shared" si="62"/>
        <v>0</v>
      </c>
      <c r="U85" s="94">
        <f t="shared" ref="U85:AD85" si="63">SUM(U77:U84)</f>
        <v>0</v>
      </c>
      <c r="V85" s="94">
        <f t="shared" si="63"/>
        <v>0</v>
      </c>
      <c r="W85" s="94">
        <f t="shared" si="63"/>
        <v>0</v>
      </c>
      <c r="X85" s="94" t="e">
        <f t="shared" si="63"/>
        <v>#N/A</v>
      </c>
      <c r="Y85" s="94" t="e">
        <f t="shared" si="63"/>
        <v>#N/A</v>
      </c>
      <c r="Z85" s="94" t="e">
        <f t="shared" si="63"/>
        <v>#N/A</v>
      </c>
      <c r="AA85" s="94" t="e">
        <f t="shared" si="63"/>
        <v>#N/A</v>
      </c>
      <c r="AB85" s="94" t="e">
        <f t="shared" si="63"/>
        <v>#N/A</v>
      </c>
      <c r="AC85" s="94" t="e">
        <f t="shared" si="63"/>
        <v>#N/A</v>
      </c>
      <c r="AD85" s="94" t="e">
        <f t="shared" si="63"/>
        <v>#N/A</v>
      </c>
      <c r="AF85" s="94">
        <f t="shared" ref="AF85:AO85" si="64">SUM(AF77:AF84)</f>
        <v>0</v>
      </c>
      <c r="AG85" s="94">
        <f t="shared" si="64"/>
        <v>0</v>
      </c>
      <c r="AH85" s="94">
        <f t="shared" si="64"/>
        <v>0</v>
      </c>
      <c r="AI85" s="94">
        <f t="shared" si="64"/>
        <v>0</v>
      </c>
      <c r="AJ85" s="94">
        <f t="shared" si="64"/>
        <v>0</v>
      </c>
      <c r="AK85" s="94">
        <f t="shared" si="64"/>
        <v>0</v>
      </c>
      <c r="AL85" s="94">
        <f t="shared" si="64"/>
        <v>0</v>
      </c>
      <c r="AM85" s="94">
        <f t="shared" si="64"/>
        <v>0</v>
      </c>
      <c r="AN85" s="94">
        <f t="shared" si="64"/>
        <v>0</v>
      </c>
      <c r="AO85" s="94">
        <f t="shared" si="64"/>
        <v>0</v>
      </c>
      <c r="AP85" s="56"/>
      <c r="AQ85" s="56"/>
      <c r="AR85" s="94"/>
      <c r="AS85" s="275"/>
    </row>
    <row r="86" spans="1:45" hidden="1" outlineLevel="1"/>
    <row r="87" spans="1:45" hidden="1" outlineLevel="1">
      <c r="A87" s="33" t="s">
        <v>155</v>
      </c>
      <c r="N87" s="57" t="s">
        <v>151</v>
      </c>
    </row>
    <row r="88" spans="1:45" ht="30.75" hidden="1" customHeight="1" outlineLevel="1">
      <c r="B88" s="374" t="s">
        <v>148</v>
      </c>
      <c r="C88" s="375"/>
      <c r="D88" s="52">
        <f>+D$28</f>
        <v>2014</v>
      </c>
      <c r="E88" s="52">
        <f t="shared" ref="E88:M88" si="65">+E$28</f>
        <v>2015</v>
      </c>
      <c r="F88" s="52">
        <f t="shared" si="65"/>
        <v>2016</v>
      </c>
      <c r="G88" s="52">
        <f t="shared" si="65"/>
        <v>2017</v>
      </c>
      <c r="H88" s="52">
        <f t="shared" si="65"/>
        <v>2018</v>
      </c>
      <c r="I88" s="52">
        <f t="shared" si="65"/>
        <v>2019</v>
      </c>
      <c r="J88" s="52">
        <f t="shared" si="65"/>
        <v>2020</v>
      </c>
      <c r="K88" s="52">
        <f t="shared" si="65"/>
        <v>2021</v>
      </c>
      <c r="L88" s="52">
        <f t="shared" si="65"/>
        <v>2022</v>
      </c>
      <c r="M88" s="52">
        <f t="shared" si="65"/>
        <v>2023</v>
      </c>
      <c r="N88" s="53" t="s">
        <v>124</v>
      </c>
      <c r="U88" s="52" t="s">
        <v>138</v>
      </c>
      <c r="V88" s="52" t="s">
        <v>139</v>
      </c>
      <c r="W88" s="52" t="s">
        <v>140</v>
      </c>
      <c r="X88" s="52" t="s">
        <v>141</v>
      </c>
      <c r="Y88" s="52" t="s">
        <v>142</v>
      </c>
      <c r="Z88" s="52" t="s">
        <v>143</v>
      </c>
      <c r="AA88" s="52" t="s">
        <v>144</v>
      </c>
      <c r="AB88" s="52" t="s">
        <v>145</v>
      </c>
      <c r="AC88" s="52" t="s">
        <v>146</v>
      </c>
      <c r="AD88" s="52" t="s">
        <v>147</v>
      </c>
      <c r="AF88" s="52" t="s">
        <v>138</v>
      </c>
      <c r="AG88" s="52" t="s">
        <v>139</v>
      </c>
      <c r="AH88" s="52" t="s">
        <v>140</v>
      </c>
      <c r="AI88" s="52" t="s">
        <v>141</v>
      </c>
      <c r="AJ88" s="52" t="s">
        <v>142</v>
      </c>
      <c r="AK88" s="52" t="s">
        <v>143</v>
      </c>
      <c r="AL88" s="52" t="s">
        <v>144</v>
      </c>
      <c r="AM88" s="52" t="s">
        <v>145</v>
      </c>
      <c r="AN88" s="52" t="s">
        <v>146</v>
      </c>
      <c r="AO88" s="52" t="s">
        <v>147</v>
      </c>
      <c r="AP88" s="52" t="s">
        <v>474</v>
      </c>
      <c r="AQ88" s="52" t="s">
        <v>150</v>
      </c>
      <c r="AR88" s="52" t="s">
        <v>655</v>
      </c>
      <c r="AS88" s="349" t="s">
        <v>576</v>
      </c>
    </row>
    <row r="89" spans="1:45" ht="14.25" hidden="1" customHeight="1" outlineLevel="1">
      <c r="B89" s="386" t="str">
        <f t="shared" ref="B89:B96" si="66">+B29</f>
        <v>05.機械設備/05.Machinery &amp; Equipment</v>
      </c>
      <c r="C89" s="387"/>
      <c r="D89" s="90"/>
      <c r="E89" s="90"/>
      <c r="F89" s="90"/>
      <c r="G89" s="90"/>
      <c r="H89" s="94">
        <f t="shared" ref="H89:H96" si="67">IF($AS89="未入力",0,IF($AP89="straight-line",$H17*0.9*$AQ89,IF($AP89="declining-balance",$H17*$AQ89,$H17*$AQ89)))</f>
        <v>0</v>
      </c>
      <c r="I89" s="94">
        <f>IF($AS89="未入力",0,IF(Y89&gt;0,0,IF(Z89&gt;0,AK89-Z89,IF($AP89="straight-line",$H17*0.9*$AQ89,IF($AP89="declining-balance",($H17-SUM($H89:H89))*$AQ89,$H17*$AQ89)))))</f>
        <v>0</v>
      </c>
      <c r="J89" s="94">
        <f>IF($AS89="未入力",0,IF(Z89&gt;0,0,IF(AA89&gt;0,AL89-AA89,IF($AP89="straight-line",$H17*0.9*$AQ89,IF($AP89="declining-balance",($H17-SUM($H89:I89))*$AQ89,$H17*$AQ89)))))</f>
        <v>0</v>
      </c>
      <c r="K89" s="94">
        <f>IF($AS89="未入力",0,IF(AA89&gt;0,0,IF(AB89&gt;0,AM89-AB89,IF($AP89="straight-line",$H17*0.9*$AQ89,IF($AP89="declining-balance",($H17-SUM($H89:J89))*$AQ89,$H17*$AQ89)))))</f>
        <v>0</v>
      </c>
      <c r="L89" s="94">
        <f>IF($AS89="未入力",0,IF(AB89&gt;0,0,IF(AC89&gt;0,AN89-AC89,IF($AP89="straight-line",$H17*0.9*$AQ89,IF($AP89="declining-balance",($H17-SUM($H89:K89))*$AQ89,$H17*$AQ89)))))</f>
        <v>0</v>
      </c>
      <c r="M89" s="94">
        <f>IF($AS89="未入力",0,IF(AC89&gt;0,0,IF(AD89&gt;0,AO89-AD89,IF($AP89="straight-line",$H17*0.9*$AQ89,IF($AP89="declining-balance",($H17-SUM($H89:L89))*$AQ89,$H17*$AQ89)))))</f>
        <v>0</v>
      </c>
      <c r="N89" s="55">
        <f t="shared" ref="N89:N96" si="68">SUM(D89:M89)</f>
        <v>0</v>
      </c>
      <c r="U89" s="90"/>
      <c r="V89" s="90"/>
      <c r="W89" s="90"/>
      <c r="X89" s="90"/>
      <c r="Y89" s="260">
        <f>SUM($AJ89:AJ89)-$AR89</f>
        <v>0</v>
      </c>
      <c r="Z89" s="260">
        <f>SUM($AJ89:AK89)-$AR89</f>
        <v>0</v>
      </c>
      <c r="AA89" s="260">
        <f>SUM($AJ89:AL89)-$AR89</f>
        <v>0</v>
      </c>
      <c r="AB89" s="260">
        <f>SUM($AJ89:AM89)-$AR89</f>
        <v>0</v>
      </c>
      <c r="AC89" s="260">
        <f>SUM($AJ89:AN89)-$AR89</f>
        <v>0</v>
      </c>
      <c r="AD89" s="260">
        <f>SUM($AJ89:AO89)-$AR89</f>
        <v>0</v>
      </c>
      <c r="AF89" s="90"/>
      <c r="AG89" s="90"/>
      <c r="AH89" s="90"/>
      <c r="AI89" s="90"/>
      <c r="AJ89" s="94">
        <f t="shared" ref="AJ89:AJ96" si="69">IF($AS89="未入力",0,IF($AP89="straight-line",$H17*0.9*$AQ89,IF($AP89="declining-balance",$H17*$AQ89,$H17*$AQ89)))</f>
        <v>0</v>
      </c>
      <c r="AK89" s="94">
        <f>IF($AS89="未入力",0,IF($AP89="straight-line",$H17*0.9*$AQ89,IF($AP89="declining-balance",($H17-SUM($AJ89:AJ89))*$AQ89,$H17*$AQ89)))</f>
        <v>0</v>
      </c>
      <c r="AL89" s="94">
        <f>IF($AS89="未入力",0,IF($AP89="straight-line",$H17*0.9*$AQ89,IF($AP89="declining-balance",($H17-SUM($AJ89:AK89))*$AQ89,$H17*$AQ89)))</f>
        <v>0</v>
      </c>
      <c r="AM89" s="94">
        <f>IF($AS89="未入力",0,IF($AP89="straight-line",$H17*0.9*$AQ89,IF($AP89="declining-balance",($H17-SUM($AJ89:AL89))*$AQ89,$H17*$AQ89)))</f>
        <v>0</v>
      </c>
      <c r="AN89" s="94">
        <f>IF($AS89="未入力",0,IF($AP89="straight-line",$H17*0.9*$AQ89,IF($AP89="declining-balance",($H17-SUM($AJ89:AM89))*$AQ89,$H17*$AQ89)))</f>
        <v>0</v>
      </c>
      <c r="AO89" s="94">
        <f>IF($AS89="未入力",0,IF($AP89="straight-line",$H17*0.9*$AQ89,IF($AP89="declining-balance",($H17-SUM($AJ89:AN89))*$AQ89,$H17*$AQ89)))</f>
        <v>0</v>
      </c>
      <c r="AP89" s="91" t="str">
        <f t="shared" ref="AP89:AP96" si="70">+X6</f>
        <v>declining-balance</v>
      </c>
      <c r="AQ89" s="91">
        <f t="shared" ref="AQ89:AQ96" si="71">+N6</f>
        <v>0.20599999999999999</v>
      </c>
      <c r="AR89" s="55">
        <f t="shared" ref="AR89:AR96" si="72">IF(AP89="-",0,IF(AP89="straight-line(5 years)",H17,H17*0.95))</f>
        <v>0</v>
      </c>
      <c r="AS89" s="275" t="str">
        <f>IF(AQ89="","未入力","入力")</f>
        <v>入力</v>
      </c>
    </row>
    <row r="90" spans="1:45" ht="14.25" hidden="1" customHeight="1" outlineLevel="1">
      <c r="B90" s="386" t="str">
        <f t="shared" si="66"/>
        <v>02.建物/02.Buildings</v>
      </c>
      <c r="C90" s="387"/>
      <c r="D90" s="90"/>
      <c r="E90" s="90"/>
      <c r="F90" s="90"/>
      <c r="G90" s="90"/>
      <c r="H90" s="94">
        <f t="shared" si="67"/>
        <v>0</v>
      </c>
      <c r="I90" s="94">
        <f>IF($AS90="未入力",0,IF(Y90&gt;0,0,IF(Z90&gt;0,AK90-Z90,IF($AP90="straight-line",$H18*0.9*$AQ90,IF($AP90="declining-balance",($H18-SUM($H90:H90))*$AQ90,$H18*$AQ90)))))</f>
        <v>0</v>
      </c>
      <c r="J90" s="94">
        <f>IF($AS90="未入力",0,IF(Z90&gt;0,0,IF(AA90&gt;0,AL90-AA90,IF($AP90="straight-line",$H18*0.9*$AQ90,IF($AP90="declining-balance",($H18-SUM($H90:I90))*$AQ90,$H18*$AQ90)))))</f>
        <v>0</v>
      </c>
      <c r="K90" s="94">
        <f>IF($AS90="未入力",0,IF(AA90&gt;0,0,IF(AB90&gt;0,AM90-AB90,IF($AP90="straight-line",$H18*0.9*$AQ90,IF($AP90="declining-balance",($H18-SUM($H90:J90))*$AQ90,$H18*$AQ90)))))</f>
        <v>0</v>
      </c>
      <c r="L90" s="94">
        <f>IF($AS90="未入力",0,IF(AB90&gt;0,0,IF(AC90&gt;0,AN90-AC90,IF($AP90="straight-line",$H18*0.9*$AQ90,IF($AP90="declining-balance",($H18-SUM($H90:K90))*$AQ90,$H18*$AQ90)))))</f>
        <v>0</v>
      </c>
      <c r="M90" s="94">
        <f>IF($AS90="未入力",0,IF(AC90&gt;0,0,IF(AD90&gt;0,AO90-AD90,IF($AP90="straight-line",$H18*0.9*$AQ90,IF($AP90="declining-balance",($H18-SUM($H90:L90))*$AQ90,$H18*$AQ90)))))</f>
        <v>0</v>
      </c>
      <c r="N90" s="55">
        <f t="shared" si="68"/>
        <v>0</v>
      </c>
      <c r="U90" s="90"/>
      <c r="V90" s="90"/>
      <c r="W90" s="90"/>
      <c r="X90" s="90"/>
      <c r="Y90" s="260">
        <f>SUM($AJ90:AJ90)-$AR90</f>
        <v>0</v>
      </c>
      <c r="Z90" s="260">
        <f>SUM($AJ90:AK90)-$AR90</f>
        <v>0</v>
      </c>
      <c r="AA90" s="260">
        <f>SUM($AJ90:AL90)-$AR90</f>
        <v>0</v>
      </c>
      <c r="AB90" s="260">
        <f>SUM($AJ90:AM90)-$AR90</f>
        <v>0</v>
      </c>
      <c r="AC90" s="260">
        <f>SUM($AJ90:AN90)-$AR90</f>
        <v>0</v>
      </c>
      <c r="AD90" s="260">
        <f>SUM($AJ90:AO90)-$AR90</f>
        <v>0</v>
      </c>
      <c r="AF90" s="90"/>
      <c r="AG90" s="90"/>
      <c r="AH90" s="90"/>
      <c r="AI90" s="90"/>
      <c r="AJ90" s="94">
        <f t="shared" si="69"/>
        <v>0</v>
      </c>
      <c r="AK90" s="94">
        <f>IF($AS90="未入力",0,IF($AP90="straight-line",$H18*0.9*$AQ90,IF($AP90="declining-balance",($H18-SUM($AJ90:AJ90))*$AQ90,$H18*$AQ90)))</f>
        <v>0</v>
      </c>
      <c r="AL90" s="94">
        <f>IF($AS90="未入力",0,IF($AP90="straight-line",$H18*0.9*$AQ90,IF($AP90="declining-balance",($H18-SUM($AJ90:AK90))*$AQ90,$H18*$AQ90)))</f>
        <v>0</v>
      </c>
      <c r="AM90" s="94">
        <f>IF($AS90="未入力",0,IF($AP90="straight-line",$H18*0.9*$AQ90,IF($AP90="declining-balance",($H18-SUM($AJ90:AL90))*$AQ90,$H18*$AQ90)))</f>
        <v>0</v>
      </c>
      <c r="AN90" s="94">
        <f>IF($AS90="未入力",0,IF($AP90="straight-line",$H18*0.9*$AQ90,IF($AP90="declining-balance",($H18-SUM($AJ90:AM90))*$AQ90,$H18*$AQ90)))</f>
        <v>0</v>
      </c>
      <c r="AO90" s="94">
        <f>IF($AS90="未入力",0,IF($AP90="straight-line",$H18*0.9*$AQ90,IF($AP90="declining-balance",($H18-SUM($AJ90:AN90))*$AQ90,$H18*$AQ90)))</f>
        <v>0</v>
      </c>
      <c r="AP90" s="91" t="str">
        <f t="shared" si="70"/>
        <v>straight-line</v>
      </c>
      <c r="AQ90" s="91">
        <f t="shared" si="71"/>
        <v>3.3000000000000002E-2</v>
      </c>
      <c r="AR90" s="55">
        <f t="shared" si="72"/>
        <v>0</v>
      </c>
      <c r="AS90" s="275" t="str">
        <f t="shared" ref="AS90:AS96" si="73">IF(AQ90="","未入力","入力")</f>
        <v>入力</v>
      </c>
    </row>
    <row r="91" spans="1:45" ht="14.25" hidden="1" customHeight="1" outlineLevel="1">
      <c r="B91" s="386">
        <f t="shared" si="66"/>
        <v>0</v>
      </c>
      <c r="C91" s="387"/>
      <c r="D91" s="90"/>
      <c r="E91" s="90"/>
      <c r="F91" s="90"/>
      <c r="G91" s="90"/>
      <c r="H91" s="94">
        <f t="shared" si="67"/>
        <v>0</v>
      </c>
      <c r="I91" s="94">
        <f>IF($AS91="未入力",0,IF(Y91&gt;0,0,IF(Z91&gt;0,AK91-Z91,IF($AP91="straight-line",$H19*0.9*$AQ91,IF($AP91="declining-balance",($H19-SUM($H91:H91))*$AQ91,$H19*$AQ91)))))</f>
        <v>0</v>
      </c>
      <c r="J91" s="94">
        <f>IF($AS91="未入力",0,IF(Z91&gt;0,0,IF(AA91&gt;0,AL91-AA91,IF($AP91="straight-line",$H19*0.9*$AQ91,IF($AP91="declining-balance",($H19-SUM($H91:I91))*$AQ91,$H19*$AQ91)))))</f>
        <v>0</v>
      </c>
      <c r="K91" s="94">
        <f>IF($AS91="未入力",0,IF(AA91&gt;0,0,IF(AB91&gt;0,AM91-AB91,IF($AP91="straight-line",$H19*0.9*$AQ91,IF($AP91="declining-balance",($H19-SUM($H91:J91))*$AQ91,$H19*$AQ91)))))</f>
        <v>0</v>
      </c>
      <c r="L91" s="94">
        <f>IF($AS91="未入力",0,IF(AB91&gt;0,0,IF(AC91&gt;0,AN91-AC91,IF($AP91="straight-line",$H19*0.9*$AQ91,IF($AP91="declining-balance",($H19-SUM($H91:K91))*$AQ91,$H19*$AQ91)))))</f>
        <v>0</v>
      </c>
      <c r="M91" s="94">
        <f>IF($AS91="未入力",0,IF(AC91&gt;0,0,IF(AD91&gt;0,AO91-AD91,IF($AP91="straight-line",$H19*0.9*$AQ91,IF($AP91="declining-balance",($H19-SUM($H91:L91))*$AQ91,$H19*$AQ91)))))</f>
        <v>0</v>
      </c>
      <c r="N91" s="55">
        <f t="shared" si="68"/>
        <v>0</v>
      </c>
      <c r="U91" s="90"/>
      <c r="V91" s="90"/>
      <c r="W91" s="90"/>
      <c r="X91" s="90"/>
      <c r="Y91" s="260" t="e">
        <f>SUM($AJ91:AJ91)-$AR91</f>
        <v>#N/A</v>
      </c>
      <c r="Z91" s="260" t="e">
        <f>SUM($AJ91:AK91)-$AR91</f>
        <v>#N/A</v>
      </c>
      <c r="AA91" s="260" t="e">
        <f>SUM($AJ91:AL91)-$AR91</f>
        <v>#N/A</v>
      </c>
      <c r="AB91" s="260" t="e">
        <f>SUM($AJ91:AM91)-$AR91</f>
        <v>#N/A</v>
      </c>
      <c r="AC91" s="260" t="e">
        <f>SUM($AJ91:AN91)-$AR91</f>
        <v>#N/A</v>
      </c>
      <c r="AD91" s="260" t="e">
        <f>SUM($AJ91:AO91)-$AR91</f>
        <v>#N/A</v>
      </c>
      <c r="AF91" s="90"/>
      <c r="AG91" s="90"/>
      <c r="AH91" s="90"/>
      <c r="AI91" s="90"/>
      <c r="AJ91" s="94">
        <f t="shared" si="69"/>
        <v>0</v>
      </c>
      <c r="AK91" s="94">
        <f>IF($AS91="未入力",0,IF($AP91="straight-line",$H19*0.9*$AQ91,IF($AP91="declining-balance",($H19-SUM($AJ91:AJ91))*$AQ91,$H19*$AQ91)))</f>
        <v>0</v>
      </c>
      <c r="AL91" s="94">
        <f>IF($AS91="未入力",0,IF($AP91="straight-line",$H19*0.9*$AQ91,IF($AP91="declining-balance",($H19-SUM($AJ91:AK91))*$AQ91,$H19*$AQ91)))</f>
        <v>0</v>
      </c>
      <c r="AM91" s="94">
        <f>IF($AS91="未入力",0,IF($AP91="straight-line",$H19*0.9*$AQ91,IF($AP91="declining-balance",($H19-SUM($AJ91:AL91))*$AQ91,$H19*$AQ91)))</f>
        <v>0</v>
      </c>
      <c r="AN91" s="94">
        <f>IF($AS91="未入力",0,IF($AP91="straight-line",$H19*0.9*$AQ91,IF($AP91="declining-balance",($H19-SUM($AJ91:AM91))*$AQ91,$H19*$AQ91)))</f>
        <v>0</v>
      </c>
      <c r="AO91" s="94">
        <f>IF($AS91="未入力",0,IF($AP91="straight-line",$H19*0.9*$AQ91,IF($AP91="declining-balance",($H19-SUM($AJ91:AN91))*$AQ91,$H19*$AQ91)))</f>
        <v>0</v>
      </c>
      <c r="AP91" s="91" t="e">
        <f t="shared" si="70"/>
        <v>#N/A</v>
      </c>
      <c r="AQ91" s="91" t="str">
        <f t="shared" si="71"/>
        <v/>
      </c>
      <c r="AR91" s="55" t="e">
        <f t="shared" si="72"/>
        <v>#N/A</v>
      </c>
      <c r="AS91" s="275" t="str">
        <f t="shared" si="73"/>
        <v>未入力</v>
      </c>
    </row>
    <row r="92" spans="1:45" ht="14.25" hidden="1" customHeight="1" outlineLevel="1">
      <c r="B92" s="386">
        <f t="shared" si="66"/>
        <v>0</v>
      </c>
      <c r="C92" s="387"/>
      <c r="D92" s="90"/>
      <c r="E92" s="90"/>
      <c r="F92" s="90"/>
      <c r="G92" s="90"/>
      <c r="H92" s="94">
        <f t="shared" si="67"/>
        <v>0</v>
      </c>
      <c r="I92" s="94">
        <f>IF($AS92="未入力",0,IF(Y92&gt;0,0,IF(Z92&gt;0,AK92-Z92,IF($AP92="straight-line",$H20*0.9*$AQ92,IF($AP92="declining-balance",($H20-SUM($H92:H92))*$AQ92,$H20*$AQ92)))))</f>
        <v>0</v>
      </c>
      <c r="J92" s="94">
        <f>IF($AS92="未入力",0,IF(Z92&gt;0,0,IF(AA92&gt;0,AL92-AA92,IF($AP92="straight-line",$H20*0.9*$AQ92,IF($AP92="declining-balance",($H20-SUM($H92:I92))*$AQ92,$H20*$AQ92)))))</f>
        <v>0</v>
      </c>
      <c r="K92" s="94">
        <f>IF($AS92="未入力",0,IF(AA92&gt;0,0,IF(AB92&gt;0,AM92-AB92,IF($AP92="straight-line",$H20*0.9*$AQ92,IF($AP92="declining-balance",($H20-SUM($H92:J92))*$AQ92,$H20*$AQ92)))))</f>
        <v>0</v>
      </c>
      <c r="L92" s="94">
        <f>IF($AS92="未入力",0,IF(AB92&gt;0,0,IF(AC92&gt;0,AN92-AC92,IF($AP92="straight-line",$H20*0.9*$AQ92,IF($AP92="declining-balance",($H20-SUM($H92:K92))*$AQ92,$H20*$AQ92)))))</f>
        <v>0</v>
      </c>
      <c r="M92" s="94">
        <f>IF($AS92="未入力",0,IF(AC92&gt;0,0,IF(AD92&gt;0,AO92-AD92,IF($AP92="straight-line",$H20*0.9*$AQ92,IF($AP92="declining-balance",($H20-SUM($H92:L92))*$AQ92,$H20*$AQ92)))))</f>
        <v>0</v>
      </c>
      <c r="N92" s="55">
        <f t="shared" si="68"/>
        <v>0</v>
      </c>
      <c r="U92" s="90"/>
      <c r="V92" s="90"/>
      <c r="W92" s="90"/>
      <c r="X92" s="90"/>
      <c r="Y92" s="260" t="e">
        <f>SUM($AJ92:AJ92)-$AR92</f>
        <v>#N/A</v>
      </c>
      <c r="Z92" s="260" t="e">
        <f>SUM($AJ92:AK92)-$AR92</f>
        <v>#N/A</v>
      </c>
      <c r="AA92" s="260" t="e">
        <f>SUM($AJ92:AL92)-$AR92</f>
        <v>#N/A</v>
      </c>
      <c r="AB92" s="260" t="e">
        <f>SUM($AJ92:AM92)-$AR92</f>
        <v>#N/A</v>
      </c>
      <c r="AC92" s="260" t="e">
        <f>SUM($AJ92:AN92)-$AR92</f>
        <v>#N/A</v>
      </c>
      <c r="AD92" s="260" t="e">
        <f>SUM($AJ92:AO92)-$AR92</f>
        <v>#N/A</v>
      </c>
      <c r="AF92" s="90"/>
      <c r="AG92" s="90"/>
      <c r="AH92" s="90"/>
      <c r="AI92" s="90"/>
      <c r="AJ92" s="94">
        <f t="shared" si="69"/>
        <v>0</v>
      </c>
      <c r="AK92" s="94">
        <f>IF($AS92="未入力",0,IF($AP92="straight-line",$H20*0.9*$AQ92,IF($AP92="declining-balance",($H20-SUM($AJ92:AJ92))*$AQ92,$H20*$AQ92)))</f>
        <v>0</v>
      </c>
      <c r="AL92" s="94">
        <f>IF($AS92="未入力",0,IF($AP92="straight-line",$H20*0.9*$AQ92,IF($AP92="declining-balance",($H20-SUM($AJ92:AK92))*$AQ92,$H20*$AQ92)))</f>
        <v>0</v>
      </c>
      <c r="AM92" s="94">
        <f>IF($AS92="未入力",0,IF($AP92="straight-line",$H20*0.9*$AQ92,IF($AP92="declining-balance",($H20-SUM($AJ92:AL92))*$AQ92,$H20*$AQ92)))</f>
        <v>0</v>
      </c>
      <c r="AN92" s="94">
        <f>IF($AS92="未入力",0,IF($AP92="straight-line",$H20*0.9*$AQ92,IF($AP92="declining-balance",($H20-SUM($AJ92:AM92))*$AQ92,$H20*$AQ92)))</f>
        <v>0</v>
      </c>
      <c r="AO92" s="94">
        <f>IF($AS92="未入力",0,IF($AP92="straight-line",$H20*0.9*$AQ92,IF($AP92="declining-balance",($H20-SUM($AJ92:AN92))*$AQ92,$H20*$AQ92)))</f>
        <v>0</v>
      </c>
      <c r="AP92" s="91" t="e">
        <f t="shared" si="70"/>
        <v>#N/A</v>
      </c>
      <c r="AQ92" s="91" t="str">
        <f t="shared" si="71"/>
        <v/>
      </c>
      <c r="AR92" s="55" t="e">
        <f t="shared" si="72"/>
        <v>#N/A</v>
      </c>
      <c r="AS92" s="275" t="str">
        <f t="shared" si="73"/>
        <v>未入力</v>
      </c>
    </row>
    <row r="93" spans="1:45" ht="14.25" hidden="1" customHeight="1" outlineLevel="1">
      <c r="B93" s="386">
        <f t="shared" si="66"/>
        <v>0</v>
      </c>
      <c r="C93" s="387"/>
      <c r="D93" s="90"/>
      <c r="E93" s="90"/>
      <c r="F93" s="90"/>
      <c r="G93" s="90"/>
      <c r="H93" s="94">
        <f t="shared" si="67"/>
        <v>0</v>
      </c>
      <c r="I93" s="94">
        <f>IF($AS93="未入力",0,IF(Y93&gt;0,0,IF(Z93&gt;0,AK93-Z93,IF($AP93="straight-line",$H21*0.9*$AQ93,IF($AP93="declining-balance",($H21-SUM($H93:H93))*$AQ93,$H21*$AQ93)))))</f>
        <v>0</v>
      </c>
      <c r="J93" s="94">
        <f>IF($AS93="未入力",0,IF(Z93&gt;0,0,IF(AA93&gt;0,AL93-AA93,IF($AP93="straight-line",$H21*0.9*$AQ93,IF($AP93="declining-balance",($H21-SUM($H93:I93))*$AQ93,$H21*$AQ93)))))</f>
        <v>0</v>
      </c>
      <c r="K93" s="94">
        <f>IF($AS93="未入力",0,IF(AA93&gt;0,0,IF(AB93&gt;0,AM93-AB93,IF($AP93="straight-line",$H21*0.9*$AQ93,IF($AP93="declining-balance",($H21-SUM($H93:J93))*$AQ93,$H21*$AQ93)))))</f>
        <v>0</v>
      </c>
      <c r="L93" s="94">
        <f>IF($AS93="未入力",0,IF(AB93&gt;0,0,IF(AC93&gt;0,AN93-AC93,IF($AP93="straight-line",$H21*0.9*$AQ93,IF($AP93="declining-balance",($H21-SUM($H93:K93))*$AQ93,$H21*$AQ93)))))</f>
        <v>0</v>
      </c>
      <c r="M93" s="94">
        <f>IF($AS93="未入力",0,IF(AC93&gt;0,0,IF(AD93&gt;0,AO93-AD93,IF($AP93="straight-line",$H21*0.9*$AQ93,IF($AP93="declining-balance",($H21-SUM($H93:L93))*$AQ93,$H21*$AQ93)))))</f>
        <v>0</v>
      </c>
      <c r="N93" s="55">
        <f t="shared" si="68"/>
        <v>0</v>
      </c>
      <c r="U93" s="90"/>
      <c r="V93" s="90"/>
      <c r="W93" s="90"/>
      <c r="X93" s="90"/>
      <c r="Y93" s="260" t="e">
        <f>SUM($AJ93:AJ93)-$AR93</f>
        <v>#N/A</v>
      </c>
      <c r="Z93" s="260" t="e">
        <f>SUM($AJ93:AK93)-$AR93</f>
        <v>#N/A</v>
      </c>
      <c r="AA93" s="260" t="e">
        <f>SUM($AJ93:AL93)-$AR93</f>
        <v>#N/A</v>
      </c>
      <c r="AB93" s="260" t="e">
        <f>SUM($AJ93:AM93)-$AR93</f>
        <v>#N/A</v>
      </c>
      <c r="AC93" s="260" t="e">
        <f>SUM($AJ93:AN93)-$AR93</f>
        <v>#N/A</v>
      </c>
      <c r="AD93" s="260" t="e">
        <f>SUM($AJ93:AO93)-$AR93</f>
        <v>#N/A</v>
      </c>
      <c r="AF93" s="90"/>
      <c r="AG93" s="90"/>
      <c r="AH93" s="90"/>
      <c r="AI93" s="90"/>
      <c r="AJ93" s="94">
        <f t="shared" si="69"/>
        <v>0</v>
      </c>
      <c r="AK93" s="94">
        <f>IF($AS93="未入力",0,IF($AP93="straight-line",$H21*0.9*$AQ93,IF($AP93="declining-balance",($H21-SUM($AJ93:AJ93))*$AQ93,$H21*$AQ93)))</f>
        <v>0</v>
      </c>
      <c r="AL93" s="94">
        <f>IF($AS93="未入力",0,IF($AP93="straight-line",$H21*0.9*$AQ93,IF($AP93="declining-balance",($H21-SUM($AJ93:AK93))*$AQ93,$H21*$AQ93)))</f>
        <v>0</v>
      </c>
      <c r="AM93" s="94">
        <f>IF($AS93="未入力",0,IF($AP93="straight-line",$H21*0.9*$AQ93,IF($AP93="declining-balance",($H21-SUM($AJ93:AL93))*$AQ93,$H21*$AQ93)))</f>
        <v>0</v>
      </c>
      <c r="AN93" s="94">
        <f>IF($AS93="未入力",0,IF($AP93="straight-line",$H21*0.9*$AQ93,IF($AP93="declining-balance",($H21-SUM($AJ93:AM93))*$AQ93,$H21*$AQ93)))</f>
        <v>0</v>
      </c>
      <c r="AO93" s="94">
        <f>IF($AS93="未入力",0,IF($AP93="straight-line",$H21*0.9*$AQ93,IF($AP93="declining-balance",($H21-SUM($AJ93:AN93))*$AQ93,$H21*$AQ93)))</f>
        <v>0</v>
      </c>
      <c r="AP93" s="91" t="e">
        <f t="shared" si="70"/>
        <v>#N/A</v>
      </c>
      <c r="AQ93" s="91" t="str">
        <f t="shared" si="71"/>
        <v/>
      </c>
      <c r="AR93" s="55" t="e">
        <f t="shared" si="72"/>
        <v>#N/A</v>
      </c>
      <c r="AS93" s="275" t="str">
        <f t="shared" si="73"/>
        <v>未入力</v>
      </c>
    </row>
    <row r="94" spans="1:45" ht="14.25" hidden="1" customHeight="1" outlineLevel="1">
      <c r="B94" s="386">
        <f t="shared" si="66"/>
        <v>0</v>
      </c>
      <c r="C94" s="387"/>
      <c r="D94" s="90"/>
      <c r="E94" s="90"/>
      <c r="F94" s="90"/>
      <c r="G94" s="90"/>
      <c r="H94" s="94">
        <f t="shared" si="67"/>
        <v>0</v>
      </c>
      <c r="I94" s="94">
        <f>IF($AS94="未入力",0,IF(Y94&gt;0,0,IF(Z94&gt;0,AK94-Z94,IF($AP94="straight-line",$H22*0.9*$AQ94,IF($AP94="declining-balance",($H22-SUM($H94:H94))*$AQ94,$H22*$AQ94)))))</f>
        <v>0</v>
      </c>
      <c r="J94" s="94">
        <f>IF($AS94="未入力",0,IF(Z94&gt;0,0,IF(AA94&gt;0,AL94-AA94,IF($AP94="straight-line",$H22*0.9*$AQ94,IF($AP94="declining-balance",($H22-SUM($H94:I94))*$AQ94,$H22*$AQ94)))))</f>
        <v>0</v>
      </c>
      <c r="K94" s="94">
        <f>IF($AS94="未入力",0,IF(AA94&gt;0,0,IF(AB94&gt;0,AM94-AB94,IF($AP94="straight-line",$H22*0.9*$AQ94,IF($AP94="declining-balance",($H22-SUM($H94:J94))*$AQ94,$H22*$AQ94)))))</f>
        <v>0</v>
      </c>
      <c r="L94" s="94">
        <f>IF($AS94="未入力",0,IF(AB94&gt;0,0,IF(AC94&gt;0,AN94-AC94,IF($AP94="straight-line",$H22*0.9*$AQ94,IF($AP94="declining-balance",($H22-SUM($H94:K94))*$AQ94,$H22*$AQ94)))))</f>
        <v>0</v>
      </c>
      <c r="M94" s="94">
        <f>IF($AS94="未入力",0,IF(AC94&gt;0,0,IF(AD94&gt;0,AO94-AD94,IF($AP94="straight-line",$H22*0.9*$AQ94,IF($AP94="declining-balance",($H22-SUM($H94:L94))*$AQ94,$H22*$AQ94)))))</f>
        <v>0</v>
      </c>
      <c r="N94" s="55">
        <f t="shared" si="68"/>
        <v>0</v>
      </c>
      <c r="U94" s="90"/>
      <c r="V94" s="90"/>
      <c r="W94" s="90"/>
      <c r="X94" s="90"/>
      <c r="Y94" s="260" t="e">
        <f>SUM($AJ94:AJ94)-$AR94</f>
        <v>#N/A</v>
      </c>
      <c r="Z94" s="260" t="e">
        <f>SUM($AJ94:AK94)-$AR94</f>
        <v>#N/A</v>
      </c>
      <c r="AA94" s="260" t="e">
        <f>SUM($AJ94:AL94)-$AR94</f>
        <v>#N/A</v>
      </c>
      <c r="AB94" s="260" t="e">
        <f>SUM($AJ94:AM94)-$AR94</f>
        <v>#N/A</v>
      </c>
      <c r="AC94" s="260" t="e">
        <f>SUM($AJ94:AN94)-$AR94</f>
        <v>#N/A</v>
      </c>
      <c r="AD94" s="260" t="e">
        <f>SUM($AJ94:AO94)-$AR94</f>
        <v>#N/A</v>
      </c>
      <c r="AF94" s="90"/>
      <c r="AG94" s="90"/>
      <c r="AH94" s="90"/>
      <c r="AI94" s="90"/>
      <c r="AJ94" s="94">
        <f t="shared" si="69"/>
        <v>0</v>
      </c>
      <c r="AK94" s="94">
        <f>IF($AS94="未入力",0,IF($AP94="straight-line",$H22*0.9*$AQ94,IF($AP94="declining-balance",($H22-SUM($AJ94:AJ94))*$AQ94,$H22*$AQ94)))</f>
        <v>0</v>
      </c>
      <c r="AL94" s="94">
        <f>IF($AS94="未入力",0,IF($AP94="straight-line",$H22*0.9*$AQ94,IF($AP94="declining-balance",($H22-SUM($AJ94:AK94))*$AQ94,$H22*$AQ94)))</f>
        <v>0</v>
      </c>
      <c r="AM94" s="94">
        <f>IF($AS94="未入力",0,IF($AP94="straight-line",$H22*0.9*$AQ94,IF($AP94="declining-balance",($H22-SUM($AJ94:AL94))*$AQ94,$H22*$AQ94)))</f>
        <v>0</v>
      </c>
      <c r="AN94" s="94">
        <f>IF($AS94="未入力",0,IF($AP94="straight-line",$H22*0.9*$AQ94,IF($AP94="declining-balance",($H22-SUM($AJ94:AM94))*$AQ94,$H22*$AQ94)))</f>
        <v>0</v>
      </c>
      <c r="AO94" s="94">
        <f>IF($AS94="未入力",0,IF($AP94="straight-line",$H22*0.9*$AQ94,IF($AP94="declining-balance",($H22-SUM($AJ94:AN94))*$AQ94,$H22*$AQ94)))</f>
        <v>0</v>
      </c>
      <c r="AP94" s="91" t="e">
        <f t="shared" si="70"/>
        <v>#N/A</v>
      </c>
      <c r="AQ94" s="91" t="str">
        <f t="shared" si="71"/>
        <v/>
      </c>
      <c r="AR94" s="55" t="e">
        <f t="shared" si="72"/>
        <v>#N/A</v>
      </c>
      <c r="AS94" s="275" t="str">
        <f t="shared" si="73"/>
        <v>未入力</v>
      </c>
    </row>
    <row r="95" spans="1:45" ht="14.25" hidden="1" customHeight="1" outlineLevel="1">
      <c r="B95" s="386">
        <f t="shared" si="66"/>
        <v>0</v>
      </c>
      <c r="C95" s="387"/>
      <c r="D95" s="90"/>
      <c r="E95" s="90"/>
      <c r="F95" s="90"/>
      <c r="G95" s="90"/>
      <c r="H95" s="94">
        <f t="shared" si="67"/>
        <v>0</v>
      </c>
      <c r="I95" s="94">
        <f>IF($AS95="未入力",0,IF(Y95&gt;0,0,IF(Z95&gt;0,AK95-Z95,IF($AP95="straight-line",$H23*0.9*$AQ95,IF($AP95="declining-balance",($H23-SUM($H95:H95))*$AQ95,$H23*$AQ95)))))</f>
        <v>0</v>
      </c>
      <c r="J95" s="94">
        <f>IF($AS95="未入力",0,IF(Z95&gt;0,0,IF(AA95&gt;0,AL95-AA95,IF($AP95="straight-line",$H23*0.9*$AQ95,IF($AP95="declining-balance",($H23-SUM($H95:I95))*$AQ95,$H23*$AQ95)))))</f>
        <v>0</v>
      </c>
      <c r="K95" s="94">
        <f>IF($AS95="未入力",0,IF(AA95&gt;0,0,IF(AB95&gt;0,AM95-AB95,IF($AP95="straight-line",$H23*0.9*$AQ95,IF($AP95="declining-balance",($H23-SUM($H95:J95))*$AQ95,$H23*$AQ95)))))</f>
        <v>0</v>
      </c>
      <c r="L95" s="94">
        <f>IF($AS95="未入力",0,IF(AB95&gt;0,0,IF(AC95&gt;0,AN95-AC95,IF($AP95="straight-line",$H23*0.9*$AQ95,IF($AP95="declining-balance",($H23-SUM($H95:K95))*$AQ95,$H23*$AQ95)))))</f>
        <v>0</v>
      </c>
      <c r="M95" s="94">
        <f>IF($AS95="未入力",0,IF(AC95&gt;0,0,IF(AD95&gt;0,AO95-AD95,IF($AP95="straight-line",$H23*0.9*$AQ95,IF($AP95="declining-balance",($H23-SUM($H95:L95))*$AQ95,$H23*$AQ95)))))</f>
        <v>0</v>
      </c>
      <c r="N95" s="55">
        <f t="shared" si="68"/>
        <v>0</v>
      </c>
      <c r="U95" s="90"/>
      <c r="V95" s="90"/>
      <c r="W95" s="90"/>
      <c r="X95" s="90"/>
      <c r="Y95" s="260" t="e">
        <f>SUM($AJ95:AJ95)-$AR95</f>
        <v>#N/A</v>
      </c>
      <c r="Z95" s="260" t="e">
        <f>SUM($AJ95:AK95)-$AR95</f>
        <v>#N/A</v>
      </c>
      <c r="AA95" s="260" t="e">
        <f>SUM($AJ95:AL95)-$AR95</f>
        <v>#N/A</v>
      </c>
      <c r="AB95" s="260" t="e">
        <f>SUM($AJ95:AM95)-$AR95</f>
        <v>#N/A</v>
      </c>
      <c r="AC95" s="260" t="e">
        <f>SUM($AJ95:AN95)-$AR95</f>
        <v>#N/A</v>
      </c>
      <c r="AD95" s="260" t="e">
        <f>SUM($AJ95:AO95)-$AR95</f>
        <v>#N/A</v>
      </c>
      <c r="AF95" s="90"/>
      <c r="AG95" s="90"/>
      <c r="AH95" s="90"/>
      <c r="AI95" s="90"/>
      <c r="AJ95" s="94">
        <f t="shared" si="69"/>
        <v>0</v>
      </c>
      <c r="AK95" s="94">
        <f>IF($AS95="未入力",0,IF($AP95="straight-line",$H23*0.9*$AQ95,IF($AP95="declining-balance",($H23-SUM($AJ95:AJ95))*$AQ95,$H23*$AQ95)))</f>
        <v>0</v>
      </c>
      <c r="AL95" s="94">
        <f>IF($AS95="未入力",0,IF($AP95="straight-line",$H23*0.9*$AQ95,IF($AP95="declining-balance",($H23-SUM($AJ95:AK95))*$AQ95,$H23*$AQ95)))</f>
        <v>0</v>
      </c>
      <c r="AM95" s="94">
        <f>IF($AS95="未入力",0,IF($AP95="straight-line",$H23*0.9*$AQ95,IF($AP95="declining-balance",($H23-SUM($AJ95:AL95))*$AQ95,$H23*$AQ95)))</f>
        <v>0</v>
      </c>
      <c r="AN95" s="94">
        <f>IF($AS95="未入力",0,IF($AP95="straight-line",$H23*0.9*$AQ95,IF($AP95="declining-balance",($H23-SUM($AJ95:AM95))*$AQ95,$H23*$AQ95)))</f>
        <v>0</v>
      </c>
      <c r="AO95" s="94">
        <f>IF($AS95="未入力",0,IF($AP95="straight-line",$H23*0.9*$AQ95,IF($AP95="declining-balance",($H23-SUM($AJ95:AN95))*$AQ95,$H23*$AQ95)))</f>
        <v>0</v>
      </c>
      <c r="AP95" s="91" t="e">
        <f t="shared" si="70"/>
        <v>#N/A</v>
      </c>
      <c r="AQ95" s="91" t="str">
        <f t="shared" si="71"/>
        <v/>
      </c>
      <c r="AR95" s="55" t="e">
        <f t="shared" si="72"/>
        <v>#N/A</v>
      </c>
      <c r="AS95" s="275" t="str">
        <f t="shared" si="73"/>
        <v>未入力</v>
      </c>
    </row>
    <row r="96" spans="1:45" ht="14.25" hidden="1" customHeight="1" outlineLevel="1">
      <c r="B96" s="386">
        <f t="shared" si="66"/>
        <v>0</v>
      </c>
      <c r="C96" s="387"/>
      <c r="D96" s="90"/>
      <c r="E96" s="90"/>
      <c r="F96" s="90"/>
      <c r="G96" s="90"/>
      <c r="H96" s="94">
        <f t="shared" si="67"/>
        <v>0</v>
      </c>
      <c r="I96" s="94">
        <f>IF($AS96="未入力",0,IF(Y96&gt;0,0,IF(Z96&gt;0,AK96-Z96,IF($AP96="straight-line",$H24*0.9*$AQ96,IF($AP96="declining-balance",($H24-SUM($H96:H96))*$AQ96,$H24*$AQ96)))))</f>
        <v>0</v>
      </c>
      <c r="J96" s="94">
        <f>IF($AS96="未入力",0,IF(Z96&gt;0,0,IF(AA96&gt;0,AL96-AA96,IF($AP96="straight-line",$H24*0.9*$AQ96,IF($AP96="declining-balance",($H24-SUM($H96:I96))*$AQ96,$H24*$AQ96)))))</f>
        <v>0</v>
      </c>
      <c r="K96" s="94">
        <f>IF($AS96="未入力",0,IF(AA96&gt;0,0,IF(AB96&gt;0,AM96-AB96,IF($AP96="straight-line",$H24*0.9*$AQ96,IF($AP96="declining-balance",($H24-SUM($H96:J96))*$AQ96,$H24*$AQ96)))))</f>
        <v>0</v>
      </c>
      <c r="L96" s="94">
        <f>IF($AS96="未入力",0,IF(AB96&gt;0,0,IF(AC96&gt;0,AN96-AC96,IF($AP96="straight-line",$H24*0.9*$AQ96,IF($AP96="declining-balance",($H24-SUM($H96:K96))*$AQ96,$H24*$AQ96)))))</f>
        <v>0</v>
      </c>
      <c r="M96" s="94">
        <f>IF($AS96="未入力",0,IF(AC96&gt;0,0,IF(AD96&gt;0,AO96-AD96,IF($AP96="straight-line",$H24*0.9*$AQ96,IF($AP96="declining-balance",($H24-SUM($H96:L96))*$AQ96,$H24*$AQ96)))))</f>
        <v>0</v>
      </c>
      <c r="N96" s="55">
        <f t="shared" si="68"/>
        <v>0</v>
      </c>
      <c r="U96" s="90"/>
      <c r="V96" s="90"/>
      <c r="W96" s="90"/>
      <c r="X96" s="90"/>
      <c r="Y96" s="260" t="e">
        <f>SUM($AJ96:AJ96)-$AR96</f>
        <v>#N/A</v>
      </c>
      <c r="Z96" s="260" t="e">
        <f>SUM($AJ96:AK96)-$AR96</f>
        <v>#N/A</v>
      </c>
      <c r="AA96" s="260" t="e">
        <f>SUM($AJ96:AL96)-$AR96</f>
        <v>#N/A</v>
      </c>
      <c r="AB96" s="260" t="e">
        <f>SUM($AJ96:AM96)-$AR96</f>
        <v>#N/A</v>
      </c>
      <c r="AC96" s="260" t="e">
        <f>SUM($AJ96:AN96)-$AR96</f>
        <v>#N/A</v>
      </c>
      <c r="AD96" s="260" t="e">
        <f>SUM($AJ96:AO96)-$AR96</f>
        <v>#N/A</v>
      </c>
      <c r="AF96" s="90"/>
      <c r="AG96" s="90"/>
      <c r="AH96" s="90"/>
      <c r="AI96" s="90"/>
      <c r="AJ96" s="94">
        <f t="shared" si="69"/>
        <v>0</v>
      </c>
      <c r="AK96" s="94">
        <f>IF($AS96="未入力",0,IF($AP96="straight-line",$H24*0.9*$AQ96,IF($AP96="declining-balance",($H24-SUM($AJ96:AJ96))*$AQ96,$H24*$AQ96)))</f>
        <v>0</v>
      </c>
      <c r="AL96" s="94">
        <f>IF($AS96="未入力",0,IF($AP96="straight-line",$H24*0.9*$AQ96,IF($AP96="declining-balance",($H24-SUM($AJ96:AK96))*$AQ96,$H24*$AQ96)))</f>
        <v>0</v>
      </c>
      <c r="AM96" s="94">
        <f>IF($AS96="未入力",0,IF($AP96="straight-line",$H24*0.9*$AQ96,IF($AP96="declining-balance",($H24-SUM($AJ96:AL96))*$AQ96,$H24*$AQ96)))</f>
        <v>0</v>
      </c>
      <c r="AN96" s="94">
        <f>IF($AS96="未入力",0,IF($AP96="straight-line",$H24*0.9*$AQ96,IF($AP96="declining-balance",($H24-SUM($AJ96:AM96))*$AQ96,$H24*$AQ96)))</f>
        <v>0</v>
      </c>
      <c r="AO96" s="94">
        <f>IF($AS96="未入力",0,IF($AP96="straight-line",$H24*0.9*$AQ96,IF($AP96="declining-balance",($H24-SUM($AJ96:AN96))*$AQ96,$H24*$AQ96)))</f>
        <v>0</v>
      </c>
      <c r="AP96" s="91" t="e">
        <f t="shared" si="70"/>
        <v>#N/A</v>
      </c>
      <c r="AQ96" s="91" t="str">
        <f t="shared" si="71"/>
        <v/>
      </c>
      <c r="AR96" s="55" t="e">
        <f t="shared" si="72"/>
        <v>#N/A</v>
      </c>
      <c r="AS96" s="275" t="str">
        <f t="shared" si="73"/>
        <v>未入力</v>
      </c>
    </row>
    <row r="97" spans="1:45" ht="14.25" hidden="1" customHeight="1" outlineLevel="1">
      <c r="B97" s="372" t="s">
        <v>124</v>
      </c>
      <c r="C97" s="373"/>
      <c r="D97" s="94">
        <f t="shared" ref="D97:N97" si="74">SUM(D89:D96)</f>
        <v>0</v>
      </c>
      <c r="E97" s="94">
        <f t="shared" si="74"/>
        <v>0</v>
      </c>
      <c r="F97" s="94">
        <f t="shared" si="74"/>
        <v>0</v>
      </c>
      <c r="G97" s="94">
        <f t="shared" si="74"/>
        <v>0</v>
      </c>
      <c r="H97" s="94">
        <f t="shared" si="74"/>
        <v>0</v>
      </c>
      <c r="I97" s="94">
        <f t="shared" si="74"/>
        <v>0</v>
      </c>
      <c r="J97" s="94">
        <f t="shared" si="74"/>
        <v>0</v>
      </c>
      <c r="K97" s="94">
        <f t="shared" si="74"/>
        <v>0</v>
      </c>
      <c r="L97" s="94">
        <f t="shared" si="74"/>
        <v>0</v>
      </c>
      <c r="M97" s="94">
        <f t="shared" si="74"/>
        <v>0</v>
      </c>
      <c r="N97" s="94">
        <f t="shared" si="74"/>
        <v>0</v>
      </c>
      <c r="U97" s="94">
        <f t="shared" ref="U97:AD97" si="75">SUM(U89:U96)</f>
        <v>0</v>
      </c>
      <c r="V97" s="94">
        <f t="shared" si="75"/>
        <v>0</v>
      </c>
      <c r="W97" s="94">
        <f t="shared" si="75"/>
        <v>0</v>
      </c>
      <c r="X97" s="94">
        <f t="shared" si="75"/>
        <v>0</v>
      </c>
      <c r="Y97" s="94" t="e">
        <f t="shared" si="75"/>
        <v>#N/A</v>
      </c>
      <c r="Z97" s="94" t="e">
        <f t="shared" si="75"/>
        <v>#N/A</v>
      </c>
      <c r="AA97" s="94" t="e">
        <f t="shared" si="75"/>
        <v>#N/A</v>
      </c>
      <c r="AB97" s="94" t="e">
        <f t="shared" si="75"/>
        <v>#N/A</v>
      </c>
      <c r="AC97" s="94" t="e">
        <f t="shared" si="75"/>
        <v>#N/A</v>
      </c>
      <c r="AD97" s="94" t="e">
        <f t="shared" si="75"/>
        <v>#N/A</v>
      </c>
      <c r="AF97" s="94">
        <f t="shared" ref="AF97:AO97" si="76">SUM(AF89:AF96)</f>
        <v>0</v>
      </c>
      <c r="AG97" s="94">
        <f t="shared" si="76"/>
        <v>0</v>
      </c>
      <c r="AH97" s="94">
        <f t="shared" si="76"/>
        <v>0</v>
      </c>
      <c r="AI97" s="94">
        <f t="shared" si="76"/>
        <v>0</v>
      </c>
      <c r="AJ97" s="94">
        <f t="shared" si="76"/>
        <v>0</v>
      </c>
      <c r="AK97" s="94">
        <f t="shared" si="76"/>
        <v>0</v>
      </c>
      <c r="AL97" s="94">
        <f t="shared" si="76"/>
        <v>0</v>
      </c>
      <c r="AM97" s="94">
        <f t="shared" si="76"/>
        <v>0</v>
      </c>
      <c r="AN97" s="94">
        <f t="shared" si="76"/>
        <v>0</v>
      </c>
      <c r="AO97" s="94">
        <f t="shared" si="76"/>
        <v>0</v>
      </c>
      <c r="AP97" s="56"/>
      <c r="AQ97" s="56"/>
      <c r="AR97" s="94"/>
      <c r="AS97" s="275"/>
    </row>
    <row r="98" spans="1:45" hidden="1" outlineLevel="1"/>
    <row r="99" spans="1:45" hidden="1" outlineLevel="1">
      <c r="A99" s="33" t="s">
        <v>156</v>
      </c>
      <c r="N99" s="57" t="s">
        <v>151</v>
      </c>
    </row>
    <row r="100" spans="1:45" ht="30.75" hidden="1" customHeight="1" outlineLevel="1">
      <c r="B100" s="374" t="s">
        <v>148</v>
      </c>
      <c r="C100" s="375"/>
      <c r="D100" s="52">
        <f>+D$28</f>
        <v>2014</v>
      </c>
      <c r="E100" s="52">
        <f t="shared" ref="E100:M100" si="77">+E$28</f>
        <v>2015</v>
      </c>
      <c r="F100" s="52">
        <f t="shared" si="77"/>
        <v>2016</v>
      </c>
      <c r="G100" s="52">
        <f t="shared" si="77"/>
        <v>2017</v>
      </c>
      <c r="H100" s="52">
        <f t="shared" si="77"/>
        <v>2018</v>
      </c>
      <c r="I100" s="52">
        <f t="shared" si="77"/>
        <v>2019</v>
      </c>
      <c r="J100" s="52">
        <f t="shared" si="77"/>
        <v>2020</v>
      </c>
      <c r="K100" s="52">
        <f t="shared" si="77"/>
        <v>2021</v>
      </c>
      <c r="L100" s="52">
        <f t="shared" si="77"/>
        <v>2022</v>
      </c>
      <c r="M100" s="52">
        <f t="shared" si="77"/>
        <v>2023</v>
      </c>
      <c r="N100" s="53" t="s">
        <v>124</v>
      </c>
      <c r="U100" s="52" t="s">
        <v>138</v>
      </c>
      <c r="V100" s="52" t="s">
        <v>139</v>
      </c>
      <c r="W100" s="52" t="s">
        <v>140</v>
      </c>
      <c r="X100" s="52" t="s">
        <v>141</v>
      </c>
      <c r="Y100" s="52" t="s">
        <v>142</v>
      </c>
      <c r="Z100" s="52" t="s">
        <v>143</v>
      </c>
      <c r="AA100" s="52" t="s">
        <v>144</v>
      </c>
      <c r="AB100" s="52" t="s">
        <v>145</v>
      </c>
      <c r="AC100" s="52" t="s">
        <v>146</v>
      </c>
      <c r="AD100" s="52" t="s">
        <v>147</v>
      </c>
      <c r="AF100" s="52" t="s">
        <v>138</v>
      </c>
      <c r="AG100" s="52" t="s">
        <v>139</v>
      </c>
      <c r="AH100" s="52" t="s">
        <v>140</v>
      </c>
      <c r="AI100" s="52" t="s">
        <v>141</v>
      </c>
      <c r="AJ100" s="52" t="s">
        <v>142</v>
      </c>
      <c r="AK100" s="52" t="s">
        <v>143</v>
      </c>
      <c r="AL100" s="52" t="s">
        <v>144</v>
      </c>
      <c r="AM100" s="52" t="s">
        <v>145</v>
      </c>
      <c r="AN100" s="52" t="s">
        <v>146</v>
      </c>
      <c r="AO100" s="52" t="s">
        <v>147</v>
      </c>
      <c r="AP100" s="52" t="s">
        <v>656</v>
      </c>
      <c r="AQ100" s="52" t="s">
        <v>150</v>
      </c>
      <c r="AR100" s="52" t="s">
        <v>655</v>
      </c>
      <c r="AS100" s="349" t="s">
        <v>576</v>
      </c>
    </row>
    <row r="101" spans="1:45" ht="14.25" hidden="1" customHeight="1" outlineLevel="1">
      <c r="B101" s="386" t="str">
        <f t="shared" ref="B101:B108" si="78">+B29</f>
        <v>05.機械設備/05.Machinery &amp; Equipment</v>
      </c>
      <c r="C101" s="387"/>
      <c r="D101" s="90"/>
      <c r="E101" s="90"/>
      <c r="F101" s="90"/>
      <c r="G101" s="90"/>
      <c r="H101" s="90"/>
      <c r="I101" s="94">
        <f t="shared" ref="I101:I108" si="79">IF($AS101="未入力",0,IF($AP101="straight-line",$I17*0.9*$AQ101,IF($AP101="declining-balance",$I17*$AQ101,$I17*$AQ101)))</f>
        <v>0</v>
      </c>
      <c r="J101" s="94">
        <f>IF($AS101="未入力",0,IF(Z101&gt;0,0,IF(AA101&gt;0,AL101-AA101,IF($AP101="straight-line",$I17*0.9*$AQ101,IF($AP101="declining-balance",($I17-SUM($I101:I101))*$AQ101,$I17*$AQ101)))))</f>
        <v>0</v>
      </c>
      <c r="K101" s="94">
        <f>IF($AS101="未入力",0,IF(AA101&gt;0,0,IF(AB101&gt;0,AM101-AB101,IF($AP101="straight-line",$I17*0.9*$AQ101,IF($AP101="declining-balance",($I17-SUM($I101:J101))*$AQ101,$I17*$AQ101)))))</f>
        <v>0</v>
      </c>
      <c r="L101" s="94">
        <f>IF($AS101="未入力",0,IF(AB101&gt;0,0,IF(AC101&gt;0,AN101-AC101,IF($AP101="straight-line",$I17*0.9*$AQ101,IF($AP101="declining-balance",($I17-SUM($I101:K101))*$AQ101,$I17*$AQ101)))))</f>
        <v>0</v>
      </c>
      <c r="M101" s="94">
        <f>IF($AS101="未入力",0,IF(AC101&gt;0,0,IF(AD101&gt;0,AO101-AD101,IF($AP101="straight-line",$I17*0.9*$AQ101,IF($AP101="declining-balance",($I17-SUM($I101:L101))*$AQ101,$I17*$AQ101)))))</f>
        <v>0</v>
      </c>
      <c r="N101" s="55">
        <f t="shared" ref="N101:N108" si="80">SUM(D101:M101)</f>
        <v>0</v>
      </c>
      <c r="U101" s="90"/>
      <c r="V101" s="90"/>
      <c r="W101" s="90"/>
      <c r="X101" s="90"/>
      <c r="Y101" s="90"/>
      <c r="Z101" s="260">
        <f>SUM($AK101:AK101)-$AR101</f>
        <v>0</v>
      </c>
      <c r="AA101" s="260">
        <f>SUM($AK101:AL101)-$AR101</f>
        <v>0</v>
      </c>
      <c r="AB101" s="260">
        <f>SUM($AK101:AM101)-$AR101</f>
        <v>0</v>
      </c>
      <c r="AC101" s="260">
        <f>SUM($AK101:AN101)-$AR101</f>
        <v>0</v>
      </c>
      <c r="AD101" s="260">
        <f>SUM($AK101:AO101)-$AR101</f>
        <v>0</v>
      </c>
      <c r="AF101" s="90"/>
      <c r="AG101" s="90"/>
      <c r="AH101" s="90"/>
      <c r="AI101" s="90"/>
      <c r="AJ101" s="90"/>
      <c r="AK101" s="94">
        <f t="shared" ref="AK101:AK108" si="81">IF($AS101="未入力",0,IF($AP101="straight-line",$I17*0.9*$AQ101,IF($AP101="declining-balance",$I17*$AQ101,$I17*$AQ101)))</f>
        <v>0</v>
      </c>
      <c r="AL101" s="94">
        <f>IF($AS101="未入力",0,IF($AP101="straight-line",$I17*0.9*$AQ101,IF($AP101="declining-balance",($I17-SUM($AK101:AK101))*$AQ101,$I17*$AQ101)))</f>
        <v>0</v>
      </c>
      <c r="AM101" s="94">
        <f>IF($AS101="未入力",0,IF($AP101="straight-line",$I17*0.9*$AQ101,IF($AP101="declining-balance",($I17-SUM($AK101:AL101))*$AQ101,$I17*$AQ101)))</f>
        <v>0</v>
      </c>
      <c r="AN101" s="94">
        <f>IF($AS101="未入力",0,IF($AP101="straight-line",$I17*0.9*$AQ101,IF($AP101="declining-balance",($I17-SUM($AK101:AM101))*$AQ101,$I17*$AQ101)))</f>
        <v>0</v>
      </c>
      <c r="AO101" s="94">
        <f>IF($AS101="未入力",0,IF($AP101="straight-line",$I17*0.9*$AQ101,IF($AP101="declining-balance",($I17-SUM($AK101:AN101))*$AQ101,$I17*$AQ101)))</f>
        <v>0</v>
      </c>
      <c r="AP101" s="91" t="str">
        <f t="shared" ref="AP101:AP108" si="82">+X6</f>
        <v>declining-balance</v>
      </c>
      <c r="AQ101" s="91">
        <f t="shared" ref="AQ101:AQ108" si="83">+N6</f>
        <v>0.20599999999999999</v>
      </c>
      <c r="AR101" s="55">
        <f t="shared" ref="AR101:AR108" si="84">IF(AP101="-",0,IF(AP101="straight-line(5 years)",I17,I17*0.95))</f>
        <v>0</v>
      </c>
      <c r="AS101" s="275" t="str">
        <f>IF(AQ101="","未入力","入力")</f>
        <v>入力</v>
      </c>
    </row>
    <row r="102" spans="1:45" ht="14.25" hidden="1" customHeight="1" outlineLevel="1">
      <c r="B102" s="386" t="str">
        <f t="shared" si="78"/>
        <v>02.建物/02.Buildings</v>
      </c>
      <c r="C102" s="387"/>
      <c r="D102" s="90"/>
      <c r="E102" s="90"/>
      <c r="F102" s="90"/>
      <c r="G102" s="90"/>
      <c r="H102" s="90"/>
      <c r="I102" s="94">
        <f t="shared" si="79"/>
        <v>0</v>
      </c>
      <c r="J102" s="94">
        <f>IF($AS102="未入力",0,IF(Z102&gt;0,0,IF(AA102&gt;0,AL102-AA102,IF($AP102="straight-line",$I18*0.9*$AQ102,IF($AP102="declining-balance",($I18-SUM($I102:I102))*$AQ102,$I18*$AQ102)))))</f>
        <v>0</v>
      </c>
      <c r="K102" s="94">
        <f>IF($AS102="未入力",0,IF(AA102&gt;0,0,IF(AB102&gt;0,AM102-AB102,IF($AP102="straight-line",$I18*0.9*$AQ102,IF($AP102="declining-balance",($I18-SUM($I102:J102))*$AQ102,$I18*$AQ102)))))</f>
        <v>0</v>
      </c>
      <c r="L102" s="94">
        <f>IF($AS102="未入力",0,IF(AB102&gt;0,0,IF(AC102&gt;0,AN102-AC102,IF($AP102="straight-line",$I18*0.9*$AQ102,IF($AP102="declining-balance",($I18-SUM($I102:K102))*$AQ102,$I18*$AQ102)))))</f>
        <v>0</v>
      </c>
      <c r="M102" s="94">
        <f>IF($AS102="未入力",0,IF(AC102&gt;0,0,IF(AD102&gt;0,AO102-AD102,IF($AP102="straight-line",$I18*0.9*$AQ102,IF($AP102="declining-balance",($I18-SUM($I102:L102))*$AQ102,$I18*$AQ102)))))</f>
        <v>0</v>
      </c>
      <c r="N102" s="55">
        <f t="shared" si="80"/>
        <v>0</v>
      </c>
      <c r="U102" s="90"/>
      <c r="V102" s="90"/>
      <c r="W102" s="90"/>
      <c r="X102" s="90"/>
      <c r="Y102" s="90"/>
      <c r="Z102" s="260">
        <f>SUM($AK102:AK102)-$AR102</f>
        <v>0</v>
      </c>
      <c r="AA102" s="260">
        <f>SUM($AK102:AL102)-$AR102</f>
        <v>0</v>
      </c>
      <c r="AB102" s="260">
        <f>SUM($AK102:AM102)-$AR102</f>
        <v>0</v>
      </c>
      <c r="AC102" s="260">
        <f>SUM($AK102:AN102)-$AR102</f>
        <v>0</v>
      </c>
      <c r="AD102" s="260">
        <f>SUM($AK102:AO102)-$AR102</f>
        <v>0</v>
      </c>
      <c r="AF102" s="90"/>
      <c r="AG102" s="90"/>
      <c r="AH102" s="90"/>
      <c r="AI102" s="90"/>
      <c r="AJ102" s="90"/>
      <c r="AK102" s="94">
        <f t="shared" si="81"/>
        <v>0</v>
      </c>
      <c r="AL102" s="94">
        <f>IF($AS102="未入力",0,IF($AP102="straight-line",$I18*0.9*$AQ102,IF($AP102="declining-balance",($I18-SUM($AK102:AK102))*$AQ102,$I18*$AQ102)))</f>
        <v>0</v>
      </c>
      <c r="AM102" s="94">
        <f>IF($AS102="未入力",0,IF($AP102="straight-line",$I18*0.9*$AQ102,IF($AP102="declining-balance",($I18-SUM($AK102:AL102))*$AQ102,$I18*$AQ102)))</f>
        <v>0</v>
      </c>
      <c r="AN102" s="94">
        <f>IF($AS102="未入力",0,IF($AP102="straight-line",$I18*0.9*$AQ102,IF($AP102="declining-balance",($I18-SUM($AK102:AM102))*$AQ102,$I18*$AQ102)))</f>
        <v>0</v>
      </c>
      <c r="AO102" s="94">
        <f>IF($AS102="未入力",0,IF($AP102="straight-line",$I18*0.9*$AQ102,IF($AP102="declining-balance",($I18-SUM($AK102:AN102))*$AQ102,$I18*$AQ102)))</f>
        <v>0</v>
      </c>
      <c r="AP102" s="91" t="str">
        <f t="shared" si="82"/>
        <v>straight-line</v>
      </c>
      <c r="AQ102" s="91">
        <f t="shared" si="83"/>
        <v>3.3000000000000002E-2</v>
      </c>
      <c r="AR102" s="55">
        <f t="shared" si="84"/>
        <v>0</v>
      </c>
      <c r="AS102" s="275" t="str">
        <f t="shared" ref="AS102:AS108" si="85">IF(AQ102="","未入力","入力")</f>
        <v>入力</v>
      </c>
    </row>
    <row r="103" spans="1:45" ht="14.25" hidden="1" customHeight="1" outlineLevel="1">
      <c r="B103" s="386">
        <f t="shared" si="78"/>
        <v>0</v>
      </c>
      <c r="C103" s="387"/>
      <c r="D103" s="90"/>
      <c r="E103" s="90"/>
      <c r="F103" s="90"/>
      <c r="G103" s="90"/>
      <c r="H103" s="90"/>
      <c r="I103" s="94">
        <f t="shared" si="79"/>
        <v>0</v>
      </c>
      <c r="J103" s="94">
        <f>IF($AS103="未入力",0,IF(Z103&gt;0,0,IF(AA103&gt;0,AL103-AA103,IF($AP103="straight-line",$I19*0.9*$AQ103,IF($AP103="declining-balance",($I19-SUM($I103:I103))*$AQ103,$I19*$AQ103)))))</f>
        <v>0</v>
      </c>
      <c r="K103" s="94">
        <f>IF($AS103="未入力",0,IF(AA103&gt;0,0,IF(AB103&gt;0,AM103-AB103,IF($AP103="straight-line",$I19*0.9*$AQ103,IF($AP103="declining-balance",($I19-SUM($I103:J103))*$AQ103,$I19*$AQ103)))))</f>
        <v>0</v>
      </c>
      <c r="L103" s="94">
        <f>IF($AS103="未入力",0,IF(AB103&gt;0,0,IF(AC103&gt;0,AN103-AC103,IF($AP103="straight-line",$I19*0.9*$AQ103,IF($AP103="declining-balance",($I19-SUM($I103:K103))*$AQ103,$I19*$AQ103)))))</f>
        <v>0</v>
      </c>
      <c r="M103" s="94">
        <f>IF($AS103="未入力",0,IF(AC103&gt;0,0,IF(AD103&gt;0,AO103-AD103,IF($AP103="straight-line",$I19*0.9*$AQ103,IF($AP103="declining-balance",($I19-SUM($I103:L103))*$AQ103,$I19*$AQ103)))))</f>
        <v>0</v>
      </c>
      <c r="N103" s="55">
        <f t="shared" si="80"/>
        <v>0</v>
      </c>
      <c r="U103" s="90"/>
      <c r="V103" s="90"/>
      <c r="W103" s="90"/>
      <c r="X103" s="90"/>
      <c r="Y103" s="90"/>
      <c r="Z103" s="260" t="e">
        <f>SUM($AK103:AK103)-$AR103</f>
        <v>#N/A</v>
      </c>
      <c r="AA103" s="260" t="e">
        <f>SUM($AK103:AL103)-$AR103</f>
        <v>#N/A</v>
      </c>
      <c r="AB103" s="260" t="e">
        <f>SUM($AK103:AM103)-$AR103</f>
        <v>#N/A</v>
      </c>
      <c r="AC103" s="260" t="e">
        <f>SUM($AK103:AN103)-$AR103</f>
        <v>#N/A</v>
      </c>
      <c r="AD103" s="260" t="e">
        <f>SUM($AK103:AO103)-$AR103</f>
        <v>#N/A</v>
      </c>
      <c r="AF103" s="90"/>
      <c r="AG103" s="90"/>
      <c r="AH103" s="90"/>
      <c r="AI103" s="90"/>
      <c r="AJ103" s="90"/>
      <c r="AK103" s="94">
        <f t="shared" si="81"/>
        <v>0</v>
      </c>
      <c r="AL103" s="94">
        <f>IF($AS103="未入力",0,IF($AP103="straight-line",$I19*0.9*$AQ103,IF($AP103="declining-balance",($I19-SUM($AK103:AK103))*$AQ103,$I19*$AQ103)))</f>
        <v>0</v>
      </c>
      <c r="AM103" s="94">
        <f>IF($AS103="未入力",0,IF($AP103="straight-line",$I19*0.9*$AQ103,IF($AP103="declining-balance",($I19-SUM($AK103:AL103))*$AQ103,$I19*$AQ103)))</f>
        <v>0</v>
      </c>
      <c r="AN103" s="94">
        <f>IF($AS103="未入力",0,IF($AP103="straight-line",$I19*0.9*$AQ103,IF($AP103="declining-balance",($I19-SUM($AK103:AM103))*$AQ103,$I19*$AQ103)))</f>
        <v>0</v>
      </c>
      <c r="AO103" s="94">
        <f>IF($AS103="未入力",0,IF($AP103="straight-line",$I19*0.9*$AQ103,IF($AP103="declining-balance",($I19-SUM($AK103:AN103))*$AQ103,$I19*$AQ103)))</f>
        <v>0</v>
      </c>
      <c r="AP103" s="91" t="e">
        <f t="shared" si="82"/>
        <v>#N/A</v>
      </c>
      <c r="AQ103" s="91" t="str">
        <f t="shared" si="83"/>
        <v/>
      </c>
      <c r="AR103" s="55" t="e">
        <f t="shared" si="84"/>
        <v>#N/A</v>
      </c>
      <c r="AS103" s="275" t="str">
        <f t="shared" si="85"/>
        <v>未入力</v>
      </c>
    </row>
    <row r="104" spans="1:45" ht="14.25" hidden="1" customHeight="1" outlineLevel="1">
      <c r="B104" s="386">
        <f t="shared" si="78"/>
        <v>0</v>
      </c>
      <c r="C104" s="387"/>
      <c r="D104" s="90"/>
      <c r="E104" s="90"/>
      <c r="F104" s="90"/>
      <c r="G104" s="90"/>
      <c r="H104" s="90"/>
      <c r="I104" s="94">
        <f t="shared" si="79"/>
        <v>0</v>
      </c>
      <c r="J104" s="94">
        <f>IF($AS104="未入力",0,IF(Z104&gt;0,0,IF(AA104&gt;0,AL104-AA104,IF($AP104="straight-line",$I20*0.9*$AQ104,IF($AP104="declining-balance",($I20-SUM($I104:I104))*$AQ104,$I20*$AQ104)))))</f>
        <v>0</v>
      </c>
      <c r="K104" s="94">
        <f>IF($AS104="未入力",0,IF(AA104&gt;0,0,IF(AB104&gt;0,AM104-AB104,IF($AP104="straight-line",$I20*0.9*$AQ104,IF($AP104="declining-balance",($I20-SUM($I104:J104))*$AQ104,$I20*$AQ104)))))</f>
        <v>0</v>
      </c>
      <c r="L104" s="94">
        <f>IF($AS104="未入力",0,IF(AB104&gt;0,0,IF(AC104&gt;0,AN104-AC104,IF($AP104="straight-line",$I20*0.9*$AQ104,IF($AP104="declining-balance",($I20-SUM($I104:K104))*$AQ104,$I20*$AQ104)))))</f>
        <v>0</v>
      </c>
      <c r="M104" s="94">
        <f>IF($AS104="未入力",0,IF(AC104&gt;0,0,IF(AD104&gt;0,AO104-AD104,IF($AP104="straight-line",$I20*0.9*$AQ104,IF($AP104="declining-balance",($I20-SUM($I104:L104))*$AQ104,$I20*$AQ104)))))</f>
        <v>0</v>
      </c>
      <c r="N104" s="55">
        <f t="shared" si="80"/>
        <v>0</v>
      </c>
      <c r="U104" s="90"/>
      <c r="V104" s="90"/>
      <c r="W104" s="90"/>
      <c r="X104" s="90"/>
      <c r="Y104" s="90"/>
      <c r="Z104" s="260" t="e">
        <f>SUM($AK104:AK104)-$AR104</f>
        <v>#N/A</v>
      </c>
      <c r="AA104" s="260" t="e">
        <f>SUM($AK104:AL104)-$AR104</f>
        <v>#N/A</v>
      </c>
      <c r="AB104" s="260" t="e">
        <f>SUM($AK104:AM104)-$AR104</f>
        <v>#N/A</v>
      </c>
      <c r="AC104" s="260" t="e">
        <f>SUM($AK104:AN104)-$AR104</f>
        <v>#N/A</v>
      </c>
      <c r="AD104" s="260" t="e">
        <f>SUM($AK104:AO104)-$AR104</f>
        <v>#N/A</v>
      </c>
      <c r="AF104" s="90"/>
      <c r="AG104" s="90"/>
      <c r="AH104" s="90"/>
      <c r="AI104" s="90"/>
      <c r="AJ104" s="90"/>
      <c r="AK104" s="94">
        <f t="shared" si="81"/>
        <v>0</v>
      </c>
      <c r="AL104" s="94">
        <f>IF($AS104="未入力",0,IF($AP104="straight-line",$I20*0.9*$AQ104,IF($AP104="declining-balance",($I20-SUM($AK104:AK104))*$AQ104,$I20*$AQ104)))</f>
        <v>0</v>
      </c>
      <c r="AM104" s="94">
        <f>IF($AS104="未入力",0,IF($AP104="straight-line",$I20*0.9*$AQ104,IF($AP104="declining-balance",($I20-SUM($AK104:AL104))*$AQ104,$I20*$AQ104)))</f>
        <v>0</v>
      </c>
      <c r="AN104" s="94">
        <f>IF($AS104="未入力",0,IF($AP104="straight-line",$I20*0.9*$AQ104,IF($AP104="declining-balance",($I20-SUM($AK104:AM104))*$AQ104,$I20*$AQ104)))</f>
        <v>0</v>
      </c>
      <c r="AO104" s="94">
        <f>IF($AS104="未入力",0,IF($AP104="straight-line",$I20*0.9*$AQ104,IF($AP104="declining-balance",($I20-SUM($AK104:AN104))*$AQ104,$I20*$AQ104)))</f>
        <v>0</v>
      </c>
      <c r="AP104" s="91" t="e">
        <f t="shared" si="82"/>
        <v>#N/A</v>
      </c>
      <c r="AQ104" s="91" t="str">
        <f t="shared" si="83"/>
        <v/>
      </c>
      <c r="AR104" s="55" t="e">
        <f t="shared" si="84"/>
        <v>#N/A</v>
      </c>
      <c r="AS104" s="275" t="str">
        <f t="shared" si="85"/>
        <v>未入力</v>
      </c>
    </row>
    <row r="105" spans="1:45" ht="14.25" hidden="1" customHeight="1" outlineLevel="1">
      <c r="B105" s="386">
        <f t="shared" si="78"/>
        <v>0</v>
      </c>
      <c r="C105" s="387"/>
      <c r="D105" s="90"/>
      <c r="E105" s="90"/>
      <c r="F105" s="90"/>
      <c r="G105" s="90"/>
      <c r="H105" s="90"/>
      <c r="I105" s="94">
        <f t="shared" si="79"/>
        <v>0</v>
      </c>
      <c r="J105" s="94">
        <f>IF($AS105="未入力",0,IF(Z105&gt;0,0,IF(AA105&gt;0,AL105-AA105,IF($AP105="straight-line",$I21*0.9*$AQ105,IF($AP105="declining-balance",($I21-SUM($I105:I105))*$AQ105,$I21*$AQ105)))))</f>
        <v>0</v>
      </c>
      <c r="K105" s="94">
        <f>IF($AS105="未入力",0,IF(AA105&gt;0,0,IF(AB105&gt;0,AM105-AB105,IF($AP105="straight-line",$I21*0.9*$AQ105,IF($AP105="declining-balance",($I21-SUM($I105:J105))*$AQ105,$I21*$AQ105)))))</f>
        <v>0</v>
      </c>
      <c r="L105" s="94">
        <f>IF($AS105="未入力",0,IF(AB105&gt;0,0,IF(AC105&gt;0,AN105-AC105,IF($AP105="straight-line",$I21*0.9*$AQ105,IF($AP105="declining-balance",($I21-SUM($I105:K105))*$AQ105,$I21*$AQ105)))))</f>
        <v>0</v>
      </c>
      <c r="M105" s="94">
        <f>IF($AS105="未入力",0,IF(AC105&gt;0,0,IF(AD105&gt;0,AO105-AD105,IF($AP105="straight-line",$I21*0.9*$AQ105,IF($AP105="declining-balance",($I21-SUM($I105:L105))*$AQ105,$I21*$AQ105)))))</f>
        <v>0</v>
      </c>
      <c r="N105" s="55">
        <f t="shared" si="80"/>
        <v>0</v>
      </c>
      <c r="U105" s="90"/>
      <c r="V105" s="90"/>
      <c r="W105" s="90"/>
      <c r="X105" s="90"/>
      <c r="Y105" s="90"/>
      <c r="Z105" s="260" t="e">
        <f>SUM($AK105:AK105)-$AR105</f>
        <v>#N/A</v>
      </c>
      <c r="AA105" s="260" t="e">
        <f>SUM($AK105:AL105)-$AR105</f>
        <v>#N/A</v>
      </c>
      <c r="AB105" s="260" t="e">
        <f>SUM($AK105:AM105)-$AR105</f>
        <v>#N/A</v>
      </c>
      <c r="AC105" s="260" t="e">
        <f>SUM($AK105:AN105)-$AR105</f>
        <v>#N/A</v>
      </c>
      <c r="AD105" s="260" t="e">
        <f>SUM($AK105:AO105)-$AR105</f>
        <v>#N/A</v>
      </c>
      <c r="AF105" s="90"/>
      <c r="AG105" s="90"/>
      <c r="AH105" s="90"/>
      <c r="AI105" s="90"/>
      <c r="AJ105" s="90"/>
      <c r="AK105" s="94">
        <f t="shared" si="81"/>
        <v>0</v>
      </c>
      <c r="AL105" s="94">
        <f>IF($AS105="未入力",0,IF($AP105="straight-line",$I21*0.9*$AQ105,IF($AP105="declining-balance",($I21-SUM($AK105:AK105))*$AQ105,$I21*$AQ105)))</f>
        <v>0</v>
      </c>
      <c r="AM105" s="94">
        <f>IF($AS105="未入力",0,IF($AP105="straight-line",$I21*0.9*$AQ105,IF($AP105="declining-balance",($I21-SUM($AK105:AL105))*$AQ105,$I21*$AQ105)))</f>
        <v>0</v>
      </c>
      <c r="AN105" s="94">
        <f>IF($AS105="未入力",0,IF($AP105="straight-line",$I21*0.9*$AQ105,IF($AP105="declining-balance",($I21-SUM($AK105:AM105))*$AQ105,$I21*$AQ105)))</f>
        <v>0</v>
      </c>
      <c r="AO105" s="94">
        <f>IF($AS105="未入力",0,IF($AP105="straight-line",$I21*0.9*$AQ105,IF($AP105="declining-balance",($I21-SUM($AK105:AN105))*$AQ105,$I21*$AQ105)))</f>
        <v>0</v>
      </c>
      <c r="AP105" s="91" t="e">
        <f t="shared" si="82"/>
        <v>#N/A</v>
      </c>
      <c r="AQ105" s="91" t="str">
        <f t="shared" si="83"/>
        <v/>
      </c>
      <c r="AR105" s="55" t="e">
        <f t="shared" si="84"/>
        <v>#N/A</v>
      </c>
      <c r="AS105" s="275" t="str">
        <f t="shared" si="85"/>
        <v>未入力</v>
      </c>
    </row>
    <row r="106" spans="1:45" ht="14.25" hidden="1" customHeight="1" outlineLevel="1">
      <c r="B106" s="386">
        <f t="shared" si="78"/>
        <v>0</v>
      </c>
      <c r="C106" s="387"/>
      <c r="D106" s="90"/>
      <c r="E106" s="90"/>
      <c r="F106" s="90"/>
      <c r="G106" s="90"/>
      <c r="H106" s="90"/>
      <c r="I106" s="94">
        <f t="shared" si="79"/>
        <v>0</v>
      </c>
      <c r="J106" s="94">
        <f>IF($AS106="未入力",0,IF(Z106&gt;0,0,IF(AA106&gt;0,AL106-AA106,IF($AP106="straight-line",$I22*0.9*$AQ106,IF($AP106="declining-balance",($I22-SUM($I106:I106))*$AQ106,$I22*$AQ106)))))</f>
        <v>0</v>
      </c>
      <c r="K106" s="94">
        <f>IF($AS106="未入力",0,IF(AA106&gt;0,0,IF(AB106&gt;0,AM106-AB106,IF($AP106="straight-line",$I22*0.9*$AQ106,IF($AP106="declining-balance",($I22-SUM($I106:J106))*$AQ106,$I22*$AQ106)))))</f>
        <v>0</v>
      </c>
      <c r="L106" s="94">
        <f>IF($AS106="未入力",0,IF(AB106&gt;0,0,IF(AC106&gt;0,AN106-AC106,IF($AP106="straight-line",$I22*0.9*$AQ106,IF($AP106="declining-balance",($I22-SUM($I106:K106))*$AQ106,$I22*$AQ106)))))</f>
        <v>0</v>
      </c>
      <c r="M106" s="94">
        <f>IF($AS106="未入力",0,IF(AC106&gt;0,0,IF(AD106&gt;0,AO106-AD106,IF($AP106="straight-line",$I22*0.9*$AQ106,IF($AP106="declining-balance",($I22-SUM($I106:L106))*$AQ106,$I22*$AQ106)))))</f>
        <v>0</v>
      </c>
      <c r="N106" s="55">
        <f t="shared" si="80"/>
        <v>0</v>
      </c>
      <c r="U106" s="90"/>
      <c r="V106" s="90"/>
      <c r="W106" s="90"/>
      <c r="X106" s="90"/>
      <c r="Y106" s="90"/>
      <c r="Z106" s="260" t="e">
        <f>SUM($AK106:AK106)-$AR106</f>
        <v>#N/A</v>
      </c>
      <c r="AA106" s="260" t="e">
        <f>SUM($AK106:AL106)-$AR106</f>
        <v>#N/A</v>
      </c>
      <c r="AB106" s="260" t="e">
        <f>SUM($AK106:AM106)-$AR106</f>
        <v>#N/A</v>
      </c>
      <c r="AC106" s="260" t="e">
        <f>SUM($AK106:AN106)-$AR106</f>
        <v>#N/A</v>
      </c>
      <c r="AD106" s="260" t="e">
        <f>SUM($AK106:AO106)-$AR106</f>
        <v>#N/A</v>
      </c>
      <c r="AF106" s="90"/>
      <c r="AG106" s="90"/>
      <c r="AH106" s="90"/>
      <c r="AI106" s="90"/>
      <c r="AJ106" s="90"/>
      <c r="AK106" s="94">
        <f t="shared" si="81"/>
        <v>0</v>
      </c>
      <c r="AL106" s="94">
        <f>IF($AS106="未入力",0,IF($AP106="straight-line",$I22*0.9*$AQ106,IF($AP106="declining-balance",($I22-SUM($AK106:AK106))*$AQ106,$I22*$AQ106)))</f>
        <v>0</v>
      </c>
      <c r="AM106" s="94">
        <f>IF($AS106="未入力",0,IF($AP106="straight-line",$I22*0.9*$AQ106,IF($AP106="declining-balance",($I22-SUM($AK106:AL106))*$AQ106,$I22*$AQ106)))</f>
        <v>0</v>
      </c>
      <c r="AN106" s="94">
        <f>IF($AS106="未入力",0,IF($AP106="straight-line",$I22*0.9*$AQ106,IF($AP106="declining-balance",($I22-SUM($AK106:AM106))*$AQ106,$I22*$AQ106)))</f>
        <v>0</v>
      </c>
      <c r="AO106" s="94">
        <f>IF($AS106="未入力",0,IF($AP106="straight-line",$I22*0.9*$AQ106,IF($AP106="declining-balance",($I22-SUM($AK106:AN106))*$AQ106,$I22*$AQ106)))</f>
        <v>0</v>
      </c>
      <c r="AP106" s="91" t="e">
        <f t="shared" si="82"/>
        <v>#N/A</v>
      </c>
      <c r="AQ106" s="91" t="str">
        <f t="shared" si="83"/>
        <v/>
      </c>
      <c r="AR106" s="55" t="e">
        <f t="shared" si="84"/>
        <v>#N/A</v>
      </c>
      <c r="AS106" s="275" t="str">
        <f t="shared" si="85"/>
        <v>未入力</v>
      </c>
    </row>
    <row r="107" spans="1:45" ht="14.25" hidden="1" customHeight="1" outlineLevel="1">
      <c r="B107" s="386">
        <f t="shared" si="78"/>
        <v>0</v>
      </c>
      <c r="C107" s="387"/>
      <c r="D107" s="90"/>
      <c r="E107" s="90"/>
      <c r="F107" s="90"/>
      <c r="G107" s="90"/>
      <c r="H107" s="90"/>
      <c r="I107" s="94">
        <f t="shared" si="79"/>
        <v>0</v>
      </c>
      <c r="J107" s="94">
        <f>IF($AS107="未入力",0,IF(Z107&gt;0,0,IF(AA107&gt;0,AL107-AA107,IF($AP107="straight-line",$I23*0.9*$AQ107,IF($AP107="declining-balance",($I23-SUM($I107:I107))*$AQ107,$I23*$AQ107)))))</f>
        <v>0</v>
      </c>
      <c r="K107" s="94">
        <f>IF($AS107="未入力",0,IF(AA107&gt;0,0,IF(AB107&gt;0,AM107-AB107,IF($AP107="straight-line",$I23*0.9*$AQ107,IF($AP107="declining-balance",($I23-SUM($I107:J107))*$AQ107,$I23*$AQ107)))))</f>
        <v>0</v>
      </c>
      <c r="L107" s="94">
        <f>IF($AS107="未入力",0,IF(AB107&gt;0,0,IF(AC107&gt;0,AN107-AC107,IF($AP107="straight-line",$I23*0.9*$AQ107,IF($AP107="declining-balance",($I23-SUM($I107:K107))*$AQ107,$I23*$AQ107)))))</f>
        <v>0</v>
      </c>
      <c r="M107" s="94">
        <f>IF($AS107="未入力",0,IF(AC107&gt;0,0,IF(AD107&gt;0,AO107-AD107,IF($AP107="straight-line",$I23*0.9*$AQ107,IF($AP107="declining-balance",($I23-SUM($I107:L107))*$AQ107,$I23*$AQ107)))))</f>
        <v>0</v>
      </c>
      <c r="N107" s="55">
        <f t="shared" si="80"/>
        <v>0</v>
      </c>
      <c r="U107" s="90"/>
      <c r="V107" s="90"/>
      <c r="W107" s="90"/>
      <c r="X107" s="90"/>
      <c r="Y107" s="90"/>
      <c r="Z107" s="260" t="e">
        <f>SUM($AK107:AK107)-$AR107</f>
        <v>#N/A</v>
      </c>
      <c r="AA107" s="260" t="e">
        <f>SUM($AK107:AL107)-$AR107</f>
        <v>#N/A</v>
      </c>
      <c r="AB107" s="260" t="e">
        <f>SUM($AK107:AM107)-$AR107</f>
        <v>#N/A</v>
      </c>
      <c r="AC107" s="260" t="e">
        <f>SUM($AK107:AN107)-$AR107</f>
        <v>#N/A</v>
      </c>
      <c r="AD107" s="260" t="e">
        <f>SUM($AK107:AO107)-$AR107</f>
        <v>#N/A</v>
      </c>
      <c r="AF107" s="90"/>
      <c r="AG107" s="90"/>
      <c r="AH107" s="90"/>
      <c r="AI107" s="90"/>
      <c r="AJ107" s="90"/>
      <c r="AK107" s="94">
        <f t="shared" si="81"/>
        <v>0</v>
      </c>
      <c r="AL107" s="94">
        <f>IF($AS107="未入力",0,IF($AP107="straight-line",$I23*0.9*$AQ107,IF($AP107="declining-balance",($I23-SUM($AK107:AK107))*$AQ107,$I23*$AQ107)))</f>
        <v>0</v>
      </c>
      <c r="AM107" s="94">
        <f>IF($AS107="未入力",0,IF($AP107="straight-line",$I23*0.9*$AQ107,IF($AP107="declining-balance",($I23-SUM($AK107:AL107))*$AQ107,$I23*$AQ107)))</f>
        <v>0</v>
      </c>
      <c r="AN107" s="94">
        <f>IF($AS107="未入力",0,IF($AP107="straight-line",$I23*0.9*$AQ107,IF($AP107="declining-balance",($I23-SUM($AK107:AM107))*$AQ107,$I23*$AQ107)))</f>
        <v>0</v>
      </c>
      <c r="AO107" s="94">
        <f>IF($AS107="未入力",0,IF($AP107="straight-line",$I23*0.9*$AQ107,IF($AP107="declining-balance",($I23-SUM($AK107:AN107))*$AQ107,$I23*$AQ107)))</f>
        <v>0</v>
      </c>
      <c r="AP107" s="91" t="e">
        <f t="shared" si="82"/>
        <v>#N/A</v>
      </c>
      <c r="AQ107" s="91" t="str">
        <f t="shared" si="83"/>
        <v/>
      </c>
      <c r="AR107" s="55" t="e">
        <f t="shared" si="84"/>
        <v>#N/A</v>
      </c>
      <c r="AS107" s="275" t="str">
        <f t="shared" si="85"/>
        <v>未入力</v>
      </c>
    </row>
    <row r="108" spans="1:45" ht="14.25" hidden="1" customHeight="1" outlineLevel="1">
      <c r="B108" s="386">
        <f t="shared" si="78"/>
        <v>0</v>
      </c>
      <c r="C108" s="387"/>
      <c r="D108" s="90"/>
      <c r="E108" s="90"/>
      <c r="F108" s="90"/>
      <c r="G108" s="90"/>
      <c r="H108" s="90"/>
      <c r="I108" s="94">
        <f t="shared" si="79"/>
        <v>0</v>
      </c>
      <c r="J108" s="94">
        <f>IF($AS108="未入力",0,IF(Z108&gt;0,0,IF(AA108&gt;0,AL108-AA108,IF($AP108="straight-line",$I24*0.9*$AQ108,IF($AP108="declining-balance",($I24-SUM($I108:I108))*$AQ108,$I24*$AQ108)))))</f>
        <v>0</v>
      </c>
      <c r="K108" s="94">
        <f>IF($AS108="未入力",0,IF(AA108&gt;0,0,IF(AB108&gt;0,AM108-AB108,IF($AP108="straight-line",$I24*0.9*$AQ108,IF($AP108="declining-balance",($I24-SUM($I108:J108))*$AQ108,$I24*$AQ108)))))</f>
        <v>0</v>
      </c>
      <c r="L108" s="94">
        <f>IF($AS108="未入力",0,IF(AB108&gt;0,0,IF(AC108&gt;0,AN108-AC108,IF($AP108="straight-line",$I24*0.9*$AQ108,IF($AP108="declining-balance",($I24-SUM($I108:K108))*$AQ108,$I24*$AQ108)))))</f>
        <v>0</v>
      </c>
      <c r="M108" s="94">
        <f>IF($AS108="未入力",0,IF(AC108&gt;0,0,IF(AD108&gt;0,AO108-AD108,IF($AP108="straight-line",$I24*0.9*$AQ108,IF($AP108="declining-balance",($I24-SUM($I108:L108))*$AQ108,$I24*$AQ108)))))</f>
        <v>0</v>
      </c>
      <c r="N108" s="55">
        <f t="shared" si="80"/>
        <v>0</v>
      </c>
      <c r="U108" s="90"/>
      <c r="V108" s="90"/>
      <c r="W108" s="90"/>
      <c r="X108" s="90"/>
      <c r="Y108" s="90"/>
      <c r="Z108" s="260" t="e">
        <f>SUM($AK108:AK108)-$AR108</f>
        <v>#N/A</v>
      </c>
      <c r="AA108" s="260" t="e">
        <f>SUM($AK108:AL108)-$AR108</f>
        <v>#N/A</v>
      </c>
      <c r="AB108" s="260" t="e">
        <f>SUM($AK108:AM108)-$AR108</f>
        <v>#N/A</v>
      </c>
      <c r="AC108" s="260" t="e">
        <f>SUM($AK108:AN108)-$AR108</f>
        <v>#N/A</v>
      </c>
      <c r="AD108" s="260" t="e">
        <f>SUM($AK108:AO108)-$AR108</f>
        <v>#N/A</v>
      </c>
      <c r="AF108" s="90"/>
      <c r="AG108" s="90"/>
      <c r="AH108" s="90"/>
      <c r="AI108" s="90"/>
      <c r="AJ108" s="90"/>
      <c r="AK108" s="94">
        <f t="shared" si="81"/>
        <v>0</v>
      </c>
      <c r="AL108" s="94">
        <f>IF($AS108="未入力",0,IF($AP108="straight-line",$I24*0.9*$AQ108,IF($AP108="declining-balance",($I24-SUM($AK108:AK108))*$AQ108,$I24*$AQ108)))</f>
        <v>0</v>
      </c>
      <c r="AM108" s="94">
        <f>IF($AS108="未入力",0,IF($AP108="straight-line",$I24*0.9*$AQ108,IF($AP108="declining-balance",($I24-SUM($AK108:AL108))*$AQ108,$I24*$AQ108)))</f>
        <v>0</v>
      </c>
      <c r="AN108" s="94">
        <f>IF($AS108="未入力",0,IF($AP108="straight-line",$I24*0.9*$AQ108,IF($AP108="declining-balance",($I24-SUM($AK108:AM108))*$AQ108,$I24*$AQ108)))</f>
        <v>0</v>
      </c>
      <c r="AO108" s="94">
        <f>IF($AS108="未入力",0,IF($AP108="straight-line",$I24*0.9*$AQ108,IF($AP108="declining-balance",($I24-SUM($AK108:AN108))*$AQ108,$I24*$AQ108)))</f>
        <v>0</v>
      </c>
      <c r="AP108" s="91" t="e">
        <f t="shared" si="82"/>
        <v>#N/A</v>
      </c>
      <c r="AQ108" s="91" t="str">
        <f t="shared" si="83"/>
        <v/>
      </c>
      <c r="AR108" s="55" t="e">
        <f t="shared" si="84"/>
        <v>#N/A</v>
      </c>
      <c r="AS108" s="275" t="str">
        <f t="shared" si="85"/>
        <v>未入力</v>
      </c>
    </row>
    <row r="109" spans="1:45" ht="14.25" hidden="1" customHeight="1" outlineLevel="1">
      <c r="B109" s="372" t="s">
        <v>124</v>
      </c>
      <c r="C109" s="373"/>
      <c r="D109" s="94">
        <f t="shared" ref="D109:N109" si="86">SUM(D101:D108)</f>
        <v>0</v>
      </c>
      <c r="E109" s="94">
        <f t="shared" si="86"/>
        <v>0</v>
      </c>
      <c r="F109" s="94">
        <f t="shared" si="86"/>
        <v>0</v>
      </c>
      <c r="G109" s="94">
        <f t="shared" si="86"/>
        <v>0</v>
      </c>
      <c r="H109" s="94">
        <f t="shared" si="86"/>
        <v>0</v>
      </c>
      <c r="I109" s="94">
        <f t="shared" si="86"/>
        <v>0</v>
      </c>
      <c r="J109" s="94">
        <f t="shared" si="86"/>
        <v>0</v>
      </c>
      <c r="K109" s="94">
        <f t="shared" si="86"/>
        <v>0</v>
      </c>
      <c r="L109" s="94">
        <f t="shared" si="86"/>
        <v>0</v>
      </c>
      <c r="M109" s="94">
        <f t="shared" si="86"/>
        <v>0</v>
      </c>
      <c r="N109" s="94">
        <f t="shared" si="86"/>
        <v>0</v>
      </c>
      <c r="U109" s="94">
        <f t="shared" ref="U109:AD109" si="87">SUM(U101:U108)</f>
        <v>0</v>
      </c>
      <c r="V109" s="94">
        <f t="shared" si="87"/>
        <v>0</v>
      </c>
      <c r="W109" s="94">
        <f t="shared" si="87"/>
        <v>0</v>
      </c>
      <c r="X109" s="94">
        <f t="shared" si="87"/>
        <v>0</v>
      </c>
      <c r="Y109" s="94">
        <f t="shared" si="87"/>
        <v>0</v>
      </c>
      <c r="Z109" s="94" t="e">
        <f t="shared" si="87"/>
        <v>#N/A</v>
      </c>
      <c r="AA109" s="94" t="e">
        <f t="shared" si="87"/>
        <v>#N/A</v>
      </c>
      <c r="AB109" s="94" t="e">
        <f t="shared" si="87"/>
        <v>#N/A</v>
      </c>
      <c r="AC109" s="94" t="e">
        <f t="shared" si="87"/>
        <v>#N/A</v>
      </c>
      <c r="AD109" s="94" t="e">
        <f t="shared" si="87"/>
        <v>#N/A</v>
      </c>
      <c r="AF109" s="94">
        <f t="shared" ref="AF109:AO109" si="88">SUM(AF101:AF108)</f>
        <v>0</v>
      </c>
      <c r="AG109" s="94">
        <f t="shared" si="88"/>
        <v>0</v>
      </c>
      <c r="AH109" s="94">
        <f t="shared" si="88"/>
        <v>0</v>
      </c>
      <c r="AI109" s="94">
        <f t="shared" si="88"/>
        <v>0</v>
      </c>
      <c r="AJ109" s="94">
        <f t="shared" si="88"/>
        <v>0</v>
      </c>
      <c r="AK109" s="94">
        <f t="shared" si="88"/>
        <v>0</v>
      </c>
      <c r="AL109" s="94">
        <f t="shared" si="88"/>
        <v>0</v>
      </c>
      <c r="AM109" s="94">
        <f t="shared" si="88"/>
        <v>0</v>
      </c>
      <c r="AN109" s="94">
        <f t="shared" si="88"/>
        <v>0</v>
      </c>
      <c r="AO109" s="94">
        <f t="shared" si="88"/>
        <v>0</v>
      </c>
      <c r="AP109" s="56"/>
      <c r="AQ109" s="56"/>
      <c r="AR109" s="94"/>
      <c r="AS109" s="275"/>
    </row>
    <row r="110" spans="1:45" hidden="1" outlineLevel="1"/>
    <row r="111" spans="1:45" hidden="1" outlineLevel="1">
      <c r="A111" s="33" t="s">
        <v>157</v>
      </c>
      <c r="N111" s="57" t="s">
        <v>151</v>
      </c>
    </row>
    <row r="112" spans="1:45" ht="30.75" hidden="1" customHeight="1" outlineLevel="1">
      <c r="B112" s="374" t="s">
        <v>148</v>
      </c>
      <c r="C112" s="375"/>
      <c r="D112" s="52">
        <f>+D$28</f>
        <v>2014</v>
      </c>
      <c r="E112" s="52">
        <f t="shared" ref="E112:M112" si="89">+E$28</f>
        <v>2015</v>
      </c>
      <c r="F112" s="52">
        <f t="shared" si="89"/>
        <v>2016</v>
      </c>
      <c r="G112" s="52">
        <f t="shared" si="89"/>
        <v>2017</v>
      </c>
      <c r="H112" s="52">
        <f t="shared" si="89"/>
        <v>2018</v>
      </c>
      <c r="I112" s="52">
        <f t="shared" si="89"/>
        <v>2019</v>
      </c>
      <c r="J112" s="52">
        <f t="shared" si="89"/>
        <v>2020</v>
      </c>
      <c r="K112" s="52">
        <f t="shared" si="89"/>
        <v>2021</v>
      </c>
      <c r="L112" s="52">
        <f t="shared" si="89"/>
        <v>2022</v>
      </c>
      <c r="M112" s="52">
        <f t="shared" si="89"/>
        <v>2023</v>
      </c>
      <c r="N112" s="53" t="s">
        <v>124</v>
      </c>
      <c r="U112" s="52" t="s">
        <v>138</v>
      </c>
      <c r="V112" s="52" t="s">
        <v>139</v>
      </c>
      <c r="W112" s="52" t="s">
        <v>140</v>
      </c>
      <c r="X112" s="52" t="s">
        <v>141</v>
      </c>
      <c r="Y112" s="52" t="s">
        <v>142</v>
      </c>
      <c r="Z112" s="52" t="s">
        <v>143</v>
      </c>
      <c r="AA112" s="52" t="s">
        <v>144</v>
      </c>
      <c r="AB112" s="52" t="s">
        <v>145</v>
      </c>
      <c r="AC112" s="52" t="s">
        <v>146</v>
      </c>
      <c r="AD112" s="52" t="s">
        <v>147</v>
      </c>
      <c r="AF112" s="52" t="s">
        <v>138</v>
      </c>
      <c r="AG112" s="52" t="s">
        <v>139</v>
      </c>
      <c r="AH112" s="52" t="s">
        <v>140</v>
      </c>
      <c r="AI112" s="52" t="s">
        <v>141</v>
      </c>
      <c r="AJ112" s="52" t="s">
        <v>142</v>
      </c>
      <c r="AK112" s="52" t="s">
        <v>143</v>
      </c>
      <c r="AL112" s="52" t="s">
        <v>144</v>
      </c>
      <c r="AM112" s="52" t="s">
        <v>145</v>
      </c>
      <c r="AN112" s="52" t="s">
        <v>146</v>
      </c>
      <c r="AO112" s="52" t="s">
        <v>147</v>
      </c>
      <c r="AP112" s="52" t="s">
        <v>656</v>
      </c>
      <c r="AQ112" s="52" t="s">
        <v>150</v>
      </c>
      <c r="AR112" s="52" t="s">
        <v>655</v>
      </c>
      <c r="AS112" s="349" t="s">
        <v>576</v>
      </c>
    </row>
    <row r="113" spans="1:45" ht="14.25" hidden="1" customHeight="1" outlineLevel="1">
      <c r="B113" s="386" t="str">
        <f t="shared" ref="B113:B120" si="90">+B29</f>
        <v>05.機械設備/05.Machinery &amp; Equipment</v>
      </c>
      <c r="C113" s="387"/>
      <c r="D113" s="90"/>
      <c r="E113" s="90"/>
      <c r="F113" s="90"/>
      <c r="G113" s="90"/>
      <c r="H113" s="90"/>
      <c r="I113" s="90"/>
      <c r="J113" s="94">
        <f t="shared" ref="J113:J120" si="91">IF($AS113="未入力",0,IF($AP113="straight-line",$J17*0.9*$AQ113,IF($AP113="declining-balance",$J17*$AQ113,$J17*$AQ113)))</f>
        <v>0</v>
      </c>
      <c r="K113" s="94">
        <f>IF($AS113="未入力",0,IF(AA113&gt;0,0,IF(AB113&gt;0,AM113-AB113,IF($AP113="straight-line",$J17*0.9*$AQ113,IF($AP113="declining-balance",($J17-SUM($J113:J113))*$AQ113,$J17*$AQ113)))))</f>
        <v>0</v>
      </c>
      <c r="L113" s="94">
        <f>IF($AS113="未入力",0,IF(AB113&gt;0,0,IF(AC113&gt;0,AN113-AC113,IF($AP113="straight-line",$J17*0.9*$AQ113,IF($AP113="declining-balance",($J17-SUM($J113:K113))*$AQ113,$J17*$AQ113)))))</f>
        <v>0</v>
      </c>
      <c r="M113" s="94">
        <f>IF($AS113="未入力",0,IF(AC113&gt;0,0,IF(AD113&gt;0,AO113-AD113,IF($AP113="straight-line",$J17*0.9*$AQ113,IF($AP113="declining-balance",($J17-SUM($J113:L113))*$AQ113,$J17*$AQ113)))))</f>
        <v>0</v>
      </c>
      <c r="N113" s="55">
        <f t="shared" ref="N113:N120" si="92">SUM(D113:M113)</f>
        <v>0</v>
      </c>
      <c r="U113" s="90"/>
      <c r="V113" s="90"/>
      <c r="W113" s="90"/>
      <c r="X113" s="90"/>
      <c r="Y113" s="90"/>
      <c r="Z113" s="90"/>
      <c r="AA113" s="260">
        <f>SUM($AL113:AL113)-$AR113</f>
        <v>0</v>
      </c>
      <c r="AB113" s="260">
        <f>SUM($AL113:AM113)-$AR113</f>
        <v>0</v>
      </c>
      <c r="AC113" s="260">
        <f>SUM($AL113:AN113)-$AR113</f>
        <v>0</v>
      </c>
      <c r="AD113" s="260">
        <f>SUM($AL113:AO113)-$AR113</f>
        <v>0</v>
      </c>
      <c r="AF113" s="90"/>
      <c r="AG113" s="90"/>
      <c r="AH113" s="90"/>
      <c r="AI113" s="90"/>
      <c r="AJ113" s="90"/>
      <c r="AK113" s="90"/>
      <c r="AL113" s="94">
        <f t="shared" ref="AL113:AL120" si="93">IF($AS113="未入力",0,IF($AP113="straight-line",$J17*0.9*$AQ113,IF($AP113="declining-balance",$J17*$AQ113,$J17*$AQ113)))</f>
        <v>0</v>
      </c>
      <c r="AM113" s="94">
        <f>IF($AS113="未入力",0,IF($AP113="straight-line",$J17*0.9*$AQ113,IF($AP113="declining-balance",($J17-SUM($AL113:AL113))*$AQ113,$J17*$AQ113)))</f>
        <v>0</v>
      </c>
      <c r="AN113" s="94">
        <f>IF($AS113="未入力",0,IF($AP113="straight-line",$J17*0.9*$AQ113,IF($AP113="declining-balance",($J17-SUM($AL113:AM113))*$AQ113,$J17*$AQ113)))</f>
        <v>0</v>
      </c>
      <c r="AO113" s="94">
        <f>IF($AS113="未入力",0,IF($AP113="straight-line",$J17*0.9*$AQ113,IF($AP113="declining-balance",($J17-SUM($AL113:AN113))*$AQ113,$J17*$AQ113)))</f>
        <v>0</v>
      </c>
      <c r="AP113" s="91" t="str">
        <f t="shared" ref="AP113:AP120" si="94">+X6</f>
        <v>declining-balance</v>
      </c>
      <c r="AQ113" s="91">
        <f t="shared" ref="AQ113:AQ120" si="95">+N6</f>
        <v>0.20599999999999999</v>
      </c>
      <c r="AR113" s="55">
        <f t="shared" ref="AR113:AR120" si="96">IF(AP113="-",0,IF(AP113="straight-line(5 years)",J17,J17*0.95))</f>
        <v>0</v>
      </c>
      <c r="AS113" s="275" t="str">
        <f>IF(AQ113="","未入力","入力")</f>
        <v>入力</v>
      </c>
    </row>
    <row r="114" spans="1:45" ht="14.25" hidden="1" customHeight="1" outlineLevel="1">
      <c r="B114" s="386" t="str">
        <f t="shared" si="90"/>
        <v>02.建物/02.Buildings</v>
      </c>
      <c r="C114" s="387"/>
      <c r="D114" s="90"/>
      <c r="E114" s="90"/>
      <c r="F114" s="90"/>
      <c r="G114" s="90"/>
      <c r="H114" s="90"/>
      <c r="I114" s="90"/>
      <c r="J114" s="94">
        <f t="shared" si="91"/>
        <v>0</v>
      </c>
      <c r="K114" s="94">
        <f>IF($AS114="未入力",0,IF(AA114&gt;0,0,IF(AB114&gt;0,AM114-AB114,IF($AP114="straight-line",$J18*0.9*$AQ114,IF($AP114="declining-balance",($J18-SUM($J114:J114))*$AQ114,$J18*$AQ114)))))</f>
        <v>0</v>
      </c>
      <c r="L114" s="94">
        <f>IF($AS114="未入力",0,IF(AB114&gt;0,0,IF(AC114&gt;0,AN114-AC114,IF($AP114="straight-line",$J18*0.9*$AQ114,IF($AP114="declining-balance",($J18-SUM($J114:K114))*$AQ114,$J18*$AQ114)))))</f>
        <v>0</v>
      </c>
      <c r="M114" s="94">
        <f>IF($AS114="未入力",0,IF(AC114&gt;0,0,IF(AD114&gt;0,AO114-AD114,IF($AP114="straight-line",$J18*0.9*$AQ114,IF($AP114="declining-balance",($J18-SUM($J114:L114))*$AQ114,$J18*$AQ114)))))</f>
        <v>0</v>
      </c>
      <c r="N114" s="55">
        <f t="shared" si="92"/>
        <v>0</v>
      </c>
      <c r="U114" s="90"/>
      <c r="V114" s="90"/>
      <c r="W114" s="90"/>
      <c r="X114" s="90"/>
      <c r="Y114" s="90"/>
      <c r="Z114" s="90"/>
      <c r="AA114" s="260">
        <f>SUM($AL114:AL114)-$AR114</f>
        <v>0</v>
      </c>
      <c r="AB114" s="260">
        <f>SUM($AL114:AM114)-$AR114</f>
        <v>0</v>
      </c>
      <c r="AC114" s="260">
        <f>SUM($AL114:AN114)-$AR114</f>
        <v>0</v>
      </c>
      <c r="AD114" s="260">
        <f>SUM($AL114:AO114)-$AR114</f>
        <v>0</v>
      </c>
      <c r="AF114" s="90"/>
      <c r="AG114" s="90"/>
      <c r="AH114" s="90"/>
      <c r="AI114" s="90"/>
      <c r="AJ114" s="90"/>
      <c r="AK114" s="90"/>
      <c r="AL114" s="94">
        <f t="shared" si="93"/>
        <v>0</v>
      </c>
      <c r="AM114" s="94">
        <f>IF($AS114="未入力",0,IF($AP114="straight-line",$J18*0.9*$AQ114,IF($AP114="declining-balance",($J18-SUM($AL114:AL114))*$AQ114,$J18*$AQ114)))</f>
        <v>0</v>
      </c>
      <c r="AN114" s="94">
        <f>IF($AS114="未入力",0,IF($AP114="straight-line",$J18*0.9*$AQ114,IF($AP114="declining-balance",($J18-SUM($AL114:AM114))*$AQ114,$J18*$AQ114)))</f>
        <v>0</v>
      </c>
      <c r="AO114" s="94">
        <f>IF($AS114="未入力",0,IF($AP114="straight-line",$J18*0.9*$AQ114,IF($AP114="declining-balance",($J18-SUM($AL114:AN114))*$AQ114,$J18*$AQ114)))</f>
        <v>0</v>
      </c>
      <c r="AP114" s="91" t="str">
        <f t="shared" si="94"/>
        <v>straight-line</v>
      </c>
      <c r="AQ114" s="91">
        <f t="shared" si="95"/>
        <v>3.3000000000000002E-2</v>
      </c>
      <c r="AR114" s="55">
        <f t="shared" si="96"/>
        <v>0</v>
      </c>
      <c r="AS114" s="275" t="str">
        <f t="shared" ref="AS114:AS120" si="97">IF(AQ114="","未入力","入力")</f>
        <v>入力</v>
      </c>
    </row>
    <row r="115" spans="1:45" ht="14.25" hidden="1" customHeight="1" outlineLevel="1">
      <c r="B115" s="386">
        <f t="shared" si="90"/>
        <v>0</v>
      </c>
      <c r="C115" s="387"/>
      <c r="D115" s="90"/>
      <c r="E115" s="90"/>
      <c r="F115" s="90"/>
      <c r="G115" s="90"/>
      <c r="H115" s="90"/>
      <c r="I115" s="90"/>
      <c r="J115" s="94">
        <f t="shared" si="91"/>
        <v>0</v>
      </c>
      <c r="K115" s="94">
        <f>IF($AS115="未入力",0,IF(AA115&gt;0,0,IF(AB115&gt;0,AM115-AB115,IF($AP115="straight-line",$J19*0.9*$AQ115,IF($AP115="declining-balance",($J19-SUM($J115:J115))*$AQ115,$J19*$AQ115)))))</f>
        <v>0</v>
      </c>
      <c r="L115" s="94">
        <f>IF($AS115="未入力",0,IF(AB115&gt;0,0,IF(AC115&gt;0,AN115-AC115,IF($AP115="straight-line",$J19*0.9*$AQ115,IF($AP115="declining-balance",($J19-SUM($J115:K115))*$AQ115,$J19*$AQ115)))))</f>
        <v>0</v>
      </c>
      <c r="M115" s="94">
        <f>IF($AS115="未入力",0,IF(AC115&gt;0,0,IF(AD115&gt;0,AO115-AD115,IF($AP115="straight-line",$J19*0.9*$AQ115,IF($AP115="declining-balance",($J19-SUM($J115:L115))*$AQ115,$J19*$AQ115)))))</f>
        <v>0</v>
      </c>
      <c r="N115" s="55">
        <f t="shared" si="92"/>
        <v>0</v>
      </c>
      <c r="U115" s="90"/>
      <c r="V115" s="90"/>
      <c r="W115" s="90"/>
      <c r="X115" s="90"/>
      <c r="Y115" s="90"/>
      <c r="Z115" s="90"/>
      <c r="AA115" s="260" t="e">
        <f>SUM($AL115:AL115)-$AR115</f>
        <v>#N/A</v>
      </c>
      <c r="AB115" s="260" t="e">
        <f>SUM($AL115:AM115)-$AR115</f>
        <v>#N/A</v>
      </c>
      <c r="AC115" s="260" t="e">
        <f>SUM($AL115:AN115)-$AR115</f>
        <v>#N/A</v>
      </c>
      <c r="AD115" s="260" t="e">
        <f>SUM($AL115:AO115)-$AR115</f>
        <v>#N/A</v>
      </c>
      <c r="AF115" s="90"/>
      <c r="AG115" s="90"/>
      <c r="AH115" s="90"/>
      <c r="AI115" s="90"/>
      <c r="AJ115" s="90"/>
      <c r="AK115" s="90"/>
      <c r="AL115" s="94">
        <f t="shared" si="93"/>
        <v>0</v>
      </c>
      <c r="AM115" s="94">
        <f>IF($AS115="未入力",0,IF($AP115="straight-line",$J19*0.9*$AQ115,IF($AP115="declining-balance",($J19-SUM($AL115:AL115))*$AQ115,$J19*$AQ115)))</f>
        <v>0</v>
      </c>
      <c r="AN115" s="94">
        <f>IF($AS115="未入力",0,IF($AP115="straight-line",$J19*0.9*$AQ115,IF($AP115="declining-balance",($J19-SUM($AL115:AM115))*$AQ115,$J19*$AQ115)))</f>
        <v>0</v>
      </c>
      <c r="AO115" s="94">
        <f>IF($AS115="未入力",0,IF($AP115="straight-line",$J19*0.9*$AQ115,IF($AP115="declining-balance",($J19-SUM($AL115:AN115))*$AQ115,$J19*$AQ115)))</f>
        <v>0</v>
      </c>
      <c r="AP115" s="91" t="e">
        <f t="shared" si="94"/>
        <v>#N/A</v>
      </c>
      <c r="AQ115" s="91" t="str">
        <f t="shared" si="95"/>
        <v/>
      </c>
      <c r="AR115" s="55" t="e">
        <f t="shared" si="96"/>
        <v>#N/A</v>
      </c>
      <c r="AS115" s="275" t="str">
        <f t="shared" si="97"/>
        <v>未入力</v>
      </c>
    </row>
    <row r="116" spans="1:45" ht="14.25" hidden="1" customHeight="1" outlineLevel="1">
      <c r="B116" s="386">
        <f t="shared" si="90"/>
        <v>0</v>
      </c>
      <c r="C116" s="387"/>
      <c r="D116" s="90"/>
      <c r="E116" s="90"/>
      <c r="F116" s="90"/>
      <c r="G116" s="90"/>
      <c r="H116" s="90"/>
      <c r="I116" s="90"/>
      <c r="J116" s="94">
        <f t="shared" si="91"/>
        <v>0</v>
      </c>
      <c r="K116" s="94">
        <f>IF($AS116="未入力",0,IF(AA116&gt;0,0,IF(AB116&gt;0,AM116-AB116,IF($AP116="straight-line",$J20*0.9*$AQ116,IF($AP116="declining-balance",($J20-SUM($J116:J116))*$AQ116,$J20*$AQ116)))))</f>
        <v>0</v>
      </c>
      <c r="L116" s="94">
        <f>IF($AS116="未入力",0,IF(AB116&gt;0,0,IF(AC116&gt;0,AN116-AC116,IF($AP116="straight-line",$J20*0.9*$AQ116,IF($AP116="declining-balance",($J20-SUM($J116:K116))*$AQ116,$J20*$AQ116)))))</f>
        <v>0</v>
      </c>
      <c r="M116" s="94">
        <f>IF($AS116="未入力",0,IF(AC116&gt;0,0,IF(AD116&gt;0,AO116-AD116,IF($AP116="straight-line",$J20*0.9*$AQ116,IF($AP116="declining-balance",($J20-SUM($J116:L116))*$AQ116,$J20*$AQ116)))))</f>
        <v>0</v>
      </c>
      <c r="N116" s="55">
        <f t="shared" si="92"/>
        <v>0</v>
      </c>
      <c r="U116" s="90"/>
      <c r="V116" s="90"/>
      <c r="W116" s="90"/>
      <c r="X116" s="90"/>
      <c r="Y116" s="90"/>
      <c r="Z116" s="90"/>
      <c r="AA116" s="260" t="e">
        <f>SUM($AL116:AL116)-$AR116</f>
        <v>#N/A</v>
      </c>
      <c r="AB116" s="260" t="e">
        <f>SUM($AL116:AM116)-$AR116</f>
        <v>#N/A</v>
      </c>
      <c r="AC116" s="260" t="e">
        <f>SUM($AL116:AN116)-$AR116</f>
        <v>#N/A</v>
      </c>
      <c r="AD116" s="260" t="e">
        <f>SUM($AL116:AO116)-$AR116</f>
        <v>#N/A</v>
      </c>
      <c r="AF116" s="90"/>
      <c r="AG116" s="90"/>
      <c r="AH116" s="90"/>
      <c r="AI116" s="90"/>
      <c r="AJ116" s="90"/>
      <c r="AK116" s="90"/>
      <c r="AL116" s="94">
        <f t="shared" si="93"/>
        <v>0</v>
      </c>
      <c r="AM116" s="94">
        <f>IF($AS116="未入力",0,IF($AP116="straight-line",$J20*0.9*$AQ116,IF($AP116="declining-balance",($J20-SUM($AL116:AL116))*$AQ116,$J20*$AQ116)))</f>
        <v>0</v>
      </c>
      <c r="AN116" s="94">
        <f>IF($AS116="未入力",0,IF($AP116="straight-line",$J20*0.9*$AQ116,IF($AP116="declining-balance",($J20-SUM($AL116:AM116))*$AQ116,$J20*$AQ116)))</f>
        <v>0</v>
      </c>
      <c r="AO116" s="94">
        <f>IF($AS116="未入力",0,IF($AP116="straight-line",$J20*0.9*$AQ116,IF($AP116="declining-balance",($J20-SUM($AL116:AN116))*$AQ116,$J20*$AQ116)))</f>
        <v>0</v>
      </c>
      <c r="AP116" s="91" t="e">
        <f t="shared" si="94"/>
        <v>#N/A</v>
      </c>
      <c r="AQ116" s="91" t="str">
        <f t="shared" si="95"/>
        <v/>
      </c>
      <c r="AR116" s="55" t="e">
        <f t="shared" si="96"/>
        <v>#N/A</v>
      </c>
      <c r="AS116" s="275" t="str">
        <f t="shared" si="97"/>
        <v>未入力</v>
      </c>
    </row>
    <row r="117" spans="1:45" ht="14.25" hidden="1" customHeight="1" outlineLevel="1">
      <c r="B117" s="386">
        <f t="shared" si="90"/>
        <v>0</v>
      </c>
      <c r="C117" s="387"/>
      <c r="D117" s="90"/>
      <c r="E117" s="90"/>
      <c r="F117" s="90"/>
      <c r="G117" s="90"/>
      <c r="H117" s="90"/>
      <c r="I117" s="90"/>
      <c r="J117" s="94">
        <f t="shared" si="91"/>
        <v>0</v>
      </c>
      <c r="K117" s="94">
        <f>IF($AS117="未入力",0,IF(AA117&gt;0,0,IF(AB117&gt;0,AM117-AB117,IF($AP117="straight-line",$J21*0.9*$AQ117,IF($AP117="declining-balance",($J21-SUM($J117:J117))*$AQ117,$J21*$AQ117)))))</f>
        <v>0</v>
      </c>
      <c r="L117" s="94">
        <f>IF($AS117="未入力",0,IF(AB117&gt;0,0,IF(AC117&gt;0,AN117-AC117,IF($AP117="straight-line",$J21*0.9*$AQ117,IF($AP117="declining-balance",($J21-SUM($J117:K117))*$AQ117,$J21*$AQ117)))))</f>
        <v>0</v>
      </c>
      <c r="M117" s="94">
        <f>IF($AS117="未入力",0,IF(AC117&gt;0,0,IF(AD117&gt;0,AO117-AD117,IF($AP117="straight-line",$J21*0.9*$AQ117,IF($AP117="declining-balance",($J21-SUM($J117:L117))*$AQ117,$J21*$AQ117)))))</f>
        <v>0</v>
      </c>
      <c r="N117" s="55">
        <f t="shared" si="92"/>
        <v>0</v>
      </c>
      <c r="U117" s="90"/>
      <c r="V117" s="90"/>
      <c r="W117" s="90"/>
      <c r="X117" s="90"/>
      <c r="Y117" s="90"/>
      <c r="Z117" s="90"/>
      <c r="AA117" s="260" t="e">
        <f>SUM($AL117:AL117)-$AR117</f>
        <v>#N/A</v>
      </c>
      <c r="AB117" s="260" t="e">
        <f>SUM($AL117:AM117)-$AR117</f>
        <v>#N/A</v>
      </c>
      <c r="AC117" s="260" t="e">
        <f>SUM($AL117:AN117)-$AR117</f>
        <v>#N/A</v>
      </c>
      <c r="AD117" s="260" t="e">
        <f>SUM($AL117:AO117)-$AR117</f>
        <v>#N/A</v>
      </c>
      <c r="AF117" s="90"/>
      <c r="AG117" s="90"/>
      <c r="AH117" s="90"/>
      <c r="AI117" s="90"/>
      <c r="AJ117" s="90"/>
      <c r="AK117" s="90"/>
      <c r="AL117" s="94">
        <f t="shared" si="93"/>
        <v>0</v>
      </c>
      <c r="AM117" s="94">
        <f>IF($AS117="未入力",0,IF($AP117="straight-line",$J21*0.9*$AQ117,IF($AP117="declining-balance",($J21-SUM($AL117:AL117))*$AQ117,$J21*$AQ117)))</f>
        <v>0</v>
      </c>
      <c r="AN117" s="94">
        <f>IF($AS117="未入力",0,IF($AP117="straight-line",$J21*0.9*$AQ117,IF($AP117="declining-balance",($J21-SUM($AL117:AM117))*$AQ117,$J21*$AQ117)))</f>
        <v>0</v>
      </c>
      <c r="AO117" s="94">
        <f>IF($AS117="未入力",0,IF($AP117="straight-line",$J21*0.9*$AQ117,IF($AP117="declining-balance",($J21-SUM($AL117:AN117))*$AQ117,$J21*$AQ117)))</f>
        <v>0</v>
      </c>
      <c r="AP117" s="91" t="e">
        <f t="shared" si="94"/>
        <v>#N/A</v>
      </c>
      <c r="AQ117" s="91" t="str">
        <f t="shared" si="95"/>
        <v/>
      </c>
      <c r="AR117" s="55" t="e">
        <f t="shared" si="96"/>
        <v>#N/A</v>
      </c>
      <c r="AS117" s="275" t="str">
        <f t="shared" si="97"/>
        <v>未入力</v>
      </c>
    </row>
    <row r="118" spans="1:45" ht="14.25" hidden="1" customHeight="1" outlineLevel="1">
      <c r="B118" s="386">
        <f t="shared" si="90"/>
        <v>0</v>
      </c>
      <c r="C118" s="387"/>
      <c r="D118" s="90"/>
      <c r="E118" s="90"/>
      <c r="F118" s="90"/>
      <c r="G118" s="90"/>
      <c r="H118" s="90"/>
      <c r="I118" s="90"/>
      <c r="J118" s="94">
        <f t="shared" si="91"/>
        <v>0</v>
      </c>
      <c r="K118" s="94">
        <f>IF($AS118="未入力",0,IF(AA118&gt;0,0,IF(AB118&gt;0,AM118-AB118,IF($AP118="straight-line",$J22*0.9*$AQ118,IF($AP118="declining-balance",($J22-SUM($J118:J118))*$AQ118,$J22*$AQ118)))))</f>
        <v>0</v>
      </c>
      <c r="L118" s="94">
        <f>IF($AS118="未入力",0,IF(AB118&gt;0,0,IF(AC118&gt;0,AN118-AC118,IF($AP118="straight-line",$J22*0.9*$AQ118,IF($AP118="declining-balance",($J22-SUM($J118:K118))*$AQ118,$J22*$AQ118)))))</f>
        <v>0</v>
      </c>
      <c r="M118" s="94">
        <f>IF($AS118="未入力",0,IF(AC118&gt;0,0,IF(AD118&gt;0,AO118-AD118,IF($AP118="straight-line",$J22*0.9*$AQ118,IF($AP118="declining-balance",($J22-SUM($J118:L118))*$AQ118,$J22*$AQ118)))))</f>
        <v>0</v>
      </c>
      <c r="N118" s="55">
        <f t="shared" si="92"/>
        <v>0</v>
      </c>
      <c r="U118" s="90"/>
      <c r="V118" s="90"/>
      <c r="W118" s="90"/>
      <c r="X118" s="90"/>
      <c r="Y118" s="90"/>
      <c r="Z118" s="90"/>
      <c r="AA118" s="260" t="e">
        <f>SUM($AL118:AL118)-$AR118</f>
        <v>#N/A</v>
      </c>
      <c r="AB118" s="260" t="e">
        <f>SUM($AL118:AM118)-$AR118</f>
        <v>#N/A</v>
      </c>
      <c r="AC118" s="260" t="e">
        <f>SUM($AL118:AN118)-$AR118</f>
        <v>#N/A</v>
      </c>
      <c r="AD118" s="260" t="e">
        <f>SUM($AL118:AO118)-$AR118</f>
        <v>#N/A</v>
      </c>
      <c r="AF118" s="90"/>
      <c r="AG118" s="90"/>
      <c r="AH118" s="90"/>
      <c r="AI118" s="90"/>
      <c r="AJ118" s="90"/>
      <c r="AK118" s="90"/>
      <c r="AL118" s="94">
        <f t="shared" si="93"/>
        <v>0</v>
      </c>
      <c r="AM118" s="94">
        <f>IF($AS118="未入力",0,IF($AP118="straight-line",$J22*0.9*$AQ118,IF($AP118="declining-balance",($J22-SUM($AL118:AL118))*$AQ118,$J22*$AQ118)))</f>
        <v>0</v>
      </c>
      <c r="AN118" s="94">
        <f>IF($AS118="未入力",0,IF($AP118="straight-line",$J22*0.9*$AQ118,IF($AP118="declining-balance",($J22-SUM($AL118:AM118))*$AQ118,$J22*$AQ118)))</f>
        <v>0</v>
      </c>
      <c r="AO118" s="94">
        <f>IF($AS118="未入力",0,IF($AP118="straight-line",$J22*0.9*$AQ118,IF($AP118="declining-balance",($J22-SUM($AL118:AN118))*$AQ118,$J22*$AQ118)))</f>
        <v>0</v>
      </c>
      <c r="AP118" s="91" t="e">
        <f t="shared" si="94"/>
        <v>#N/A</v>
      </c>
      <c r="AQ118" s="91" t="str">
        <f t="shared" si="95"/>
        <v/>
      </c>
      <c r="AR118" s="55" t="e">
        <f t="shared" si="96"/>
        <v>#N/A</v>
      </c>
      <c r="AS118" s="275" t="str">
        <f t="shared" si="97"/>
        <v>未入力</v>
      </c>
    </row>
    <row r="119" spans="1:45" ht="14.25" hidden="1" customHeight="1" outlineLevel="1">
      <c r="B119" s="386">
        <f t="shared" si="90"/>
        <v>0</v>
      </c>
      <c r="C119" s="387"/>
      <c r="D119" s="90"/>
      <c r="E119" s="90"/>
      <c r="F119" s="90"/>
      <c r="G119" s="90"/>
      <c r="H119" s="90"/>
      <c r="I119" s="90"/>
      <c r="J119" s="94">
        <f t="shared" si="91"/>
        <v>0</v>
      </c>
      <c r="K119" s="94">
        <f>IF($AS119="未入力",0,IF(AA119&gt;0,0,IF(AB119&gt;0,AM119-AB119,IF($AP119="straight-line",$J23*0.9*$AQ119,IF($AP119="declining-balance",($J23-SUM($J119:J119))*$AQ119,$J23*$AQ119)))))</f>
        <v>0</v>
      </c>
      <c r="L119" s="94">
        <f>IF($AS119="未入力",0,IF(AB119&gt;0,0,IF(AC119&gt;0,AN119-AC119,IF($AP119="straight-line",$J23*0.9*$AQ119,IF($AP119="declining-balance",($J23-SUM($J119:K119))*$AQ119,$J23*$AQ119)))))</f>
        <v>0</v>
      </c>
      <c r="M119" s="94">
        <f>IF($AS119="未入力",0,IF(AC119&gt;0,0,IF(AD119&gt;0,AO119-AD119,IF($AP119="straight-line",$J23*0.9*$AQ119,IF($AP119="declining-balance",($J23-SUM($J119:L119))*$AQ119,$J23*$AQ119)))))</f>
        <v>0</v>
      </c>
      <c r="N119" s="55">
        <f t="shared" si="92"/>
        <v>0</v>
      </c>
      <c r="U119" s="90"/>
      <c r="V119" s="90"/>
      <c r="W119" s="90"/>
      <c r="X119" s="90"/>
      <c r="Y119" s="90"/>
      <c r="Z119" s="90"/>
      <c r="AA119" s="260" t="e">
        <f>SUM($AL119:AL119)-$AR119</f>
        <v>#N/A</v>
      </c>
      <c r="AB119" s="260" t="e">
        <f>SUM($AL119:AM119)-$AR119</f>
        <v>#N/A</v>
      </c>
      <c r="AC119" s="260" t="e">
        <f>SUM($AL119:AN119)-$AR119</f>
        <v>#N/A</v>
      </c>
      <c r="AD119" s="260" t="e">
        <f>SUM($AL119:AO119)-$AR119</f>
        <v>#N/A</v>
      </c>
      <c r="AF119" s="90"/>
      <c r="AG119" s="90"/>
      <c r="AH119" s="90"/>
      <c r="AI119" s="90"/>
      <c r="AJ119" s="90"/>
      <c r="AK119" s="90"/>
      <c r="AL119" s="94">
        <f t="shared" si="93"/>
        <v>0</v>
      </c>
      <c r="AM119" s="94">
        <f>IF($AS119="未入力",0,IF($AP119="straight-line",$J23*0.9*$AQ119,IF($AP119="declining-balance",($J23-SUM($AL119:AL119))*$AQ119,$J23*$AQ119)))</f>
        <v>0</v>
      </c>
      <c r="AN119" s="94">
        <f>IF($AS119="未入力",0,IF($AP119="straight-line",$J23*0.9*$AQ119,IF($AP119="declining-balance",($J23-SUM($AL119:AM119))*$AQ119,$J23*$AQ119)))</f>
        <v>0</v>
      </c>
      <c r="AO119" s="94">
        <f>IF($AS119="未入力",0,IF($AP119="straight-line",$J23*0.9*$AQ119,IF($AP119="declining-balance",($J23-SUM($AL119:AN119))*$AQ119,$J23*$AQ119)))</f>
        <v>0</v>
      </c>
      <c r="AP119" s="91" t="e">
        <f t="shared" si="94"/>
        <v>#N/A</v>
      </c>
      <c r="AQ119" s="91" t="str">
        <f t="shared" si="95"/>
        <v/>
      </c>
      <c r="AR119" s="55" t="e">
        <f t="shared" si="96"/>
        <v>#N/A</v>
      </c>
      <c r="AS119" s="275" t="str">
        <f t="shared" si="97"/>
        <v>未入力</v>
      </c>
    </row>
    <row r="120" spans="1:45" ht="14.25" hidden="1" customHeight="1" outlineLevel="1">
      <c r="B120" s="386">
        <f t="shared" si="90"/>
        <v>0</v>
      </c>
      <c r="C120" s="387"/>
      <c r="D120" s="90"/>
      <c r="E120" s="90"/>
      <c r="F120" s="90"/>
      <c r="G120" s="90"/>
      <c r="H120" s="90"/>
      <c r="I120" s="90"/>
      <c r="J120" s="94">
        <f t="shared" si="91"/>
        <v>0</v>
      </c>
      <c r="K120" s="94">
        <f>IF($AS120="未入力",0,IF(AA120&gt;0,0,IF(AB120&gt;0,AM120-AB120,IF($AP120="straight-line",$J24*0.9*$AQ120,IF($AP120="declining-balance",($J24-SUM($J120:J120))*$AQ120,$J24*$AQ120)))))</f>
        <v>0</v>
      </c>
      <c r="L120" s="94">
        <f>IF($AS120="未入力",0,IF(AB120&gt;0,0,IF(AC120&gt;0,AN120-AC120,IF($AP120="straight-line",$J24*0.9*$AQ120,IF($AP120="declining-balance",($J24-SUM($J120:K120))*$AQ120,$J24*$AQ120)))))</f>
        <v>0</v>
      </c>
      <c r="M120" s="94">
        <f>IF($AS120="未入力",0,IF(AC120&gt;0,0,IF(AD120&gt;0,AO120-AD120,IF($AP120="straight-line",$J24*0.9*$AQ120,IF($AP120="declining-balance",($J24-SUM($J120:L120))*$AQ120,$J24*$AQ120)))))</f>
        <v>0</v>
      </c>
      <c r="N120" s="55">
        <f t="shared" si="92"/>
        <v>0</v>
      </c>
      <c r="U120" s="90"/>
      <c r="V120" s="90"/>
      <c r="W120" s="90"/>
      <c r="X120" s="90"/>
      <c r="Y120" s="90"/>
      <c r="Z120" s="90"/>
      <c r="AA120" s="260" t="e">
        <f>SUM($AL120:AL120)-$AR120</f>
        <v>#N/A</v>
      </c>
      <c r="AB120" s="260" t="e">
        <f>SUM($AL120:AM120)-$AR120</f>
        <v>#N/A</v>
      </c>
      <c r="AC120" s="260" t="e">
        <f>SUM($AL120:AN120)-$AR120</f>
        <v>#N/A</v>
      </c>
      <c r="AD120" s="260" t="e">
        <f>SUM($AL120:AO120)-$AR120</f>
        <v>#N/A</v>
      </c>
      <c r="AF120" s="90"/>
      <c r="AG120" s="90"/>
      <c r="AH120" s="90"/>
      <c r="AI120" s="90"/>
      <c r="AJ120" s="90"/>
      <c r="AK120" s="90"/>
      <c r="AL120" s="94">
        <f t="shared" si="93"/>
        <v>0</v>
      </c>
      <c r="AM120" s="94">
        <f>IF($AS120="未入力",0,IF($AP120="straight-line",$J24*0.9*$AQ120,IF($AP120="declining-balance",($J24-SUM($AL120:AL120))*$AQ120,$J24*$AQ120)))</f>
        <v>0</v>
      </c>
      <c r="AN120" s="94">
        <f>IF($AS120="未入力",0,IF($AP120="straight-line",$J24*0.9*$AQ120,IF($AP120="declining-balance",($J24-SUM($AL120:AM120))*$AQ120,$J24*$AQ120)))</f>
        <v>0</v>
      </c>
      <c r="AO120" s="94">
        <f>IF($AS120="未入力",0,IF($AP120="straight-line",$J24*0.9*$AQ120,IF($AP120="declining-balance",($J24-SUM($AL120:AN120))*$AQ120,$J24*$AQ120)))</f>
        <v>0</v>
      </c>
      <c r="AP120" s="91" t="e">
        <f t="shared" si="94"/>
        <v>#N/A</v>
      </c>
      <c r="AQ120" s="91" t="str">
        <f t="shared" si="95"/>
        <v/>
      </c>
      <c r="AR120" s="55" t="e">
        <f t="shared" si="96"/>
        <v>#N/A</v>
      </c>
      <c r="AS120" s="275" t="str">
        <f t="shared" si="97"/>
        <v>未入力</v>
      </c>
    </row>
    <row r="121" spans="1:45" ht="14.25" hidden="1" customHeight="1" outlineLevel="1">
      <c r="B121" s="372" t="s">
        <v>124</v>
      </c>
      <c r="C121" s="373"/>
      <c r="D121" s="94">
        <f t="shared" ref="D121:N121" si="98">SUM(D113:D120)</f>
        <v>0</v>
      </c>
      <c r="E121" s="94">
        <f t="shared" si="98"/>
        <v>0</v>
      </c>
      <c r="F121" s="94">
        <f t="shared" si="98"/>
        <v>0</v>
      </c>
      <c r="G121" s="94">
        <f t="shared" si="98"/>
        <v>0</v>
      </c>
      <c r="H121" s="94">
        <f t="shared" si="98"/>
        <v>0</v>
      </c>
      <c r="I121" s="94">
        <f t="shared" si="98"/>
        <v>0</v>
      </c>
      <c r="J121" s="94">
        <f t="shared" si="98"/>
        <v>0</v>
      </c>
      <c r="K121" s="94">
        <f t="shared" si="98"/>
        <v>0</v>
      </c>
      <c r="L121" s="94">
        <f t="shared" si="98"/>
        <v>0</v>
      </c>
      <c r="M121" s="94">
        <f t="shared" si="98"/>
        <v>0</v>
      </c>
      <c r="N121" s="94">
        <f t="shared" si="98"/>
        <v>0</v>
      </c>
      <c r="U121" s="94">
        <f t="shared" ref="U121:AD121" si="99">SUM(U113:U120)</f>
        <v>0</v>
      </c>
      <c r="V121" s="94">
        <f t="shared" si="99"/>
        <v>0</v>
      </c>
      <c r="W121" s="94">
        <f t="shared" si="99"/>
        <v>0</v>
      </c>
      <c r="X121" s="94">
        <f t="shared" si="99"/>
        <v>0</v>
      </c>
      <c r="Y121" s="94">
        <f t="shared" si="99"/>
        <v>0</v>
      </c>
      <c r="Z121" s="94">
        <f t="shared" si="99"/>
        <v>0</v>
      </c>
      <c r="AA121" s="94" t="e">
        <f t="shared" si="99"/>
        <v>#N/A</v>
      </c>
      <c r="AB121" s="94" t="e">
        <f t="shared" si="99"/>
        <v>#N/A</v>
      </c>
      <c r="AC121" s="94" t="e">
        <f t="shared" si="99"/>
        <v>#N/A</v>
      </c>
      <c r="AD121" s="94" t="e">
        <f t="shared" si="99"/>
        <v>#N/A</v>
      </c>
      <c r="AF121" s="94">
        <f t="shared" ref="AF121:AO121" si="100">SUM(AF113:AF120)</f>
        <v>0</v>
      </c>
      <c r="AG121" s="94">
        <f t="shared" si="100"/>
        <v>0</v>
      </c>
      <c r="AH121" s="94">
        <f t="shared" si="100"/>
        <v>0</v>
      </c>
      <c r="AI121" s="94">
        <f t="shared" si="100"/>
        <v>0</v>
      </c>
      <c r="AJ121" s="94">
        <f t="shared" si="100"/>
        <v>0</v>
      </c>
      <c r="AK121" s="94">
        <f t="shared" si="100"/>
        <v>0</v>
      </c>
      <c r="AL121" s="94">
        <f t="shared" si="100"/>
        <v>0</v>
      </c>
      <c r="AM121" s="94">
        <f t="shared" si="100"/>
        <v>0</v>
      </c>
      <c r="AN121" s="94">
        <f t="shared" si="100"/>
        <v>0</v>
      </c>
      <c r="AO121" s="94">
        <f t="shared" si="100"/>
        <v>0</v>
      </c>
      <c r="AP121" s="54"/>
      <c r="AQ121" s="56"/>
      <c r="AR121" s="94"/>
      <c r="AS121" s="275"/>
    </row>
    <row r="122" spans="1:45" hidden="1" outlineLevel="1"/>
    <row r="123" spans="1:45" hidden="1" outlineLevel="1">
      <c r="A123" s="33" t="s">
        <v>158</v>
      </c>
      <c r="N123" s="57" t="s">
        <v>151</v>
      </c>
    </row>
    <row r="124" spans="1:45" ht="30.75" hidden="1" customHeight="1" outlineLevel="1">
      <c r="B124" s="374" t="s">
        <v>148</v>
      </c>
      <c r="C124" s="375"/>
      <c r="D124" s="52">
        <f>+D$28</f>
        <v>2014</v>
      </c>
      <c r="E124" s="52">
        <f t="shared" ref="E124:M124" si="101">+E$28</f>
        <v>2015</v>
      </c>
      <c r="F124" s="52">
        <f t="shared" si="101"/>
        <v>2016</v>
      </c>
      <c r="G124" s="52">
        <f t="shared" si="101"/>
        <v>2017</v>
      </c>
      <c r="H124" s="52">
        <f t="shared" si="101"/>
        <v>2018</v>
      </c>
      <c r="I124" s="52">
        <f t="shared" si="101"/>
        <v>2019</v>
      </c>
      <c r="J124" s="52">
        <f t="shared" si="101"/>
        <v>2020</v>
      </c>
      <c r="K124" s="52">
        <f t="shared" si="101"/>
        <v>2021</v>
      </c>
      <c r="L124" s="52">
        <f t="shared" si="101"/>
        <v>2022</v>
      </c>
      <c r="M124" s="52">
        <f t="shared" si="101"/>
        <v>2023</v>
      </c>
      <c r="N124" s="53" t="s">
        <v>124</v>
      </c>
      <c r="U124" s="52" t="s">
        <v>138</v>
      </c>
      <c r="V124" s="52" t="s">
        <v>139</v>
      </c>
      <c r="W124" s="52" t="s">
        <v>140</v>
      </c>
      <c r="X124" s="52" t="s">
        <v>141</v>
      </c>
      <c r="Y124" s="52" t="s">
        <v>142</v>
      </c>
      <c r="Z124" s="52" t="s">
        <v>143</v>
      </c>
      <c r="AA124" s="52" t="s">
        <v>144</v>
      </c>
      <c r="AB124" s="52" t="s">
        <v>145</v>
      </c>
      <c r="AC124" s="52" t="s">
        <v>146</v>
      </c>
      <c r="AD124" s="52" t="s">
        <v>147</v>
      </c>
      <c r="AF124" s="52" t="s">
        <v>138</v>
      </c>
      <c r="AG124" s="52" t="s">
        <v>139</v>
      </c>
      <c r="AH124" s="52" t="s">
        <v>140</v>
      </c>
      <c r="AI124" s="52" t="s">
        <v>141</v>
      </c>
      <c r="AJ124" s="52" t="s">
        <v>142</v>
      </c>
      <c r="AK124" s="52" t="s">
        <v>143</v>
      </c>
      <c r="AL124" s="52" t="s">
        <v>144</v>
      </c>
      <c r="AM124" s="52" t="s">
        <v>145</v>
      </c>
      <c r="AN124" s="52" t="s">
        <v>146</v>
      </c>
      <c r="AO124" s="52" t="s">
        <v>147</v>
      </c>
      <c r="AP124" s="52" t="s">
        <v>656</v>
      </c>
      <c r="AQ124" s="52" t="s">
        <v>150</v>
      </c>
      <c r="AR124" s="52" t="s">
        <v>655</v>
      </c>
      <c r="AS124" s="349" t="s">
        <v>576</v>
      </c>
    </row>
    <row r="125" spans="1:45" ht="14.25" hidden="1" customHeight="1" outlineLevel="1">
      <c r="B125" s="386" t="str">
        <f t="shared" ref="B125:B132" si="102">+B29</f>
        <v>05.機械設備/05.Machinery &amp; Equipment</v>
      </c>
      <c r="C125" s="387"/>
      <c r="D125" s="90"/>
      <c r="E125" s="90"/>
      <c r="F125" s="90"/>
      <c r="G125" s="90"/>
      <c r="H125" s="90"/>
      <c r="I125" s="90"/>
      <c r="J125" s="90"/>
      <c r="K125" s="94">
        <f t="shared" ref="K125:K132" si="103">IF($AS125="未入力",0,IF($AP125="straight-line",$K17*0.9*$AQ125,IF($AP125="declining-balance",$K17*$AQ125,$K17*$AQ125)))</f>
        <v>0</v>
      </c>
      <c r="L125" s="94">
        <f>IF($AS125="未入力",0,IF(AB125&gt;0,0,IF(AC125&gt;0,AN125-AC125,IF($AP125="straight-line",$K17*0.9*$AQ125,IF($AP125="declining-balance",($K17-SUM($K125:K125))*$AQ125,$K17*$AQ125)))))</f>
        <v>0</v>
      </c>
      <c r="M125" s="94">
        <f>IF($AS125="未入力",0,IF(AC125&gt;0,0,IF(AD125&gt;0,AO125-AD125,IF($AP125="straight-line",$K17*0.9*$AQ125,IF($AP125="declining-balance",($K17-SUM($K125:L125))*$AQ125,$K17*$AQ125)))))</f>
        <v>0</v>
      </c>
      <c r="N125" s="55">
        <f t="shared" ref="N125:N132" si="104">SUM(D125:M125)</f>
        <v>0</v>
      </c>
      <c r="U125" s="90"/>
      <c r="V125" s="90"/>
      <c r="W125" s="90"/>
      <c r="X125" s="90"/>
      <c r="Y125" s="90"/>
      <c r="Z125" s="90"/>
      <c r="AA125" s="90"/>
      <c r="AB125" s="260">
        <f>SUM($AM125:AM125)-$AR125</f>
        <v>0</v>
      </c>
      <c r="AC125" s="260">
        <f>SUM($AM125:AN125)-$AR125</f>
        <v>0</v>
      </c>
      <c r="AD125" s="260">
        <f>SUM($AM125:AO125)-$AR125</f>
        <v>0</v>
      </c>
      <c r="AF125" s="90"/>
      <c r="AG125" s="90"/>
      <c r="AH125" s="90"/>
      <c r="AI125" s="90"/>
      <c r="AJ125" s="90"/>
      <c r="AK125" s="90"/>
      <c r="AL125" s="90"/>
      <c r="AM125" s="94">
        <f t="shared" ref="AM125:AM132" si="105">IF($AS125="未入力",0,IF($AP125="straight-line",$K17*0.9*$AQ125,IF($AP125="declining-balance",$K17*$AQ125,$K17*$AQ125)))</f>
        <v>0</v>
      </c>
      <c r="AN125" s="94">
        <f>IF($AS125="未入力",0,IF($AP125="straight-line",$K17*0.9*$AQ125,IF($AP125="declining-balance",($K17-SUM($AM125:AM125))*$AQ125,$K17*$AQ125)))</f>
        <v>0</v>
      </c>
      <c r="AO125" s="94">
        <f>IF($AS125="未入力",0,IF($AP125="straight-line",$K17*0.9*$AQ125,IF($AP125="declining-balance",($K17-SUM($AM125:AN125))*$AQ125,$K17*$AQ125)))</f>
        <v>0</v>
      </c>
      <c r="AP125" s="91" t="str">
        <f t="shared" ref="AP125:AP132" si="106">+X6</f>
        <v>declining-balance</v>
      </c>
      <c r="AQ125" s="91">
        <f t="shared" ref="AQ125:AQ132" si="107">+N6</f>
        <v>0.20599999999999999</v>
      </c>
      <c r="AR125" s="55">
        <f t="shared" ref="AR125:AR132" si="108">IF(AP125="-",0,IF(AP125="straight-line(5 years)",K17,K17*0.95))</f>
        <v>0</v>
      </c>
      <c r="AS125" s="275" t="str">
        <f>IF(AQ125="","未入力","入力")</f>
        <v>入力</v>
      </c>
    </row>
    <row r="126" spans="1:45" ht="14.25" hidden="1" customHeight="1" outlineLevel="1">
      <c r="B126" s="386" t="str">
        <f t="shared" si="102"/>
        <v>02.建物/02.Buildings</v>
      </c>
      <c r="C126" s="387"/>
      <c r="D126" s="90"/>
      <c r="E126" s="90"/>
      <c r="F126" s="90"/>
      <c r="G126" s="90"/>
      <c r="H126" s="90"/>
      <c r="I126" s="90"/>
      <c r="J126" s="90"/>
      <c r="K126" s="94">
        <f t="shared" si="103"/>
        <v>0</v>
      </c>
      <c r="L126" s="94">
        <f>IF($AS126="未入力",0,IF(AB126&gt;0,0,IF(AC126&gt;0,AN126-AC126,IF($AP126="straight-line",$K18*0.9*$AQ126,IF($AP126="declining-balance",($K18-SUM($K126:K126))*$AQ126,$K18*$AQ126)))))</f>
        <v>0</v>
      </c>
      <c r="M126" s="94">
        <f>IF($AS126="未入力",0,IF(AC126&gt;0,0,IF(AD126&gt;0,AO126-AD126,IF($AP126="straight-line",$K18*0.9*$AQ126,IF($AP126="declining-balance",($K18-SUM($K126:L126))*$AQ126,$K18*$AQ126)))))</f>
        <v>0</v>
      </c>
      <c r="N126" s="55">
        <f t="shared" si="104"/>
        <v>0</v>
      </c>
      <c r="U126" s="90"/>
      <c r="V126" s="90"/>
      <c r="W126" s="90"/>
      <c r="X126" s="90"/>
      <c r="Y126" s="90"/>
      <c r="Z126" s="90"/>
      <c r="AA126" s="90"/>
      <c r="AB126" s="260">
        <f>SUM($AM126:AM126)-$AR126</f>
        <v>0</v>
      </c>
      <c r="AC126" s="260">
        <f>SUM($AM126:AN126)-$AR126</f>
        <v>0</v>
      </c>
      <c r="AD126" s="260">
        <f>SUM($AM126:AO126)-$AR126</f>
        <v>0</v>
      </c>
      <c r="AF126" s="90"/>
      <c r="AG126" s="90"/>
      <c r="AH126" s="90"/>
      <c r="AI126" s="90"/>
      <c r="AJ126" s="90"/>
      <c r="AK126" s="90"/>
      <c r="AL126" s="90"/>
      <c r="AM126" s="94">
        <f t="shared" si="105"/>
        <v>0</v>
      </c>
      <c r="AN126" s="94">
        <f>IF($AS126="未入力",0,IF($AP126="straight-line",$K18*0.9*$AQ126,IF($AP126="declining-balance",($K18-SUM($AM126:AM126))*$AQ126,$K18*$AQ126)))</f>
        <v>0</v>
      </c>
      <c r="AO126" s="94">
        <f>IF($AS126="未入力",0,IF($AP126="straight-line",$K18*0.9*$AQ126,IF($AP126="declining-balance",($K18-SUM($AM126:AN126))*$AQ126,$K18*$AQ126)))</f>
        <v>0</v>
      </c>
      <c r="AP126" s="91" t="str">
        <f t="shared" si="106"/>
        <v>straight-line</v>
      </c>
      <c r="AQ126" s="91">
        <f t="shared" si="107"/>
        <v>3.3000000000000002E-2</v>
      </c>
      <c r="AR126" s="55">
        <f t="shared" si="108"/>
        <v>0</v>
      </c>
      <c r="AS126" s="275" t="str">
        <f t="shared" ref="AS126:AS132" si="109">IF(AQ126="","未入力","入力")</f>
        <v>入力</v>
      </c>
    </row>
    <row r="127" spans="1:45" ht="14.25" hidden="1" customHeight="1" outlineLevel="1">
      <c r="B127" s="386">
        <f t="shared" si="102"/>
        <v>0</v>
      </c>
      <c r="C127" s="387"/>
      <c r="D127" s="90"/>
      <c r="E127" s="90"/>
      <c r="F127" s="90"/>
      <c r="G127" s="90"/>
      <c r="H127" s="90"/>
      <c r="I127" s="90"/>
      <c r="J127" s="90"/>
      <c r="K127" s="94">
        <f t="shared" si="103"/>
        <v>0</v>
      </c>
      <c r="L127" s="94">
        <f>IF($AS127="未入力",0,IF(AB127&gt;0,0,IF(AC127&gt;0,AN127-AC127,IF($AP127="straight-line",$K19*0.9*$AQ127,IF($AP127="declining-balance",($K19-SUM($K127:K127))*$AQ127,$K19*$AQ127)))))</f>
        <v>0</v>
      </c>
      <c r="M127" s="94">
        <f>IF($AS127="未入力",0,IF(AC127&gt;0,0,IF(AD127&gt;0,AO127-AD127,IF($AP127="straight-line",$K19*0.9*$AQ127,IF($AP127="declining-balance",($K19-SUM($K127:L127))*$AQ127,$K19*$AQ127)))))</f>
        <v>0</v>
      </c>
      <c r="N127" s="55">
        <f t="shared" si="104"/>
        <v>0</v>
      </c>
      <c r="U127" s="90"/>
      <c r="V127" s="90"/>
      <c r="W127" s="90"/>
      <c r="X127" s="90"/>
      <c r="Y127" s="90"/>
      <c r="Z127" s="90"/>
      <c r="AA127" s="90"/>
      <c r="AB127" s="260" t="e">
        <f>SUM($AM127:AM127)-$AR127</f>
        <v>#N/A</v>
      </c>
      <c r="AC127" s="260" t="e">
        <f>SUM($AM127:AN127)-$AR127</f>
        <v>#N/A</v>
      </c>
      <c r="AD127" s="260" t="e">
        <f>SUM($AM127:AO127)-$AR127</f>
        <v>#N/A</v>
      </c>
      <c r="AF127" s="90"/>
      <c r="AG127" s="90"/>
      <c r="AH127" s="90"/>
      <c r="AI127" s="90"/>
      <c r="AJ127" s="90"/>
      <c r="AK127" s="90"/>
      <c r="AL127" s="90"/>
      <c r="AM127" s="94">
        <f t="shared" si="105"/>
        <v>0</v>
      </c>
      <c r="AN127" s="94">
        <f>IF($AS127="未入力",0,IF($AP127="straight-line",$K19*0.9*$AQ127,IF($AP127="declining-balance",($K19-SUM($AM127:AM127))*$AQ127,$K19*$AQ127)))</f>
        <v>0</v>
      </c>
      <c r="AO127" s="94">
        <f>IF($AS127="未入力",0,IF($AP127="straight-line",$K19*0.9*$AQ127,IF($AP127="declining-balance",($K19-SUM($AM127:AN127))*$AQ127,$K19*$AQ127)))</f>
        <v>0</v>
      </c>
      <c r="AP127" s="91" t="e">
        <f t="shared" si="106"/>
        <v>#N/A</v>
      </c>
      <c r="AQ127" s="91" t="str">
        <f t="shared" si="107"/>
        <v/>
      </c>
      <c r="AR127" s="55" t="e">
        <f t="shared" si="108"/>
        <v>#N/A</v>
      </c>
      <c r="AS127" s="275" t="str">
        <f t="shared" si="109"/>
        <v>未入力</v>
      </c>
    </row>
    <row r="128" spans="1:45" ht="14.25" hidden="1" customHeight="1" outlineLevel="1">
      <c r="B128" s="386">
        <f t="shared" si="102"/>
        <v>0</v>
      </c>
      <c r="C128" s="387"/>
      <c r="D128" s="90"/>
      <c r="E128" s="90"/>
      <c r="F128" s="90"/>
      <c r="G128" s="90"/>
      <c r="H128" s="90"/>
      <c r="I128" s="90"/>
      <c r="J128" s="90"/>
      <c r="K128" s="94">
        <f t="shared" si="103"/>
        <v>0</v>
      </c>
      <c r="L128" s="94">
        <f>IF($AS128="未入力",0,IF(AB128&gt;0,0,IF(AC128&gt;0,AN128-AC128,IF($AP128="straight-line",$K20*0.9*$AQ128,IF($AP128="declining-balance",($K20-SUM($K128:K128))*$AQ128,$K20*$AQ128)))))</f>
        <v>0</v>
      </c>
      <c r="M128" s="94">
        <f>IF($AS128="未入力",0,IF(AC128&gt;0,0,IF(AD128&gt;0,AO128-AD128,IF($AP128="straight-line",$K20*0.9*$AQ128,IF($AP128="declining-balance",($K20-SUM($K128:L128))*$AQ128,$K20*$AQ128)))))</f>
        <v>0</v>
      </c>
      <c r="N128" s="55">
        <f t="shared" si="104"/>
        <v>0</v>
      </c>
      <c r="U128" s="90"/>
      <c r="V128" s="90"/>
      <c r="W128" s="90"/>
      <c r="X128" s="90"/>
      <c r="Y128" s="90"/>
      <c r="Z128" s="90"/>
      <c r="AA128" s="90"/>
      <c r="AB128" s="260" t="e">
        <f>SUM($AM128:AM128)-$AR128</f>
        <v>#N/A</v>
      </c>
      <c r="AC128" s="260" t="e">
        <f>SUM($AM128:AN128)-$AR128</f>
        <v>#N/A</v>
      </c>
      <c r="AD128" s="260" t="e">
        <f>SUM($AM128:AO128)-$AR128</f>
        <v>#N/A</v>
      </c>
      <c r="AF128" s="90"/>
      <c r="AG128" s="90"/>
      <c r="AH128" s="90"/>
      <c r="AI128" s="90"/>
      <c r="AJ128" s="90"/>
      <c r="AK128" s="90"/>
      <c r="AL128" s="90"/>
      <c r="AM128" s="94">
        <f t="shared" si="105"/>
        <v>0</v>
      </c>
      <c r="AN128" s="94">
        <f>IF($AS128="未入力",0,IF($AP128="straight-line",$K20*0.9*$AQ128,IF($AP128="declining-balance",($K20-SUM($AM128:AM128))*$AQ128,$K20*$AQ128)))</f>
        <v>0</v>
      </c>
      <c r="AO128" s="94">
        <f>IF($AS128="未入力",0,IF($AP128="straight-line",$K20*0.9*$AQ128,IF($AP128="declining-balance",($K20-SUM($AM128:AN128))*$AQ128,$K20*$AQ128)))</f>
        <v>0</v>
      </c>
      <c r="AP128" s="91" t="e">
        <f t="shared" si="106"/>
        <v>#N/A</v>
      </c>
      <c r="AQ128" s="91" t="str">
        <f t="shared" si="107"/>
        <v/>
      </c>
      <c r="AR128" s="55" t="e">
        <f t="shared" si="108"/>
        <v>#N/A</v>
      </c>
      <c r="AS128" s="275" t="str">
        <f t="shared" si="109"/>
        <v>未入力</v>
      </c>
    </row>
    <row r="129" spans="1:45" ht="14.25" hidden="1" customHeight="1" outlineLevel="1">
      <c r="B129" s="386">
        <f t="shared" si="102"/>
        <v>0</v>
      </c>
      <c r="C129" s="387"/>
      <c r="D129" s="90"/>
      <c r="E129" s="90"/>
      <c r="F129" s="90"/>
      <c r="G129" s="90"/>
      <c r="H129" s="90"/>
      <c r="I129" s="90"/>
      <c r="J129" s="90"/>
      <c r="K129" s="94">
        <f t="shared" si="103"/>
        <v>0</v>
      </c>
      <c r="L129" s="94">
        <f>IF($AS129="未入力",0,IF(AB129&gt;0,0,IF(AC129&gt;0,AN129-AC129,IF($AP129="straight-line",$K21*0.9*$AQ129,IF($AP129="declining-balance",($K21-SUM($K129:K129))*$AQ129,$K21*$AQ129)))))</f>
        <v>0</v>
      </c>
      <c r="M129" s="94">
        <f>IF($AS129="未入力",0,IF(AC129&gt;0,0,IF(AD129&gt;0,AO129-AD129,IF($AP129="straight-line",$K21*0.9*$AQ129,IF($AP129="declining-balance",($K21-SUM($K129:L129))*$AQ129,$K21*$AQ129)))))</f>
        <v>0</v>
      </c>
      <c r="N129" s="55">
        <f t="shared" si="104"/>
        <v>0</v>
      </c>
      <c r="U129" s="90"/>
      <c r="V129" s="90"/>
      <c r="W129" s="90"/>
      <c r="X129" s="90"/>
      <c r="Y129" s="90"/>
      <c r="Z129" s="90"/>
      <c r="AA129" s="90"/>
      <c r="AB129" s="260" t="e">
        <f>SUM($AM129:AM129)-$AR129</f>
        <v>#N/A</v>
      </c>
      <c r="AC129" s="260" t="e">
        <f>SUM($AM129:AN129)-$AR129</f>
        <v>#N/A</v>
      </c>
      <c r="AD129" s="260" t="e">
        <f>SUM($AM129:AO129)-$AR129</f>
        <v>#N/A</v>
      </c>
      <c r="AF129" s="90"/>
      <c r="AG129" s="90"/>
      <c r="AH129" s="90"/>
      <c r="AI129" s="90"/>
      <c r="AJ129" s="90"/>
      <c r="AK129" s="90"/>
      <c r="AL129" s="90"/>
      <c r="AM129" s="94">
        <f t="shared" si="105"/>
        <v>0</v>
      </c>
      <c r="AN129" s="94">
        <f>IF($AS129="未入力",0,IF($AP129="straight-line",$K21*0.9*$AQ129,IF($AP129="declining-balance",($K21-SUM($AM129:AM129))*$AQ129,$K21*$AQ129)))</f>
        <v>0</v>
      </c>
      <c r="AO129" s="94">
        <f>IF($AS129="未入力",0,IF($AP129="straight-line",$K21*0.9*$AQ129,IF($AP129="declining-balance",($K21-SUM($AM129:AN129))*$AQ129,$K21*$AQ129)))</f>
        <v>0</v>
      </c>
      <c r="AP129" s="91" t="e">
        <f t="shared" si="106"/>
        <v>#N/A</v>
      </c>
      <c r="AQ129" s="91" t="str">
        <f t="shared" si="107"/>
        <v/>
      </c>
      <c r="AR129" s="55" t="e">
        <f t="shared" si="108"/>
        <v>#N/A</v>
      </c>
      <c r="AS129" s="275" t="str">
        <f t="shared" si="109"/>
        <v>未入力</v>
      </c>
    </row>
    <row r="130" spans="1:45" ht="14.25" hidden="1" customHeight="1" outlineLevel="1">
      <c r="B130" s="386">
        <f t="shared" si="102"/>
        <v>0</v>
      </c>
      <c r="C130" s="387"/>
      <c r="D130" s="90"/>
      <c r="E130" s="90"/>
      <c r="F130" s="90"/>
      <c r="G130" s="90"/>
      <c r="H130" s="90"/>
      <c r="I130" s="90"/>
      <c r="J130" s="90"/>
      <c r="K130" s="94">
        <f t="shared" si="103"/>
        <v>0</v>
      </c>
      <c r="L130" s="94">
        <f>IF($AS130="未入力",0,IF(AB130&gt;0,0,IF(AC130&gt;0,AN130-AC130,IF($AP130="straight-line",$K22*0.9*$AQ130,IF($AP130="declining-balance",($K22-SUM($K130:K130))*$AQ130,$K22*$AQ130)))))</f>
        <v>0</v>
      </c>
      <c r="M130" s="94">
        <f>IF($AS130="未入力",0,IF(AC130&gt;0,0,IF(AD130&gt;0,AO130-AD130,IF($AP130="straight-line",$K22*0.9*$AQ130,IF($AP130="declining-balance",($K22-SUM($K130:L130))*$AQ130,$K22*$AQ130)))))</f>
        <v>0</v>
      </c>
      <c r="N130" s="55">
        <f t="shared" si="104"/>
        <v>0</v>
      </c>
      <c r="U130" s="90"/>
      <c r="V130" s="90"/>
      <c r="W130" s="90"/>
      <c r="X130" s="90"/>
      <c r="Y130" s="90"/>
      <c r="Z130" s="90"/>
      <c r="AA130" s="90"/>
      <c r="AB130" s="260" t="e">
        <f>SUM($AM130:AM130)-$AR130</f>
        <v>#N/A</v>
      </c>
      <c r="AC130" s="260" t="e">
        <f>SUM($AM130:AN130)-$AR130</f>
        <v>#N/A</v>
      </c>
      <c r="AD130" s="260" t="e">
        <f>SUM($AM130:AO130)-$AR130</f>
        <v>#N/A</v>
      </c>
      <c r="AF130" s="90"/>
      <c r="AG130" s="90"/>
      <c r="AH130" s="90"/>
      <c r="AI130" s="90"/>
      <c r="AJ130" s="90"/>
      <c r="AK130" s="90"/>
      <c r="AL130" s="90"/>
      <c r="AM130" s="94">
        <f t="shared" si="105"/>
        <v>0</v>
      </c>
      <c r="AN130" s="94">
        <f>IF($AS130="未入力",0,IF($AP130="straight-line",$K22*0.9*$AQ130,IF($AP130="declining-balance",($K22-SUM($AM130:AM130))*$AQ130,$K22*$AQ130)))</f>
        <v>0</v>
      </c>
      <c r="AO130" s="94">
        <f>IF($AS130="未入力",0,IF($AP130="straight-line",$K22*0.9*$AQ130,IF($AP130="declining-balance",($K22-SUM($AM130:AN130))*$AQ130,$K22*$AQ130)))</f>
        <v>0</v>
      </c>
      <c r="AP130" s="91" t="e">
        <f t="shared" si="106"/>
        <v>#N/A</v>
      </c>
      <c r="AQ130" s="91" t="str">
        <f t="shared" si="107"/>
        <v/>
      </c>
      <c r="AR130" s="55" t="e">
        <f t="shared" si="108"/>
        <v>#N/A</v>
      </c>
      <c r="AS130" s="275" t="str">
        <f t="shared" si="109"/>
        <v>未入力</v>
      </c>
    </row>
    <row r="131" spans="1:45" ht="14.25" hidden="1" customHeight="1" outlineLevel="1">
      <c r="B131" s="386">
        <f t="shared" si="102"/>
        <v>0</v>
      </c>
      <c r="C131" s="387"/>
      <c r="D131" s="90"/>
      <c r="E131" s="90"/>
      <c r="F131" s="90"/>
      <c r="G131" s="90"/>
      <c r="H131" s="90"/>
      <c r="I131" s="90"/>
      <c r="J131" s="90"/>
      <c r="K131" s="94">
        <f t="shared" si="103"/>
        <v>0</v>
      </c>
      <c r="L131" s="94">
        <f>IF($AS131="未入力",0,IF(AB131&gt;0,0,IF(AC131&gt;0,AN131-AC131,IF($AP131="straight-line",$K23*0.9*$AQ131,IF($AP131="declining-balance",($K23-SUM($K131:K131))*$AQ131,$K23*$AQ131)))))</f>
        <v>0</v>
      </c>
      <c r="M131" s="94">
        <f>IF($AS131="未入力",0,IF(AC131&gt;0,0,IF(AD131&gt;0,AO131-AD131,IF($AP131="straight-line",$K23*0.9*$AQ131,IF($AP131="declining-balance",($K23-SUM($K131:L131))*$AQ131,$K23*$AQ131)))))</f>
        <v>0</v>
      </c>
      <c r="N131" s="55">
        <f t="shared" si="104"/>
        <v>0</v>
      </c>
      <c r="U131" s="90"/>
      <c r="V131" s="90"/>
      <c r="W131" s="90"/>
      <c r="X131" s="90"/>
      <c r="Y131" s="90"/>
      <c r="Z131" s="90"/>
      <c r="AA131" s="90"/>
      <c r="AB131" s="260" t="e">
        <f>SUM($AM131:AM131)-$AR131</f>
        <v>#N/A</v>
      </c>
      <c r="AC131" s="260" t="e">
        <f>SUM($AM131:AN131)-$AR131</f>
        <v>#N/A</v>
      </c>
      <c r="AD131" s="260" t="e">
        <f>SUM($AM131:AO131)-$AR131</f>
        <v>#N/A</v>
      </c>
      <c r="AF131" s="90"/>
      <c r="AG131" s="90"/>
      <c r="AH131" s="90"/>
      <c r="AI131" s="90"/>
      <c r="AJ131" s="90"/>
      <c r="AK131" s="90"/>
      <c r="AL131" s="90"/>
      <c r="AM131" s="94">
        <f t="shared" si="105"/>
        <v>0</v>
      </c>
      <c r="AN131" s="94">
        <f>IF($AS131="未入力",0,IF($AP131="straight-line",$K23*0.9*$AQ131,IF($AP131="declining-balance",($K23-SUM($AM131:AM131))*$AQ131,$K23*$AQ131)))</f>
        <v>0</v>
      </c>
      <c r="AO131" s="94">
        <f>IF($AS131="未入力",0,IF($AP131="straight-line",$K23*0.9*$AQ131,IF($AP131="declining-balance",($K23-SUM($AM131:AN131))*$AQ131,$K23*$AQ131)))</f>
        <v>0</v>
      </c>
      <c r="AP131" s="91" t="e">
        <f t="shared" si="106"/>
        <v>#N/A</v>
      </c>
      <c r="AQ131" s="91" t="str">
        <f t="shared" si="107"/>
        <v/>
      </c>
      <c r="AR131" s="55" t="e">
        <f t="shared" si="108"/>
        <v>#N/A</v>
      </c>
      <c r="AS131" s="275" t="str">
        <f t="shared" si="109"/>
        <v>未入力</v>
      </c>
    </row>
    <row r="132" spans="1:45" ht="14.25" hidden="1" customHeight="1" outlineLevel="1">
      <c r="B132" s="386">
        <f t="shared" si="102"/>
        <v>0</v>
      </c>
      <c r="C132" s="387"/>
      <c r="D132" s="90"/>
      <c r="E132" s="90"/>
      <c r="F132" s="90"/>
      <c r="G132" s="90"/>
      <c r="H132" s="90"/>
      <c r="I132" s="90"/>
      <c r="J132" s="90"/>
      <c r="K132" s="94">
        <f t="shared" si="103"/>
        <v>0</v>
      </c>
      <c r="L132" s="94">
        <f>IF($AS132="未入力",0,IF(AB132&gt;0,0,IF(AC132&gt;0,AN132-AC132,IF($AP132="straight-line",$K24*0.9*$AQ132,IF($AP132="declining-balance",($K24-SUM($K132:K132))*$AQ132,$K24*$AQ132)))))</f>
        <v>0</v>
      </c>
      <c r="M132" s="94">
        <f>IF($AS132="未入力",0,IF(AC132&gt;0,0,IF(AD132&gt;0,AO132-AD132,IF($AP132="straight-line",$K24*0.9*$AQ132,IF($AP132="declining-balance",($K24-SUM($K132:L132))*$AQ132,$K24*$AQ132)))))</f>
        <v>0</v>
      </c>
      <c r="N132" s="55">
        <f t="shared" si="104"/>
        <v>0</v>
      </c>
      <c r="U132" s="90"/>
      <c r="V132" s="90"/>
      <c r="W132" s="90"/>
      <c r="X132" s="90"/>
      <c r="Y132" s="90"/>
      <c r="Z132" s="90"/>
      <c r="AA132" s="90"/>
      <c r="AB132" s="260" t="e">
        <f>SUM($AM132:AM132)-$AR132</f>
        <v>#N/A</v>
      </c>
      <c r="AC132" s="260" t="e">
        <f>SUM($AM132:AN132)-$AR132</f>
        <v>#N/A</v>
      </c>
      <c r="AD132" s="260" t="e">
        <f>SUM($AM132:AO132)-$AR132</f>
        <v>#N/A</v>
      </c>
      <c r="AF132" s="90"/>
      <c r="AG132" s="90"/>
      <c r="AH132" s="90"/>
      <c r="AI132" s="90"/>
      <c r="AJ132" s="90"/>
      <c r="AK132" s="90"/>
      <c r="AL132" s="90"/>
      <c r="AM132" s="94">
        <f t="shared" si="105"/>
        <v>0</v>
      </c>
      <c r="AN132" s="94">
        <f>IF($AS132="未入力",0,IF($AP132="straight-line",$K24*0.9*$AQ132,IF($AP132="declining-balance",($K24-SUM($AM132:AM132))*$AQ132,$K24*$AQ132)))</f>
        <v>0</v>
      </c>
      <c r="AO132" s="94">
        <f>IF($AS132="未入力",0,IF($AP132="straight-line",$K24*0.9*$AQ132,IF($AP132="declining-balance",($K24-SUM($AM132:AN132))*$AQ132,$K24*$AQ132)))</f>
        <v>0</v>
      </c>
      <c r="AP132" s="91" t="e">
        <f t="shared" si="106"/>
        <v>#N/A</v>
      </c>
      <c r="AQ132" s="91" t="str">
        <f t="shared" si="107"/>
        <v/>
      </c>
      <c r="AR132" s="55" t="e">
        <f t="shared" si="108"/>
        <v>#N/A</v>
      </c>
      <c r="AS132" s="275" t="str">
        <f t="shared" si="109"/>
        <v>未入力</v>
      </c>
    </row>
    <row r="133" spans="1:45" ht="14.25" hidden="1" customHeight="1" outlineLevel="1">
      <c r="B133" s="372" t="s">
        <v>124</v>
      </c>
      <c r="C133" s="373"/>
      <c r="D133" s="94">
        <f t="shared" ref="D133:N133" si="110">SUM(D125:D132)</f>
        <v>0</v>
      </c>
      <c r="E133" s="94">
        <f t="shared" si="110"/>
        <v>0</v>
      </c>
      <c r="F133" s="94">
        <f t="shared" si="110"/>
        <v>0</v>
      </c>
      <c r="G133" s="94">
        <f t="shared" si="110"/>
        <v>0</v>
      </c>
      <c r="H133" s="94">
        <f t="shared" si="110"/>
        <v>0</v>
      </c>
      <c r="I133" s="94">
        <f t="shared" si="110"/>
        <v>0</v>
      </c>
      <c r="J133" s="94">
        <f t="shared" si="110"/>
        <v>0</v>
      </c>
      <c r="K133" s="94">
        <f t="shared" si="110"/>
        <v>0</v>
      </c>
      <c r="L133" s="94">
        <f t="shared" si="110"/>
        <v>0</v>
      </c>
      <c r="M133" s="94">
        <f t="shared" si="110"/>
        <v>0</v>
      </c>
      <c r="N133" s="94">
        <f t="shared" si="110"/>
        <v>0</v>
      </c>
      <c r="U133" s="94">
        <f t="shared" ref="U133:AD133" si="111">SUM(U125:U132)</f>
        <v>0</v>
      </c>
      <c r="V133" s="94">
        <f t="shared" si="111"/>
        <v>0</v>
      </c>
      <c r="W133" s="94">
        <f t="shared" si="111"/>
        <v>0</v>
      </c>
      <c r="X133" s="94">
        <f t="shared" si="111"/>
        <v>0</v>
      </c>
      <c r="Y133" s="94">
        <f t="shared" si="111"/>
        <v>0</v>
      </c>
      <c r="Z133" s="94">
        <f t="shared" si="111"/>
        <v>0</v>
      </c>
      <c r="AA133" s="94">
        <f t="shared" si="111"/>
        <v>0</v>
      </c>
      <c r="AB133" s="94" t="e">
        <f t="shared" si="111"/>
        <v>#N/A</v>
      </c>
      <c r="AC133" s="94" t="e">
        <f t="shared" si="111"/>
        <v>#N/A</v>
      </c>
      <c r="AD133" s="94" t="e">
        <f t="shared" si="111"/>
        <v>#N/A</v>
      </c>
      <c r="AF133" s="94">
        <f t="shared" ref="AF133:AO133" si="112">SUM(AF125:AF132)</f>
        <v>0</v>
      </c>
      <c r="AG133" s="94">
        <f t="shared" si="112"/>
        <v>0</v>
      </c>
      <c r="AH133" s="94">
        <f t="shared" si="112"/>
        <v>0</v>
      </c>
      <c r="AI133" s="94">
        <f t="shared" si="112"/>
        <v>0</v>
      </c>
      <c r="AJ133" s="94">
        <f t="shared" si="112"/>
        <v>0</v>
      </c>
      <c r="AK133" s="94">
        <f t="shared" si="112"/>
        <v>0</v>
      </c>
      <c r="AL133" s="94">
        <f t="shared" si="112"/>
        <v>0</v>
      </c>
      <c r="AM133" s="94">
        <f t="shared" si="112"/>
        <v>0</v>
      </c>
      <c r="AN133" s="94">
        <f t="shared" si="112"/>
        <v>0</v>
      </c>
      <c r="AO133" s="94">
        <f t="shared" si="112"/>
        <v>0</v>
      </c>
      <c r="AP133" s="54"/>
      <c r="AQ133" s="56"/>
      <c r="AR133" s="94"/>
      <c r="AS133" s="275"/>
    </row>
    <row r="134" spans="1:45" hidden="1" outlineLevel="1"/>
    <row r="135" spans="1:45" hidden="1" outlineLevel="1">
      <c r="A135" s="33" t="s">
        <v>159</v>
      </c>
      <c r="N135" s="57" t="s">
        <v>151</v>
      </c>
    </row>
    <row r="136" spans="1:45" ht="30.75" hidden="1" customHeight="1" outlineLevel="1">
      <c r="B136" s="374" t="s">
        <v>148</v>
      </c>
      <c r="C136" s="375"/>
      <c r="D136" s="52">
        <f>+D$28</f>
        <v>2014</v>
      </c>
      <c r="E136" s="52">
        <f t="shared" ref="E136:M136" si="113">+E$28</f>
        <v>2015</v>
      </c>
      <c r="F136" s="52">
        <f t="shared" si="113"/>
        <v>2016</v>
      </c>
      <c r="G136" s="52">
        <f t="shared" si="113"/>
        <v>2017</v>
      </c>
      <c r="H136" s="52">
        <f t="shared" si="113"/>
        <v>2018</v>
      </c>
      <c r="I136" s="52">
        <f t="shared" si="113"/>
        <v>2019</v>
      </c>
      <c r="J136" s="52">
        <f t="shared" si="113"/>
        <v>2020</v>
      </c>
      <c r="K136" s="52">
        <f t="shared" si="113"/>
        <v>2021</v>
      </c>
      <c r="L136" s="52">
        <f t="shared" si="113"/>
        <v>2022</v>
      </c>
      <c r="M136" s="52">
        <f t="shared" si="113"/>
        <v>2023</v>
      </c>
      <c r="N136" s="53" t="s">
        <v>124</v>
      </c>
      <c r="U136" s="52" t="s">
        <v>138</v>
      </c>
      <c r="V136" s="52" t="s">
        <v>139</v>
      </c>
      <c r="W136" s="52" t="s">
        <v>140</v>
      </c>
      <c r="X136" s="52" t="s">
        <v>141</v>
      </c>
      <c r="Y136" s="52" t="s">
        <v>142</v>
      </c>
      <c r="Z136" s="52" t="s">
        <v>143</v>
      </c>
      <c r="AA136" s="52" t="s">
        <v>144</v>
      </c>
      <c r="AB136" s="52" t="s">
        <v>145</v>
      </c>
      <c r="AC136" s="52" t="s">
        <v>146</v>
      </c>
      <c r="AD136" s="52" t="s">
        <v>147</v>
      </c>
      <c r="AF136" s="52" t="s">
        <v>138</v>
      </c>
      <c r="AG136" s="52" t="s">
        <v>139</v>
      </c>
      <c r="AH136" s="52" t="s">
        <v>140</v>
      </c>
      <c r="AI136" s="52" t="s">
        <v>141</v>
      </c>
      <c r="AJ136" s="52" t="s">
        <v>142</v>
      </c>
      <c r="AK136" s="52" t="s">
        <v>143</v>
      </c>
      <c r="AL136" s="52" t="s">
        <v>144</v>
      </c>
      <c r="AM136" s="52" t="s">
        <v>145</v>
      </c>
      <c r="AN136" s="52" t="s">
        <v>146</v>
      </c>
      <c r="AO136" s="52" t="s">
        <v>147</v>
      </c>
      <c r="AP136" s="52" t="s">
        <v>656</v>
      </c>
      <c r="AQ136" s="52" t="s">
        <v>150</v>
      </c>
      <c r="AR136" s="52" t="s">
        <v>655</v>
      </c>
      <c r="AS136" s="349" t="s">
        <v>576</v>
      </c>
    </row>
    <row r="137" spans="1:45" ht="14.25" hidden="1" customHeight="1" outlineLevel="1">
      <c r="B137" s="386" t="str">
        <f t="shared" ref="B137:B144" si="114">+B29</f>
        <v>05.機械設備/05.Machinery &amp; Equipment</v>
      </c>
      <c r="C137" s="387"/>
      <c r="D137" s="90"/>
      <c r="E137" s="90"/>
      <c r="F137" s="90"/>
      <c r="G137" s="90"/>
      <c r="H137" s="90"/>
      <c r="I137" s="90"/>
      <c r="J137" s="90"/>
      <c r="K137" s="90"/>
      <c r="L137" s="94">
        <f t="shared" ref="L137:L144" si="115">IF($AS137="未入力",0,IF($AP137="straight-line",$L17*0.9*$AQ137,IF($AP137="declining-balance",$L17*$AQ137,$L17*$AQ137)))</f>
        <v>0</v>
      </c>
      <c r="M137" s="94">
        <f>IF($AS137="未入力",0,IF(AC137&gt;0,0,IF(AD137&gt;0,AO137-AD137,IF($AP137="straight-line",$L17*0.9*$AQ137,IF($AP137="declining-balance",($L17-SUM($L137:L137))*$AQ137,$L17*$AQ137)))))</f>
        <v>0</v>
      </c>
      <c r="N137" s="55">
        <f t="shared" ref="N137:N144" si="116">SUM(D137:M137)</f>
        <v>0</v>
      </c>
      <c r="U137" s="90"/>
      <c r="V137" s="90"/>
      <c r="W137" s="90"/>
      <c r="X137" s="90"/>
      <c r="Y137" s="90"/>
      <c r="Z137" s="90"/>
      <c r="AA137" s="90"/>
      <c r="AB137" s="90"/>
      <c r="AC137" s="260">
        <f>SUM($AN137:AN137)-$AR137</f>
        <v>0</v>
      </c>
      <c r="AD137" s="260">
        <f>SUM($AN137:AO137)-$AR137</f>
        <v>0</v>
      </c>
      <c r="AF137" s="90"/>
      <c r="AG137" s="90"/>
      <c r="AH137" s="90"/>
      <c r="AI137" s="90"/>
      <c r="AJ137" s="90"/>
      <c r="AK137" s="90"/>
      <c r="AL137" s="90"/>
      <c r="AM137" s="90"/>
      <c r="AN137" s="94">
        <f t="shared" ref="AN137:AN144" si="117">IF($AS137="未入力",0,IF($AP137="straight-line",$L17*0.9*$AQ137,IF($AP137="declining-balance",$L17*$AQ137,$L17*$AQ137)))</f>
        <v>0</v>
      </c>
      <c r="AO137" s="94">
        <f>IF($AS137="未入力",0,IF($AP137="straight-line",$L17*0.9*$AQ137,IF($AP137="declining-balance",($L17-SUM($AN137:AN137))*$AQ137,$L17*$AQ137)))</f>
        <v>0</v>
      </c>
      <c r="AP137" s="91" t="str">
        <f t="shared" ref="AP137:AP144" si="118">+X6</f>
        <v>declining-balance</v>
      </c>
      <c r="AQ137" s="91">
        <f t="shared" ref="AQ137:AQ144" si="119">+N6</f>
        <v>0.20599999999999999</v>
      </c>
      <c r="AR137" s="55">
        <f t="shared" ref="AR137:AR144" si="120">IF(AP137="-",0,IF(AP137="straight-line(5 years)",L17,L17*0.95))</f>
        <v>0</v>
      </c>
      <c r="AS137" s="275" t="str">
        <f>IF(AQ137="","未入力","入力")</f>
        <v>入力</v>
      </c>
    </row>
    <row r="138" spans="1:45" ht="14.25" hidden="1" customHeight="1" outlineLevel="1">
      <c r="B138" s="386" t="str">
        <f t="shared" si="114"/>
        <v>02.建物/02.Buildings</v>
      </c>
      <c r="C138" s="387"/>
      <c r="D138" s="90"/>
      <c r="E138" s="90"/>
      <c r="F138" s="90"/>
      <c r="G138" s="90"/>
      <c r="H138" s="90"/>
      <c r="I138" s="90"/>
      <c r="J138" s="90"/>
      <c r="K138" s="90"/>
      <c r="L138" s="94">
        <f t="shared" si="115"/>
        <v>0</v>
      </c>
      <c r="M138" s="94">
        <f>IF($AS138="未入力",0,IF(AC138&gt;0,0,IF(AD138&gt;0,AO138-AD138,IF($AP138="straight-line",$L18*0.9*$AQ138,IF($AP138="declining-balance",($L18-SUM($L138:L138))*$AQ138,$L18*$AQ138)))))</f>
        <v>0</v>
      </c>
      <c r="N138" s="55">
        <f t="shared" si="116"/>
        <v>0</v>
      </c>
      <c r="U138" s="90"/>
      <c r="V138" s="90"/>
      <c r="W138" s="90"/>
      <c r="X138" s="90"/>
      <c r="Y138" s="90"/>
      <c r="Z138" s="90"/>
      <c r="AA138" s="90"/>
      <c r="AB138" s="90"/>
      <c r="AC138" s="260">
        <f>SUM($AN138:AN138)-$AR138</f>
        <v>0</v>
      </c>
      <c r="AD138" s="260">
        <f>SUM($AN138:AO138)-$AR138</f>
        <v>0</v>
      </c>
      <c r="AF138" s="90"/>
      <c r="AG138" s="90"/>
      <c r="AH138" s="90"/>
      <c r="AI138" s="90"/>
      <c r="AJ138" s="90"/>
      <c r="AK138" s="90"/>
      <c r="AL138" s="90"/>
      <c r="AM138" s="90"/>
      <c r="AN138" s="94">
        <f t="shared" si="117"/>
        <v>0</v>
      </c>
      <c r="AO138" s="94">
        <f>IF($AS138="未入力",0,IF($AP138="straight-line",$L18*0.9*$AQ138,IF($AP138="declining-balance",($L18-SUM($AN138:AN138))*$AQ138,$L18*$AQ138)))</f>
        <v>0</v>
      </c>
      <c r="AP138" s="91" t="str">
        <f t="shared" si="118"/>
        <v>straight-line</v>
      </c>
      <c r="AQ138" s="91">
        <f t="shared" si="119"/>
        <v>3.3000000000000002E-2</v>
      </c>
      <c r="AR138" s="55">
        <f t="shared" si="120"/>
        <v>0</v>
      </c>
      <c r="AS138" s="275" t="str">
        <f t="shared" ref="AS138:AS144" si="121">IF(AQ138="","未入力","入力")</f>
        <v>入力</v>
      </c>
    </row>
    <row r="139" spans="1:45" ht="14.25" hidden="1" customHeight="1" outlineLevel="1">
      <c r="B139" s="386">
        <f t="shared" si="114"/>
        <v>0</v>
      </c>
      <c r="C139" s="387"/>
      <c r="D139" s="90"/>
      <c r="E139" s="90"/>
      <c r="F139" s="90"/>
      <c r="G139" s="90"/>
      <c r="H139" s="90"/>
      <c r="I139" s="90"/>
      <c r="J139" s="90"/>
      <c r="K139" s="90"/>
      <c r="L139" s="94">
        <f t="shared" si="115"/>
        <v>0</v>
      </c>
      <c r="M139" s="94">
        <f>IF($AS139="未入力",0,IF(AC139&gt;0,0,IF(AD139&gt;0,AO139-AD139,IF($AP139="straight-line",$L19*0.9*$AQ139,IF($AP139="declining-balance",($L19-SUM($L139:L139))*$AQ139,$L19*$AQ139)))))</f>
        <v>0</v>
      </c>
      <c r="N139" s="55">
        <f t="shared" si="116"/>
        <v>0</v>
      </c>
      <c r="U139" s="90"/>
      <c r="V139" s="90"/>
      <c r="W139" s="90"/>
      <c r="X139" s="90"/>
      <c r="Y139" s="90"/>
      <c r="Z139" s="90"/>
      <c r="AA139" s="90"/>
      <c r="AB139" s="90"/>
      <c r="AC139" s="260" t="e">
        <f>SUM($AN139:AN139)-$AR139</f>
        <v>#N/A</v>
      </c>
      <c r="AD139" s="260" t="e">
        <f>SUM($AN139:AO139)-$AR139</f>
        <v>#N/A</v>
      </c>
      <c r="AF139" s="90"/>
      <c r="AG139" s="90"/>
      <c r="AH139" s="90"/>
      <c r="AI139" s="90"/>
      <c r="AJ139" s="90"/>
      <c r="AK139" s="90"/>
      <c r="AL139" s="90"/>
      <c r="AM139" s="90"/>
      <c r="AN139" s="94">
        <f t="shared" si="117"/>
        <v>0</v>
      </c>
      <c r="AO139" s="94">
        <f>IF($AS139="未入力",0,IF($AP139="straight-line",$L19*0.9*$AQ139,IF($AP139="declining-balance",($L19-SUM($AN139:AN139))*$AQ139,$L19*$AQ139)))</f>
        <v>0</v>
      </c>
      <c r="AP139" s="91" t="e">
        <f t="shared" si="118"/>
        <v>#N/A</v>
      </c>
      <c r="AQ139" s="91" t="str">
        <f t="shared" si="119"/>
        <v/>
      </c>
      <c r="AR139" s="55" t="e">
        <f t="shared" si="120"/>
        <v>#N/A</v>
      </c>
      <c r="AS139" s="275" t="str">
        <f t="shared" si="121"/>
        <v>未入力</v>
      </c>
    </row>
    <row r="140" spans="1:45" ht="14.25" hidden="1" customHeight="1" outlineLevel="1">
      <c r="B140" s="386">
        <f t="shared" si="114"/>
        <v>0</v>
      </c>
      <c r="C140" s="387"/>
      <c r="D140" s="90"/>
      <c r="E140" s="90"/>
      <c r="F140" s="90"/>
      <c r="G140" s="90"/>
      <c r="H140" s="90"/>
      <c r="I140" s="90"/>
      <c r="J140" s="90"/>
      <c r="K140" s="90"/>
      <c r="L140" s="94">
        <f t="shared" si="115"/>
        <v>0</v>
      </c>
      <c r="M140" s="94">
        <f>IF($AS140="未入力",0,IF(AC140&gt;0,0,IF(AD140&gt;0,AO140-AD140,IF($AP140="straight-line",$L20*0.9*$AQ140,IF($AP140="declining-balance",($L20-SUM($L140:L140))*$AQ140,$L20*$AQ140)))))</f>
        <v>0</v>
      </c>
      <c r="N140" s="55">
        <f t="shared" si="116"/>
        <v>0</v>
      </c>
      <c r="U140" s="90"/>
      <c r="V140" s="90"/>
      <c r="W140" s="90"/>
      <c r="X140" s="90"/>
      <c r="Y140" s="90"/>
      <c r="Z140" s="90"/>
      <c r="AA140" s="90"/>
      <c r="AB140" s="90"/>
      <c r="AC140" s="260" t="e">
        <f>SUM($AN140:AN140)-$AR140</f>
        <v>#N/A</v>
      </c>
      <c r="AD140" s="260" t="e">
        <f>SUM($AN140:AO140)-$AR140</f>
        <v>#N/A</v>
      </c>
      <c r="AF140" s="90"/>
      <c r="AG140" s="90"/>
      <c r="AH140" s="90"/>
      <c r="AI140" s="90"/>
      <c r="AJ140" s="90"/>
      <c r="AK140" s="90"/>
      <c r="AL140" s="90"/>
      <c r="AM140" s="90"/>
      <c r="AN140" s="94">
        <f t="shared" si="117"/>
        <v>0</v>
      </c>
      <c r="AO140" s="94">
        <f>IF($AS140="未入力",0,IF($AP140="straight-line",$L20*0.9*$AQ140,IF($AP140="declining-balance",($L20-SUM($AN140:AN140))*$AQ140,$L20*$AQ140)))</f>
        <v>0</v>
      </c>
      <c r="AP140" s="91" t="e">
        <f t="shared" si="118"/>
        <v>#N/A</v>
      </c>
      <c r="AQ140" s="91" t="str">
        <f t="shared" si="119"/>
        <v/>
      </c>
      <c r="AR140" s="55" t="e">
        <f t="shared" si="120"/>
        <v>#N/A</v>
      </c>
      <c r="AS140" s="275" t="str">
        <f t="shared" si="121"/>
        <v>未入力</v>
      </c>
    </row>
    <row r="141" spans="1:45" ht="14.25" hidden="1" customHeight="1" outlineLevel="1">
      <c r="B141" s="386">
        <f t="shared" si="114"/>
        <v>0</v>
      </c>
      <c r="C141" s="387"/>
      <c r="D141" s="90"/>
      <c r="E141" s="90"/>
      <c r="F141" s="90"/>
      <c r="G141" s="90"/>
      <c r="H141" s="90"/>
      <c r="I141" s="90"/>
      <c r="J141" s="90"/>
      <c r="K141" s="90"/>
      <c r="L141" s="94">
        <f t="shared" si="115"/>
        <v>0</v>
      </c>
      <c r="M141" s="94">
        <f>IF($AS141="未入力",0,IF(AC141&gt;0,0,IF(AD141&gt;0,AO141-AD141,IF($AP141="straight-line",$L21*0.9*$AQ141,IF($AP141="declining-balance",($L21-SUM($L141:L141))*$AQ141,$L21*$AQ141)))))</f>
        <v>0</v>
      </c>
      <c r="N141" s="55">
        <f t="shared" si="116"/>
        <v>0</v>
      </c>
      <c r="U141" s="90"/>
      <c r="V141" s="90"/>
      <c r="W141" s="90"/>
      <c r="X141" s="90"/>
      <c r="Y141" s="90"/>
      <c r="Z141" s="90"/>
      <c r="AA141" s="90"/>
      <c r="AB141" s="90"/>
      <c r="AC141" s="260" t="e">
        <f>SUM($AN141:AN141)-$AR141</f>
        <v>#N/A</v>
      </c>
      <c r="AD141" s="260" t="e">
        <f>SUM($AN141:AO141)-$AR141</f>
        <v>#N/A</v>
      </c>
      <c r="AF141" s="90"/>
      <c r="AG141" s="90"/>
      <c r="AH141" s="90"/>
      <c r="AI141" s="90"/>
      <c r="AJ141" s="90"/>
      <c r="AK141" s="90"/>
      <c r="AL141" s="90"/>
      <c r="AM141" s="90"/>
      <c r="AN141" s="94">
        <f t="shared" si="117"/>
        <v>0</v>
      </c>
      <c r="AO141" s="94">
        <f>IF($AS141="未入力",0,IF($AP141="straight-line",$L21*0.9*$AQ141,IF($AP141="declining-balance",($L21-SUM($AN141:AN141))*$AQ141,$L21*$AQ141)))</f>
        <v>0</v>
      </c>
      <c r="AP141" s="91" t="e">
        <f t="shared" si="118"/>
        <v>#N/A</v>
      </c>
      <c r="AQ141" s="91" t="str">
        <f t="shared" si="119"/>
        <v/>
      </c>
      <c r="AR141" s="55" t="e">
        <f t="shared" si="120"/>
        <v>#N/A</v>
      </c>
      <c r="AS141" s="275" t="str">
        <f t="shared" si="121"/>
        <v>未入力</v>
      </c>
    </row>
    <row r="142" spans="1:45" ht="14.25" hidden="1" customHeight="1" outlineLevel="1">
      <c r="B142" s="386">
        <f t="shared" si="114"/>
        <v>0</v>
      </c>
      <c r="C142" s="387"/>
      <c r="D142" s="90"/>
      <c r="E142" s="90"/>
      <c r="F142" s="90"/>
      <c r="G142" s="90"/>
      <c r="H142" s="90"/>
      <c r="I142" s="90"/>
      <c r="J142" s="90"/>
      <c r="K142" s="90"/>
      <c r="L142" s="94">
        <f t="shared" si="115"/>
        <v>0</v>
      </c>
      <c r="M142" s="94">
        <f>IF($AS142="未入力",0,IF(AC142&gt;0,0,IF(AD142&gt;0,AO142-AD142,IF($AP142="straight-line",$L22*0.9*$AQ142,IF($AP142="declining-balance",($L22-SUM($L142:L142))*$AQ142,$L22*$AQ142)))))</f>
        <v>0</v>
      </c>
      <c r="N142" s="55">
        <f t="shared" si="116"/>
        <v>0</v>
      </c>
      <c r="U142" s="90"/>
      <c r="V142" s="90"/>
      <c r="W142" s="90"/>
      <c r="X142" s="90"/>
      <c r="Y142" s="90"/>
      <c r="Z142" s="90"/>
      <c r="AA142" s="90"/>
      <c r="AB142" s="90"/>
      <c r="AC142" s="260" t="e">
        <f>SUM($AN142:AN142)-$AR142</f>
        <v>#N/A</v>
      </c>
      <c r="AD142" s="260" t="e">
        <f>SUM($AN142:AO142)-$AR142</f>
        <v>#N/A</v>
      </c>
      <c r="AF142" s="90"/>
      <c r="AG142" s="90"/>
      <c r="AH142" s="90"/>
      <c r="AI142" s="90"/>
      <c r="AJ142" s="90"/>
      <c r="AK142" s="90"/>
      <c r="AL142" s="90"/>
      <c r="AM142" s="90"/>
      <c r="AN142" s="94">
        <f t="shared" si="117"/>
        <v>0</v>
      </c>
      <c r="AO142" s="94">
        <f>IF($AS142="未入力",0,IF($AP142="straight-line",$L22*0.9*$AQ142,IF($AP142="declining-balance",($L22-SUM($AN142:AN142))*$AQ142,$L22*$AQ142)))</f>
        <v>0</v>
      </c>
      <c r="AP142" s="91" t="e">
        <f t="shared" si="118"/>
        <v>#N/A</v>
      </c>
      <c r="AQ142" s="91" t="str">
        <f t="shared" si="119"/>
        <v/>
      </c>
      <c r="AR142" s="55" t="e">
        <f t="shared" si="120"/>
        <v>#N/A</v>
      </c>
      <c r="AS142" s="275" t="str">
        <f t="shared" si="121"/>
        <v>未入力</v>
      </c>
    </row>
    <row r="143" spans="1:45" ht="14.25" hidden="1" customHeight="1" outlineLevel="1">
      <c r="B143" s="386">
        <f t="shared" si="114"/>
        <v>0</v>
      </c>
      <c r="C143" s="387"/>
      <c r="D143" s="90"/>
      <c r="E143" s="90"/>
      <c r="F143" s="90"/>
      <c r="G143" s="90"/>
      <c r="H143" s="90"/>
      <c r="I143" s="90"/>
      <c r="J143" s="90"/>
      <c r="K143" s="90"/>
      <c r="L143" s="94">
        <f t="shared" si="115"/>
        <v>0</v>
      </c>
      <c r="M143" s="94">
        <f>IF($AS143="未入力",0,IF(AC143&gt;0,0,IF(AD143&gt;0,AO143-AD143,IF($AP143="straight-line",$L23*0.9*$AQ143,IF($AP143="declining-balance",($L23-SUM($L143:L143))*$AQ143,$L23*$AQ143)))))</f>
        <v>0</v>
      </c>
      <c r="N143" s="55">
        <f t="shared" si="116"/>
        <v>0</v>
      </c>
      <c r="U143" s="90"/>
      <c r="V143" s="90"/>
      <c r="W143" s="90"/>
      <c r="X143" s="90"/>
      <c r="Y143" s="90"/>
      <c r="Z143" s="90"/>
      <c r="AA143" s="90"/>
      <c r="AB143" s="90"/>
      <c r="AC143" s="260" t="e">
        <f>SUM($AN143:AN143)-$AR143</f>
        <v>#N/A</v>
      </c>
      <c r="AD143" s="260" t="e">
        <f>SUM($AN143:AO143)-$AR143</f>
        <v>#N/A</v>
      </c>
      <c r="AF143" s="90"/>
      <c r="AG143" s="90"/>
      <c r="AH143" s="90"/>
      <c r="AI143" s="90"/>
      <c r="AJ143" s="90"/>
      <c r="AK143" s="90"/>
      <c r="AL143" s="90"/>
      <c r="AM143" s="90"/>
      <c r="AN143" s="94">
        <f t="shared" si="117"/>
        <v>0</v>
      </c>
      <c r="AO143" s="94">
        <f>IF($AS143="未入力",0,IF($AP143="straight-line",$L23*0.9*$AQ143,IF($AP143="declining-balance",($L23-SUM($AN143:AN143))*$AQ143,$L23*$AQ143)))</f>
        <v>0</v>
      </c>
      <c r="AP143" s="91" t="e">
        <f t="shared" si="118"/>
        <v>#N/A</v>
      </c>
      <c r="AQ143" s="91" t="str">
        <f t="shared" si="119"/>
        <v/>
      </c>
      <c r="AR143" s="55" t="e">
        <f t="shared" si="120"/>
        <v>#N/A</v>
      </c>
      <c r="AS143" s="275" t="str">
        <f t="shared" si="121"/>
        <v>未入力</v>
      </c>
    </row>
    <row r="144" spans="1:45" ht="14.25" hidden="1" customHeight="1" outlineLevel="1">
      <c r="B144" s="386">
        <f t="shared" si="114"/>
        <v>0</v>
      </c>
      <c r="C144" s="387"/>
      <c r="D144" s="90"/>
      <c r="E144" s="90"/>
      <c r="F144" s="90"/>
      <c r="G144" s="90"/>
      <c r="H144" s="90"/>
      <c r="I144" s="90"/>
      <c r="J144" s="90"/>
      <c r="K144" s="90"/>
      <c r="L144" s="94">
        <f t="shared" si="115"/>
        <v>0</v>
      </c>
      <c r="M144" s="94">
        <f>IF($AS144="未入力",0,IF(AC144&gt;0,0,IF(AD144&gt;0,AO144-AD144,IF($AP144="straight-line",$L24*0.9*$AQ144,IF($AP144="declining-balance",($L24-SUM($L144:L144))*$AQ144,$L24*$AQ144)))))</f>
        <v>0</v>
      </c>
      <c r="N144" s="55">
        <f t="shared" si="116"/>
        <v>0</v>
      </c>
      <c r="U144" s="90"/>
      <c r="V144" s="90"/>
      <c r="W144" s="90"/>
      <c r="X144" s="90"/>
      <c r="Y144" s="90"/>
      <c r="Z144" s="90"/>
      <c r="AA144" s="90"/>
      <c r="AB144" s="90"/>
      <c r="AC144" s="260" t="e">
        <f>SUM($AN144:AN144)-$AR144</f>
        <v>#N/A</v>
      </c>
      <c r="AD144" s="260" t="e">
        <f>SUM($AN144:AO144)-$AR144</f>
        <v>#N/A</v>
      </c>
      <c r="AF144" s="90"/>
      <c r="AG144" s="90"/>
      <c r="AH144" s="90"/>
      <c r="AI144" s="90"/>
      <c r="AJ144" s="90"/>
      <c r="AK144" s="90"/>
      <c r="AL144" s="90"/>
      <c r="AM144" s="90"/>
      <c r="AN144" s="94">
        <f t="shared" si="117"/>
        <v>0</v>
      </c>
      <c r="AO144" s="94">
        <f>IF($AS144="未入力",0,IF($AP144="straight-line",$L24*0.9*$AQ144,IF($AP144="declining-balance",($L24-SUM($AN144:AN144))*$AQ144,$L24*$AQ144)))</f>
        <v>0</v>
      </c>
      <c r="AP144" s="91" t="e">
        <f t="shared" si="118"/>
        <v>#N/A</v>
      </c>
      <c r="AQ144" s="91" t="str">
        <f t="shared" si="119"/>
        <v/>
      </c>
      <c r="AR144" s="55" t="e">
        <f t="shared" si="120"/>
        <v>#N/A</v>
      </c>
      <c r="AS144" s="275" t="str">
        <f t="shared" si="121"/>
        <v>未入力</v>
      </c>
    </row>
    <row r="145" spans="1:45" ht="14.25" hidden="1" customHeight="1" outlineLevel="1">
      <c r="B145" s="372" t="s">
        <v>124</v>
      </c>
      <c r="C145" s="373"/>
      <c r="D145" s="94">
        <f t="shared" ref="D145:N145" si="122">SUM(D137:D144)</f>
        <v>0</v>
      </c>
      <c r="E145" s="94">
        <f t="shared" si="122"/>
        <v>0</v>
      </c>
      <c r="F145" s="94">
        <f t="shared" si="122"/>
        <v>0</v>
      </c>
      <c r="G145" s="94">
        <f t="shared" si="122"/>
        <v>0</v>
      </c>
      <c r="H145" s="94">
        <f t="shared" si="122"/>
        <v>0</v>
      </c>
      <c r="I145" s="94">
        <f t="shared" si="122"/>
        <v>0</v>
      </c>
      <c r="J145" s="94">
        <f t="shared" si="122"/>
        <v>0</v>
      </c>
      <c r="K145" s="94">
        <f t="shared" si="122"/>
        <v>0</v>
      </c>
      <c r="L145" s="94">
        <f t="shared" si="122"/>
        <v>0</v>
      </c>
      <c r="M145" s="94">
        <f t="shared" si="122"/>
        <v>0</v>
      </c>
      <c r="N145" s="94">
        <f t="shared" si="122"/>
        <v>0</v>
      </c>
      <c r="U145" s="94">
        <f t="shared" ref="U145:AD145" si="123">SUM(U137:U144)</f>
        <v>0</v>
      </c>
      <c r="V145" s="94">
        <f t="shared" si="123"/>
        <v>0</v>
      </c>
      <c r="W145" s="94">
        <f t="shared" si="123"/>
        <v>0</v>
      </c>
      <c r="X145" s="94">
        <f t="shared" si="123"/>
        <v>0</v>
      </c>
      <c r="Y145" s="94">
        <f t="shared" si="123"/>
        <v>0</v>
      </c>
      <c r="Z145" s="94">
        <f t="shared" si="123"/>
        <v>0</v>
      </c>
      <c r="AA145" s="94">
        <f t="shared" si="123"/>
        <v>0</v>
      </c>
      <c r="AB145" s="94">
        <f t="shared" si="123"/>
        <v>0</v>
      </c>
      <c r="AC145" s="94" t="e">
        <f t="shared" si="123"/>
        <v>#N/A</v>
      </c>
      <c r="AD145" s="94" t="e">
        <f t="shared" si="123"/>
        <v>#N/A</v>
      </c>
      <c r="AF145" s="94">
        <f t="shared" ref="AF145:AO145" si="124">SUM(AF137:AF144)</f>
        <v>0</v>
      </c>
      <c r="AG145" s="94">
        <f t="shared" si="124"/>
        <v>0</v>
      </c>
      <c r="AH145" s="94">
        <f t="shared" si="124"/>
        <v>0</v>
      </c>
      <c r="AI145" s="94">
        <f t="shared" si="124"/>
        <v>0</v>
      </c>
      <c r="AJ145" s="94">
        <f t="shared" si="124"/>
        <v>0</v>
      </c>
      <c r="AK145" s="94">
        <f t="shared" si="124"/>
        <v>0</v>
      </c>
      <c r="AL145" s="94">
        <f t="shared" si="124"/>
        <v>0</v>
      </c>
      <c r="AM145" s="94">
        <f t="shared" si="124"/>
        <v>0</v>
      </c>
      <c r="AN145" s="94">
        <f t="shared" si="124"/>
        <v>0</v>
      </c>
      <c r="AO145" s="94">
        <f t="shared" si="124"/>
        <v>0</v>
      </c>
      <c r="AP145" s="56"/>
      <c r="AQ145" s="56"/>
      <c r="AR145" s="94"/>
      <c r="AS145" s="275"/>
    </row>
    <row r="146" spans="1:45" hidden="1" outlineLevel="1"/>
    <row r="147" spans="1:45" hidden="1" outlineLevel="1">
      <c r="A147" s="33" t="s">
        <v>160</v>
      </c>
      <c r="N147" s="57" t="s">
        <v>151</v>
      </c>
    </row>
    <row r="148" spans="1:45" ht="30.75" hidden="1" customHeight="1" outlineLevel="1">
      <c r="B148" s="374" t="s">
        <v>148</v>
      </c>
      <c r="C148" s="375"/>
      <c r="D148" s="52">
        <f>+D$28</f>
        <v>2014</v>
      </c>
      <c r="E148" s="52">
        <f t="shared" ref="E148:M148" si="125">+E$28</f>
        <v>2015</v>
      </c>
      <c r="F148" s="52">
        <f t="shared" si="125"/>
        <v>2016</v>
      </c>
      <c r="G148" s="52">
        <f t="shared" si="125"/>
        <v>2017</v>
      </c>
      <c r="H148" s="52">
        <f t="shared" si="125"/>
        <v>2018</v>
      </c>
      <c r="I148" s="52">
        <f t="shared" si="125"/>
        <v>2019</v>
      </c>
      <c r="J148" s="52">
        <f t="shared" si="125"/>
        <v>2020</v>
      </c>
      <c r="K148" s="52">
        <f t="shared" si="125"/>
        <v>2021</v>
      </c>
      <c r="L148" s="52">
        <f t="shared" si="125"/>
        <v>2022</v>
      </c>
      <c r="M148" s="52">
        <f t="shared" si="125"/>
        <v>2023</v>
      </c>
      <c r="N148" s="53" t="s">
        <v>124</v>
      </c>
      <c r="U148" s="52" t="s">
        <v>138</v>
      </c>
      <c r="V148" s="52" t="s">
        <v>139</v>
      </c>
      <c r="W148" s="52" t="s">
        <v>140</v>
      </c>
      <c r="X148" s="52" t="s">
        <v>141</v>
      </c>
      <c r="Y148" s="52" t="s">
        <v>142</v>
      </c>
      <c r="Z148" s="52" t="s">
        <v>143</v>
      </c>
      <c r="AA148" s="52" t="s">
        <v>144</v>
      </c>
      <c r="AB148" s="52" t="s">
        <v>145</v>
      </c>
      <c r="AC148" s="52" t="s">
        <v>146</v>
      </c>
      <c r="AD148" s="52" t="s">
        <v>147</v>
      </c>
      <c r="AF148" s="52" t="s">
        <v>138</v>
      </c>
      <c r="AG148" s="52" t="s">
        <v>139</v>
      </c>
      <c r="AH148" s="52" t="s">
        <v>140</v>
      </c>
      <c r="AI148" s="52" t="s">
        <v>141</v>
      </c>
      <c r="AJ148" s="52" t="s">
        <v>142</v>
      </c>
      <c r="AK148" s="52" t="s">
        <v>143</v>
      </c>
      <c r="AL148" s="52" t="s">
        <v>144</v>
      </c>
      <c r="AM148" s="52" t="s">
        <v>145</v>
      </c>
      <c r="AN148" s="52" t="s">
        <v>146</v>
      </c>
      <c r="AO148" s="52" t="s">
        <v>147</v>
      </c>
      <c r="AP148" s="52" t="s">
        <v>656</v>
      </c>
      <c r="AQ148" s="52" t="s">
        <v>150</v>
      </c>
      <c r="AR148" s="52" t="s">
        <v>655</v>
      </c>
      <c r="AS148" s="349" t="s">
        <v>576</v>
      </c>
    </row>
    <row r="149" spans="1:45" ht="14.25" hidden="1" customHeight="1" outlineLevel="1">
      <c r="B149" s="386" t="str">
        <f t="shared" ref="B149:B156" si="126">+B29</f>
        <v>05.機械設備/05.Machinery &amp; Equipment</v>
      </c>
      <c r="C149" s="387"/>
      <c r="D149" s="90"/>
      <c r="E149" s="90"/>
      <c r="F149" s="90"/>
      <c r="G149" s="90"/>
      <c r="H149" s="90"/>
      <c r="I149" s="90"/>
      <c r="J149" s="90"/>
      <c r="K149" s="90"/>
      <c r="L149" s="90"/>
      <c r="M149" s="94">
        <f t="shared" ref="M149:M156" si="127">IF($AS149="未入力",0,IF($AP149="straight-line",$M17*0.9*$AQ149,IF($AP149="declining-balance",$M17*$AQ149,$M17*$AQ149)))</f>
        <v>0</v>
      </c>
      <c r="N149" s="55">
        <f t="shared" ref="N149:N156" si="128">SUM(D149:M149)</f>
        <v>0</v>
      </c>
      <c r="U149" s="90"/>
      <c r="V149" s="90"/>
      <c r="W149" s="90"/>
      <c r="X149" s="90"/>
      <c r="Y149" s="90"/>
      <c r="Z149" s="90"/>
      <c r="AA149" s="90"/>
      <c r="AB149" s="90"/>
      <c r="AC149" s="90"/>
      <c r="AD149" s="260">
        <f>SUM($AO149:AO149)-$AR149</f>
        <v>0</v>
      </c>
      <c r="AF149" s="90"/>
      <c r="AG149" s="90"/>
      <c r="AH149" s="90"/>
      <c r="AI149" s="90"/>
      <c r="AJ149" s="90"/>
      <c r="AK149" s="90"/>
      <c r="AL149" s="90"/>
      <c r="AM149" s="90"/>
      <c r="AN149" s="90"/>
      <c r="AO149" s="94">
        <f t="shared" ref="AO149:AO156" si="129">IF($AS149="未入力",0,IF($AP149="straight-line",$M17*0.9*$AQ149,IF($AP149="declining-balance",$M17*$AQ149,$M17*$AQ149)))</f>
        <v>0</v>
      </c>
      <c r="AP149" s="91" t="str">
        <f t="shared" ref="AP149:AP156" si="130">+X6</f>
        <v>declining-balance</v>
      </c>
      <c r="AQ149" s="91">
        <f t="shared" ref="AQ149:AQ156" si="131">+N6</f>
        <v>0.20599999999999999</v>
      </c>
      <c r="AR149" s="55">
        <f t="shared" ref="AR149:AR156" si="132">IF(AP149="-",0,IF(AP149="straight-line(5 years)",M17,M17*0.95))</f>
        <v>0</v>
      </c>
      <c r="AS149" s="275" t="str">
        <f>IF(AQ149="","未入力","入力")</f>
        <v>入力</v>
      </c>
    </row>
    <row r="150" spans="1:45" ht="14.25" hidden="1" customHeight="1" outlineLevel="1">
      <c r="B150" s="386" t="str">
        <f t="shared" si="126"/>
        <v>02.建物/02.Buildings</v>
      </c>
      <c r="C150" s="387"/>
      <c r="D150" s="90"/>
      <c r="E150" s="90"/>
      <c r="F150" s="90"/>
      <c r="G150" s="90"/>
      <c r="H150" s="90"/>
      <c r="I150" s="90"/>
      <c r="J150" s="90"/>
      <c r="K150" s="90"/>
      <c r="L150" s="90"/>
      <c r="M150" s="94">
        <f t="shared" si="127"/>
        <v>0</v>
      </c>
      <c r="N150" s="55">
        <f t="shared" si="128"/>
        <v>0</v>
      </c>
      <c r="U150" s="90"/>
      <c r="V150" s="90"/>
      <c r="W150" s="90"/>
      <c r="X150" s="90"/>
      <c r="Y150" s="90"/>
      <c r="Z150" s="90"/>
      <c r="AA150" s="90"/>
      <c r="AB150" s="90"/>
      <c r="AC150" s="90"/>
      <c r="AD150" s="260">
        <f>SUM($AO150:AO150)-$AR150</f>
        <v>0</v>
      </c>
      <c r="AF150" s="90"/>
      <c r="AG150" s="90"/>
      <c r="AH150" s="90"/>
      <c r="AI150" s="90"/>
      <c r="AJ150" s="90"/>
      <c r="AK150" s="90"/>
      <c r="AL150" s="90"/>
      <c r="AM150" s="90"/>
      <c r="AN150" s="90"/>
      <c r="AO150" s="94">
        <f t="shared" si="129"/>
        <v>0</v>
      </c>
      <c r="AP150" s="91" t="str">
        <f t="shared" si="130"/>
        <v>straight-line</v>
      </c>
      <c r="AQ150" s="91">
        <f t="shared" si="131"/>
        <v>3.3000000000000002E-2</v>
      </c>
      <c r="AR150" s="55">
        <f t="shared" si="132"/>
        <v>0</v>
      </c>
      <c r="AS150" s="275" t="str">
        <f t="shared" ref="AS150:AS156" si="133">IF(AQ150="","未入力","入力")</f>
        <v>入力</v>
      </c>
    </row>
    <row r="151" spans="1:45" ht="14.25" hidden="1" customHeight="1" outlineLevel="1">
      <c r="B151" s="386">
        <f t="shared" si="126"/>
        <v>0</v>
      </c>
      <c r="C151" s="387"/>
      <c r="D151" s="90"/>
      <c r="E151" s="90"/>
      <c r="F151" s="90"/>
      <c r="G151" s="90"/>
      <c r="H151" s="90"/>
      <c r="I151" s="90"/>
      <c r="J151" s="90"/>
      <c r="K151" s="90"/>
      <c r="L151" s="90"/>
      <c r="M151" s="94">
        <f t="shared" si="127"/>
        <v>0</v>
      </c>
      <c r="N151" s="55">
        <f t="shared" si="128"/>
        <v>0</v>
      </c>
      <c r="U151" s="90"/>
      <c r="V151" s="90"/>
      <c r="W151" s="90"/>
      <c r="X151" s="90"/>
      <c r="Y151" s="90"/>
      <c r="Z151" s="90"/>
      <c r="AA151" s="90"/>
      <c r="AB151" s="90"/>
      <c r="AC151" s="90"/>
      <c r="AD151" s="260" t="e">
        <f>SUM($AO151:AO151)-$AR151</f>
        <v>#N/A</v>
      </c>
      <c r="AF151" s="90"/>
      <c r="AG151" s="90"/>
      <c r="AH151" s="90"/>
      <c r="AI151" s="90"/>
      <c r="AJ151" s="90"/>
      <c r="AK151" s="90"/>
      <c r="AL151" s="90"/>
      <c r="AM151" s="90"/>
      <c r="AN151" s="90"/>
      <c r="AO151" s="94">
        <f t="shared" si="129"/>
        <v>0</v>
      </c>
      <c r="AP151" s="91" t="e">
        <f t="shared" si="130"/>
        <v>#N/A</v>
      </c>
      <c r="AQ151" s="91" t="str">
        <f t="shared" si="131"/>
        <v/>
      </c>
      <c r="AR151" s="55" t="e">
        <f t="shared" si="132"/>
        <v>#N/A</v>
      </c>
      <c r="AS151" s="275" t="str">
        <f t="shared" si="133"/>
        <v>未入力</v>
      </c>
    </row>
    <row r="152" spans="1:45" ht="14.25" hidden="1" customHeight="1" outlineLevel="1">
      <c r="B152" s="386">
        <f t="shared" si="126"/>
        <v>0</v>
      </c>
      <c r="C152" s="387"/>
      <c r="D152" s="90"/>
      <c r="E152" s="90"/>
      <c r="F152" s="90"/>
      <c r="G152" s="90"/>
      <c r="H152" s="90"/>
      <c r="I152" s="90"/>
      <c r="J152" s="90"/>
      <c r="K152" s="90"/>
      <c r="L152" s="90"/>
      <c r="M152" s="94">
        <f t="shared" si="127"/>
        <v>0</v>
      </c>
      <c r="N152" s="55">
        <f t="shared" si="128"/>
        <v>0</v>
      </c>
      <c r="U152" s="90"/>
      <c r="V152" s="90"/>
      <c r="W152" s="90"/>
      <c r="X152" s="90"/>
      <c r="Y152" s="90"/>
      <c r="Z152" s="90"/>
      <c r="AA152" s="90"/>
      <c r="AB152" s="90"/>
      <c r="AC152" s="90"/>
      <c r="AD152" s="260" t="e">
        <f>SUM($AO152:AO152)-$AR152</f>
        <v>#N/A</v>
      </c>
      <c r="AF152" s="90"/>
      <c r="AG152" s="90"/>
      <c r="AH152" s="90"/>
      <c r="AI152" s="90"/>
      <c r="AJ152" s="90"/>
      <c r="AK152" s="90"/>
      <c r="AL152" s="90"/>
      <c r="AM152" s="90"/>
      <c r="AN152" s="90"/>
      <c r="AO152" s="94">
        <f t="shared" si="129"/>
        <v>0</v>
      </c>
      <c r="AP152" s="91" t="e">
        <f t="shared" si="130"/>
        <v>#N/A</v>
      </c>
      <c r="AQ152" s="91" t="str">
        <f t="shared" si="131"/>
        <v/>
      </c>
      <c r="AR152" s="55" t="e">
        <f t="shared" si="132"/>
        <v>#N/A</v>
      </c>
      <c r="AS152" s="275" t="str">
        <f t="shared" si="133"/>
        <v>未入力</v>
      </c>
    </row>
    <row r="153" spans="1:45" ht="14.25" hidden="1" customHeight="1" outlineLevel="1">
      <c r="B153" s="386">
        <f t="shared" si="126"/>
        <v>0</v>
      </c>
      <c r="C153" s="387"/>
      <c r="D153" s="90"/>
      <c r="E153" s="90"/>
      <c r="F153" s="90"/>
      <c r="G153" s="90"/>
      <c r="H153" s="90"/>
      <c r="I153" s="90"/>
      <c r="J153" s="90"/>
      <c r="K153" s="90"/>
      <c r="L153" s="90"/>
      <c r="M153" s="94">
        <f t="shared" si="127"/>
        <v>0</v>
      </c>
      <c r="N153" s="55">
        <f t="shared" si="128"/>
        <v>0</v>
      </c>
      <c r="U153" s="90"/>
      <c r="V153" s="90"/>
      <c r="W153" s="90"/>
      <c r="X153" s="90"/>
      <c r="Y153" s="90"/>
      <c r="Z153" s="90"/>
      <c r="AA153" s="90"/>
      <c r="AB153" s="90"/>
      <c r="AC153" s="90"/>
      <c r="AD153" s="260" t="e">
        <f>SUM($AO153:AO153)-$AR153</f>
        <v>#N/A</v>
      </c>
      <c r="AF153" s="90"/>
      <c r="AG153" s="90"/>
      <c r="AH153" s="90"/>
      <c r="AI153" s="90"/>
      <c r="AJ153" s="90"/>
      <c r="AK153" s="90"/>
      <c r="AL153" s="90"/>
      <c r="AM153" s="90"/>
      <c r="AN153" s="90"/>
      <c r="AO153" s="94">
        <f t="shared" si="129"/>
        <v>0</v>
      </c>
      <c r="AP153" s="91" t="e">
        <f t="shared" si="130"/>
        <v>#N/A</v>
      </c>
      <c r="AQ153" s="91" t="str">
        <f t="shared" si="131"/>
        <v/>
      </c>
      <c r="AR153" s="55" t="e">
        <f t="shared" si="132"/>
        <v>#N/A</v>
      </c>
      <c r="AS153" s="275" t="str">
        <f t="shared" si="133"/>
        <v>未入力</v>
      </c>
    </row>
    <row r="154" spans="1:45" ht="14.25" hidden="1" customHeight="1" outlineLevel="1">
      <c r="B154" s="386">
        <f t="shared" si="126"/>
        <v>0</v>
      </c>
      <c r="C154" s="387"/>
      <c r="D154" s="90"/>
      <c r="E154" s="90"/>
      <c r="F154" s="90"/>
      <c r="G154" s="90"/>
      <c r="H154" s="90"/>
      <c r="I154" s="90"/>
      <c r="J154" s="90"/>
      <c r="K154" s="90"/>
      <c r="L154" s="90"/>
      <c r="M154" s="94">
        <f t="shared" si="127"/>
        <v>0</v>
      </c>
      <c r="N154" s="55">
        <f t="shared" si="128"/>
        <v>0</v>
      </c>
      <c r="U154" s="90"/>
      <c r="V154" s="90"/>
      <c r="W154" s="90"/>
      <c r="X154" s="90"/>
      <c r="Y154" s="90"/>
      <c r="Z154" s="90"/>
      <c r="AA154" s="90"/>
      <c r="AB154" s="90"/>
      <c r="AC154" s="90"/>
      <c r="AD154" s="260" t="e">
        <f>SUM($AO154:AO154)-$AR154</f>
        <v>#N/A</v>
      </c>
      <c r="AF154" s="90"/>
      <c r="AG154" s="90"/>
      <c r="AH154" s="90"/>
      <c r="AI154" s="90"/>
      <c r="AJ154" s="90"/>
      <c r="AK154" s="90"/>
      <c r="AL154" s="90"/>
      <c r="AM154" s="90"/>
      <c r="AN154" s="90"/>
      <c r="AO154" s="94">
        <f t="shared" si="129"/>
        <v>0</v>
      </c>
      <c r="AP154" s="91" t="e">
        <f t="shared" si="130"/>
        <v>#N/A</v>
      </c>
      <c r="AQ154" s="91" t="str">
        <f t="shared" si="131"/>
        <v/>
      </c>
      <c r="AR154" s="55" t="e">
        <f t="shared" si="132"/>
        <v>#N/A</v>
      </c>
      <c r="AS154" s="275" t="str">
        <f t="shared" si="133"/>
        <v>未入力</v>
      </c>
    </row>
    <row r="155" spans="1:45" ht="14.25" hidden="1" customHeight="1" outlineLevel="1">
      <c r="B155" s="386">
        <f t="shared" si="126"/>
        <v>0</v>
      </c>
      <c r="C155" s="387"/>
      <c r="D155" s="90"/>
      <c r="E155" s="90"/>
      <c r="F155" s="90"/>
      <c r="G155" s="90"/>
      <c r="H155" s="90"/>
      <c r="I155" s="90"/>
      <c r="J155" s="90"/>
      <c r="K155" s="90"/>
      <c r="L155" s="90"/>
      <c r="M155" s="94">
        <f t="shared" si="127"/>
        <v>0</v>
      </c>
      <c r="N155" s="55">
        <f t="shared" si="128"/>
        <v>0</v>
      </c>
      <c r="U155" s="90"/>
      <c r="V155" s="90"/>
      <c r="W155" s="90"/>
      <c r="X155" s="90"/>
      <c r="Y155" s="90"/>
      <c r="Z155" s="90"/>
      <c r="AA155" s="90"/>
      <c r="AB155" s="90"/>
      <c r="AC155" s="90"/>
      <c r="AD155" s="260" t="e">
        <f>SUM($AO155:AO155)-$AR155</f>
        <v>#N/A</v>
      </c>
      <c r="AF155" s="90"/>
      <c r="AG155" s="90"/>
      <c r="AH155" s="90"/>
      <c r="AI155" s="90"/>
      <c r="AJ155" s="90"/>
      <c r="AK155" s="90"/>
      <c r="AL155" s="90"/>
      <c r="AM155" s="90"/>
      <c r="AN155" s="90"/>
      <c r="AO155" s="94">
        <f t="shared" si="129"/>
        <v>0</v>
      </c>
      <c r="AP155" s="91" t="e">
        <f t="shared" si="130"/>
        <v>#N/A</v>
      </c>
      <c r="AQ155" s="91" t="str">
        <f t="shared" si="131"/>
        <v/>
      </c>
      <c r="AR155" s="55" t="e">
        <f t="shared" si="132"/>
        <v>#N/A</v>
      </c>
      <c r="AS155" s="275" t="str">
        <f t="shared" si="133"/>
        <v>未入力</v>
      </c>
    </row>
    <row r="156" spans="1:45" ht="14.25" hidden="1" customHeight="1" outlineLevel="1">
      <c r="B156" s="386">
        <f t="shared" si="126"/>
        <v>0</v>
      </c>
      <c r="C156" s="387"/>
      <c r="D156" s="90"/>
      <c r="E156" s="90"/>
      <c r="F156" s="90"/>
      <c r="G156" s="90"/>
      <c r="H156" s="90"/>
      <c r="I156" s="90"/>
      <c r="J156" s="90"/>
      <c r="K156" s="90"/>
      <c r="L156" s="90"/>
      <c r="M156" s="94">
        <f t="shared" si="127"/>
        <v>0</v>
      </c>
      <c r="N156" s="55">
        <f t="shared" si="128"/>
        <v>0</v>
      </c>
      <c r="U156" s="90"/>
      <c r="V156" s="90"/>
      <c r="W156" s="90"/>
      <c r="X156" s="90"/>
      <c r="Y156" s="90"/>
      <c r="Z156" s="90"/>
      <c r="AA156" s="90"/>
      <c r="AB156" s="90"/>
      <c r="AC156" s="90"/>
      <c r="AD156" s="260" t="e">
        <f>SUM($AO156:AO156)-$AR156</f>
        <v>#N/A</v>
      </c>
      <c r="AF156" s="90"/>
      <c r="AG156" s="90"/>
      <c r="AH156" s="90"/>
      <c r="AI156" s="90"/>
      <c r="AJ156" s="90"/>
      <c r="AK156" s="90"/>
      <c r="AL156" s="90"/>
      <c r="AM156" s="90"/>
      <c r="AN156" s="90"/>
      <c r="AO156" s="94">
        <f t="shared" si="129"/>
        <v>0</v>
      </c>
      <c r="AP156" s="91" t="e">
        <f t="shared" si="130"/>
        <v>#N/A</v>
      </c>
      <c r="AQ156" s="91" t="str">
        <f t="shared" si="131"/>
        <v/>
      </c>
      <c r="AR156" s="55" t="e">
        <f t="shared" si="132"/>
        <v>#N/A</v>
      </c>
      <c r="AS156" s="275" t="str">
        <f t="shared" si="133"/>
        <v>未入力</v>
      </c>
    </row>
    <row r="157" spans="1:45" ht="14.25" hidden="1" customHeight="1" outlineLevel="1">
      <c r="B157" s="372" t="s">
        <v>124</v>
      </c>
      <c r="C157" s="373"/>
      <c r="D157" s="94">
        <f t="shared" ref="D157:N157" si="134">SUM(D149:D156)</f>
        <v>0</v>
      </c>
      <c r="E157" s="94">
        <f t="shared" si="134"/>
        <v>0</v>
      </c>
      <c r="F157" s="94">
        <f t="shared" si="134"/>
        <v>0</v>
      </c>
      <c r="G157" s="94">
        <f t="shared" si="134"/>
        <v>0</v>
      </c>
      <c r="H157" s="94">
        <f t="shared" si="134"/>
        <v>0</v>
      </c>
      <c r="I157" s="94">
        <f t="shared" si="134"/>
        <v>0</v>
      </c>
      <c r="J157" s="94">
        <f t="shared" si="134"/>
        <v>0</v>
      </c>
      <c r="K157" s="94">
        <f t="shared" si="134"/>
        <v>0</v>
      </c>
      <c r="L157" s="94">
        <f t="shared" si="134"/>
        <v>0</v>
      </c>
      <c r="M157" s="94">
        <f t="shared" si="134"/>
        <v>0</v>
      </c>
      <c r="N157" s="94">
        <f t="shared" si="134"/>
        <v>0</v>
      </c>
      <c r="U157" s="94">
        <f t="shared" ref="U157:AD157" si="135">SUM(U149:U156)</f>
        <v>0</v>
      </c>
      <c r="V157" s="94">
        <f t="shared" si="135"/>
        <v>0</v>
      </c>
      <c r="W157" s="94">
        <f t="shared" si="135"/>
        <v>0</v>
      </c>
      <c r="X157" s="94">
        <f t="shared" si="135"/>
        <v>0</v>
      </c>
      <c r="Y157" s="94">
        <f t="shared" si="135"/>
        <v>0</v>
      </c>
      <c r="Z157" s="94">
        <f t="shared" si="135"/>
        <v>0</v>
      </c>
      <c r="AA157" s="94">
        <f t="shared" si="135"/>
        <v>0</v>
      </c>
      <c r="AB157" s="94">
        <f t="shared" si="135"/>
        <v>0</v>
      </c>
      <c r="AC157" s="94">
        <f t="shared" si="135"/>
        <v>0</v>
      </c>
      <c r="AD157" s="94" t="e">
        <f t="shared" si="135"/>
        <v>#N/A</v>
      </c>
      <c r="AF157" s="94">
        <f t="shared" ref="AF157:AO157" si="136">SUM(AF149:AF156)</f>
        <v>0</v>
      </c>
      <c r="AG157" s="94">
        <f t="shared" si="136"/>
        <v>0</v>
      </c>
      <c r="AH157" s="94">
        <f t="shared" si="136"/>
        <v>0</v>
      </c>
      <c r="AI157" s="94">
        <f t="shared" si="136"/>
        <v>0</v>
      </c>
      <c r="AJ157" s="94">
        <f t="shared" si="136"/>
        <v>0</v>
      </c>
      <c r="AK157" s="94">
        <f t="shared" si="136"/>
        <v>0</v>
      </c>
      <c r="AL157" s="94">
        <f t="shared" si="136"/>
        <v>0</v>
      </c>
      <c r="AM157" s="94">
        <f t="shared" si="136"/>
        <v>0</v>
      </c>
      <c r="AN157" s="94">
        <f t="shared" si="136"/>
        <v>0</v>
      </c>
      <c r="AO157" s="94">
        <f t="shared" si="136"/>
        <v>0</v>
      </c>
      <c r="AP157" s="56"/>
      <c r="AQ157" s="56"/>
      <c r="AR157" s="94"/>
      <c r="AS157" s="275"/>
    </row>
    <row r="158" spans="1:45" ht="3.75" hidden="1" customHeight="1" outlineLevel="1"/>
    <row r="159" spans="1:45" ht="22.5" customHeight="1" collapsed="1">
      <c r="A159" s="33" t="s">
        <v>657</v>
      </c>
      <c r="D159" s="353" t="s">
        <v>666</v>
      </c>
    </row>
    <row r="160" spans="1:45" ht="16.5" customHeight="1">
      <c r="B160" s="374" t="s">
        <v>665</v>
      </c>
      <c r="C160" s="375"/>
      <c r="D160" s="368">
        <f t="shared" ref="D160:M160" si="137">+D$28</f>
        <v>2014</v>
      </c>
      <c r="E160" s="368">
        <f t="shared" si="137"/>
        <v>2015</v>
      </c>
      <c r="F160" s="368">
        <f t="shared" si="137"/>
        <v>2016</v>
      </c>
      <c r="G160" s="368">
        <f t="shared" si="137"/>
        <v>2017</v>
      </c>
      <c r="H160" s="368">
        <f t="shared" si="137"/>
        <v>2018</v>
      </c>
      <c r="I160" s="368">
        <f t="shared" si="137"/>
        <v>2019</v>
      </c>
      <c r="J160" s="368">
        <f t="shared" si="137"/>
        <v>2020</v>
      </c>
      <c r="K160" s="368">
        <f t="shared" si="137"/>
        <v>2021</v>
      </c>
      <c r="L160" s="368">
        <f t="shared" si="137"/>
        <v>2022</v>
      </c>
      <c r="M160" s="368">
        <f t="shared" si="137"/>
        <v>2023</v>
      </c>
      <c r="N160" s="370" t="s">
        <v>124</v>
      </c>
    </row>
    <row r="161" spans="1:14" ht="16.5" customHeight="1">
      <c r="B161" s="349" t="s">
        <v>664</v>
      </c>
      <c r="C161" s="352" t="s">
        <v>663</v>
      </c>
      <c r="D161" s="369"/>
      <c r="E161" s="369"/>
      <c r="F161" s="369"/>
      <c r="G161" s="369"/>
      <c r="H161" s="369"/>
      <c r="I161" s="369"/>
      <c r="J161" s="369"/>
      <c r="K161" s="369"/>
      <c r="L161" s="369"/>
      <c r="M161" s="369"/>
      <c r="N161" s="371"/>
    </row>
    <row r="162" spans="1:14" ht="21" customHeight="1">
      <c r="B162" s="348" t="s">
        <v>687</v>
      </c>
      <c r="C162" s="356" t="s">
        <v>686</v>
      </c>
      <c r="D162" s="335">
        <v>-3500</v>
      </c>
      <c r="E162" s="95">
        <v>-5000</v>
      </c>
      <c r="F162" s="95">
        <v>-5000</v>
      </c>
      <c r="G162" s="95">
        <v>-5000</v>
      </c>
      <c r="H162" s="95">
        <v>-5000</v>
      </c>
      <c r="I162" s="95">
        <v>-5000</v>
      </c>
      <c r="J162" s="95">
        <v>-5000</v>
      </c>
      <c r="K162" s="95">
        <v>-5000</v>
      </c>
      <c r="L162" s="95">
        <v>-5000</v>
      </c>
      <c r="M162" s="95">
        <v>-5000</v>
      </c>
      <c r="N162" s="55">
        <f t="shared" ref="N162:N167" si="138">SUM(D162:M162)</f>
        <v>-48500</v>
      </c>
    </row>
    <row r="163" spans="1:14" ht="21" customHeight="1">
      <c r="B163" s="348" t="s">
        <v>684</v>
      </c>
      <c r="C163" s="356" t="s">
        <v>682</v>
      </c>
      <c r="D163" s="95">
        <v>-3000</v>
      </c>
      <c r="E163" s="95">
        <v>-3000</v>
      </c>
      <c r="F163" s="95">
        <v>-3000</v>
      </c>
      <c r="G163" s="95">
        <v>-3000</v>
      </c>
      <c r="H163" s="95">
        <v>-3000</v>
      </c>
      <c r="I163" s="95">
        <v>-3000</v>
      </c>
      <c r="J163" s="95">
        <v>-3000</v>
      </c>
      <c r="K163" s="95">
        <v>-3000</v>
      </c>
      <c r="L163" s="95">
        <v>-3000</v>
      </c>
      <c r="M163" s="95">
        <v>-3000</v>
      </c>
      <c r="N163" s="55">
        <f t="shared" si="138"/>
        <v>-30000</v>
      </c>
    </row>
    <row r="164" spans="1:14" ht="21" customHeight="1">
      <c r="B164" s="364" t="s">
        <v>690</v>
      </c>
      <c r="C164" s="356" t="s">
        <v>683</v>
      </c>
      <c r="D164" s="95">
        <v>-700</v>
      </c>
      <c r="E164" s="95">
        <v>-700</v>
      </c>
      <c r="F164" s="95">
        <v>-700</v>
      </c>
      <c r="G164" s="95">
        <v>-700</v>
      </c>
      <c r="H164" s="95">
        <v>-700</v>
      </c>
      <c r="I164" s="95">
        <v>-700</v>
      </c>
      <c r="J164" s="95">
        <v>-700</v>
      </c>
      <c r="K164" s="95">
        <v>-700</v>
      </c>
      <c r="L164" s="95">
        <v>-700</v>
      </c>
      <c r="M164" s="95">
        <v>-700</v>
      </c>
      <c r="N164" s="55">
        <f t="shared" si="138"/>
        <v>-7000</v>
      </c>
    </row>
    <row r="165" spans="1:14" ht="21" customHeight="1">
      <c r="B165" s="364" t="s">
        <v>691</v>
      </c>
      <c r="C165" s="356" t="s">
        <v>692</v>
      </c>
      <c r="D165" s="95">
        <v>-1200</v>
      </c>
      <c r="E165" s="95">
        <v>-1200</v>
      </c>
      <c r="F165" s="95">
        <v>-1200</v>
      </c>
      <c r="G165" s="95">
        <v>-1200</v>
      </c>
      <c r="H165" s="95">
        <v>-1200</v>
      </c>
      <c r="I165" s="95">
        <v>-1200</v>
      </c>
      <c r="J165" s="95">
        <v>-1200</v>
      </c>
      <c r="K165" s="95">
        <v>-1200</v>
      </c>
      <c r="L165" s="95">
        <v>-1200</v>
      </c>
      <c r="M165" s="95">
        <v>-1200</v>
      </c>
      <c r="N165" s="55">
        <f t="shared" si="138"/>
        <v>-12000</v>
      </c>
    </row>
    <row r="166" spans="1:14" ht="21" customHeight="1">
      <c r="B166" s="348"/>
      <c r="C166" s="356"/>
      <c r="D166" s="95"/>
      <c r="E166" s="95"/>
      <c r="F166" s="95"/>
      <c r="G166" s="95"/>
      <c r="H166" s="95"/>
      <c r="I166" s="95"/>
      <c r="J166" s="95"/>
      <c r="K166" s="95"/>
      <c r="L166" s="95"/>
      <c r="M166" s="95"/>
      <c r="N166" s="55">
        <f t="shared" si="138"/>
        <v>0</v>
      </c>
    </row>
    <row r="167" spans="1:14" ht="21" customHeight="1">
      <c r="B167" s="348"/>
      <c r="C167" s="356"/>
      <c r="D167" s="95"/>
      <c r="E167" s="95"/>
      <c r="F167" s="95"/>
      <c r="G167" s="95"/>
      <c r="H167" s="95"/>
      <c r="I167" s="95"/>
      <c r="J167" s="95"/>
      <c r="K167" s="95"/>
      <c r="L167" s="95"/>
      <c r="M167" s="95"/>
      <c r="N167" s="55">
        <f t="shared" si="138"/>
        <v>0</v>
      </c>
    </row>
    <row r="168" spans="1:14" ht="15" customHeight="1">
      <c r="B168" s="372" t="s">
        <v>124</v>
      </c>
      <c r="C168" s="373"/>
      <c r="D168" s="94">
        <f t="shared" ref="D168:N168" si="139">SUM(D162:D167)</f>
        <v>-8400</v>
      </c>
      <c r="E168" s="94">
        <f t="shared" si="139"/>
        <v>-9900</v>
      </c>
      <c r="F168" s="94">
        <f t="shared" si="139"/>
        <v>-9900</v>
      </c>
      <c r="G168" s="94">
        <f t="shared" si="139"/>
        <v>-9900</v>
      </c>
      <c r="H168" s="94">
        <f t="shared" si="139"/>
        <v>-9900</v>
      </c>
      <c r="I168" s="94">
        <f t="shared" si="139"/>
        <v>-9900</v>
      </c>
      <c r="J168" s="94">
        <f t="shared" si="139"/>
        <v>-9900</v>
      </c>
      <c r="K168" s="94">
        <f t="shared" si="139"/>
        <v>-9900</v>
      </c>
      <c r="L168" s="94">
        <f t="shared" si="139"/>
        <v>-9900</v>
      </c>
      <c r="M168" s="94">
        <f t="shared" si="139"/>
        <v>-9900</v>
      </c>
      <c r="N168" s="94">
        <f t="shared" si="139"/>
        <v>-97500</v>
      </c>
    </row>
    <row r="169" spans="1:14" ht="10.5" customHeight="1">
      <c r="B169" s="80"/>
      <c r="C169" s="274"/>
      <c r="D169" s="81"/>
    </row>
    <row r="170" spans="1:14" ht="22.5" customHeight="1" collapsed="1">
      <c r="A170" s="262" t="s">
        <v>668</v>
      </c>
      <c r="D170" s="353"/>
    </row>
    <row r="171" spans="1:14" ht="16.5" customHeight="1">
      <c r="B171" s="374" t="s">
        <v>669</v>
      </c>
      <c r="C171" s="375"/>
      <c r="D171" s="368">
        <f t="shared" ref="D171:M171" si="140">+D$28</f>
        <v>2014</v>
      </c>
      <c r="E171" s="368">
        <f t="shared" si="140"/>
        <v>2015</v>
      </c>
      <c r="F171" s="368">
        <f t="shared" si="140"/>
        <v>2016</v>
      </c>
      <c r="G171" s="368">
        <f t="shared" si="140"/>
        <v>2017</v>
      </c>
      <c r="H171" s="368">
        <f t="shared" si="140"/>
        <v>2018</v>
      </c>
      <c r="I171" s="368">
        <f t="shared" si="140"/>
        <v>2019</v>
      </c>
      <c r="J171" s="368">
        <f t="shared" si="140"/>
        <v>2020</v>
      </c>
      <c r="K171" s="368">
        <f t="shared" si="140"/>
        <v>2021</v>
      </c>
      <c r="L171" s="368">
        <f t="shared" si="140"/>
        <v>2022</v>
      </c>
      <c r="M171" s="368">
        <f t="shared" si="140"/>
        <v>2023</v>
      </c>
      <c r="N171" s="370" t="s">
        <v>124</v>
      </c>
    </row>
    <row r="172" spans="1:14" ht="16.5" customHeight="1">
      <c r="B172" s="349" t="s">
        <v>664</v>
      </c>
      <c r="C172" s="352" t="s">
        <v>663</v>
      </c>
      <c r="D172" s="369"/>
      <c r="E172" s="369"/>
      <c r="F172" s="369"/>
      <c r="G172" s="369"/>
      <c r="H172" s="369"/>
      <c r="I172" s="369"/>
      <c r="J172" s="369"/>
      <c r="K172" s="369"/>
      <c r="L172" s="369"/>
      <c r="M172" s="369"/>
      <c r="N172" s="371"/>
    </row>
    <row r="173" spans="1:14" ht="21" customHeight="1">
      <c r="B173" s="350" t="s">
        <v>689</v>
      </c>
      <c r="C173" s="356" t="s">
        <v>685</v>
      </c>
      <c r="D173" s="335"/>
      <c r="E173" s="95">
        <v>5000</v>
      </c>
      <c r="F173" s="95"/>
      <c r="G173" s="95"/>
      <c r="H173" s="95"/>
      <c r="I173" s="95"/>
      <c r="J173" s="95"/>
      <c r="K173" s="95"/>
      <c r="L173" s="95"/>
      <c r="M173" s="95"/>
      <c r="N173" s="55">
        <f t="shared" ref="N173:N178" si="141">SUM(D173:M173)</f>
        <v>5000</v>
      </c>
    </row>
    <row r="174" spans="1:14" ht="21" customHeight="1">
      <c r="B174" s="348"/>
      <c r="C174" s="356"/>
      <c r="D174" s="95"/>
      <c r="E174" s="95"/>
      <c r="F174" s="95"/>
      <c r="G174" s="95"/>
      <c r="H174" s="95"/>
      <c r="I174" s="95"/>
      <c r="J174" s="95"/>
      <c r="K174" s="95"/>
      <c r="L174" s="95"/>
      <c r="M174" s="95"/>
      <c r="N174" s="55">
        <f t="shared" si="141"/>
        <v>0</v>
      </c>
    </row>
    <row r="175" spans="1:14" ht="21" customHeight="1">
      <c r="B175" s="348"/>
      <c r="C175" s="356"/>
      <c r="D175" s="95"/>
      <c r="E175" s="95"/>
      <c r="F175" s="95"/>
      <c r="G175" s="95"/>
      <c r="H175" s="95"/>
      <c r="I175" s="95"/>
      <c r="J175" s="95"/>
      <c r="K175" s="95"/>
      <c r="L175" s="95"/>
      <c r="M175" s="95"/>
      <c r="N175" s="55">
        <f t="shared" si="141"/>
        <v>0</v>
      </c>
    </row>
    <row r="176" spans="1:14" ht="21" customHeight="1">
      <c r="B176" s="348"/>
      <c r="C176" s="356"/>
      <c r="D176" s="95"/>
      <c r="E176" s="95"/>
      <c r="F176" s="95"/>
      <c r="G176" s="95"/>
      <c r="H176" s="95"/>
      <c r="I176" s="95"/>
      <c r="J176" s="95"/>
      <c r="K176" s="95"/>
      <c r="L176" s="95"/>
      <c r="M176" s="95"/>
      <c r="N176" s="55">
        <f t="shared" si="141"/>
        <v>0</v>
      </c>
    </row>
    <row r="177" spans="1:21" ht="21" customHeight="1">
      <c r="B177" s="348"/>
      <c r="C177" s="356"/>
      <c r="D177" s="95"/>
      <c r="E177" s="95"/>
      <c r="F177" s="95"/>
      <c r="G177" s="95"/>
      <c r="H177" s="95"/>
      <c r="I177" s="95"/>
      <c r="J177" s="95"/>
      <c r="K177" s="95"/>
      <c r="L177" s="95"/>
      <c r="M177" s="95"/>
      <c r="N177" s="55">
        <f t="shared" si="141"/>
        <v>0</v>
      </c>
    </row>
    <row r="178" spans="1:21" ht="21" customHeight="1">
      <c r="B178" s="348"/>
      <c r="C178" s="356"/>
      <c r="D178" s="95"/>
      <c r="E178" s="95"/>
      <c r="F178" s="95"/>
      <c r="G178" s="95"/>
      <c r="H178" s="95"/>
      <c r="I178" s="95"/>
      <c r="J178" s="95"/>
      <c r="K178" s="95"/>
      <c r="L178" s="95"/>
      <c r="M178" s="95"/>
      <c r="N178" s="55">
        <f t="shared" si="141"/>
        <v>0</v>
      </c>
    </row>
    <row r="179" spans="1:21" ht="15" customHeight="1">
      <c r="B179" s="372" t="s">
        <v>124</v>
      </c>
      <c r="C179" s="373"/>
      <c r="D179" s="94">
        <f t="shared" ref="D179:N179" si="142">SUM(D173:D178)</f>
        <v>0</v>
      </c>
      <c r="E179" s="94">
        <f t="shared" si="142"/>
        <v>5000</v>
      </c>
      <c r="F179" s="94">
        <f t="shared" si="142"/>
        <v>0</v>
      </c>
      <c r="G179" s="94">
        <f t="shared" si="142"/>
        <v>0</v>
      </c>
      <c r="H179" s="94">
        <f t="shared" si="142"/>
        <v>0</v>
      </c>
      <c r="I179" s="94">
        <f t="shared" si="142"/>
        <v>0</v>
      </c>
      <c r="J179" s="94">
        <f t="shared" si="142"/>
        <v>0</v>
      </c>
      <c r="K179" s="94">
        <f t="shared" si="142"/>
        <v>0</v>
      </c>
      <c r="L179" s="94">
        <f t="shared" si="142"/>
        <v>0</v>
      </c>
      <c r="M179" s="94">
        <f t="shared" si="142"/>
        <v>0</v>
      </c>
      <c r="N179" s="94">
        <f t="shared" si="142"/>
        <v>5000</v>
      </c>
    </row>
    <row r="180" spans="1:21" ht="15" customHeight="1">
      <c r="B180" s="80"/>
      <c r="C180" s="274"/>
      <c r="D180" s="81"/>
    </row>
    <row r="181" spans="1:21" ht="15" customHeight="1">
      <c r="A181" s="33" t="s">
        <v>658</v>
      </c>
    </row>
    <row r="182" spans="1:21" ht="6" customHeight="1">
      <c r="A182" s="33"/>
    </row>
    <row r="183" spans="1:21" ht="13.5">
      <c r="A183" s="262" t="s">
        <v>673</v>
      </c>
      <c r="C183" s="57"/>
    </row>
    <row r="184" spans="1:21" ht="18" customHeight="1">
      <c r="B184" s="259" t="s">
        <v>674</v>
      </c>
      <c r="C184" s="32">
        <v>45000</v>
      </c>
      <c r="U184" s="58"/>
    </row>
    <row r="185" spans="1:21" ht="12.75" customHeight="1">
      <c r="B185" s="59"/>
      <c r="C185" s="50"/>
      <c r="D185" s="60"/>
      <c r="U185" s="58"/>
    </row>
    <row r="186" spans="1:21" ht="15.75" thickBot="1">
      <c r="A186" s="33" t="s">
        <v>659</v>
      </c>
      <c r="D186" s="57" t="s">
        <v>89</v>
      </c>
      <c r="F186" s="51" t="s">
        <v>88</v>
      </c>
      <c r="L186" s="51" t="s">
        <v>87</v>
      </c>
    </row>
    <row r="187" spans="1:21" ht="28.5" customHeight="1">
      <c r="B187" s="376" t="s">
        <v>641</v>
      </c>
      <c r="C187" s="377"/>
      <c r="D187" s="61" t="s">
        <v>660</v>
      </c>
      <c r="F187" s="62" t="s">
        <v>77</v>
      </c>
      <c r="G187" s="63" t="s">
        <v>76</v>
      </c>
      <c r="H187" s="63" t="s">
        <v>75</v>
      </c>
      <c r="I187" s="63" t="s">
        <v>74</v>
      </c>
      <c r="J187" s="63" t="s">
        <v>73</v>
      </c>
      <c r="K187" s="64" t="s">
        <v>72</v>
      </c>
      <c r="L187" s="62" t="s">
        <v>79</v>
      </c>
      <c r="M187" s="64" t="s">
        <v>78</v>
      </c>
    </row>
    <row r="188" spans="1:21" ht="15.75" customHeight="1">
      <c r="A188" s="30">
        <v>1</v>
      </c>
      <c r="B188" s="56" t="s">
        <v>71</v>
      </c>
      <c r="C188" s="336">
        <v>0.2</v>
      </c>
      <c r="D188" s="65">
        <f t="shared" ref="D188:D208" si="143">+$C$184*C188</f>
        <v>9000</v>
      </c>
      <c r="E188" s="66"/>
      <c r="F188" s="67">
        <f t="shared" ref="F188:F208" si="144">SUMIF($B$239:$B$679,$B188,P$239:P$679)</f>
        <v>1973.5680391184035</v>
      </c>
      <c r="G188" s="65">
        <f t="shared" ref="G188:G208" si="145">SUMIF($B$239:$B$679,$B188,Q$239:Q$679)</f>
        <v>2869.4867731871927</v>
      </c>
      <c r="H188" s="65">
        <f t="shared" ref="H188:H208" si="146">SUMIF($B$239:$B$679,$B188,R$239:R$679)</f>
        <v>988.98030731405174</v>
      </c>
      <c r="I188" s="65">
        <f t="shared" ref="I188:I208" si="147">SUMIF($B$239:$B$679,$B188,S$239:S$679)</f>
        <v>0</v>
      </c>
      <c r="J188" s="65">
        <f t="shared" ref="J188:J208" si="148">SUMIF($B$239:$B$679,$B188,T$239:T$679)</f>
        <v>3167.964880380352</v>
      </c>
      <c r="K188" s="68">
        <f t="shared" ref="K188:K208" si="149">SUMIF($B$239:$B$679,$B188,U$239:U$679)</f>
        <v>0</v>
      </c>
      <c r="L188" s="69">
        <f t="shared" ref="L188:M208" si="150">SUMIF($B$239:$B$679,$B188,G$239:G$679)</f>
        <v>17568509.987687267</v>
      </c>
      <c r="M188" s="70">
        <f>SUMIF($B$239:$B$679,$B188,H$239:H$679)</f>
        <v>9570349.8694617916</v>
      </c>
      <c r="N188" s="66"/>
    </row>
    <row r="189" spans="1:21" ht="15.75" customHeight="1">
      <c r="A189" s="30">
        <v>2</v>
      </c>
      <c r="B189" s="56" t="s">
        <v>70</v>
      </c>
      <c r="C189" s="336"/>
      <c r="D189" s="65">
        <f t="shared" si="143"/>
        <v>0</v>
      </c>
      <c r="E189" s="66"/>
      <c r="F189" s="67">
        <f t="shared" si="144"/>
        <v>0</v>
      </c>
      <c r="G189" s="65">
        <f t="shared" si="145"/>
        <v>0</v>
      </c>
      <c r="H189" s="65">
        <f t="shared" si="146"/>
        <v>0</v>
      </c>
      <c r="I189" s="65">
        <f t="shared" si="147"/>
        <v>0</v>
      </c>
      <c r="J189" s="65">
        <f t="shared" si="148"/>
        <v>0</v>
      </c>
      <c r="K189" s="68">
        <f t="shared" si="149"/>
        <v>0</v>
      </c>
      <c r="L189" s="69">
        <f t="shared" si="150"/>
        <v>0</v>
      </c>
      <c r="M189" s="70">
        <f t="shared" si="150"/>
        <v>0</v>
      </c>
      <c r="N189" s="66"/>
    </row>
    <row r="190" spans="1:21" ht="15.75" customHeight="1">
      <c r="A190" s="30">
        <v>3</v>
      </c>
      <c r="B190" s="56" t="s">
        <v>69</v>
      </c>
      <c r="C190" s="336"/>
      <c r="D190" s="65">
        <f t="shared" si="143"/>
        <v>0</v>
      </c>
      <c r="E190" s="66"/>
      <c r="F190" s="67">
        <f t="shared" si="144"/>
        <v>0</v>
      </c>
      <c r="G190" s="65">
        <f t="shared" si="145"/>
        <v>0</v>
      </c>
      <c r="H190" s="65">
        <f t="shared" si="146"/>
        <v>0</v>
      </c>
      <c r="I190" s="65">
        <f t="shared" si="147"/>
        <v>0</v>
      </c>
      <c r="J190" s="65">
        <f t="shared" si="148"/>
        <v>0</v>
      </c>
      <c r="K190" s="68">
        <f t="shared" si="149"/>
        <v>0</v>
      </c>
      <c r="L190" s="69">
        <f t="shared" si="150"/>
        <v>0</v>
      </c>
      <c r="M190" s="70">
        <f t="shared" si="150"/>
        <v>0</v>
      </c>
      <c r="N190" s="66"/>
    </row>
    <row r="191" spans="1:21" ht="15.75" customHeight="1">
      <c r="A191" s="30">
        <v>4</v>
      </c>
      <c r="B191" s="56" t="s">
        <v>68</v>
      </c>
      <c r="C191" s="336">
        <v>0.3</v>
      </c>
      <c r="D191" s="65">
        <f t="shared" si="143"/>
        <v>13500</v>
      </c>
      <c r="E191" s="66"/>
      <c r="F191" s="67">
        <f t="shared" si="144"/>
        <v>2170.3260657722549</v>
      </c>
      <c r="G191" s="65">
        <f t="shared" si="145"/>
        <v>3556.0446574530233</v>
      </c>
      <c r="H191" s="65">
        <f t="shared" si="146"/>
        <v>2352.0081058390419</v>
      </c>
      <c r="I191" s="65">
        <f t="shared" si="147"/>
        <v>0</v>
      </c>
      <c r="J191" s="65">
        <f t="shared" si="148"/>
        <v>5421.6211709356794</v>
      </c>
      <c r="K191" s="68">
        <f t="shared" si="149"/>
        <v>0</v>
      </c>
      <c r="L191" s="69">
        <f t="shared" si="150"/>
        <v>26933318.939654656</v>
      </c>
      <c r="M191" s="70">
        <f t="shared" si="150"/>
        <v>14317720.981410686</v>
      </c>
      <c r="N191" s="66"/>
    </row>
    <row r="192" spans="1:21" ht="15.75" customHeight="1">
      <c r="A192" s="30">
        <v>5</v>
      </c>
      <c r="B192" s="56" t="s">
        <v>67</v>
      </c>
      <c r="C192" s="336">
        <v>0.5</v>
      </c>
      <c r="D192" s="65">
        <f t="shared" si="143"/>
        <v>22500</v>
      </c>
      <c r="E192" s="66"/>
      <c r="F192" s="67">
        <f t="shared" si="144"/>
        <v>2167.9134186525484</v>
      </c>
      <c r="G192" s="65">
        <f t="shared" si="145"/>
        <v>3839.9815478190148</v>
      </c>
      <c r="H192" s="65">
        <f t="shared" si="146"/>
        <v>4622.3865471301478</v>
      </c>
      <c r="I192" s="65">
        <f t="shared" si="147"/>
        <v>0</v>
      </c>
      <c r="J192" s="65">
        <f t="shared" si="148"/>
        <v>11869.718486398287</v>
      </c>
      <c r="K192" s="68">
        <f t="shared" si="149"/>
        <v>0</v>
      </c>
      <c r="L192" s="69">
        <f t="shared" si="150"/>
        <v>46166525.719003409</v>
      </c>
      <c r="M192" s="70">
        <f t="shared" si="150"/>
        <v>24801079.933013737</v>
      </c>
      <c r="N192" s="66"/>
    </row>
    <row r="193" spans="1:34" ht="15.75" customHeight="1">
      <c r="A193" s="30">
        <v>6</v>
      </c>
      <c r="B193" s="56" t="s">
        <v>66</v>
      </c>
      <c r="C193" s="336"/>
      <c r="D193" s="65">
        <f t="shared" si="143"/>
        <v>0</v>
      </c>
      <c r="E193" s="66"/>
      <c r="F193" s="67">
        <f t="shared" si="144"/>
        <v>0</v>
      </c>
      <c r="G193" s="65">
        <f t="shared" si="145"/>
        <v>0</v>
      </c>
      <c r="H193" s="65">
        <f t="shared" si="146"/>
        <v>0</v>
      </c>
      <c r="I193" s="65">
        <f t="shared" si="147"/>
        <v>0</v>
      </c>
      <c r="J193" s="65">
        <f t="shared" si="148"/>
        <v>0</v>
      </c>
      <c r="K193" s="68">
        <f t="shared" si="149"/>
        <v>0</v>
      </c>
      <c r="L193" s="69">
        <f t="shared" si="150"/>
        <v>0</v>
      </c>
      <c r="M193" s="70">
        <f t="shared" si="150"/>
        <v>0</v>
      </c>
      <c r="N193" s="66"/>
    </row>
    <row r="194" spans="1:34" ht="15.75" customHeight="1">
      <c r="A194" s="30">
        <v>7</v>
      </c>
      <c r="B194" s="56" t="s">
        <v>54</v>
      </c>
      <c r="C194" s="336"/>
      <c r="D194" s="65">
        <f t="shared" si="143"/>
        <v>0</v>
      </c>
      <c r="E194" s="66"/>
      <c r="F194" s="67">
        <f t="shared" si="144"/>
        <v>0</v>
      </c>
      <c r="G194" s="65">
        <f t="shared" si="145"/>
        <v>0</v>
      </c>
      <c r="H194" s="65">
        <f t="shared" si="146"/>
        <v>0</v>
      </c>
      <c r="I194" s="65">
        <f t="shared" si="147"/>
        <v>0</v>
      </c>
      <c r="J194" s="65">
        <f t="shared" si="148"/>
        <v>0</v>
      </c>
      <c r="K194" s="68">
        <f t="shared" si="149"/>
        <v>0</v>
      </c>
      <c r="L194" s="69">
        <f t="shared" si="150"/>
        <v>0</v>
      </c>
      <c r="M194" s="70">
        <f t="shared" si="150"/>
        <v>0</v>
      </c>
      <c r="N194" s="66"/>
    </row>
    <row r="195" spans="1:34" ht="15.75" customHeight="1">
      <c r="A195" s="30">
        <v>8</v>
      </c>
      <c r="B195" s="56" t="s">
        <v>53</v>
      </c>
      <c r="C195" s="336"/>
      <c r="D195" s="65">
        <f t="shared" si="143"/>
        <v>0</v>
      </c>
      <c r="E195" s="66"/>
      <c r="F195" s="67">
        <f t="shared" si="144"/>
        <v>0</v>
      </c>
      <c r="G195" s="65">
        <f t="shared" si="145"/>
        <v>0</v>
      </c>
      <c r="H195" s="65">
        <f t="shared" si="146"/>
        <v>0</v>
      </c>
      <c r="I195" s="65">
        <f t="shared" si="147"/>
        <v>0</v>
      </c>
      <c r="J195" s="65">
        <f t="shared" si="148"/>
        <v>0</v>
      </c>
      <c r="K195" s="68">
        <f t="shared" si="149"/>
        <v>0</v>
      </c>
      <c r="L195" s="69">
        <f t="shared" si="150"/>
        <v>0</v>
      </c>
      <c r="M195" s="70">
        <f t="shared" si="150"/>
        <v>0</v>
      </c>
      <c r="N195" s="66"/>
    </row>
    <row r="196" spans="1:34" ht="15.75" customHeight="1">
      <c r="A196" s="30">
        <v>9</v>
      </c>
      <c r="B196" s="56" t="s">
        <v>52</v>
      </c>
      <c r="C196" s="336"/>
      <c r="D196" s="65">
        <f t="shared" si="143"/>
        <v>0</v>
      </c>
      <c r="E196" s="66"/>
      <c r="F196" s="67">
        <f t="shared" si="144"/>
        <v>0</v>
      </c>
      <c r="G196" s="65">
        <f t="shared" si="145"/>
        <v>0</v>
      </c>
      <c r="H196" s="65">
        <f t="shared" si="146"/>
        <v>0</v>
      </c>
      <c r="I196" s="65">
        <f t="shared" si="147"/>
        <v>0</v>
      </c>
      <c r="J196" s="65">
        <f t="shared" si="148"/>
        <v>0</v>
      </c>
      <c r="K196" s="68">
        <f t="shared" si="149"/>
        <v>0</v>
      </c>
      <c r="L196" s="69">
        <f t="shared" si="150"/>
        <v>0</v>
      </c>
      <c r="M196" s="70">
        <f t="shared" si="150"/>
        <v>0</v>
      </c>
      <c r="N196" s="66"/>
    </row>
    <row r="197" spans="1:34" ht="15.75" customHeight="1">
      <c r="A197" s="30">
        <v>10</v>
      </c>
      <c r="B197" s="56" t="s">
        <v>51</v>
      </c>
      <c r="C197" s="31"/>
      <c r="D197" s="65">
        <f t="shared" si="143"/>
        <v>0</v>
      </c>
      <c r="E197" s="66"/>
      <c r="F197" s="67">
        <f t="shared" si="144"/>
        <v>0</v>
      </c>
      <c r="G197" s="65">
        <f t="shared" si="145"/>
        <v>0</v>
      </c>
      <c r="H197" s="65">
        <f t="shared" si="146"/>
        <v>0</v>
      </c>
      <c r="I197" s="65">
        <f t="shared" si="147"/>
        <v>0</v>
      </c>
      <c r="J197" s="65">
        <f t="shared" si="148"/>
        <v>0</v>
      </c>
      <c r="K197" s="68">
        <f t="shared" si="149"/>
        <v>0</v>
      </c>
      <c r="L197" s="69">
        <f t="shared" si="150"/>
        <v>0</v>
      </c>
      <c r="M197" s="70">
        <f t="shared" si="150"/>
        <v>0</v>
      </c>
      <c r="N197" s="66"/>
    </row>
    <row r="198" spans="1:34" ht="15.75" customHeight="1">
      <c r="A198" s="30">
        <v>11</v>
      </c>
      <c r="B198" s="56" t="s">
        <v>50</v>
      </c>
      <c r="C198" s="31"/>
      <c r="D198" s="65">
        <f t="shared" si="143"/>
        <v>0</v>
      </c>
      <c r="E198" s="66"/>
      <c r="F198" s="67">
        <f t="shared" si="144"/>
        <v>0</v>
      </c>
      <c r="G198" s="65">
        <f t="shared" si="145"/>
        <v>0</v>
      </c>
      <c r="H198" s="65">
        <f t="shared" si="146"/>
        <v>0</v>
      </c>
      <c r="I198" s="65">
        <f t="shared" si="147"/>
        <v>0</v>
      </c>
      <c r="J198" s="65">
        <f t="shared" si="148"/>
        <v>0</v>
      </c>
      <c r="K198" s="68">
        <f t="shared" si="149"/>
        <v>0</v>
      </c>
      <c r="L198" s="69">
        <f t="shared" si="150"/>
        <v>0</v>
      </c>
      <c r="M198" s="70">
        <f t="shared" si="150"/>
        <v>0</v>
      </c>
      <c r="N198" s="66"/>
    </row>
    <row r="199" spans="1:34" ht="15.75" customHeight="1">
      <c r="A199" s="30">
        <v>12</v>
      </c>
      <c r="B199" s="56" t="s">
        <v>49</v>
      </c>
      <c r="C199" s="31"/>
      <c r="D199" s="65">
        <f t="shared" si="143"/>
        <v>0</v>
      </c>
      <c r="E199" s="66"/>
      <c r="F199" s="67">
        <f t="shared" si="144"/>
        <v>0</v>
      </c>
      <c r="G199" s="65">
        <f t="shared" si="145"/>
        <v>0</v>
      </c>
      <c r="H199" s="65">
        <f t="shared" si="146"/>
        <v>0</v>
      </c>
      <c r="I199" s="65">
        <f t="shared" si="147"/>
        <v>0</v>
      </c>
      <c r="J199" s="65">
        <f t="shared" si="148"/>
        <v>0</v>
      </c>
      <c r="K199" s="68">
        <f t="shared" si="149"/>
        <v>0</v>
      </c>
      <c r="L199" s="69">
        <f t="shared" si="150"/>
        <v>0</v>
      </c>
      <c r="M199" s="70">
        <f t="shared" si="150"/>
        <v>0</v>
      </c>
      <c r="N199" s="66"/>
    </row>
    <row r="200" spans="1:34" ht="15.75" customHeight="1">
      <c r="A200" s="30">
        <v>13</v>
      </c>
      <c r="B200" s="56" t="s">
        <v>48</v>
      </c>
      <c r="C200" s="31"/>
      <c r="D200" s="65">
        <f t="shared" si="143"/>
        <v>0</v>
      </c>
      <c r="E200" s="66"/>
      <c r="F200" s="67">
        <f t="shared" si="144"/>
        <v>0</v>
      </c>
      <c r="G200" s="65">
        <f t="shared" si="145"/>
        <v>0</v>
      </c>
      <c r="H200" s="65">
        <f t="shared" si="146"/>
        <v>0</v>
      </c>
      <c r="I200" s="65">
        <f t="shared" si="147"/>
        <v>0</v>
      </c>
      <c r="J200" s="65">
        <f t="shared" si="148"/>
        <v>0</v>
      </c>
      <c r="K200" s="68">
        <f t="shared" si="149"/>
        <v>0</v>
      </c>
      <c r="L200" s="69">
        <f t="shared" si="150"/>
        <v>0</v>
      </c>
      <c r="M200" s="70">
        <f t="shared" si="150"/>
        <v>0</v>
      </c>
      <c r="N200" s="66"/>
    </row>
    <row r="201" spans="1:34" ht="15.75" customHeight="1">
      <c r="A201" s="30">
        <v>14</v>
      </c>
      <c r="B201" s="56" t="s">
        <v>47</v>
      </c>
      <c r="C201" s="31"/>
      <c r="D201" s="65">
        <f t="shared" si="143"/>
        <v>0</v>
      </c>
      <c r="E201" s="66"/>
      <c r="F201" s="67">
        <f t="shared" si="144"/>
        <v>0</v>
      </c>
      <c r="G201" s="65">
        <f t="shared" si="145"/>
        <v>0</v>
      </c>
      <c r="H201" s="65">
        <f t="shared" si="146"/>
        <v>0</v>
      </c>
      <c r="I201" s="65">
        <f t="shared" si="147"/>
        <v>0</v>
      </c>
      <c r="J201" s="65">
        <f t="shared" si="148"/>
        <v>0</v>
      </c>
      <c r="K201" s="68">
        <f t="shared" si="149"/>
        <v>0</v>
      </c>
      <c r="L201" s="69">
        <f t="shared" si="150"/>
        <v>0</v>
      </c>
      <c r="M201" s="70">
        <f t="shared" si="150"/>
        <v>0</v>
      </c>
      <c r="N201" s="66"/>
    </row>
    <row r="202" spans="1:34" ht="15.75" customHeight="1">
      <c r="A202" s="30">
        <v>15</v>
      </c>
      <c r="B202" s="56" t="s">
        <v>46</v>
      </c>
      <c r="C202" s="31"/>
      <c r="D202" s="65">
        <f t="shared" si="143"/>
        <v>0</v>
      </c>
      <c r="E202" s="66"/>
      <c r="F202" s="67">
        <f t="shared" si="144"/>
        <v>0</v>
      </c>
      <c r="G202" s="65">
        <f t="shared" si="145"/>
        <v>0</v>
      </c>
      <c r="H202" s="65">
        <f t="shared" si="146"/>
        <v>0</v>
      </c>
      <c r="I202" s="65">
        <f t="shared" si="147"/>
        <v>0</v>
      </c>
      <c r="J202" s="65">
        <f t="shared" si="148"/>
        <v>0</v>
      </c>
      <c r="K202" s="68">
        <f t="shared" si="149"/>
        <v>0</v>
      </c>
      <c r="L202" s="69">
        <f t="shared" si="150"/>
        <v>0</v>
      </c>
      <c r="M202" s="70">
        <f t="shared" si="150"/>
        <v>0</v>
      </c>
      <c r="N202" s="66"/>
    </row>
    <row r="203" spans="1:34" ht="15.75" customHeight="1">
      <c r="A203" s="30">
        <v>16</v>
      </c>
      <c r="B203" s="56" t="s">
        <v>45</v>
      </c>
      <c r="C203" s="31"/>
      <c r="D203" s="65">
        <f t="shared" si="143"/>
        <v>0</v>
      </c>
      <c r="E203" s="66"/>
      <c r="F203" s="67">
        <f t="shared" si="144"/>
        <v>0</v>
      </c>
      <c r="G203" s="65">
        <f t="shared" si="145"/>
        <v>0</v>
      </c>
      <c r="H203" s="65">
        <f t="shared" si="146"/>
        <v>0</v>
      </c>
      <c r="I203" s="65">
        <f t="shared" si="147"/>
        <v>0</v>
      </c>
      <c r="J203" s="65">
        <f t="shared" si="148"/>
        <v>0</v>
      </c>
      <c r="K203" s="68">
        <f t="shared" si="149"/>
        <v>0</v>
      </c>
      <c r="L203" s="69">
        <f t="shared" si="150"/>
        <v>0</v>
      </c>
      <c r="M203" s="70">
        <f t="shared" si="150"/>
        <v>0</v>
      </c>
      <c r="N203" s="66"/>
    </row>
    <row r="204" spans="1:34" ht="15.75" customHeight="1">
      <c r="A204" s="30">
        <v>17</v>
      </c>
      <c r="B204" s="56" t="s">
        <v>44</v>
      </c>
      <c r="C204" s="31"/>
      <c r="D204" s="65">
        <f t="shared" si="143"/>
        <v>0</v>
      </c>
      <c r="E204" s="66"/>
      <c r="F204" s="67">
        <f t="shared" si="144"/>
        <v>0</v>
      </c>
      <c r="G204" s="65">
        <f t="shared" si="145"/>
        <v>0</v>
      </c>
      <c r="H204" s="65">
        <f t="shared" si="146"/>
        <v>0</v>
      </c>
      <c r="I204" s="65">
        <f t="shared" si="147"/>
        <v>0</v>
      </c>
      <c r="J204" s="65">
        <f t="shared" si="148"/>
        <v>0</v>
      </c>
      <c r="K204" s="68">
        <f t="shared" si="149"/>
        <v>0</v>
      </c>
      <c r="L204" s="69">
        <f t="shared" si="150"/>
        <v>0</v>
      </c>
      <c r="M204" s="70">
        <f t="shared" si="150"/>
        <v>0</v>
      </c>
      <c r="N204" s="66"/>
    </row>
    <row r="205" spans="1:34" ht="15.75" customHeight="1">
      <c r="A205" s="30">
        <v>18</v>
      </c>
      <c r="B205" s="56" t="s">
        <v>43</v>
      </c>
      <c r="C205" s="31"/>
      <c r="D205" s="65">
        <f t="shared" si="143"/>
        <v>0</v>
      </c>
      <c r="E205" s="66"/>
      <c r="F205" s="67">
        <f t="shared" si="144"/>
        <v>0</v>
      </c>
      <c r="G205" s="65">
        <f t="shared" si="145"/>
        <v>0</v>
      </c>
      <c r="H205" s="65">
        <f t="shared" si="146"/>
        <v>0</v>
      </c>
      <c r="I205" s="65">
        <f t="shared" si="147"/>
        <v>0</v>
      </c>
      <c r="J205" s="65">
        <f t="shared" si="148"/>
        <v>0</v>
      </c>
      <c r="K205" s="68">
        <f t="shared" si="149"/>
        <v>0</v>
      </c>
      <c r="L205" s="69">
        <f t="shared" si="150"/>
        <v>0</v>
      </c>
      <c r="M205" s="70">
        <f t="shared" si="150"/>
        <v>0</v>
      </c>
      <c r="N205" s="66"/>
      <c r="S205" s="71"/>
      <c r="T205" s="71"/>
      <c r="U205" s="71"/>
      <c r="V205" s="71"/>
      <c r="W205" s="71"/>
      <c r="X205" s="71"/>
      <c r="Y205" s="71"/>
      <c r="Z205" s="71"/>
      <c r="AA205" s="71"/>
      <c r="AB205" s="71"/>
      <c r="AC205" s="71"/>
      <c r="AD205" s="71"/>
      <c r="AE205" s="71"/>
      <c r="AF205" s="71"/>
      <c r="AG205" s="71"/>
      <c r="AH205" s="71"/>
    </row>
    <row r="206" spans="1:34" ht="15.75" customHeight="1">
      <c r="A206" s="30">
        <v>19</v>
      </c>
      <c r="B206" s="56" t="s">
        <v>42</v>
      </c>
      <c r="C206" s="31"/>
      <c r="D206" s="65">
        <f t="shared" si="143"/>
        <v>0</v>
      </c>
      <c r="E206" s="66"/>
      <c r="F206" s="67">
        <f t="shared" si="144"/>
        <v>0</v>
      </c>
      <c r="G206" s="65">
        <f t="shared" si="145"/>
        <v>0</v>
      </c>
      <c r="H206" s="65">
        <f t="shared" si="146"/>
        <v>0</v>
      </c>
      <c r="I206" s="65">
        <f t="shared" si="147"/>
        <v>0</v>
      </c>
      <c r="J206" s="65">
        <f t="shared" si="148"/>
        <v>0</v>
      </c>
      <c r="K206" s="68">
        <f t="shared" si="149"/>
        <v>0</v>
      </c>
      <c r="L206" s="69">
        <f t="shared" si="150"/>
        <v>0</v>
      </c>
      <c r="M206" s="70">
        <f t="shared" si="150"/>
        <v>0</v>
      </c>
      <c r="N206" s="66"/>
    </row>
    <row r="207" spans="1:34" ht="15.75" customHeight="1">
      <c r="A207" s="30">
        <v>20</v>
      </c>
      <c r="B207" s="56" t="s">
        <v>41</v>
      </c>
      <c r="C207" s="31"/>
      <c r="D207" s="65">
        <f t="shared" si="143"/>
        <v>0</v>
      </c>
      <c r="E207" s="66"/>
      <c r="F207" s="67">
        <f t="shared" si="144"/>
        <v>0</v>
      </c>
      <c r="G207" s="65">
        <f t="shared" si="145"/>
        <v>0</v>
      </c>
      <c r="H207" s="65">
        <f t="shared" si="146"/>
        <v>0</v>
      </c>
      <c r="I207" s="65">
        <f t="shared" si="147"/>
        <v>0</v>
      </c>
      <c r="J207" s="65">
        <f t="shared" si="148"/>
        <v>0</v>
      </c>
      <c r="K207" s="68">
        <f t="shared" si="149"/>
        <v>0</v>
      </c>
      <c r="L207" s="69">
        <f t="shared" si="150"/>
        <v>0</v>
      </c>
      <c r="M207" s="70">
        <f t="shared" si="150"/>
        <v>0</v>
      </c>
      <c r="N207" s="66"/>
    </row>
    <row r="208" spans="1:34" ht="15.75" customHeight="1">
      <c r="A208" s="30">
        <v>21</v>
      </c>
      <c r="B208" s="56" t="s">
        <v>30</v>
      </c>
      <c r="C208" s="31"/>
      <c r="D208" s="65">
        <f t="shared" si="143"/>
        <v>0</v>
      </c>
      <c r="E208" s="66"/>
      <c r="F208" s="67">
        <f t="shared" si="144"/>
        <v>0</v>
      </c>
      <c r="G208" s="65">
        <f t="shared" si="145"/>
        <v>0</v>
      </c>
      <c r="H208" s="65">
        <f t="shared" si="146"/>
        <v>0</v>
      </c>
      <c r="I208" s="65">
        <f t="shared" si="147"/>
        <v>0</v>
      </c>
      <c r="J208" s="65">
        <f t="shared" si="148"/>
        <v>0</v>
      </c>
      <c r="K208" s="68">
        <f t="shared" si="149"/>
        <v>0</v>
      </c>
      <c r="L208" s="69">
        <f t="shared" si="150"/>
        <v>0</v>
      </c>
      <c r="M208" s="70">
        <f t="shared" si="150"/>
        <v>0</v>
      </c>
      <c r="N208" s="66"/>
    </row>
    <row r="209" spans="1:14" ht="15.75" customHeight="1" thickBot="1">
      <c r="B209" s="72"/>
      <c r="C209" s="73">
        <f>SUM(C188:C208)</f>
        <v>1</v>
      </c>
      <c r="D209" s="74">
        <f>SUM(D188:D208)</f>
        <v>45000</v>
      </c>
      <c r="E209" s="71"/>
      <c r="F209" s="75">
        <f t="shared" ref="F209:M209" si="151">SUM(F188:F208)</f>
        <v>6311.8075235432061</v>
      </c>
      <c r="G209" s="76">
        <f t="shared" si="151"/>
        <v>10265.512978459232</v>
      </c>
      <c r="H209" s="76">
        <f t="shared" si="151"/>
        <v>7963.3749602832413</v>
      </c>
      <c r="I209" s="76">
        <f t="shared" si="151"/>
        <v>0</v>
      </c>
      <c r="J209" s="76">
        <f t="shared" si="151"/>
        <v>20459.304537714321</v>
      </c>
      <c r="K209" s="77">
        <f t="shared" si="151"/>
        <v>0</v>
      </c>
      <c r="L209" s="78">
        <f t="shared" si="151"/>
        <v>90668354.646345332</v>
      </c>
      <c r="M209" s="79">
        <f t="shared" si="151"/>
        <v>48689150.783886217</v>
      </c>
      <c r="N209" s="71"/>
    </row>
    <row r="210" spans="1:14" ht="11.25" customHeight="1">
      <c r="B210" s="80"/>
      <c r="C210" s="274" t="str">
        <f>IF(C209=100%,"OK","NG")</f>
        <v>OK</v>
      </c>
      <c r="D210" s="81"/>
    </row>
    <row r="211" spans="1:14" ht="15.75" thickBot="1">
      <c r="A211" s="33" t="s">
        <v>661</v>
      </c>
      <c r="D211" s="57" t="s">
        <v>89</v>
      </c>
      <c r="F211" s="51" t="s">
        <v>88</v>
      </c>
      <c r="L211" s="51" t="s">
        <v>87</v>
      </c>
    </row>
    <row r="212" spans="1:14" ht="27.75" customHeight="1">
      <c r="B212" s="376" t="s">
        <v>662</v>
      </c>
      <c r="C212" s="377"/>
      <c r="D212" s="61" t="s">
        <v>660</v>
      </c>
      <c r="F212" s="62" t="s">
        <v>77</v>
      </c>
      <c r="G212" s="63" t="s">
        <v>76</v>
      </c>
      <c r="H212" s="63" t="s">
        <v>75</v>
      </c>
      <c r="I212" s="63" t="s">
        <v>74</v>
      </c>
      <c r="J212" s="63" t="s">
        <v>73</v>
      </c>
      <c r="K212" s="64" t="s">
        <v>72</v>
      </c>
      <c r="L212" s="62" t="s">
        <v>79</v>
      </c>
      <c r="M212" s="64" t="s">
        <v>78</v>
      </c>
    </row>
    <row r="213" spans="1:14" ht="15.75" customHeight="1">
      <c r="A213" s="30">
        <v>1</v>
      </c>
      <c r="B213" s="56" t="s">
        <v>125</v>
      </c>
      <c r="C213" s="31"/>
      <c r="D213" s="65">
        <f t="shared" ref="D213:D233" si="152">+$C$184*C213</f>
        <v>0</v>
      </c>
      <c r="E213" s="66"/>
      <c r="F213" s="67">
        <f t="shared" ref="F213:F233" si="153">SUMIF($C$239:$C$679,$B213,P$239:P$679)</f>
        <v>0</v>
      </c>
      <c r="G213" s="65">
        <f t="shared" ref="G213:G233" si="154">SUMIF($C$239:$C$679,$B213,Q$239:Q$679)</f>
        <v>0</v>
      </c>
      <c r="H213" s="65">
        <f t="shared" ref="H213:H233" si="155">SUMIF($C$239:$C$679,$B213,R$239:R$679)</f>
        <v>0</v>
      </c>
      <c r="I213" s="65">
        <f t="shared" ref="I213:I233" si="156">SUMIF($C$239:$C$679,$B213,S$239:S$679)</f>
        <v>0</v>
      </c>
      <c r="J213" s="65">
        <f t="shared" ref="J213:J233" si="157">SUMIF($C$239:$C$679,$B213,T$239:T$679)</f>
        <v>0</v>
      </c>
      <c r="K213" s="68">
        <f t="shared" ref="K213:K233" si="158">SUMIF($C$239:$C$679,$B213,U$239:U$679)</f>
        <v>0</v>
      </c>
      <c r="L213" s="69">
        <f>SUMIF($C$239:$C$679,$B213,G$239:G$679)</f>
        <v>0</v>
      </c>
      <c r="M213" s="70">
        <f t="shared" ref="M213:M233" si="159">SUMIF($C$239:$C$679,$B213,H$239:H$679)</f>
        <v>0</v>
      </c>
      <c r="N213" s="66"/>
    </row>
    <row r="214" spans="1:14" ht="15.75" customHeight="1">
      <c r="A214" s="30">
        <v>2</v>
      </c>
      <c r="B214" s="56" t="s">
        <v>126</v>
      </c>
      <c r="C214" s="336"/>
      <c r="D214" s="65">
        <f t="shared" si="152"/>
        <v>0</v>
      </c>
      <c r="E214" s="66"/>
      <c r="F214" s="67">
        <f t="shared" si="153"/>
        <v>0</v>
      </c>
      <c r="G214" s="65">
        <f t="shared" si="154"/>
        <v>0</v>
      </c>
      <c r="H214" s="65">
        <f t="shared" si="155"/>
        <v>0</v>
      </c>
      <c r="I214" s="65">
        <f t="shared" si="156"/>
        <v>0</v>
      </c>
      <c r="J214" s="65">
        <f t="shared" si="157"/>
        <v>0</v>
      </c>
      <c r="K214" s="68">
        <f t="shared" si="158"/>
        <v>0</v>
      </c>
      <c r="L214" s="69">
        <f t="shared" ref="L214:L233" si="160">SUMIF($C$239:$C$679,$B214,G$239:G$679)</f>
        <v>0</v>
      </c>
      <c r="M214" s="70">
        <f t="shared" si="159"/>
        <v>0</v>
      </c>
      <c r="N214" s="66"/>
    </row>
    <row r="215" spans="1:14" ht="15.75" customHeight="1">
      <c r="A215" s="30">
        <v>3</v>
      </c>
      <c r="B215" s="56" t="s">
        <v>127</v>
      </c>
      <c r="C215" s="336"/>
      <c r="D215" s="65">
        <f t="shared" si="152"/>
        <v>0</v>
      </c>
      <c r="E215" s="66"/>
      <c r="F215" s="67">
        <f t="shared" si="153"/>
        <v>0</v>
      </c>
      <c r="G215" s="65">
        <f t="shared" si="154"/>
        <v>0</v>
      </c>
      <c r="H215" s="65">
        <f t="shared" si="155"/>
        <v>0</v>
      </c>
      <c r="I215" s="65">
        <f t="shared" si="156"/>
        <v>0</v>
      </c>
      <c r="J215" s="65">
        <f t="shared" si="157"/>
        <v>0</v>
      </c>
      <c r="K215" s="68">
        <f t="shared" si="158"/>
        <v>0</v>
      </c>
      <c r="L215" s="69">
        <f t="shared" si="160"/>
        <v>0</v>
      </c>
      <c r="M215" s="70">
        <f t="shared" si="159"/>
        <v>0</v>
      </c>
      <c r="N215" s="66"/>
    </row>
    <row r="216" spans="1:14" ht="15.75" customHeight="1">
      <c r="A216" s="30">
        <v>4</v>
      </c>
      <c r="B216" s="56" t="s">
        <v>128</v>
      </c>
      <c r="C216" s="336"/>
      <c r="D216" s="65">
        <f t="shared" si="152"/>
        <v>0</v>
      </c>
      <c r="E216" s="66"/>
      <c r="F216" s="67">
        <f t="shared" si="153"/>
        <v>0</v>
      </c>
      <c r="G216" s="65">
        <f t="shared" si="154"/>
        <v>0</v>
      </c>
      <c r="H216" s="65">
        <f t="shared" si="155"/>
        <v>0</v>
      </c>
      <c r="I216" s="65">
        <f t="shared" si="156"/>
        <v>0</v>
      </c>
      <c r="J216" s="65">
        <f t="shared" si="157"/>
        <v>0</v>
      </c>
      <c r="K216" s="68">
        <f t="shared" si="158"/>
        <v>0</v>
      </c>
      <c r="L216" s="69">
        <f t="shared" si="160"/>
        <v>0</v>
      </c>
      <c r="M216" s="70">
        <f t="shared" si="159"/>
        <v>0</v>
      </c>
      <c r="N216" s="66"/>
    </row>
    <row r="217" spans="1:14" ht="15.75" customHeight="1">
      <c r="A217" s="30">
        <v>5</v>
      </c>
      <c r="B217" s="56" t="s">
        <v>40</v>
      </c>
      <c r="C217" s="336"/>
      <c r="D217" s="65">
        <f t="shared" si="152"/>
        <v>0</v>
      </c>
      <c r="E217" s="66"/>
      <c r="F217" s="67">
        <f t="shared" si="153"/>
        <v>0</v>
      </c>
      <c r="G217" s="65">
        <f t="shared" si="154"/>
        <v>0</v>
      </c>
      <c r="H217" s="65">
        <f t="shared" si="155"/>
        <v>0</v>
      </c>
      <c r="I217" s="65">
        <f t="shared" si="156"/>
        <v>0</v>
      </c>
      <c r="J217" s="65">
        <f t="shared" si="157"/>
        <v>0</v>
      </c>
      <c r="K217" s="68">
        <f t="shared" si="158"/>
        <v>0</v>
      </c>
      <c r="L217" s="69">
        <f t="shared" si="160"/>
        <v>0</v>
      </c>
      <c r="M217" s="70">
        <f t="shared" si="159"/>
        <v>0</v>
      </c>
      <c r="N217" s="66"/>
    </row>
    <row r="218" spans="1:14" ht="15.75" customHeight="1">
      <c r="A218" s="30">
        <v>6</v>
      </c>
      <c r="B218" s="56" t="s">
        <v>129</v>
      </c>
      <c r="C218" s="336">
        <v>0.5</v>
      </c>
      <c r="D218" s="65">
        <f t="shared" si="152"/>
        <v>22500</v>
      </c>
      <c r="E218" s="66"/>
      <c r="F218" s="67">
        <f t="shared" si="153"/>
        <v>1127.4550991113035</v>
      </c>
      <c r="G218" s="65">
        <f t="shared" si="154"/>
        <v>4379.6316749832949</v>
      </c>
      <c r="H218" s="65">
        <f t="shared" si="155"/>
        <v>4484.89819251276</v>
      </c>
      <c r="I218" s="65">
        <f t="shared" si="156"/>
        <v>0</v>
      </c>
      <c r="J218" s="65">
        <f t="shared" si="157"/>
        <v>12508.015033392643</v>
      </c>
      <c r="K218" s="68">
        <f t="shared" si="158"/>
        <v>0</v>
      </c>
      <c r="L218" s="69">
        <f t="shared" si="160"/>
        <v>42605193.756811999</v>
      </c>
      <c r="M218" s="70">
        <f t="shared" si="159"/>
        <v>22767739.000424761</v>
      </c>
      <c r="N218" s="66"/>
    </row>
    <row r="219" spans="1:14" ht="15.75" customHeight="1">
      <c r="A219" s="30">
        <v>7</v>
      </c>
      <c r="B219" s="56" t="s">
        <v>130</v>
      </c>
      <c r="C219" s="336">
        <v>0.5</v>
      </c>
      <c r="D219" s="65">
        <f t="shared" si="152"/>
        <v>22500</v>
      </c>
      <c r="E219" s="66"/>
      <c r="F219" s="67">
        <f t="shared" si="153"/>
        <v>5184.3524244319033</v>
      </c>
      <c r="G219" s="65">
        <f t="shared" si="154"/>
        <v>5885.8813034759369</v>
      </c>
      <c r="H219" s="65">
        <f t="shared" si="155"/>
        <v>3478.4767677704813</v>
      </c>
      <c r="I219" s="65">
        <f t="shared" si="156"/>
        <v>0</v>
      </c>
      <c r="J219" s="65">
        <f t="shared" si="157"/>
        <v>7951.2895043216786</v>
      </c>
      <c r="K219" s="68">
        <f t="shared" si="158"/>
        <v>0</v>
      </c>
      <c r="L219" s="69">
        <f t="shared" si="160"/>
        <v>48063160.889533341</v>
      </c>
      <c r="M219" s="70">
        <f t="shared" si="159"/>
        <v>25921411.783461452</v>
      </c>
      <c r="N219" s="66"/>
    </row>
    <row r="220" spans="1:14" ht="15.75" customHeight="1">
      <c r="A220" s="30">
        <v>8</v>
      </c>
      <c r="B220" s="56" t="s">
        <v>131</v>
      </c>
      <c r="C220" s="336"/>
      <c r="D220" s="65">
        <f t="shared" si="152"/>
        <v>0</v>
      </c>
      <c r="E220" s="66"/>
      <c r="F220" s="67">
        <f t="shared" si="153"/>
        <v>0</v>
      </c>
      <c r="G220" s="65">
        <f t="shared" si="154"/>
        <v>0</v>
      </c>
      <c r="H220" s="65">
        <f t="shared" si="155"/>
        <v>0</v>
      </c>
      <c r="I220" s="65">
        <f t="shared" si="156"/>
        <v>0</v>
      </c>
      <c r="J220" s="65">
        <f t="shared" si="157"/>
        <v>0</v>
      </c>
      <c r="K220" s="68">
        <f t="shared" si="158"/>
        <v>0</v>
      </c>
      <c r="L220" s="69">
        <f t="shared" si="160"/>
        <v>0</v>
      </c>
      <c r="M220" s="70">
        <f t="shared" si="159"/>
        <v>0</v>
      </c>
      <c r="N220" s="66"/>
    </row>
    <row r="221" spans="1:14" ht="15.75" customHeight="1">
      <c r="A221" s="30">
        <v>9</v>
      </c>
      <c r="B221" s="56" t="s">
        <v>132</v>
      </c>
      <c r="C221" s="336"/>
      <c r="D221" s="65">
        <f t="shared" si="152"/>
        <v>0</v>
      </c>
      <c r="E221" s="66"/>
      <c r="F221" s="67">
        <f t="shared" si="153"/>
        <v>0</v>
      </c>
      <c r="G221" s="65">
        <f t="shared" si="154"/>
        <v>0</v>
      </c>
      <c r="H221" s="65">
        <f t="shared" si="155"/>
        <v>0</v>
      </c>
      <c r="I221" s="65">
        <f t="shared" si="156"/>
        <v>0</v>
      </c>
      <c r="J221" s="65">
        <f t="shared" si="157"/>
        <v>0</v>
      </c>
      <c r="K221" s="68">
        <f t="shared" si="158"/>
        <v>0</v>
      </c>
      <c r="L221" s="69">
        <f t="shared" si="160"/>
        <v>0</v>
      </c>
      <c r="M221" s="70">
        <f t="shared" si="159"/>
        <v>0</v>
      </c>
      <c r="N221" s="66"/>
    </row>
    <row r="222" spans="1:14" ht="15.75" customHeight="1">
      <c r="A222" s="30">
        <v>10</v>
      </c>
      <c r="B222" s="56" t="s">
        <v>133</v>
      </c>
      <c r="C222" s="31"/>
      <c r="D222" s="65">
        <f t="shared" si="152"/>
        <v>0</v>
      </c>
      <c r="E222" s="66"/>
      <c r="F222" s="67">
        <f t="shared" si="153"/>
        <v>0</v>
      </c>
      <c r="G222" s="65">
        <f t="shared" si="154"/>
        <v>0</v>
      </c>
      <c r="H222" s="65">
        <f t="shared" si="155"/>
        <v>0</v>
      </c>
      <c r="I222" s="65">
        <f t="shared" si="156"/>
        <v>0</v>
      </c>
      <c r="J222" s="65">
        <f t="shared" si="157"/>
        <v>0</v>
      </c>
      <c r="K222" s="68">
        <f t="shared" si="158"/>
        <v>0</v>
      </c>
      <c r="L222" s="69">
        <f t="shared" si="160"/>
        <v>0</v>
      </c>
      <c r="M222" s="70">
        <f t="shared" si="159"/>
        <v>0</v>
      </c>
      <c r="N222" s="66"/>
    </row>
    <row r="223" spans="1:14" ht="15.75" customHeight="1">
      <c r="A223" s="30">
        <v>11</v>
      </c>
      <c r="B223" s="56" t="s">
        <v>134</v>
      </c>
      <c r="C223" s="31"/>
      <c r="D223" s="65">
        <f t="shared" si="152"/>
        <v>0</v>
      </c>
      <c r="E223" s="66"/>
      <c r="F223" s="67">
        <f t="shared" si="153"/>
        <v>0</v>
      </c>
      <c r="G223" s="65">
        <f t="shared" si="154"/>
        <v>0</v>
      </c>
      <c r="H223" s="65">
        <f t="shared" si="155"/>
        <v>0</v>
      </c>
      <c r="I223" s="65">
        <f t="shared" si="156"/>
        <v>0</v>
      </c>
      <c r="J223" s="65">
        <f t="shared" si="157"/>
        <v>0</v>
      </c>
      <c r="K223" s="68">
        <f t="shared" si="158"/>
        <v>0</v>
      </c>
      <c r="L223" s="69">
        <f t="shared" si="160"/>
        <v>0</v>
      </c>
      <c r="M223" s="70">
        <f t="shared" si="159"/>
        <v>0</v>
      </c>
      <c r="N223" s="66"/>
    </row>
    <row r="224" spans="1:14" ht="15.75" customHeight="1">
      <c r="A224" s="30">
        <v>12</v>
      </c>
      <c r="B224" s="56" t="s">
        <v>39</v>
      </c>
      <c r="C224" s="31"/>
      <c r="D224" s="65">
        <f t="shared" si="152"/>
        <v>0</v>
      </c>
      <c r="E224" s="66"/>
      <c r="F224" s="67">
        <f t="shared" si="153"/>
        <v>0</v>
      </c>
      <c r="G224" s="65">
        <f t="shared" si="154"/>
        <v>0</v>
      </c>
      <c r="H224" s="65">
        <f t="shared" si="155"/>
        <v>0</v>
      </c>
      <c r="I224" s="65">
        <f t="shared" si="156"/>
        <v>0</v>
      </c>
      <c r="J224" s="65">
        <f t="shared" si="157"/>
        <v>0</v>
      </c>
      <c r="K224" s="68">
        <f t="shared" si="158"/>
        <v>0</v>
      </c>
      <c r="L224" s="69">
        <f t="shared" si="160"/>
        <v>0</v>
      </c>
      <c r="M224" s="70">
        <f t="shared" si="159"/>
        <v>0</v>
      </c>
      <c r="N224" s="66"/>
    </row>
    <row r="225" spans="1:63" ht="15.75" customHeight="1">
      <c r="A225" s="30">
        <v>13</v>
      </c>
      <c r="B225" s="56" t="s">
        <v>38</v>
      </c>
      <c r="C225" s="31"/>
      <c r="D225" s="65">
        <f t="shared" si="152"/>
        <v>0</v>
      </c>
      <c r="E225" s="66"/>
      <c r="F225" s="67">
        <f t="shared" si="153"/>
        <v>0</v>
      </c>
      <c r="G225" s="65">
        <f t="shared" si="154"/>
        <v>0</v>
      </c>
      <c r="H225" s="65">
        <f t="shared" si="155"/>
        <v>0</v>
      </c>
      <c r="I225" s="65">
        <f t="shared" si="156"/>
        <v>0</v>
      </c>
      <c r="J225" s="65">
        <f t="shared" si="157"/>
        <v>0</v>
      </c>
      <c r="K225" s="68">
        <f t="shared" si="158"/>
        <v>0</v>
      </c>
      <c r="L225" s="69">
        <f t="shared" si="160"/>
        <v>0</v>
      </c>
      <c r="M225" s="70">
        <f t="shared" si="159"/>
        <v>0</v>
      </c>
      <c r="N225" s="66"/>
    </row>
    <row r="226" spans="1:63" ht="15.75" customHeight="1">
      <c r="A226" s="30">
        <v>14</v>
      </c>
      <c r="B226" s="56" t="s">
        <v>37</v>
      </c>
      <c r="C226" s="31"/>
      <c r="D226" s="65">
        <f t="shared" si="152"/>
        <v>0</v>
      </c>
      <c r="E226" s="66"/>
      <c r="F226" s="67">
        <f t="shared" si="153"/>
        <v>0</v>
      </c>
      <c r="G226" s="65">
        <f t="shared" si="154"/>
        <v>0</v>
      </c>
      <c r="H226" s="65">
        <f t="shared" si="155"/>
        <v>0</v>
      </c>
      <c r="I226" s="65">
        <f t="shared" si="156"/>
        <v>0</v>
      </c>
      <c r="J226" s="65">
        <f t="shared" si="157"/>
        <v>0</v>
      </c>
      <c r="K226" s="68">
        <f t="shared" si="158"/>
        <v>0</v>
      </c>
      <c r="L226" s="69">
        <f t="shared" si="160"/>
        <v>0</v>
      </c>
      <c r="M226" s="70">
        <f t="shared" si="159"/>
        <v>0</v>
      </c>
      <c r="N226" s="66"/>
      <c r="O226" s="195"/>
      <c r="P226" s="195"/>
      <c r="Q226" s="195"/>
      <c r="R226" s="195"/>
    </row>
    <row r="227" spans="1:63" ht="15.75" customHeight="1">
      <c r="A227" s="30">
        <v>15</v>
      </c>
      <c r="B227" s="56" t="s">
        <v>36</v>
      </c>
      <c r="C227" s="31"/>
      <c r="D227" s="65">
        <f t="shared" si="152"/>
        <v>0</v>
      </c>
      <c r="E227" s="66"/>
      <c r="F227" s="67">
        <f t="shared" si="153"/>
        <v>0</v>
      </c>
      <c r="G227" s="65">
        <f t="shared" si="154"/>
        <v>0</v>
      </c>
      <c r="H227" s="65">
        <f t="shared" si="155"/>
        <v>0</v>
      </c>
      <c r="I227" s="65">
        <f t="shared" si="156"/>
        <v>0</v>
      </c>
      <c r="J227" s="65">
        <f t="shared" si="157"/>
        <v>0</v>
      </c>
      <c r="K227" s="68">
        <f t="shared" si="158"/>
        <v>0</v>
      </c>
      <c r="L227" s="69">
        <f t="shared" si="160"/>
        <v>0</v>
      </c>
      <c r="M227" s="70">
        <f t="shared" si="159"/>
        <v>0</v>
      </c>
      <c r="N227" s="66"/>
    </row>
    <row r="228" spans="1:63" ht="15.75" customHeight="1">
      <c r="A228" s="30">
        <v>16</v>
      </c>
      <c r="B228" s="56" t="s">
        <v>35</v>
      </c>
      <c r="C228" s="31"/>
      <c r="D228" s="65">
        <f t="shared" si="152"/>
        <v>0</v>
      </c>
      <c r="E228" s="66"/>
      <c r="F228" s="67">
        <f t="shared" si="153"/>
        <v>0</v>
      </c>
      <c r="G228" s="65">
        <f t="shared" si="154"/>
        <v>0</v>
      </c>
      <c r="H228" s="65">
        <f t="shared" si="155"/>
        <v>0</v>
      </c>
      <c r="I228" s="65">
        <f t="shared" si="156"/>
        <v>0</v>
      </c>
      <c r="J228" s="65">
        <f t="shared" si="157"/>
        <v>0</v>
      </c>
      <c r="K228" s="68">
        <f t="shared" si="158"/>
        <v>0</v>
      </c>
      <c r="L228" s="69">
        <f t="shared" si="160"/>
        <v>0</v>
      </c>
      <c r="M228" s="70">
        <f t="shared" si="159"/>
        <v>0</v>
      </c>
      <c r="N228" s="66"/>
    </row>
    <row r="229" spans="1:63" ht="15.75" customHeight="1">
      <c r="A229" s="30">
        <v>17</v>
      </c>
      <c r="B229" s="56" t="s">
        <v>34</v>
      </c>
      <c r="C229" s="31"/>
      <c r="D229" s="65">
        <f t="shared" si="152"/>
        <v>0</v>
      </c>
      <c r="E229" s="66"/>
      <c r="F229" s="67">
        <f t="shared" si="153"/>
        <v>0</v>
      </c>
      <c r="G229" s="65">
        <f t="shared" si="154"/>
        <v>0</v>
      </c>
      <c r="H229" s="65">
        <f t="shared" si="155"/>
        <v>0</v>
      </c>
      <c r="I229" s="65">
        <f t="shared" si="156"/>
        <v>0</v>
      </c>
      <c r="J229" s="65">
        <f t="shared" si="157"/>
        <v>0</v>
      </c>
      <c r="K229" s="68">
        <f t="shared" si="158"/>
        <v>0</v>
      </c>
      <c r="L229" s="69">
        <f t="shared" si="160"/>
        <v>0</v>
      </c>
      <c r="M229" s="70">
        <f t="shared" si="159"/>
        <v>0</v>
      </c>
      <c r="N229" s="66"/>
    </row>
    <row r="230" spans="1:63" ht="15.75" customHeight="1">
      <c r="A230" s="30">
        <v>18</v>
      </c>
      <c r="B230" s="56" t="s">
        <v>33</v>
      </c>
      <c r="C230" s="31"/>
      <c r="D230" s="65">
        <f t="shared" si="152"/>
        <v>0</v>
      </c>
      <c r="E230" s="66"/>
      <c r="F230" s="67">
        <f t="shared" si="153"/>
        <v>0</v>
      </c>
      <c r="G230" s="65">
        <f t="shared" si="154"/>
        <v>0</v>
      </c>
      <c r="H230" s="65">
        <f t="shared" si="155"/>
        <v>0</v>
      </c>
      <c r="I230" s="65">
        <f t="shared" si="156"/>
        <v>0</v>
      </c>
      <c r="J230" s="65">
        <f t="shared" si="157"/>
        <v>0</v>
      </c>
      <c r="K230" s="68">
        <f t="shared" si="158"/>
        <v>0</v>
      </c>
      <c r="L230" s="69">
        <f t="shared" si="160"/>
        <v>0</v>
      </c>
      <c r="M230" s="70">
        <f t="shared" si="159"/>
        <v>0</v>
      </c>
      <c r="N230" s="66"/>
    </row>
    <row r="231" spans="1:63" ht="15.75" customHeight="1">
      <c r="A231" s="30">
        <v>19</v>
      </c>
      <c r="B231" s="56" t="s">
        <v>32</v>
      </c>
      <c r="C231" s="31"/>
      <c r="D231" s="65">
        <f t="shared" si="152"/>
        <v>0</v>
      </c>
      <c r="E231" s="66"/>
      <c r="F231" s="67">
        <f t="shared" si="153"/>
        <v>0</v>
      </c>
      <c r="G231" s="65">
        <f t="shared" si="154"/>
        <v>0</v>
      </c>
      <c r="H231" s="65">
        <f t="shared" si="155"/>
        <v>0</v>
      </c>
      <c r="I231" s="65">
        <f t="shared" si="156"/>
        <v>0</v>
      </c>
      <c r="J231" s="65">
        <f t="shared" si="157"/>
        <v>0</v>
      </c>
      <c r="K231" s="68">
        <f t="shared" si="158"/>
        <v>0</v>
      </c>
      <c r="L231" s="69">
        <f t="shared" si="160"/>
        <v>0</v>
      </c>
      <c r="M231" s="70">
        <f t="shared" si="159"/>
        <v>0</v>
      </c>
      <c r="N231" s="66"/>
    </row>
    <row r="232" spans="1:63" ht="15.75" customHeight="1">
      <c r="A232" s="30">
        <v>20</v>
      </c>
      <c r="B232" s="56" t="s">
        <v>31</v>
      </c>
      <c r="C232" s="31"/>
      <c r="D232" s="65">
        <f t="shared" si="152"/>
        <v>0</v>
      </c>
      <c r="E232" s="66"/>
      <c r="F232" s="67">
        <f t="shared" si="153"/>
        <v>0</v>
      </c>
      <c r="G232" s="65">
        <f t="shared" si="154"/>
        <v>0</v>
      </c>
      <c r="H232" s="65">
        <f t="shared" si="155"/>
        <v>0</v>
      </c>
      <c r="I232" s="65">
        <f t="shared" si="156"/>
        <v>0</v>
      </c>
      <c r="J232" s="65">
        <f t="shared" si="157"/>
        <v>0</v>
      </c>
      <c r="K232" s="68">
        <f t="shared" si="158"/>
        <v>0</v>
      </c>
      <c r="L232" s="69">
        <f t="shared" si="160"/>
        <v>0</v>
      </c>
      <c r="M232" s="70">
        <f t="shared" si="159"/>
        <v>0</v>
      </c>
      <c r="N232" s="66"/>
    </row>
    <row r="233" spans="1:63" ht="15.75" customHeight="1">
      <c r="A233" s="30">
        <v>21</v>
      </c>
      <c r="B233" s="56" t="s">
        <v>135</v>
      </c>
      <c r="C233" s="31"/>
      <c r="D233" s="65">
        <f t="shared" si="152"/>
        <v>0</v>
      </c>
      <c r="E233" s="66"/>
      <c r="F233" s="67">
        <f t="shared" si="153"/>
        <v>0</v>
      </c>
      <c r="G233" s="65">
        <f t="shared" si="154"/>
        <v>0</v>
      </c>
      <c r="H233" s="65">
        <f t="shared" si="155"/>
        <v>0</v>
      </c>
      <c r="I233" s="65">
        <f t="shared" si="156"/>
        <v>0</v>
      </c>
      <c r="J233" s="65">
        <f t="shared" si="157"/>
        <v>0</v>
      </c>
      <c r="K233" s="68">
        <f t="shared" si="158"/>
        <v>0</v>
      </c>
      <c r="L233" s="69">
        <f t="shared" si="160"/>
        <v>0</v>
      </c>
      <c r="M233" s="70">
        <f t="shared" si="159"/>
        <v>0</v>
      </c>
      <c r="N233" s="66"/>
    </row>
    <row r="234" spans="1:63" ht="15.75" customHeight="1" thickBot="1">
      <c r="B234" s="72" t="s">
        <v>136</v>
      </c>
      <c r="C234" s="73">
        <f>SUM(C213:C233)</f>
        <v>1</v>
      </c>
      <c r="D234" s="74">
        <f>SUM(D213:D233)</f>
        <v>45000</v>
      </c>
      <c r="E234" s="71"/>
      <c r="F234" s="75">
        <f t="shared" ref="F234:M234" si="161">SUM(F213:F233)</f>
        <v>6311.807523543207</v>
      </c>
      <c r="G234" s="76">
        <f t="shared" si="161"/>
        <v>10265.512978459232</v>
      </c>
      <c r="H234" s="76">
        <f t="shared" si="161"/>
        <v>7963.3749602832413</v>
      </c>
      <c r="I234" s="76">
        <f t="shared" si="161"/>
        <v>0</v>
      </c>
      <c r="J234" s="76">
        <f t="shared" si="161"/>
        <v>20459.304537714321</v>
      </c>
      <c r="K234" s="77">
        <f t="shared" si="161"/>
        <v>0</v>
      </c>
      <c r="L234" s="78">
        <f t="shared" si="161"/>
        <v>90668354.646345347</v>
      </c>
      <c r="M234" s="79">
        <f t="shared" si="161"/>
        <v>48689150.783886209</v>
      </c>
      <c r="N234" s="71"/>
    </row>
    <row r="235" spans="1:63" ht="13.5" customHeight="1">
      <c r="B235" s="80"/>
      <c r="C235" s="274" t="str">
        <f>IF(C234=100%,"OK","NG")</f>
        <v>OK</v>
      </c>
      <c r="D235" s="81"/>
      <c r="E235" s="71"/>
      <c r="F235" s="71"/>
      <c r="G235" s="71"/>
      <c r="H235" s="71"/>
    </row>
    <row r="236" spans="1:63" hidden="1" outlineLevel="1">
      <c r="G236" s="66">
        <f>+G237/$F237</f>
        <v>2014.8523254743411</v>
      </c>
      <c r="H236" s="66">
        <f>+H237/$F237</f>
        <v>1081.9811285308047</v>
      </c>
      <c r="J236" s="82">
        <f t="shared" ref="J236:O236" si="162">+AH236/SUM($AH236:$AM236)</f>
        <v>0.30233918275901323</v>
      </c>
      <c r="K236" s="82">
        <f t="shared" si="162"/>
        <v>0.12386860133278009</v>
      </c>
      <c r="L236" s="82">
        <f t="shared" si="162"/>
        <v>0.13222723531624195</v>
      </c>
      <c r="M236" s="82">
        <f t="shared" si="162"/>
        <v>0.1679988102863024</v>
      </c>
      <c r="N236" s="82">
        <f t="shared" si="162"/>
        <v>0.21758625555448893</v>
      </c>
      <c r="O236" s="82">
        <f t="shared" si="162"/>
        <v>5.5979914751173407E-2</v>
      </c>
      <c r="P236" s="66">
        <f t="shared" ref="P236:AY236" si="163">SUM(P239:P679)</f>
        <v>6311.8075235432061</v>
      </c>
      <c r="Q236" s="66">
        <f t="shared" si="163"/>
        <v>10265.512978459232</v>
      </c>
      <c r="R236" s="66">
        <f t="shared" si="163"/>
        <v>7963.3749602832413</v>
      </c>
      <c r="S236" s="66">
        <f t="shared" si="163"/>
        <v>0</v>
      </c>
      <c r="T236" s="66">
        <f t="shared" si="163"/>
        <v>20459.304537714321</v>
      </c>
      <c r="U236" s="66">
        <f t="shared" si="163"/>
        <v>0</v>
      </c>
      <c r="V236" s="83">
        <f t="shared" si="163"/>
        <v>12052227.565569177</v>
      </c>
      <c r="W236" s="83">
        <f t="shared" si="163"/>
        <v>18026302.604609251</v>
      </c>
      <c r="X236" s="83">
        <f t="shared" si="163"/>
        <v>14611222.150081385</v>
      </c>
      <c r="Y236" s="83">
        <f t="shared" si="163"/>
        <v>0</v>
      </c>
      <c r="Z236" s="83">
        <f t="shared" si="163"/>
        <v>45978602.326085523</v>
      </c>
      <c r="AA236" s="83">
        <f t="shared" si="163"/>
        <v>0</v>
      </c>
      <c r="AB236" s="83">
        <f t="shared" si="163"/>
        <v>6696902.5368444137</v>
      </c>
      <c r="AC236" s="83">
        <f t="shared" si="163"/>
        <v>10071628.113235168</v>
      </c>
      <c r="AD236" s="83">
        <f t="shared" si="163"/>
        <v>8769617.1108566802</v>
      </c>
      <c r="AE236" s="83">
        <f t="shared" si="163"/>
        <v>0</v>
      </c>
      <c r="AF236" s="83">
        <f t="shared" si="163"/>
        <v>23151003.022949956</v>
      </c>
      <c r="AG236" s="83">
        <f t="shared" si="163"/>
        <v>0</v>
      </c>
      <c r="AH236" s="83">
        <f t="shared" si="163"/>
        <v>86454237</v>
      </c>
      <c r="AI236" s="83">
        <f t="shared" si="163"/>
        <v>35420369</v>
      </c>
      <c r="AJ236" s="83">
        <f t="shared" si="163"/>
        <v>37810530</v>
      </c>
      <c r="AK236" s="83">
        <f t="shared" si="163"/>
        <v>48039453</v>
      </c>
      <c r="AL236" s="83">
        <f t="shared" si="163"/>
        <v>62219040</v>
      </c>
      <c r="AM236" s="83">
        <f t="shared" si="163"/>
        <v>16007521</v>
      </c>
      <c r="AN236" s="83">
        <f t="shared" si="163"/>
        <v>100656219179</v>
      </c>
      <c r="AO236" s="83">
        <f t="shared" si="163"/>
        <v>59904182070</v>
      </c>
      <c r="AP236" s="83">
        <f t="shared" si="163"/>
        <v>60565988385</v>
      </c>
      <c r="AQ236" s="83">
        <f t="shared" si="163"/>
        <v>27332798912</v>
      </c>
      <c r="AR236" s="83">
        <f t="shared" si="163"/>
        <v>145246487090</v>
      </c>
      <c r="AS236" s="83">
        <f t="shared" si="163"/>
        <v>26960277244</v>
      </c>
      <c r="AT236" s="83">
        <f t="shared" si="163"/>
        <v>66364467574</v>
      </c>
      <c r="AU236" s="83">
        <f t="shared" si="163"/>
        <v>37812215644</v>
      </c>
      <c r="AV236" s="83">
        <f t="shared" si="163"/>
        <v>40679545818</v>
      </c>
      <c r="AW236" s="83">
        <f t="shared" si="163"/>
        <v>13466012656</v>
      </c>
      <c r="AX236" s="83">
        <f t="shared" si="163"/>
        <v>80943990484</v>
      </c>
      <c r="AY236" s="83">
        <f t="shared" si="163"/>
        <v>16598761388</v>
      </c>
      <c r="AZ236" s="66">
        <f t="shared" ref="AZ236:BE236" si="164">+IF(ISERROR(AN236/AH236),0,AN236/AH236)</f>
        <v>1164.2716733362645</v>
      </c>
      <c r="BA236" s="66">
        <f t="shared" si="164"/>
        <v>1691.2354038434778</v>
      </c>
      <c r="BB236" s="66">
        <f t="shared" si="164"/>
        <v>1601.8286013182042</v>
      </c>
      <c r="BC236" s="66">
        <f t="shared" si="164"/>
        <v>568.96565645741225</v>
      </c>
      <c r="BD236" s="66">
        <f t="shared" si="164"/>
        <v>2334.4379323435401</v>
      </c>
      <c r="BE236" s="66">
        <f t="shared" si="164"/>
        <v>1684.2256364367724</v>
      </c>
      <c r="BF236" s="66">
        <f t="shared" ref="BF236:BK236" si="165">+IF(ISERROR(AT236/AH236),0,AT236/AH236)</f>
        <v>767.62539207881741</v>
      </c>
      <c r="BG236" s="66">
        <f t="shared" si="165"/>
        <v>1067.5274343979872</v>
      </c>
      <c r="BH236" s="66">
        <f t="shared" si="165"/>
        <v>1075.8787517128164</v>
      </c>
      <c r="BI236" s="66">
        <f t="shared" si="165"/>
        <v>280.31153177368611</v>
      </c>
      <c r="BJ236" s="66">
        <f t="shared" si="165"/>
        <v>1300.9520957571831</v>
      </c>
      <c r="BK236" s="66">
        <f t="shared" si="165"/>
        <v>1036.9351624152173</v>
      </c>
    </row>
    <row r="237" spans="1:63" hidden="1" outlineLevel="1">
      <c r="F237" s="71">
        <f>SUM(F239:F679)</f>
        <v>45000</v>
      </c>
      <c r="G237" s="84">
        <f>SUM(G239:G679)</f>
        <v>90668354.646345347</v>
      </c>
      <c r="H237" s="84">
        <f>SUM(H239:H679)</f>
        <v>48689150.783886209</v>
      </c>
      <c r="J237" s="85" t="s">
        <v>86</v>
      </c>
      <c r="K237" s="86"/>
      <c r="L237" s="86"/>
      <c r="M237" s="86"/>
      <c r="N237" s="86"/>
      <c r="O237" s="87"/>
      <c r="P237" s="85" t="s">
        <v>564</v>
      </c>
      <c r="Q237" s="86"/>
      <c r="R237" s="86"/>
      <c r="S237" s="86"/>
      <c r="T237" s="86"/>
      <c r="U237" s="87"/>
      <c r="V237" s="85" t="s">
        <v>565</v>
      </c>
      <c r="W237" s="86"/>
      <c r="X237" s="86"/>
      <c r="Y237" s="86"/>
      <c r="Z237" s="86"/>
      <c r="AA237" s="87"/>
      <c r="AB237" s="85" t="s">
        <v>566</v>
      </c>
      <c r="AC237" s="86"/>
      <c r="AD237" s="86"/>
      <c r="AE237" s="86"/>
      <c r="AF237" s="86"/>
      <c r="AG237" s="87"/>
      <c r="AH237" s="85" t="s">
        <v>85</v>
      </c>
      <c r="AI237" s="86"/>
      <c r="AJ237" s="86"/>
      <c r="AK237" s="86"/>
      <c r="AL237" s="86"/>
      <c r="AM237" s="87"/>
      <c r="AN237" s="85" t="s">
        <v>84</v>
      </c>
      <c r="AO237" s="86"/>
      <c r="AP237" s="86"/>
      <c r="AQ237" s="86"/>
      <c r="AR237" s="86"/>
      <c r="AS237" s="87"/>
      <c r="AT237" s="85" t="s">
        <v>83</v>
      </c>
      <c r="AU237" s="86"/>
      <c r="AV237" s="86"/>
      <c r="AW237" s="86"/>
      <c r="AX237" s="86"/>
      <c r="AY237" s="87"/>
      <c r="AZ237" s="85" t="s">
        <v>82</v>
      </c>
      <c r="BA237" s="86"/>
      <c r="BB237" s="86"/>
      <c r="BC237" s="86"/>
      <c r="BD237" s="86"/>
      <c r="BE237" s="87"/>
      <c r="BF237" s="85" t="s">
        <v>81</v>
      </c>
      <c r="BG237" s="86"/>
      <c r="BH237" s="86"/>
      <c r="BI237" s="86"/>
      <c r="BJ237" s="86"/>
      <c r="BK237" s="87"/>
    </row>
    <row r="238" spans="1:63" ht="33" hidden="1" customHeight="1" outlineLevel="1">
      <c r="B238" s="56" t="s">
        <v>570</v>
      </c>
      <c r="C238" s="56" t="s">
        <v>571</v>
      </c>
      <c r="D238" s="56" t="s">
        <v>573</v>
      </c>
      <c r="E238" s="56" t="s">
        <v>572</v>
      </c>
      <c r="F238" s="56" t="s">
        <v>80</v>
      </c>
      <c r="G238" s="56" t="s">
        <v>79</v>
      </c>
      <c r="H238" s="56" t="s">
        <v>78</v>
      </c>
      <c r="J238" s="52" t="s">
        <v>77</v>
      </c>
      <c r="K238" s="52" t="s">
        <v>76</v>
      </c>
      <c r="L238" s="52" t="s">
        <v>75</v>
      </c>
      <c r="M238" s="52" t="s">
        <v>74</v>
      </c>
      <c r="N238" s="52" t="s">
        <v>73</v>
      </c>
      <c r="O238" s="52" t="s">
        <v>72</v>
      </c>
      <c r="P238" s="52" t="s">
        <v>77</v>
      </c>
      <c r="Q238" s="52" t="s">
        <v>76</v>
      </c>
      <c r="R238" s="52" t="s">
        <v>75</v>
      </c>
      <c r="S238" s="52" t="s">
        <v>74</v>
      </c>
      <c r="T238" s="52" t="s">
        <v>73</v>
      </c>
      <c r="U238" s="52" t="s">
        <v>72</v>
      </c>
      <c r="V238" s="52" t="s">
        <v>77</v>
      </c>
      <c r="W238" s="52" t="s">
        <v>76</v>
      </c>
      <c r="X238" s="52" t="s">
        <v>75</v>
      </c>
      <c r="Y238" s="52" t="s">
        <v>74</v>
      </c>
      <c r="Z238" s="52" t="s">
        <v>73</v>
      </c>
      <c r="AA238" s="52" t="s">
        <v>580</v>
      </c>
      <c r="AB238" s="52" t="s">
        <v>77</v>
      </c>
      <c r="AC238" s="52" t="s">
        <v>76</v>
      </c>
      <c r="AD238" s="52" t="s">
        <v>75</v>
      </c>
      <c r="AE238" s="52" t="s">
        <v>74</v>
      </c>
      <c r="AF238" s="52" t="s">
        <v>73</v>
      </c>
      <c r="AG238" s="52" t="s">
        <v>72</v>
      </c>
      <c r="AH238" s="52" t="s">
        <v>77</v>
      </c>
      <c r="AI238" s="52" t="s">
        <v>76</v>
      </c>
      <c r="AJ238" s="52" t="s">
        <v>75</v>
      </c>
      <c r="AK238" s="52" t="s">
        <v>74</v>
      </c>
      <c r="AL238" s="52" t="s">
        <v>73</v>
      </c>
      <c r="AM238" s="52" t="s">
        <v>72</v>
      </c>
      <c r="AN238" s="52" t="s">
        <v>77</v>
      </c>
      <c r="AO238" s="52" t="s">
        <v>76</v>
      </c>
      <c r="AP238" s="52" t="s">
        <v>75</v>
      </c>
      <c r="AQ238" s="52" t="s">
        <v>74</v>
      </c>
      <c r="AR238" s="52" t="s">
        <v>73</v>
      </c>
      <c r="AS238" s="52" t="s">
        <v>72</v>
      </c>
      <c r="AT238" s="52" t="s">
        <v>77</v>
      </c>
      <c r="AU238" s="52" t="s">
        <v>76</v>
      </c>
      <c r="AV238" s="52" t="s">
        <v>75</v>
      </c>
      <c r="AW238" s="52" t="s">
        <v>74</v>
      </c>
      <c r="AX238" s="52" t="s">
        <v>73</v>
      </c>
      <c r="AY238" s="52" t="s">
        <v>72</v>
      </c>
      <c r="AZ238" s="52" t="s">
        <v>77</v>
      </c>
      <c r="BA238" s="52" t="s">
        <v>76</v>
      </c>
      <c r="BB238" s="52" t="s">
        <v>75</v>
      </c>
      <c r="BC238" s="52" t="s">
        <v>74</v>
      </c>
      <c r="BD238" s="52" t="s">
        <v>73</v>
      </c>
      <c r="BE238" s="52" t="s">
        <v>72</v>
      </c>
      <c r="BF238" s="52" t="s">
        <v>77</v>
      </c>
      <c r="BG238" s="52" t="s">
        <v>76</v>
      </c>
      <c r="BH238" s="52" t="s">
        <v>75</v>
      </c>
      <c r="BI238" s="52" t="s">
        <v>74</v>
      </c>
      <c r="BJ238" s="52" t="s">
        <v>73</v>
      </c>
      <c r="BK238" s="52" t="s">
        <v>72</v>
      </c>
    </row>
    <row r="239" spans="1:63" hidden="1" outlineLevel="1">
      <c r="B239" s="56" t="s">
        <v>71</v>
      </c>
      <c r="C239" s="56" t="s">
        <v>64</v>
      </c>
      <c r="D239" s="88">
        <f t="shared" ref="D239:D302" si="166">VLOOKUP(B239,$B$188:$C$208,2,0)</f>
        <v>0.2</v>
      </c>
      <c r="E239" s="88">
        <f t="shared" ref="E239:E302" si="167">VLOOKUP(C239,$B$213:$C$233,2,0)</f>
        <v>0</v>
      </c>
      <c r="F239" s="65">
        <f t="shared" ref="F239:F302" si="168">VLOOKUP($B239,$B$188:$D$208,3,0)*E239</f>
        <v>0</v>
      </c>
      <c r="G239" s="65">
        <f t="shared" ref="G239:G302" si="169">SUM(V239:AA239)</f>
        <v>0</v>
      </c>
      <c r="H239" s="65">
        <f t="shared" ref="H239:H302" si="170">SUM(AB239:AG239)</f>
        <v>0</v>
      </c>
      <c r="J239" s="88">
        <f t="shared" ref="J239:J302" si="171">+IF(ISERROR(AH239/SUM($AH239:$AM239)),J$236,AH239/SUM($AH239:$AM239))</f>
        <v>0.66919766660130531</v>
      </c>
      <c r="K239" s="88">
        <f t="shared" ref="K239:K302" si="172">+IF(ISERROR(AI239/SUM($AH239:$AM239)),K$236,AI239/SUM($AH239:$AM239))</f>
        <v>1.03189164962604E-2</v>
      </c>
      <c r="L239" s="88">
        <f t="shared" ref="L239:L302" si="173">+IF(ISERROR(AJ239/SUM($AH239:$AM239)),L$236,AJ239/SUM($AH239:$AM239))</f>
        <v>0.319774363427547</v>
      </c>
      <c r="M239" s="88">
        <f t="shared" ref="M239:M302" si="174">+IF(ISERROR(AK239/SUM($AH239:$AM239)),M$236,AK239/SUM($AH239:$AM239))</f>
        <v>0</v>
      </c>
      <c r="N239" s="88">
        <f t="shared" ref="N239:N302" si="175">+IF(ISERROR(AL239/SUM($AH239:$AM239)),N$236,AL239/SUM($AH239:$AM239))</f>
        <v>7.0905347488725177E-4</v>
      </c>
      <c r="O239" s="88">
        <f t="shared" ref="O239:O302" si="176">+IF(ISERROR(AM239/SUM($AH239:$AM239)),O$236,AM239/SUM($AH239:$AM239))</f>
        <v>0</v>
      </c>
      <c r="P239" s="65">
        <f t="shared" ref="P239:S302" si="177">+$F239*J239</f>
        <v>0</v>
      </c>
      <c r="Q239" s="65">
        <f t="shared" si="177"/>
        <v>0</v>
      </c>
      <c r="R239" s="65">
        <f t="shared" si="177"/>
        <v>0</v>
      </c>
      <c r="S239" s="65">
        <f t="shared" si="177"/>
        <v>0</v>
      </c>
      <c r="T239" s="65">
        <f t="shared" ref="T239:U302" si="178">+$F239*N239</f>
        <v>0</v>
      </c>
      <c r="U239" s="65">
        <f t="shared" si="178"/>
        <v>0</v>
      </c>
      <c r="V239" s="89">
        <f t="shared" ref="V239:V302" si="179">+IF(AZ239=0,AZ$236*P239,P239*AZ239)</f>
        <v>0</v>
      </c>
      <c r="W239" s="89">
        <f t="shared" ref="W239:W302" si="180">+IF(BA239=0,BA$236*Q239,Q239*BA239)</f>
        <v>0</v>
      </c>
      <c r="X239" s="89">
        <f t="shared" ref="X239:X302" si="181">+IF(BB239=0,BB$236*R239,R239*BB239)</f>
        <v>0</v>
      </c>
      <c r="Y239" s="89">
        <f t="shared" ref="Y239:Y302" si="182">+IF(BC239=0,BC$236*S239,S239*BC239)</f>
        <v>0</v>
      </c>
      <c r="Z239" s="89">
        <f t="shared" ref="Z239:AA302" si="183">+IF(BD239=0,BD$236*T239,T239*BD239)</f>
        <v>0</v>
      </c>
      <c r="AA239" s="89">
        <f t="shared" si="183"/>
        <v>0</v>
      </c>
      <c r="AB239" s="89">
        <f t="shared" ref="AB239:AB302" si="184">+IF(BF239=0,BF$236*P239,P239*BF239)</f>
        <v>0</v>
      </c>
      <c r="AC239" s="89">
        <f t="shared" ref="AC239:AC302" si="185">+IF(BG239=0,BG$236*Q239,Q239*BG239)</f>
        <v>0</v>
      </c>
      <c r="AD239" s="89">
        <f t="shared" ref="AD239:AD302" si="186">+IF(BH239=0,BH$236*R239,R239*BH239)</f>
        <v>0</v>
      </c>
      <c r="AE239" s="89">
        <f t="shared" ref="AE239:AE302" si="187">+IF(BI239=0,BI$236*S239,S239*BI239)</f>
        <v>0</v>
      </c>
      <c r="AF239" s="89">
        <f t="shared" ref="AF239:AG302" si="188">+IF(BJ239=0,BJ$236*T239,T239*BJ239)</f>
        <v>0</v>
      </c>
      <c r="AG239" s="89">
        <f t="shared" si="188"/>
        <v>0</v>
      </c>
      <c r="AH239" s="65">
        <v>382235</v>
      </c>
      <c r="AI239" s="65">
        <v>5894</v>
      </c>
      <c r="AJ239" s="65">
        <v>182650</v>
      </c>
      <c r="AK239" s="65">
        <v>0</v>
      </c>
      <c r="AL239" s="65">
        <v>405</v>
      </c>
      <c r="AM239" s="65">
        <v>0</v>
      </c>
      <c r="AN239" s="89">
        <v>495768259</v>
      </c>
      <c r="AO239" s="89">
        <v>6886505</v>
      </c>
      <c r="AP239" s="89">
        <v>259829116</v>
      </c>
      <c r="AQ239" s="89">
        <v>0</v>
      </c>
      <c r="AR239" s="89">
        <v>652670</v>
      </c>
      <c r="AS239" s="89">
        <v>0</v>
      </c>
      <c r="AT239" s="89">
        <v>318561567</v>
      </c>
      <c r="AU239" s="89">
        <v>4615002</v>
      </c>
      <c r="AV239" s="89">
        <v>153119933</v>
      </c>
      <c r="AW239" s="89">
        <v>0</v>
      </c>
      <c r="AX239" s="89">
        <v>341417</v>
      </c>
      <c r="AY239" s="89">
        <v>0</v>
      </c>
      <c r="AZ239" s="65">
        <f t="shared" ref="AZ239:BE281" si="189">+IF(ISERROR(AN239/AH239),0,AN239/AH239)</f>
        <v>1297.0247596373958</v>
      </c>
      <c r="BA239" s="65">
        <f t="shared" si="189"/>
        <v>1168.3924329826943</v>
      </c>
      <c r="BB239" s="65">
        <f t="shared" si="189"/>
        <v>1422.5519627703259</v>
      </c>
      <c r="BC239" s="65">
        <f t="shared" si="189"/>
        <v>0</v>
      </c>
      <c r="BD239" s="65">
        <f t="shared" si="189"/>
        <v>1611.5308641975309</v>
      </c>
      <c r="BE239" s="65">
        <f t="shared" si="189"/>
        <v>0</v>
      </c>
      <c r="BF239" s="65">
        <f t="shared" ref="BF239:BK281" si="190">+IF(ISERROR(AT239/AH239),0,AT239/AH239)</f>
        <v>833.41809881355709</v>
      </c>
      <c r="BG239" s="65">
        <f t="shared" si="190"/>
        <v>783</v>
      </c>
      <c r="BH239" s="65">
        <f t="shared" si="190"/>
        <v>838.32429783739394</v>
      </c>
      <c r="BI239" s="65">
        <f t="shared" si="190"/>
        <v>0</v>
      </c>
      <c r="BJ239" s="65">
        <f t="shared" si="190"/>
        <v>843.00493827160494</v>
      </c>
      <c r="BK239" s="65">
        <f t="shared" si="190"/>
        <v>0</v>
      </c>
    </row>
    <row r="240" spans="1:63" hidden="1" outlineLevel="1">
      <c r="B240" s="56" t="s">
        <v>71</v>
      </c>
      <c r="C240" s="56" t="s">
        <v>63</v>
      </c>
      <c r="D240" s="88">
        <f t="shared" si="166"/>
        <v>0.2</v>
      </c>
      <c r="E240" s="88">
        <f t="shared" si="167"/>
        <v>0</v>
      </c>
      <c r="F240" s="65">
        <f t="shared" si="168"/>
        <v>0</v>
      </c>
      <c r="G240" s="65">
        <f t="shared" si="169"/>
        <v>0</v>
      </c>
      <c r="H240" s="65">
        <f t="shared" si="170"/>
        <v>0</v>
      </c>
      <c r="J240" s="88">
        <f t="shared" si="171"/>
        <v>0.80665507315113072</v>
      </c>
      <c r="K240" s="88">
        <f t="shared" si="172"/>
        <v>3.1882167723916235E-3</v>
      </c>
      <c r="L240" s="88">
        <f t="shared" si="173"/>
        <v>0.17505549736840373</v>
      </c>
      <c r="M240" s="88">
        <f t="shared" si="174"/>
        <v>0</v>
      </c>
      <c r="N240" s="88">
        <f t="shared" si="175"/>
        <v>1.5101212708073962E-2</v>
      </c>
      <c r="O240" s="88">
        <f t="shared" si="176"/>
        <v>0</v>
      </c>
      <c r="P240" s="65">
        <f t="shared" si="177"/>
        <v>0</v>
      </c>
      <c r="Q240" s="65">
        <f t="shared" si="177"/>
        <v>0</v>
      </c>
      <c r="R240" s="65">
        <f t="shared" si="177"/>
        <v>0</v>
      </c>
      <c r="S240" s="65">
        <f t="shared" si="177"/>
        <v>0</v>
      </c>
      <c r="T240" s="65">
        <f t="shared" si="178"/>
        <v>0</v>
      </c>
      <c r="U240" s="65">
        <f t="shared" si="178"/>
        <v>0</v>
      </c>
      <c r="V240" s="89">
        <f t="shared" si="179"/>
        <v>0</v>
      </c>
      <c r="W240" s="89">
        <f t="shared" si="180"/>
        <v>0</v>
      </c>
      <c r="X240" s="89">
        <f t="shared" si="181"/>
        <v>0</v>
      </c>
      <c r="Y240" s="89">
        <f t="shared" si="182"/>
        <v>0</v>
      </c>
      <c r="Z240" s="89">
        <f t="shared" si="183"/>
        <v>0</v>
      </c>
      <c r="AA240" s="89">
        <f t="shared" si="183"/>
        <v>0</v>
      </c>
      <c r="AB240" s="89">
        <f t="shared" si="184"/>
        <v>0</v>
      </c>
      <c r="AC240" s="89">
        <f t="shared" si="185"/>
        <v>0</v>
      </c>
      <c r="AD240" s="89">
        <f t="shared" si="186"/>
        <v>0</v>
      </c>
      <c r="AE240" s="89">
        <f t="shared" si="187"/>
        <v>0</v>
      </c>
      <c r="AF240" s="89">
        <f t="shared" si="188"/>
        <v>0</v>
      </c>
      <c r="AG240" s="89">
        <f t="shared" si="188"/>
        <v>0</v>
      </c>
      <c r="AH240" s="65">
        <v>244915</v>
      </c>
      <c r="AI240" s="65">
        <v>968</v>
      </c>
      <c r="AJ240" s="65">
        <v>53150</v>
      </c>
      <c r="AK240" s="65">
        <v>0</v>
      </c>
      <c r="AL240" s="65">
        <v>4585</v>
      </c>
      <c r="AM240" s="65">
        <v>0</v>
      </c>
      <c r="AN240" s="89">
        <v>319244263</v>
      </c>
      <c r="AO240" s="89">
        <v>2161547</v>
      </c>
      <c r="AP240" s="89">
        <v>112965446</v>
      </c>
      <c r="AQ240" s="89">
        <v>0</v>
      </c>
      <c r="AR240" s="89">
        <v>9502919</v>
      </c>
      <c r="AS240" s="89">
        <v>0</v>
      </c>
      <c r="AT240" s="89">
        <v>263574029</v>
      </c>
      <c r="AU240" s="89">
        <v>903586</v>
      </c>
      <c r="AV240" s="89">
        <v>56946431</v>
      </c>
      <c r="AW240" s="89">
        <v>0</v>
      </c>
      <c r="AX240" s="89">
        <v>4919884</v>
      </c>
      <c r="AY240" s="89">
        <v>0</v>
      </c>
      <c r="AZ240" s="65">
        <f t="shared" si="189"/>
        <v>1303.4900394014251</v>
      </c>
      <c r="BA240" s="65">
        <f t="shared" si="189"/>
        <v>2233.0030991735539</v>
      </c>
      <c r="BB240" s="65">
        <f t="shared" si="189"/>
        <v>2125.4082031984949</v>
      </c>
      <c r="BC240" s="65">
        <f t="shared" si="189"/>
        <v>0</v>
      </c>
      <c r="BD240" s="65">
        <f t="shared" si="189"/>
        <v>2072.6104689203926</v>
      </c>
      <c r="BE240" s="65">
        <f t="shared" si="189"/>
        <v>0</v>
      </c>
      <c r="BF240" s="65">
        <f t="shared" si="190"/>
        <v>1076.1857338260213</v>
      </c>
      <c r="BG240" s="65">
        <f t="shared" si="190"/>
        <v>933.4566115702479</v>
      </c>
      <c r="BH240" s="65">
        <f t="shared" si="190"/>
        <v>1071.4286171213546</v>
      </c>
      <c r="BI240" s="65">
        <f t="shared" si="190"/>
        <v>0</v>
      </c>
      <c r="BJ240" s="65">
        <f t="shared" si="190"/>
        <v>1073.0390403489639</v>
      </c>
      <c r="BK240" s="65">
        <f t="shared" si="190"/>
        <v>0</v>
      </c>
    </row>
    <row r="241" spans="2:63" hidden="1" outlineLevel="1">
      <c r="B241" s="56" t="s">
        <v>71</v>
      </c>
      <c r="C241" s="56" t="s">
        <v>62</v>
      </c>
      <c r="D241" s="88">
        <f t="shared" si="166"/>
        <v>0.2</v>
      </c>
      <c r="E241" s="88">
        <f t="shared" si="167"/>
        <v>0</v>
      </c>
      <c r="F241" s="65">
        <f t="shared" si="168"/>
        <v>0</v>
      </c>
      <c r="G241" s="65">
        <f t="shared" si="169"/>
        <v>0</v>
      </c>
      <c r="H241" s="65">
        <f t="shared" si="170"/>
        <v>0</v>
      </c>
      <c r="J241" s="88">
        <f t="shared" si="171"/>
        <v>0.27123655369782862</v>
      </c>
      <c r="K241" s="88">
        <f t="shared" si="172"/>
        <v>1.5955638202805168E-3</v>
      </c>
      <c r="L241" s="88">
        <f t="shared" si="173"/>
        <v>0.22581256215241641</v>
      </c>
      <c r="M241" s="88">
        <f t="shared" si="174"/>
        <v>0</v>
      </c>
      <c r="N241" s="88">
        <f t="shared" si="175"/>
        <v>0.50135532032947439</v>
      </c>
      <c r="O241" s="88">
        <f t="shared" si="176"/>
        <v>0</v>
      </c>
      <c r="P241" s="65">
        <f t="shared" si="177"/>
        <v>0</v>
      </c>
      <c r="Q241" s="65">
        <f t="shared" si="177"/>
        <v>0</v>
      </c>
      <c r="R241" s="65">
        <f t="shared" si="177"/>
        <v>0</v>
      </c>
      <c r="S241" s="65">
        <f t="shared" si="177"/>
        <v>0</v>
      </c>
      <c r="T241" s="65">
        <f t="shared" si="178"/>
        <v>0</v>
      </c>
      <c r="U241" s="65">
        <f t="shared" si="178"/>
        <v>0</v>
      </c>
      <c r="V241" s="89">
        <f t="shared" si="179"/>
        <v>0</v>
      </c>
      <c r="W241" s="89">
        <f t="shared" si="180"/>
        <v>0</v>
      </c>
      <c r="X241" s="89">
        <f t="shared" si="181"/>
        <v>0</v>
      </c>
      <c r="Y241" s="89">
        <f t="shared" si="182"/>
        <v>0</v>
      </c>
      <c r="Z241" s="89">
        <f t="shared" si="183"/>
        <v>0</v>
      </c>
      <c r="AA241" s="89">
        <f t="shared" si="183"/>
        <v>0</v>
      </c>
      <c r="AB241" s="89">
        <f t="shared" si="184"/>
        <v>0</v>
      </c>
      <c r="AC241" s="89">
        <f t="shared" si="185"/>
        <v>0</v>
      </c>
      <c r="AD241" s="89">
        <f t="shared" si="186"/>
        <v>0</v>
      </c>
      <c r="AE241" s="89">
        <f t="shared" si="187"/>
        <v>0</v>
      </c>
      <c r="AF241" s="89">
        <f t="shared" si="188"/>
        <v>0</v>
      </c>
      <c r="AG241" s="89">
        <f t="shared" si="188"/>
        <v>0</v>
      </c>
      <c r="AH241" s="65">
        <v>1313035</v>
      </c>
      <c r="AI241" s="65">
        <v>7724</v>
      </c>
      <c r="AJ241" s="65">
        <v>1093141</v>
      </c>
      <c r="AK241" s="65">
        <v>0</v>
      </c>
      <c r="AL241" s="65">
        <v>2427022</v>
      </c>
      <c r="AM241" s="65">
        <v>0</v>
      </c>
      <c r="AN241" s="89">
        <v>1508096654</v>
      </c>
      <c r="AO241" s="89">
        <v>14433654</v>
      </c>
      <c r="AP241" s="89">
        <v>1670895737</v>
      </c>
      <c r="AQ241" s="89">
        <v>0</v>
      </c>
      <c r="AR241" s="89">
        <v>4922108075</v>
      </c>
      <c r="AS241" s="89">
        <v>0</v>
      </c>
      <c r="AT241" s="89">
        <v>1390113862</v>
      </c>
      <c r="AU241" s="89">
        <v>7784306</v>
      </c>
      <c r="AV241" s="89">
        <v>1221439970</v>
      </c>
      <c r="AW241" s="89">
        <v>0</v>
      </c>
      <c r="AX241" s="89">
        <v>2738389957</v>
      </c>
      <c r="AY241" s="89">
        <v>0</v>
      </c>
      <c r="AZ241" s="65">
        <f t="shared" si="189"/>
        <v>1148.557848039085</v>
      </c>
      <c r="BA241" s="65">
        <f t="shared" si="189"/>
        <v>1868.6760745727602</v>
      </c>
      <c r="BB241" s="65">
        <f t="shared" si="189"/>
        <v>1528.5271863373525</v>
      </c>
      <c r="BC241" s="65">
        <f t="shared" si="189"/>
        <v>0</v>
      </c>
      <c r="BD241" s="65">
        <f t="shared" si="189"/>
        <v>2028.044276071663</v>
      </c>
      <c r="BE241" s="65">
        <f t="shared" si="189"/>
        <v>0</v>
      </c>
      <c r="BF241" s="65">
        <f t="shared" si="190"/>
        <v>1058.7028236109472</v>
      </c>
      <c r="BG241" s="65">
        <f t="shared" si="190"/>
        <v>1007.8076126359399</v>
      </c>
      <c r="BH241" s="65">
        <f t="shared" si="190"/>
        <v>1117.3672655220141</v>
      </c>
      <c r="BI241" s="65">
        <f t="shared" si="190"/>
        <v>0</v>
      </c>
      <c r="BJ241" s="65">
        <f t="shared" si="190"/>
        <v>1128.2921856497387</v>
      </c>
      <c r="BK241" s="65">
        <f t="shared" si="190"/>
        <v>0</v>
      </c>
    </row>
    <row r="242" spans="2:63" hidden="1" outlineLevel="1">
      <c r="B242" s="56" t="s">
        <v>71</v>
      </c>
      <c r="C242" s="56" t="s">
        <v>61</v>
      </c>
      <c r="D242" s="88">
        <f t="shared" si="166"/>
        <v>0.2</v>
      </c>
      <c r="E242" s="88">
        <f t="shared" si="167"/>
        <v>0</v>
      </c>
      <c r="F242" s="65">
        <f t="shared" si="168"/>
        <v>0</v>
      </c>
      <c r="G242" s="65">
        <f t="shared" si="169"/>
        <v>0</v>
      </c>
      <c r="H242" s="65">
        <f t="shared" si="170"/>
        <v>0</v>
      </c>
      <c r="J242" s="88">
        <f t="shared" si="171"/>
        <v>0.20693849996175578</v>
      </c>
      <c r="K242" s="88">
        <f t="shared" si="172"/>
        <v>0.48055164799350847</v>
      </c>
      <c r="L242" s="88">
        <f t="shared" si="173"/>
        <v>0.15662107290014265</v>
      </c>
      <c r="M242" s="88">
        <f t="shared" si="174"/>
        <v>0</v>
      </c>
      <c r="N242" s="88">
        <f t="shared" si="175"/>
        <v>0.15588877914459309</v>
      </c>
      <c r="O242" s="88">
        <f t="shared" si="176"/>
        <v>0</v>
      </c>
      <c r="P242" s="65">
        <f t="shared" si="177"/>
        <v>0</v>
      </c>
      <c r="Q242" s="65">
        <f t="shared" si="177"/>
        <v>0</v>
      </c>
      <c r="R242" s="65">
        <f t="shared" si="177"/>
        <v>0</v>
      </c>
      <c r="S242" s="65">
        <f t="shared" si="177"/>
        <v>0</v>
      </c>
      <c r="T242" s="65">
        <f t="shared" si="178"/>
        <v>0</v>
      </c>
      <c r="U242" s="65">
        <f t="shared" si="178"/>
        <v>0</v>
      </c>
      <c r="V242" s="89">
        <f t="shared" si="179"/>
        <v>0</v>
      </c>
      <c r="W242" s="89">
        <f t="shared" si="180"/>
        <v>0</v>
      </c>
      <c r="X242" s="89">
        <f t="shared" si="181"/>
        <v>0</v>
      </c>
      <c r="Y242" s="89">
        <f t="shared" si="182"/>
        <v>0</v>
      </c>
      <c r="Z242" s="89">
        <f t="shared" si="183"/>
        <v>0</v>
      </c>
      <c r="AA242" s="89">
        <f t="shared" si="183"/>
        <v>0</v>
      </c>
      <c r="AB242" s="89">
        <f t="shared" si="184"/>
        <v>0</v>
      </c>
      <c r="AC242" s="89">
        <f t="shared" si="185"/>
        <v>0</v>
      </c>
      <c r="AD242" s="89">
        <f t="shared" si="186"/>
        <v>0</v>
      </c>
      <c r="AE242" s="89">
        <f t="shared" si="187"/>
        <v>0</v>
      </c>
      <c r="AF242" s="89">
        <f t="shared" si="188"/>
        <v>0</v>
      </c>
      <c r="AG242" s="89">
        <f t="shared" si="188"/>
        <v>0</v>
      </c>
      <c r="AH242" s="65">
        <v>311131</v>
      </c>
      <c r="AI242" s="65">
        <v>722507</v>
      </c>
      <c r="AJ242" s="65">
        <v>235479</v>
      </c>
      <c r="AK242" s="65">
        <v>0</v>
      </c>
      <c r="AL242" s="65">
        <v>234378</v>
      </c>
      <c r="AM242" s="65">
        <v>0</v>
      </c>
      <c r="AN242" s="89">
        <v>450152729</v>
      </c>
      <c r="AO242" s="89">
        <v>1005997337</v>
      </c>
      <c r="AP242" s="89">
        <v>438544193</v>
      </c>
      <c r="AQ242" s="89">
        <v>0</v>
      </c>
      <c r="AR242" s="89">
        <v>496725195</v>
      </c>
      <c r="AS242" s="89">
        <v>0</v>
      </c>
      <c r="AT242" s="89">
        <v>357011668</v>
      </c>
      <c r="AU242" s="89">
        <v>796730574</v>
      </c>
      <c r="AV242" s="89">
        <v>318741003</v>
      </c>
      <c r="AW242" s="89">
        <v>0</v>
      </c>
      <c r="AX242" s="89">
        <v>318518930</v>
      </c>
      <c r="AY242" s="89">
        <v>0</v>
      </c>
      <c r="AZ242" s="65">
        <f t="shared" si="189"/>
        <v>1446.8269924886945</v>
      </c>
      <c r="BA242" s="65">
        <f t="shared" si="189"/>
        <v>1392.370367345922</v>
      </c>
      <c r="BB242" s="65">
        <f t="shared" si="189"/>
        <v>1862.3494791467604</v>
      </c>
      <c r="BC242" s="65">
        <f t="shared" si="189"/>
        <v>0</v>
      </c>
      <c r="BD242" s="65">
        <f t="shared" si="189"/>
        <v>2119.3337045285821</v>
      </c>
      <c r="BE242" s="65">
        <f t="shared" si="189"/>
        <v>0</v>
      </c>
      <c r="BF242" s="65">
        <f t="shared" si="190"/>
        <v>1147.4641485419324</v>
      </c>
      <c r="BG242" s="65">
        <f t="shared" si="190"/>
        <v>1102.7305949976956</v>
      </c>
      <c r="BH242" s="65">
        <f t="shared" si="190"/>
        <v>1353.5856827997402</v>
      </c>
      <c r="BI242" s="65">
        <f t="shared" si="190"/>
        <v>0</v>
      </c>
      <c r="BJ242" s="65">
        <f t="shared" si="190"/>
        <v>1358.9967061754942</v>
      </c>
      <c r="BK242" s="65">
        <f t="shared" si="190"/>
        <v>0</v>
      </c>
    </row>
    <row r="243" spans="2:63" hidden="1" outlineLevel="1">
      <c r="B243" s="56" t="s">
        <v>71</v>
      </c>
      <c r="C243" s="56" t="s">
        <v>40</v>
      </c>
      <c r="D243" s="88">
        <f t="shared" si="166"/>
        <v>0.2</v>
      </c>
      <c r="E243" s="88">
        <f t="shared" si="167"/>
        <v>0</v>
      </c>
      <c r="F243" s="65">
        <f t="shared" si="168"/>
        <v>0</v>
      </c>
      <c r="G243" s="65">
        <f t="shared" si="169"/>
        <v>0</v>
      </c>
      <c r="H243" s="65">
        <f t="shared" si="170"/>
        <v>0</v>
      </c>
      <c r="J243" s="88">
        <f t="shared" si="171"/>
        <v>1.1806703726597808E-2</v>
      </c>
      <c r="K243" s="88">
        <f t="shared" si="172"/>
        <v>2.4030492095711301E-2</v>
      </c>
      <c r="L243" s="88">
        <f t="shared" si="173"/>
        <v>0.71283401528454793</v>
      </c>
      <c r="M243" s="88">
        <f t="shared" si="174"/>
        <v>0</v>
      </c>
      <c r="N243" s="88">
        <f t="shared" si="175"/>
        <v>0.25132878889314292</v>
      </c>
      <c r="O243" s="88">
        <f t="shared" si="176"/>
        <v>0</v>
      </c>
      <c r="P243" s="65">
        <f t="shared" si="177"/>
        <v>0</v>
      </c>
      <c r="Q243" s="65">
        <f t="shared" si="177"/>
        <v>0</v>
      </c>
      <c r="R243" s="65">
        <f t="shared" si="177"/>
        <v>0</v>
      </c>
      <c r="S243" s="65">
        <f t="shared" si="177"/>
        <v>0</v>
      </c>
      <c r="T243" s="65">
        <f t="shared" si="178"/>
        <v>0</v>
      </c>
      <c r="U243" s="65">
        <f t="shared" si="178"/>
        <v>0</v>
      </c>
      <c r="V243" s="89">
        <f t="shared" si="179"/>
        <v>0</v>
      </c>
      <c r="W243" s="89">
        <f t="shared" si="180"/>
        <v>0</v>
      </c>
      <c r="X243" s="89">
        <f t="shared" si="181"/>
        <v>0</v>
      </c>
      <c r="Y243" s="89">
        <f t="shared" si="182"/>
        <v>0</v>
      </c>
      <c r="Z243" s="89">
        <f t="shared" si="183"/>
        <v>0</v>
      </c>
      <c r="AA243" s="89">
        <f t="shared" si="183"/>
        <v>0</v>
      </c>
      <c r="AB243" s="89">
        <f t="shared" si="184"/>
        <v>0</v>
      </c>
      <c r="AC243" s="89">
        <f t="shared" si="185"/>
        <v>0</v>
      </c>
      <c r="AD243" s="89">
        <f t="shared" si="186"/>
        <v>0</v>
      </c>
      <c r="AE243" s="89">
        <f t="shared" si="187"/>
        <v>0</v>
      </c>
      <c r="AF243" s="89">
        <f t="shared" si="188"/>
        <v>0</v>
      </c>
      <c r="AG243" s="89">
        <f t="shared" si="188"/>
        <v>0</v>
      </c>
      <c r="AH243" s="65">
        <v>5520</v>
      </c>
      <c r="AI243" s="65">
        <v>11235</v>
      </c>
      <c r="AJ243" s="65">
        <v>333272</v>
      </c>
      <c r="AK243" s="65">
        <v>0</v>
      </c>
      <c r="AL243" s="65">
        <v>117504</v>
      </c>
      <c r="AM243" s="65">
        <v>0</v>
      </c>
      <c r="AN243" s="89">
        <v>10496447</v>
      </c>
      <c r="AO243" s="89">
        <v>17955713</v>
      </c>
      <c r="AP243" s="89">
        <v>622113497</v>
      </c>
      <c r="AQ243" s="89">
        <v>0</v>
      </c>
      <c r="AR243" s="89">
        <v>251074803</v>
      </c>
      <c r="AS243" s="89">
        <v>0</v>
      </c>
      <c r="AT243" s="89">
        <v>7171125</v>
      </c>
      <c r="AU243" s="89">
        <v>13054103</v>
      </c>
      <c r="AV243" s="89">
        <v>427081172</v>
      </c>
      <c r="AW243" s="89">
        <v>0</v>
      </c>
      <c r="AX243" s="89">
        <v>152994597</v>
      </c>
      <c r="AY243" s="89">
        <v>0</v>
      </c>
      <c r="AZ243" s="65">
        <f t="shared" si="189"/>
        <v>1901.5302536231884</v>
      </c>
      <c r="BA243" s="65">
        <f t="shared" si="189"/>
        <v>1598.1943035157988</v>
      </c>
      <c r="BB243" s="65">
        <f t="shared" si="189"/>
        <v>1866.6839608487962</v>
      </c>
      <c r="BC243" s="65">
        <f t="shared" si="189"/>
        <v>0</v>
      </c>
      <c r="BD243" s="65">
        <f t="shared" si="189"/>
        <v>2136.7340941584966</v>
      </c>
      <c r="BE243" s="65">
        <f t="shared" si="189"/>
        <v>0</v>
      </c>
      <c r="BF243" s="65">
        <f t="shared" si="190"/>
        <v>1299.116847826087</v>
      </c>
      <c r="BG243" s="65">
        <f t="shared" si="190"/>
        <v>1161.9139296840231</v>
      </c>
      <c r="BH243" s="65">
        <f t="shared" si="190"/>
        <v>1281.4793081927075</v>
      </c>
      <c r="BI243" s="65">
        <f t="shared" si="190"/>
        <v>0</v>
      </c>
      <c r="BJ243" s="65">
        <f t="shared" si="190"/>
        <v>1302.0373519199347</v>
      </c>
      <c r="BK243" s="65">
        <f t="shared" si="190"/>
        <v>0</v>
      </c>
    </row>
    <row r="244" spans="2:63" hidden="1" outlineLevel="1">
      <c r="B244" s="56" t="s">
        <v>71</v>
      </c>
      <c r="C244" s="56" t="s">
        <v>60</v>
      </c>
      <c r="D244" s="88">
        <f t="shared" si="166"/>
        <v>0.2</v>
      </c>
      <c r="E244" s="88">
        <f t="shared" si="167"/>
        <v>0.5</v>
      </c>
      <c r="F244" s="65">
        <f t="shared" si="168"/>
        <v>4500</v>
      </c>
      <c r="G244" s="65">
        <f t="shared" si="169"/>
        <v>8052009.0684066638</v>
      </c>
      <c r="H244" s="65">
        <f t="shared" si="170"/>
        <v>4697468.003650235</v>
      </c>
      <c r="J244" s="88">
        <f t="shared" si="171"/>
        <v>7.8781636026099972E-2</v>
      </c>
      <c r="K244" s="88">
        <f t="shared" si="172"/>
        <v>0.33870581139406092</v>
      </c>
      <c r="L244" s="88">
        <f t="shared" si="173"/>
        <v>0.10729263764755646</v>
      </c>
      <c r="M244" s="88">
        <f t="shared" si="174"/>
        <v>0</v>
      </c>
      <c r="N244" s="88">
        <f t="shared" si="175"/>
        <v>0.47521991493228266</v>
      </c>
      <c r="O244" s="88">
        <f t="shared" si="176"/>
        <v>0</v>
      </c>
      <c r="P244" s="65">
        <f t="shared" si="177"/>
        <v>354.51736211744986</v>
      </c>
      <c r="Q244" s="65">
        <f t="shared" si="177"/>
        <v>1524.1761512732742</v>
      </c>
      <c r="R244" s="65">
        <f t="shared" si="177"/>
        <v>482.81686941400409</v>
      </c>
      <c r="S244" s="65">
        <f t="shared" si="177"/>
        <v>0</v>
      </c>
      <c r="T244" s="65">
        <f t="shared" si="178"/>
        <v>2138.4896171952719</v>
      </c>
      <c r="U244" s="65">
        <f t="shared" si="178"/>
        <v>0</v>
      </c>
      <c r="V244" s="89">
        <f t="shared" si="179"/>
        <v>521676.38900856161</v>
      </c>
      <c r="W244" s="89">
        <f t="shared" si="180"/>
        <v>2518729.6135137039</v>
      </c>
      <c r="X244" s="89">
        <f t="shared" si="181"/>
        <v>736236.88813516847</v>
      </c>
      <c r="Y244" s="89">
        <f t="shared" si="182"/>
        <v>0</v>
      </c>
      <c r="Z244" s="89">
        <f t="shared" si="183"/>
        <v>4275366.1777492296</v>
      </c>
      <c r="AA244" s="89">
        <f t="shared" si="183"/>
        <v>0</v>
      </c>
      <c r="AB244" s="89">
        <f t="shared" si="184"/>
        <v>359583.09533694183</v>
      </c>
      <c r="AC244" s="89">
        <f t="shared" si="185"/>
        <v>1488836.7150231469</v>
      </c>
      <c r="AD244" s="89">
        <f t="shared" si="186"/>
        <v>505371.7662909379</v>
      </c>
      <c r="AE244" s="89">
        <f t="shared" si="187"/>
        <v>0</v>
      </c>
      <c r="AF244" s="89">
        <f t="shared" si="188"/>
        <v>2343676.426999209</v>
      </c>
      <c r="AG244" s="89">
        <f t="shared" si="188"/>
        <v>0</v>
      </c>
      <c r="AH244" s="65">
        <v>100575</v>
      </c>
      <c r="AI244" s="65">
        <v>432402</v>
      </c>
      <c r="AJ244" s="65">
        <v>136973</v>
      </c>
      <c r="AK244" s="65">
        <v>0</v>
      </c>
      <c r="AL244" s="65">
        <v>606680</v>
      </c>
      <c r="AM244" s="65">
        <v>0</v>
      </c>
      <c r="AN244" s="89">
        <v>147997273</v>
      </c>
      <c r="AO244" s="89">
        <v>714552397</v>
      </c>
      <c r="AP244" s="89">
        <v>208867133</v>
      </c>
      <c r="AQ244" s="89">
        <v>0</v>
      </c>
      <c r="AR244" s="89">
        <v>1212902383</v>
      </c>
      <c r="AS244" s="89">
        <v>0</v>
      </c>
      <c r="AT244" s="89">
        <v>102012126</v>
      </c>
      <c r="AU244" s="89">
        <v>422376359</v>
      </c>
      <c r="AV244" s="89">
        <v>143371724</v>
      </c>
      <c r="AW244" s="89">
        <v>0</v>
      </c>
      <c r="AX244" s="89">
        <v>664890586</v>
      </c>
      <c r="AY244" s="89">
        <v>0</v>
      </c>
      <c r="AZ244" s="65">
        <f t="shared" si="189"/>
        <v>1471.5115386527466</v>
      </c>
      <c r="BA244" s="65">
        <f t="shared" si="189"/>
        <v>1652.5187140670025</v>
      </c>
      <c r="BB244" s="65">
        <f t="shared" si="189"/>
        <v>1524.8781365670607</v>
      </c>
      <c r="BC244" s="65">
        <f t="shared" si="189"/>
        <v>0</v>
      </c>
      <c r="BD244" s="65">
        <f t="shared" si="189"/>
        <v>1999.2457028416957</v>
      </c>
      <c r="BE244" s="65">
        <f t="shared" si="189"/>
        <v>0</v>
      </c>
      <c r="BF244" s="65">
        <f t="shared" si="190"/>
        <v>1014.2890976882924</v>
      </c>
      <c r="BG244" s="65">
        <f t="shared" si="190"/>
        <v>976.81407347792106</v>
      </c>
      <c r="BH244" s="65">
        <f t="shared" si="190"/>
        <v>1046.7152212479832</v>
      </c>
      <c r="BI244" s="65">
        <f t="shared" si="190"/>
        <v>0</v>
      </c>
      <c r="BJ244" s="65">
        <f t="shared" si="190"/>
        <v>1095.9494066064483</v>
      </c>
      <c r="BK244" s="65">
        <f t="shared" si="190"/>
        <v>0</v>
      </c>
    </row>
    <row r="245" spans="2:63" hidden="1" outlineLevel="1">
      <c r="B245" s="56" t="s">
        <v>71</v>
      </c>
      <c r="C245" s="56" t="s">
        <v>59</v>
      </c>
      <c r="D245" s="88">
        <f t="shared" si="166"/>
        <v>0.2</v>
      </c>
      <c r="E245" s="88">
        <f t="shared" si="167"/>
        <v>0.5</v>
      </c>
      <c r="F245" s="65">
        <f t="shared" si="168"/>
        <v>4500</v>
      </c>
      <c r="G245" s="65">
        <f t="shared" si="169"/>
        <v>9516500.9192806035</v>
      </c>
      <c r="H245" s="65">
        <f t="shared" si="170"/>
        <v>4872881.8658115566</v>
      </c>
      <c r="J245" s="88">
        <f t="shared" si="171"/>
        <v>0.35978903933354522</v>
      </c>
      <c r="K245" s="88">
        <f t="shared" si="172"/>
        <v>0.29895791598087079</v>
      </c>
      <c r="L245" s="88">
        <f t="shared" si="173"/>
        <v>0.11248076397778836</v>
      </c>
      <c r="M245" s="88">
        <f t="shared" si="174"/>
        <v>0</v>
      </c>
      <c r="N245" s="88">
        <f t="shared" si="175"/>
        <v>0.22877228070779565</v>
      </c>
      <c r="O245" s="88">
        <f t="shared" si="176"/>
        <v>0</v>
      </c>
      <c r="P245" s="65">
        <f t="shared" si="177"/>
        <v>1619.0506770009536</v>
      </c>
      <c r="Q245" s="65">
        <f t="shared" si="177"/>
        <v>1345.3106219139186</v>
      </c>
      <c r="R245" s="65">
        <f t="shared" si="177"/>
        <v>506.16343790004765</v>
      </c>
      <c r="S245" s="65">
        <f t="shared" si="177"/>
        <v>0</v>
      </c>
      <c r="T245" s="65">
        <f t="shared" si="178"/>
        <v>1029.4752631850804</v>
      </c>
      <c r="U245" s="65">
        <f t="shared" si="178"/>
        <v>0</v>
      </c>
      <c r="V245" s="89">
        <f t="shared" si="179"/>
        <v>3173546.062449656</v>
      </c>
      <c r="W245" s="89">
        <f t="shared" si="180"/>
        <v>2618217.7511897604</v>
      </c>
      <c r="X245" s="89">
        <f t="shared" si="181"/>
        <v>1037226.8295219602</v>
      </c>
      <c r="Y245" s="89">
        <f t="shared" si="182"/>
        <v>0</v>
      </c>
      <c r="Z245" s="89">
        <f t="shared" si="183"/>
        <v>2687510.2761192261</v>
      </c>
      <c r="AA245" s="89">
        <f t="shared" si="183"/>
        <v>0</v>
      </c>
      <c r="AB245" s="89">
        <f t="shared" si="184"/>
        <v>1663418.2304441726</v>
      </c>
      <c r="AC245" s="89">
        <f t="shared" si="185"/>
        <v>1319459.2494147178</v>
      </c>
      <c r="AD245" s="89">
        <f t="shared" si="186"/>
        <v>613050.46271154971</v>
      </c>
      <c r="AE245" s="89">
        <f t="shared" si="187"/>
        <v>0</v>
      </c>
      <c r="AF245" s="89">
        <f t="shared" si="188"/>
        <v>1276953.9232411166</v>
      </c>
      <c r="AG245" s="89">
        <f t="shared" si="188"/>
        <v>0</v>
      </c>
      <c r="AH245" s="65">
        <v>4639040</v>
      </c>
      <c r="AI245" s="65">
        <v>3854697</v>
      </c>
      <c r="AJ245" s="65">
        <v>1450302</v>
      </c>
      <c r="AK245" s="65">
        <v>0</v>
      </c>
      <c r="AL245" s="65">
        <v>2949739</v>
      </c>
      <c r="AM245" s="65">
        <v>0</v>
      </c>
      <c r="AN245" s="89">
        <v>9093110756</v>
      </c>
      <c r="AO245" s="89">
        <v>7501937431</v>
      </c>
      <c r="AP245" s="89">
        <v>2971949439</v>
      </c>
      <c r="AQ245" s="89">
        <v>0</v>
      </c>
      <c r="AR245" s="89">
        <v>7700480194</v>
      </c>
      <c r="AS245" s="89">
        <v>0</v>
      </c>
      <c r="AT245" s="89">
        <v>4766165641</v>
      </c>
      <c r="AU245" s="89">
        <v>3780625476</v>
      </c>
      <c r="AV245" s="89">
        <v>1756563682</v>
      </c>
      <c r="AW245" s="89">
        <v>0</v>
      </c>
      <c r="AX245" s="89">
        <v>3658835645</v>
      </c>
      <c r="AY245" s="89">
        <v>0</v>
      </c>
      <c r="AZ245" s="65">
        <f t="shared" si="189"/>
        <v>1960.1276893495206</v>
      </c>
      <c r="BA245" s="65">
        <f t="shared" si="189"/>
        <v>1946.1808362628763</v>
      </c>
      <c r="BB245" s="65">
        <f t="shared" si="189"/>
        <v>2049.193505214776</v>
      </c>
      <c r="BC245" s="65">
        <f t="shared" si="189"/>
        <v>0</v>
      </c>
      <c r="BD245" s="65">
        <f t="shared" si="189"/>
        <v>2610.5632376288208</v>
      </c>
      <c r="BE245" s="65">
        <f t="shared" si="189"/>
        <v>0</v>
      </c>
      <c r="BF245" s="65">
        <f t="shared" si="190"/>
        <v>1027.4034371335449</v>
      </c>
      <c r="BG245" s="65">
        <f t="shared" si="190"/>
        <v>980.78408653131487</v>
      </c>
      <c r="BH245" s="65">
        <f t="shared" si="190"/>
        <v>1211.1709712873594</v>
      </c>
      <c r="BI245" s="65">
        <f t="shared" si="190"/>
        <v>0</v>
      </c>
      <c r="BJ245" s="65">
        <f t="shared" si="190"/>
        <v>1240.3930127377371</v>
      </c>
      <c r="BK245" s="65">
        <f t="shared" si="190"/>
        <v>0</v>
      </c>
    </row>
    <row r="246" spans="2:63" hidden="1" outlineLevel="1">
      <c r="B246" s="56" t="s">
        <v>71</v>
      </c>
      <c r="C246" s="56" t="s">
        <v>58</v>
      </c>
      <c r="D246" s="88">
        <f t="shared" si="166"/>
        <v>0.2</v>
      </c>
      <c r="E246" s="88">
        <f t="shared" si="167"/>
        <v>0</v>
      </c>
      <c r="F246" s="65">
        <f t="shared" si="168"/>
        <v>0</v>
      </c>
      <c r="G246" s="65">
        <f t="shared" si="169"/>
        <v>0</v>
      </c>
      <c r="H246" s="65">
        <f t="shared" si="170"/>
        <v>0</v>
      </c>
      <c r="J246" s="88">
        <f t="shared" si="171"/>
        <v>0.24049655045815424</v>
      </c>
      <c r="K246" s="88">
        <f t="shared" si="172"/>
        <v>0.70802802465925252</v>
      </c>
      <c r="L246" s="88">
        <f t="shared" si="173"/>
        <v>5.1475424882593199E-2</v>
      </c>
      <c r="M246" s="88">
        <f t="shared" si="174"/>
        <v>0</v>
      </c>
      <c r="N246" s="88">
        <f t="shared" si="175"/>
        <v>0</v>
      </c>
      <c r="O246" s="88">
        <f t="shared" si="176"/>
        <v>0</v>
      </c>
      <c r="P246" s="65">
        <f t="shared" si="177"/>
        <v>0</v>
      </c>
      <c r="Q246" s="65">
        <f t="shared" si="177"/>
        <v>0</v>
      </c>
      <c r="R246" s="65">
        <f t="shared" si="177"/>
        <v>0</v>
      </c>
      <c r="S246" s="65">
        <f t="shared" si="177"/>
        <v>0</v>
      </c>
      <c r="T246" s="65">
        <f t="shared" si="178"/>
        <v>0</v>
      </c>
      <c r="U246" s="65">
        <f t="shared" si="178"/>
        <v>0</v>
      </c>
      <c r="V246" s="89">
        <f t="shared" si="179"/>
        <v>0</v>
      </c>
      <c r="W246" s="89">
        <f t="shared" si="180"/>
        <v>0</v>
      </c>
      <c r="X246" s="89">
        <f t="shared" si="181"/>
        <v>0</v>
      </c>
      <c r="Y246" s="89">
        <f t="shared" si="182"/>
        <v>0</v>
      </c>
      <c r="Z246" s="89">
        <f t="shared" si="183"/>
        <v>0</v>
      </c>
      <c r="AA246" s="89">
        <f t="shared" si="183"/>
        <v>0</v>
      </c>
      <c r="AB246" s="89">
        <f t="shared" si="184"/>
        <v>0</v>
      </c>
      <c r="AC246" s="89">
        <f t="shared" si="185"/>
        <v>0</v>
      </c>
      <c r="AD246" s="89">
        <f t="shared" si="186"/>
        <v>0</v>
      </c>
      <c r="AE246" s="89">
        <f t="shared" si="187"/>
        <v>0</v>
      </c>
      <c r="AF246" s="89">
        <f t="shared" si="188"/>
        <v>0</v>
      </c>
      <c r="AG246" s="89">
        <f t="shared" si="188"/>
        <v>0</v>
      </c>
      <c r="AH246" s="65">
        <v>94329</v>
      </c>
      <c r="AI246" s="65">
        <v>277707</v>
      </c>
      <c r="AJ246" s="65">
        <v>20190</v>
      </c>
      <c r="AK246" s="65">
        <v>0</v>
      </c>
      <c r="AL246" s="65">
        <v>0</v>
      </c>
      <c r="AM246" s="65">
        <v>0</v>
      </c>
      <c r="AN246" s="89">
        <v>71005139</v>
      </c>
      <c r="AO246" s="89">
        <v>368197474</v>
      </c>
      <c r="AP246" s="89">
        <v>21676190</v>
      </c>
      <c r="AQ246" s="89">
        <v>0</v>
      </c>
      <c r="AR246" s="89">
        <v>0</v>
      </c>
      <c r="AS246" s="89">
        <v>0</v>
      </c>
      <c r="AT246" s="89">
        <v>81210152</v>
      </c>
      <c r="AU246" s="89">
        <v>333173067</v>
      </c>
      <c r="AV246" s="89">
        <v>24665651</v>
      </c>
      <c r="AW246" s="89">
        <v>0</v>
      </c>
      <c r="AX246" s="89">
        <v>0</v>
      </c>
      <c r="AY246" s="89">
        <v>0</v>
      </c>
      <c r="AZ246" s="65">
        <f t="shared" si="189"/>
        <v>752.73923183750492</v>
      </c>
      <c r="BA246" s="65">
        <f t="shared" si="189"/>
        <v>1325.848732657081</v>
      </c>
      <c r="BB246" s="65">
        <f t="shared" si="189"/>
        <v>1073.6102030708271</v>
      </c>
      <c r="BC246" s="65">
        <f t="shared" si="189"/>
        <v>0</v>
      </c>
      <c r="BD246" s="65">
        <f t="shared" si="189"/>
        <v>0</v>
      </c>
      <c r="BE246" s="65">
        <f t="shared" si="189"/>
        <v>0</v>
      </c>
      <c r="BF246" s="65">
        <f t="shared" si="190"/>
        <v>860.92455130447684</v>
      </c>
      <c r="BG246" s="65">
        <f t="shared" si="190"/>
        <v>1199.7287320809342</v>
      </c>
      <c r="BH246" s="65">
        <f t="shared" si="190"/>
        <v>1221.6766220901436</v>
      </c>
      <c r="BI246" s="65">
        <f t="shared" si="190"/>
        <v>0</v>
      </c>
      <c r="BJ246" s="65">
        <f t="shared" si="190"/>
        <v>0</v>
      </c>
      <c r="BK246" s="65">
        <f t="shared" si="190"/>
        <v>0</v>
      </c>
    </row>
    <row r="247" spans="2:63" hidden="1" outlineLevel="1">
      <c r="B247" s="56" t="s">
        <v>71</v>
      </c>
      <c r="C247" s="56" t="s">
        <v>57</v>
      </c>
      <c r="D247" s="88">
        <f t="shared" si="166"/>
        <v>0.2</v>
      </c>
      <c r="E247" s="88">
        <f t="shared" si="167"/>
        <v>0</v>
      </c>
      <c r="F247" s="65">
        <f t="shared" si="168"/>
        <v>0</v>
      </c>
      <c r="G247" s="65">
        <f t="shared" si="169"/>
        <v>0</v>
      </c>
      <c r="H247" s="65">
        <f t="shared" si="170"/>
        <v>0</v>
      </c>
      <c r="J247" s="88">
        <f t="shared" si="171"/>
        <v>0.87067308780555941</v>
      </c>
      <c r="K247" s="88">
        <f t="shared" si="172"/>
        <v>9.109010849796105E-2</v>
      </c>
      <c r="L247" s="88">
        <f t="shared" si="173"/>
        <v>3.8236803696479547E-2</v>
      </c>
      <c r="M247" s="88">
        <f t="shared" si="174"/>
        <v>0</v>
      </c>
      <c r="N247" s="88">
        <f t="shared" si="175"/>
        <v>0</v>
      </c>
      <c r="O247" s="88">
        <f t="shared" si="176"/>
        <v>0</v>
      </c>
      <c r="P247" s="65">
        <f t="shared" si="177"/>
        <v>0</v>
      </c>
      <c r="Q247" s="65">
        <f t="shared" si="177"/>
        <v>0</v>
      </c>
      <c r="R247" s="65">
        <f t="shared" si="177"/>
        <v>0</v>
      </c>
      <c r="S247" s="65">
        <f t="shared" si="177"/>
        <v>0</v>
      </c>
      <c r="T247" s="65">
        <f t="shared" si="178"/>
        <v>0</v>
      </c>
      <c r="U247" s="65">
        <f t="shared" si="178"/>
        <v>0</v>
      </c>
      <c r="V247" s="89">
        <f t="shared" si="179"/>
        <v>0</v>
      </c>
      <c r="W247" s="89">
        <f t="shared" si="180"/>
        <v>0</v>
      </c>
      <c r="X247" s="89">
        <f t="shared" si="181"/>
        <v>0</v>
      </c>
      <c r="Y247" s="89">
        <f t="shared" si="182"/>
        <v>0</v>
      </c>
      <c r="Z247" s="89">
        <f t="shared" si="183"/>
        <v>0</v>
      </c>
      <c r="AA247" s="89">
        <f t="shared" si="183"/>
        <v>0</v>
      </c>
      <c r="AB247" s="89">
        <f t="shared" si="184"/>
        <v>0</v>
      </c>
      <c r="AC247" s="89">
        <f t="shared" si="185"/>
        <v>0</v>
      </c>
      <c r="AD247" s="89">
        <f t="shared" si="186"/>
        <v>0</v>
      </c>
      <c r="AE247" s="89">
        <f t="shared" si="187"/>
        <v>0</v>
      </c>
      <c r="AF247" s="89">
        <f t="shared" si="188"/>
        <v>0</v>
      </c>
      <c r="AG247" s="89">
        <f t="shared" si="188"/>
        <v>0</v>
      </c>
      <c r="AH247" s="65">
        <v>9462348</v>
      </c>
      <c r="AI247" s="65">
        <v>989954</v>
      </c>
      <c r="AJ247" s="65">
        <v>415552</v>
      </c>
      <c r="AK247" s="65">
        <v>0</v>
      </c>
      <c r="AL247" s="65">
        <v>0</v>
      </c>
      <c r="AM247" s="65">
        <v>0</v>
      </c>
      <c r="AN247" s="89">
        <v>11116084892</v>
      </c>
      <c r="AO247" s="89">
        <v>1405111354</v>
      </c>
      <c r="AP247" s="89">
        <v>568756382</v>
      </c>
      <c r="AQ247" s="89">
        <v>0</v>
      </c>
      <c r="AR247" s="89">
        <v>0</v>
      </c>
      <c r="AS247" s="89">
        <v>0</v>
      </c>
      <c r="AT247" s="89">
        <v>8267775150</v>
      </c>
      <c r="AU247" s="89">
        <v>877071252</v>
      </c>
      <c r="AV247" s="89">
        <v>404572022</v>
      </c>
      <c r="AW247" s="89">
        <v>0</v>
      </c>
      <c r="AX247" s="89">
        <v>0</v>
      </c>
      <c r="AY247" s="89">
        <v>0</v>
      </c>
      <c r="AZ247" s="65">
        <f t="shared" si="189"/>
        <v>1174.7702464546855</v>
      </c>
      <c r="BA247" s="65">
        <f t="shared" si="189"/>
        <v>1419.3703485212445</v>
      </c>
      <c r="BB247" s="65">
        <f t="shared" si="189"/>
        <v>1368.6768009779762</v>
      </c>
      <c r="BC247" s="65">
        <f t="shared" si="189"/>
        <v>0</v>
      </c>
      <c r="BD247" s="65">
        <f t="shared" si="189"/>
        <v>0</v>
      </c>
      <c r="BE247" s="65">
        <f t="shared" si="189"/>
        <v>0</v>
      </c>
      <c r="BF247" s="65">
        <f t="shared" si="190"/>
        <v>873.755134560682</v>
      </c>
      <c r="BG247" s="65">
        <f t="shared" si="190"/>
        <v>885.97172393868811</v>
      </c>
      <c r="BH247" s="65">
        <f t="shared" si="190"/>
        <v>973.57736697212385</v>
      </c>
      <c r="BI247" s="65">
        <f t="shared" si="190"/>
        <v>0</v>
      </c>
      <c r="BJ247" s="65">
        <f t="shared" si="190"/>
        <v>0</v>
      </c>
      <c r="BK247" s="65">
        <f t="shared" si="190"/>
        <v>0</v>
      </c>
    </row>
    <row r="248" spans="2:63" hidden="1" outlineLevel="1">
      <c r="B248" s="56" t="s">
        <v>71</v>
      </c>
      <c r="C248" s="56" t="s">
        <v>56</v>
      </c>
      <c r="D248" s="88">
        <f t="shared" si="166"/>
        <v>0.2</v>
      </c>
      <c r="E248" s="88">
        <f t="shared" si="167"/>
        <v>0</v>
      </c>
      <c r="F248" s="65">
        <f t="shared" si="168"/>
        <v>0</v>
      </c>
      <c r="G248" s="65">
        <f t="shared" si="169"/>
        <v>0</v>
      </c>
      <c r="H248" s="65">
        <f t="shared" si="170"/>
        <v>0</v>
      </c>
      <c r="J248" s="88">
        <f t="shared" si="171"/>
        <v>0.30233918275901323</v>
      </c>
      <c r="K248" s="88">
        <f t="shared" si="172"/>
        <v>0.12386860133278009</v>
      </c>
      <c r="L248" s="88">
        <f t="shared" si="173"/>
        <v>0.13222723531624195</v>
      </c>
      <c r="M248" s="88">
        <f t="shared" si="174"/>
        <v>0.1679988102863024</v>
      </c>
      <c r="N248" s="88">
        <f t="shared" si="175"/>
        <v>0.21758625555448893</v>
      </c>
      <c r="O248" s="88">
        <f t="shared" si="176"/>
        <v>5.5979914751173407E-2</v>
      </c>
      <c r="P248" s="65">
        <f t="shared" si="177"/>
        <v>0</v>
      </c>
      <c r="Q248" s="65">
        <f t="shared" si="177"/>
        <v>0</v>
      </c>
      <c r="R248" s="65">
        <f t="shared" si="177"/>
        <v>0</v>
      </c>
      <c r="S248" s="65">
        <f t="shared" si="177"/>
        <v>0</v>
      </c>
      <c r="T248" s="65">
        <f t="shared" si="178"/>
        <v>0</v>
      </c>
      <c r="U248" s="65">
        <f t="shared" si="178"/>
        <v>0</v>
      </c>
      <c r="V248" s="89">
        <f t="shared" si="179"/>
        <v>0</v>
      </c>
      <c r="W248" s="89">
        <f t="shared" si="180"/>
        <v>0</v>
      </c>
      <c r="X248" s="89">
        <f t="shared" si="181"/>
        <v>0</v>
      </c>
      <c r="Y248" s="89">
        <f t="shared" si="182"/>
        <v>0</v>
      </c>
      <c r="Z248" s="89">
        <f t="shared" si="183"/>
        <v>0</v>
      </c>
      <c r="AA248" s="89">
        <f t="shared" si="183"/>
        <v>0</v>
      </c>
      <c r="AB248" s="89">
        <f t="shared" si="184"/>
        <v>0</v>
      </c>
      <c r="AC248" s="89">
        <f t="shared" si="185"/>
        <v>0</v>
      </c>
      <c r="AD248" s="89">
        <f t="shared" si="186"/>
        <v>0</v>
      </c>
      <c r="AE248" s="89">
        <f t="shared" si="187"/>
        <v>0</v>
      </c>
      <c r="AF248" s="89">
        <f t="shared" si="188"/>
        <v>0</v>
      </c>
      <c r="AG248" s="89">
        <f t="shared" si="188"/>
        <v>0</v>
      </c>
      <c r="AH248" s="65">
        <v>0</v>
      </c>
      <c r="AI248" s="65">
        <v>0</v>
      </c>
      <c r="AJ248" s="65">
        <v>0</v>
      </c>
      <c r="AK248" s="65">
        <v>0</v>
      </c>
      <c r="AL248" s="65">
        <v>0</v>
      </c>
      <c r="AM248" s="65">
        <v>0</v>
      </c>
      <c r="AN248" s="89">
        <v>0</v>
      </c>
      <c r="AO248" s="89">
        <v>0</v>
      </c>
      <c r="AP248" s="89">
        <v>0</v>
      </c>
      <c r="AQ248" s="89">
        <v>0</v>
      </c>
      <c r="AR248" s="89">
        <v>0</v>
      </c>
      <c r="AS248" s="89">
        <v>0</v>
      </c>
      <c r="AT248" s="89">
        <v>0</v>
      </c>
      <c r="AU248" s="89">
        <v>0</v>
      </c>
      <c r="AV248" s="89">
        <v>0</v>
      </c>
      <c r="AW248" s="89">
        <v>0</v>
      </c>
      <c r="AX248" s="89">
        <v>0</v>
      </c>
      <c r="AY248" s="89">
        <v>0</v>
      </c>
      <c r="AZ248" s="65">
        <f t="shared" si="189"/>
        <v>0</v>
      </c>
      <c r="BA248" s="65">
        <f t="shared" si="189"/>
        <v>0</v>
      </c>
      <c r="BB248" s="65">
        <f t="shared" si="189"/>
        <v>0</v>
      </c>
      <c r="BC248" s="65">
        <f t="shared" si="189"/>
        <v>0</v>
      </c>
      <c r="BD248" s="65">
        <f t="shared" si="189"/>
        <v>0</v>
      </c>
      <c r="BE248" s="65">
        <f t="shared" si="189"/>
        <v>0</v>
      </c>
      <c r="BF248" s="65">
        <f t="shared" si="190"/>
        <v>0</v>
      </c>
      <c r="BG248" s="65">
        <f t="shared" si="190"/>
        <v>0</v>
      </c>
      <c r="BH248" s="65">
        <f t="shared" si="190"/>
        <v>0</v>
      </c>
      <c r="BI248" s="65">
        <f t="shared" si="190"/>
        <v>0</v>
      </c>
      <c r="BJ248" s="65">
        <f t="shared" si="190"/>
        <v>0</v>
      </c>
      <c r="BK248" s="65">
        <f t="shared" si="190"/>
        <v>0</v>
      </c>
    </row>
    <row r="249" spans="2:63" hidden="1" outlineLevel="1">
      <c r="B249" s="56" t="s">
        <v>71</v>
      </c>
      <c r="C249" s="56" t="s">
        <v>55</v>
      </c>
      <c r="D249" s="88">
        <f t="shared" si="166"/>
        <v>0.2</v>
      </c>
      <c r="E249" s="88">
        <f t="shared" si="167"/>
        <v>0</v>
      </c>
      <c r="F249" s="65">
        <f t="shared" si="168"/>
        <v>0</v>
      </c>
      <c r="G249" s="65">
        <f t="shared" si="169"/>
        <v>0</v>
      </c>
      <c r="H249" s="65">
        <f t="shared" si="170"/>
        <v>0</v>
      </c>
      <c r="J249" s="88">
        <f t="shared" si="171"/>
        <v>0.99149434063291708</v>
      </c>
      <c r="K249" s="88">
        <f t="shared" si="172"/>
        <v>9.3851790521613679E-4</v>
      </c>
      <c r="L249" s="88">
        <f t="shared" si="173"/>
        <v>7.5671414618668229E-3</v>
      </c>
      <c r="M249" s="88">
        <f t="shared" si="174"/>
        <v>0</v>
      </c>
      <c r="N249" s="88">
        <f t="shared" si="175"/>
        <v>0</v>
      </c>
      <c r="O249" s="88">
        <f t="shared" si="176"/>
        <v>0</v>
      </c>
      <c r="P249" s="65">
        <f t="shared" si="177"/>
        <v>0</v>
      </c>
      <c r="Q249" s="65">
        <f t="shared" si="177"/>
        <v>0</v>
      </c>
      <c r="R249" s="65">
        <f t="shared" si="177"/>
        <v>0</v>
      </c>
      <c r="S249" s="65">
        <f t="shared" si="177"/>
        <v>0</v>
      </c>
      <c r="T249" s="65">
        <f t="shared" si="178"/>
        <v>0</v>
      </c>
      <c r="U249" s="65">
        <f t="shared" si="178"/>
        <v>0</v>
      </c>
      <c r="V249" s="89">
        <f t="shared" si="179"/>
        <v>0</v>
      </c>
      <c r="W249" s="89">
        <f t="shared" si="180"/>
        <v>0</v>
      </c>
      <c r="X249" s="89">
        <f t="shared" si="181"/>
        <v>0</v>
      </c>
      <c r="Y249" s="89">
        <f t="shared" si="182"/>
        <v>0</v>
      </c>
      <c r="Z249" s="89">
        <f t="shared" si="183"/>
        <v>0</v>
      </c>
      <c r="AA249" s="89">
        <f t="shared" si="183"/>
        <v>0</v>
      </c>
      <c r="AB249" s="89">
        <f t="shared" si="184"/>
        <v>0</v>
      </c>
      <c r="AC249" s="89">
        <f t="shared" si="185"/>
        <v>0</v>
      </c>
      <c r="AD249" s="89">
        <f t="shared" si="186"/>
        <v>0</v>
      </c>
      <c r="AE249" s="89">
        <f t="shared" si="187"/>
        <v>0</v>
      </c>
      <c r="AF249" s="89">
        <f t="shared" si="188"/>
        <v>0</v>
      </c>
      <c r="AG249" s="89">
        <f t="shared" si="188"/>
        <v>0</v>
      </c>
      <c r="AH249" s="65">
        <v>1999854</v>
      </c>
      <c r="AI249" s="65">
        <v>1893</v>
      </c>
      <c r="AJ249" s="65">
        <v>15263</v>
      </c>
      <c r="AK249" s="65">
        <v>0</v>
      </c>
      <c r="AL249" s="65">
        <v>0</v>
      </c>
      <c r="AM249" s="65">
        <v>0</v>
      </c>
      <c r="AN249" s="89">
        <v>1758863032</v>
      </c>
      <c r="AO249" s="89">
        <v>1832429</v>
      </c>
      <c r="AP249" s="89">
        <v>14079336</v>
      </c>
      <c r="AQ249" s="89">
        <v>0</v>
      </c>
      <c r="AR249" s="89">
        <v>0</v>
      </c>
      <c r="AS249" s="89">
        <v>0</v>
      </c>
      <c r="AT249" s="89">
        <v>1208626484</v>
      </c>
      <c r="AU249" s="89">
        <v>1438079</v>
      </c>
      <c r="AV249" s="89">
        <v>13981326</v>
      </c>
      <c r="AW249" s="89">
        <v>0</v>
      </c>
      <c r="AX249" s="89">
        <v>0</v>
      </c>
      <c r="AY249" s="89">
        <v>0</v>
      </c>
      <c r="AZ249" s="65">
        <f t="shared" si="189"/>
        <v>879.49571918750064</v>
      </c>
      <c r="BA249" s="65">
        <f t="shared" si="189"/>
        <v>968.00264131008976</v>
      </c>
      <c r="BB249" s="65">
        <f t="shared" si="189"/>
        <v>922.44879774618357</v>
      </c>
      <c r="BC249" s="65">
        <f t="shared" si="189"/>
        <v>0</v>
      </c>
      <c r="BD249" s="65">
        <f t="shared" si="189"/>
        <v>0</v>
      </c>
      <c r="BE249" s="65">
        <f t="shared" si="189"/>
        <v>0</v>
      </c>
      <c r="BF249" s="65">
        <f t="shared" si="190"/>
        <v>604.35736008728634</v>
      </c>
      <c r="BG249" s="65">
        <f t="shared" si="190"/>
        <v>759.68251452720551</v>
      </c>
      <c r="BH249" s="65">
        <f t="shared" si="190"/>
        <v>916.02738649020512</v>
      </c>
      <c r="BI249" s="65">
        <f t="shared" si="190"/>
        <v>0</v>
      </c>
      <c r="BJ249" s="65">
        <f t="shared" si="190"/>
        <v>0</v>
      </c>
      <c r="BK249" s="65">
        <f t="shared" si="190"/>
        <v>0</v>
      </c>
    </row>
    <row r="250" spans="2:63" hidden="1" outlineLevel="1">
      <c r="B250" s="56" t="s">
        <v>71</v>
      </c>
      <c r="C250" s="56" t="s">
        <v>39</v>
      </c>
      <c r="D250" s="88">
        <f t="shared" si="166"/>
        <v>0.2</v>
      </c>
      <c r="E250" s="88">
        <f t="shared" si="167"/>
        <v>0</v>
      </c>
      <c r="F250" s="65">
        <f t="shared" si="168"/>
        <v>0</v>
      </c>
      <c r="G250" s="65">
        <f t="shared" si="169"/>
        <v>0</v>
      </c>
      <c r="H250" s="65">
        <f t="shared" si="170"/>
        <v>0</v>
      </c>
      <c r="J250" s="88">
        <f t="shared" si="171"/>
        <v>0.6691851513941951</v>
      </c>
      <c r="K250" s="88">
        <f t="shared" si="172"/>
        <v>2.3008496322061926E-2</v>
      </c>
      <c r="L250" s="88">
        <f t="shared" si="173"/>
        <v>0.30777784113588413</v>
      </c>
      <c r="M250" s="88">
        <f t="shared" si="174"/>
        <v>0</v>
      </c>
      <c r="N250" s="88">
        <f t="shared" si="175"/>
        <v>2.8511147858812794E-5</v>
      </c>
      <c r="O250" s="88">
        <f t="shared" si="176"/>
        <v>0</v>
      </c>
      <c r="P250" s="65">
        <f t="shared" si="177"/>
        <v>0</v>
      </c>
      <c r="Q250" s="65">
        <f t="shared" si="177"/>
        <v>0</v>
      </c>
      <c r="R250" s="65">
        <f t="shared" si="177"/>
        <v>0</v>
      </c>
      <c r="S250" s="65">
        <f t="shared" si="177"/>
        <v>0</v>
      </c>
      <c r="T250" s="65">
        <f t="shared" si="178"/>
        <v>0</v>
      </c>
      <c r="U250" s="65">
        <f t="shared" si="178"/>
        <v>0</v>
      </c>
      <c r="V250" s="89">
        <f t="shared" si="179"/>
        <v>0</v>
      </c>
      <c r="W250" s="89">
        <f t="shared" si="180"/>
        <v>0</v>
      </c>
      <c r="X250" s="89">
        <f t="shared" si="181"/>
        <v>0</v>
      </c>
      <c r="Y250" s="89">
        <f t="shared" si="182"/>
        <v>0</v>
      </c>
      <c r="Z250" s="89">
        <f t="shared" si="183"/>
        <v>0</v>
      </c>
      <c r="AA250" s="89">
        <f t="shared" si="183"/>
        <v>0</v>
      </c>
      <c r="AB250" s="89">
        <f t="shared" si="184"/>
        <v>0</v>
      </c>
      <c r="AC250" s="89">
        <f t="shared" si="185"/>
        <v>0</v>
      </c>
      <c r="AD250" s="89">
        <f t="shared" si="186"/>
        <v>0</v>
      </c>
      <c r="AE250" s="89">
        <f t="shared" si="187"/>
        <v>0</v>
      </c>
      <c r="AF250" s="89">
        <f t="shared" si="188"/>
        <v>0</v>
      </c>
      <c r="AG250" s="89">
        <f t="shared" si="188"/>
        <v>0</v>
      </c>
      <c r="AH250" s="65">
        <v>23471</v>
      </c>
      <c r="AI250" s="65">
        <v>807</v>
      </c>
      <c r="AJ250" s="65">
        <v>10795</v>
      </c>
      <c r="AK250" s="65">
        <v>0</v>
      </c>
      <c r="AL250" s="65">
        <v>1</v>
      </c>
      <c r="AM250" s="65">
        <v>0</v>
      </c>
      <c r="AN250" s="89">
        <v>21669551</v>
      </c>
      <c r="AO250" s="89">
        <v>712272</v>
      </c>
      <c r="AP250" s="89">
        <v>9453593</v>
      </c>
      <c r="AQ250" s="89">
        <v>0</v>
      </c>
      <c r="AR250" s="89">
        <v>969</v>
      </c>
      <c r="AS250" s="89">
        <v>0</v>
      </c>
      <c r="AT250" s="89">
        <v>41136349</v>
      </c>
      <c r="AU250" s="89">
        <v>1345053</v>
      </c>
      <c r="AV250" s="89">
        <v>18724088</v>
      </c>
      <c r="AW250" s="89">
        <v>0</v>
      </c>
      <c r="AX250" s="89">
        <v>1074</v>
      </c>
      <c r="AY250" s="89">
        <v>0</v>
      </c>
      <c r="AZ250" s="65">
        <f t="shared" si="189"/>
        <v>923.24788036300117</v>
      </c>
      <c r="BA250" s="65">
        <f t="shared" si="189"/>
        <v>882.61710037174726</v>
      </c>
      <c r="BB250" s="65">
        <f t="shared" si="189"/>
        <v>875.73811949976846</v>
      </c>
      <c r="BC250" s="65">
        <f t="shared" si="189"/>
        <v>0</v>
      </c>
      <c r="BD250" s="65">
        <f t="shared" si="189"/>
        <v>969</v>
      </c>
      <c r="BE250" s="65">
        <f t="shared" si="189"/>
        <v>0</v>
      </c>
      <c r="BF250" s="65">
        <f t="shared" si="190"/>
        <v>1752.6457756380214</v>
      </c>
      <c r="BG250" s="65">
        <f t="shared" si="190"/>
        <v>1666.7323420074349</v>
      </c>
      <c r="BH250" s="65">
        <f t="shared" si="190"/>
        <v>1734.5148679944418</v>
      </c>
      <c r="BI250" s="65">
        <f t="shared" si="190"/>
        <v>0</v>
      </c>
      <c r="BJ250" s="65">
        <f t="shared" si="190"/>
        <v>1074</v>
      </c>
      <c r="BK250" s="65">
        <f t="shared" si="190"/>
        <v>0</v>
      </c>
    </row>
    <row r="251" spans="2:63" hidden="1" outlineLevel="1">
      <c r="B251" s="56" t="s">
        <v>71</v>
      </c>
      <c r="C251" s="56" t="s">
        <v>38</v>
      </c>
      <c r="D251" s="88">
        <f t="shared" si="166"/>
        <v>0.2</v>
      </c>
      <c r="E251" s="88">
        <f t="shared" si="167"/>
        <v>0</v>
      </c>
      <c r="F251" s="65">
        <f t="shared" si="168"/>
        <v>0</v>
      </c>
      <c r="G251" s="65">
        <f t="shared" si="169"/>
        <v>0</v>
      </c>
      <c r="H251" s="65">
        <f t="shared" si="170"/>
        <v>0</v>
      </c>
      <c r="J251" s="88">
        <f t="shared" si="171"/>
        <v>0.10280444062489913</v>
      </c>
      <c r="K251" s="88">
        <f t="shared" si="172"/>
        <v>4.0513742293663861E-3</v>
      </c>
      <c r="L251" s="88">
        <f t="shared" si="173"/>
        <v>0.88305735773538618</v>
      </c>
      <c r="M251" s="88">
        <f t="shared" si="174"/>
        <v>0</v>
      </c>
      <c r="N251" s="88">
        <f t="shared" si="175"/>
        <v>1.0086827410348278E-2</v>
      </c>
      <c r="O251" s="88">
        <f t="shared" si="176"/>
        <v>0</v>
      </c>
      <c r="P251" s="65">
        <f t="shared" si="177"/>
        <v>0</v>
      </c>
      <c r="Q251" s="65">
        <f t="shared" si="177"/>
        <v>0</v>
      </c>
      <c r="R251" s="65">
        <f t="shared" si="177"/>
        <v>0</v>
      </c>
      <c r="S251" s="65">
        <f t="shared" si="177"/>
        <v>0</v>
      </c>
      <c r="T251" s="65">
        <f t="shared" si="178"/>
        <v>0</v>
      </c>
      <c r="U251" s="65">
        <f t="shared" si="178"/>
        <v>0</v>
      </c>
      <c r="V251" s="89">
        <f t="shared" si="179"/>
        <v>0</v>
      </c>
      <c r="W251" s="89">
        <f t="shared" si="180"/>
        <v>0</v>
      </c>
      <c r="X251" s="89">
        <f t="shared" si="181"/>
        <v>0</v>
      </c>
      <c r="Y251" s="89">
        <f t="shared" si="182"/>
        <v>0</v>
      </c>
      <c r="Z251" s="89">
        <f t="shared" si="183"/>
        <v>0</v>
      </c>
      <c r="AA251" s="89">
        <f t="shared" si="183"/>
        <v>0</v>
      </c>
      <c r="AB251" s="89">
        <f t="shared" si="184"/>
        <v>0</v>
      </c>
      <c r="AC251" s="89">
        <f t="shared" si="185"/>
        <v>0</v>
      </c>
      <c r="AD251" s="89">
        <f t="shared" si="186"/>
        <v>0</v>
      </c>
      <c r="AE251" s="89">
        <f t="shared" si="187"/>
        <v>0</v>
      </c>
      <c r="AF251" s="89">
        <f t="shared" si="188"/>
        <v>0</v>
      </c>
      <c r="AG251" s="89">
        <f t="shared" si="188"/>
        <v>0</v>
      </c>
      <c r="AH251" s="65">
        <v>203839</v>
      </c>
      <c r="AI251" s="65">
        <v>8033</v>
      </c>
      <c r="AJ251" s="65">
        <v>1750912</v>
      </c>
      <c r="AK251" s="65">
        <v>0</v>
      </c>
      <c r="AL251" s="65">
        <v>20000</v>
      </c>
      <c r="AM251" s="65">
        <v>0</v>
      </c>
      <c r="AN251" s="89">
        <v>329690125</v>
      </c>
      <c r="AO251" s="89">
        <v>12897298</v>
      </c>
      <c r="AP251" s="89">
        <v>2721276383</v>
      </c>
      <c r="AQ251" s="89">
        <v>0</v>
      </c>
      <c r="AR251" s="89">
        <v>34682984</v>
      </c>
      <c r="AS251" s="89">
        <v>0</v>
      </c>
      <c r="AT251" s="89">
        <v>143521121</v>
      </c>
      <c r="AU251" s="89">
        <v>5244597</v>
      </c>
      <c r="AV251" s="89">
        <v>1146777093</v>
      </c>
      <c r="AW251" s="89">
        <v>0</v>
      </c>
      <c r="AX251" s="89">
        <v>14319628</v>
      </c>
      <c r="AY251" s="89">
        <v>0</v>
      </c>
      <c r="AZ251" s="65">
        <f t="shared" si="189"/>
        <v>1617.4045447632691</v>
      </c>
      <c r="BA251" s="65">
        <f t="shared" si="189"/>
        <v>1605.5393999751027</v>
      </c>
      <c r="BB251" s="65">
        <f t="shared" si="189"/>
        <v>1554.2051131067694</v>
      </c>
      <c r="BC251" s="65">
        <f t="shared" si="189"/>
        <v>0</v>
      </c>
      <c r="BD251" s="65">
        <f t="shared" si="189"/>
        <v>1734.1492000000001</v>
      </c>
      <c r="BE251" s="65">
        <f t="shared" si="189"/>
        <v>0</v>
      </c>
      <c r="BF251" s="65">
        <f t="shared" si="190"/>
        <v>704.09058619793075</v>
      </c>
      <c r="BG251" s="65">
        <f t="shared" si="190"/>
        <v>652.88148885845885</v>
      </c>
      <c r="BH251" s="65">
        <f t="shared" si="190"/>
        <v>654.95986834289783</v>
      </c>
      <c r="BI251" s="65">
        <f t="shared" si="190"/>
        <v>0</v>
      </c>
      <c r="BJ251" s="65">
        <f t="shared" si="190"/>
        <v>715.98140000000001</v>
      </c>
      <c r="BK251" s="65">
        <f t="shared" si="190"/>
        <v>0</v>
      </c>
    </row>
    <row r="252" spans="2:63" hidden="1" outlineLevel="1">
      <c r="B252" s="56" t="s">
        <v>71</v>
      </c>
      <c r="C252" s="56" t="s">
        <v>37</v>
      </c>
      <c r="D252" s="88">
        <f t="shared" si="166"/>
        <v>0.2</v>
      </c>
      <c r="E252" s="88">
        <f t="shared" si="167"/>
        <v>0</v>
      </c>
      <c r="F252" s="65">
        <f t="shared" si="168"/>
        <v>0</v>
      </c>
      <c r="G252" s="65">
        <f t="shared" si="169"/>
        <v>0</v>
      </c>
      <c r="H252" s="65">
        <f t="shared" si="170"/>
        <v>0</v>
      </c>
      <c r="J252" s="88">
        <f t="shared" si="171"/>
        <v>0.30233918275901323</v>
      </c>
      <c r="K252" s="88">
        <f t="shared" si="172"/>
        <v>0.12386860133278009</v>
      </c>
      <c r="L252" s="88">
        <f t="shared" si="173"/>
        <v>0.13222723531624195</v>
      </c>
      <c r="M252" s="88">
        <f t="shared" si="174"/>
        <v>0.1679988102863024</v>
      </c>
      <c r="N252" s="88">
        <f t="shared" si="175"/>
        <v>0.21758625555448893</v>
      </c>
      <c r="O252" s="88">
        <f t="shared" si="176"/>
        <v>5.5979914751173407E-2</v>
      </c>
      <c r="P252" s="65">
        <f t="shared" si="177"/>
        <v>0</v>
      </c>
      <c r="Q252" s="65">
        <f t="shared" si="177"/>
        <v>0</v>
      </c>
      <c r="R252" s="65">
        <f t="shared" si="177"/>
        <v>0</v>
      </c>
      <c r="S252" s="65">
        <f t="shared" si="177"/>
        <v>0</v>
      </c>
      <c r="T252" s="65">
        <f t="shared" si="178"/>
        <v>0</v>
      </c>
      <c r="U252" s="65">
        <f t="shared" si="178"/>
        <v>0</v>
      </c>
      <c r="V252" s="89">
        <f t="shared" si="179"/>
        <v>0</v>
      </c>
      <c r="W252" s="89">
        <f t="shared" si="180"/>
        <v>0</v>
      </c>
      <c r="X252" s="89">
        <f t="shared" si="181"/>
        <v>0</v>
      </c>
      <c r="Y252" s="89">
        <f t="shared" si="182"/>
        <v>0</v>
      </c>
      <c r="Z252" s="89">
        <f t="shared" si="183"/>
        <v>0</v>
      </c>
      <c r="AA252" s="89">
        <f t="shared" si="183"/>
        <v>0</v>
      </c>
      <c r="AB252" s="89">
        <f t="shared" si="184"/>
        <v>0</v>
      </c>
      <c r="AC252" s="89">
        <f t="shared" si="185"/>
        <v>0</v>
      </c>
      <c r="AD252" s="89">
        <f t="shared" si="186"/>
        <v>0</v>
      </c>
      <c r="AE252" s="89">
        <f t="shared" si="187"/>
        <v>0</v>
      </c>
      <c r="AF252" s="89">
        <f t="shared" si="188"/>
        <v>0</v>
      </c>
      <c r="AG252" s="89">
        <f t="shared" si="188"/>
        <v>0</v>
      </c>
      <c r="AH252" s="65">
        <v>0</v>
      </c>
      <c r="AI252" s="65">
        <v>0</v>
      </c>
      <c r="AJ252" s="65">
        <v>0</v>
      </c>
      <c r="AK252" s="65">
        <v>0</v>
      </c>
      <c r="AL252" s="65">
        <v>0</v>
      </c>
      <c r="AM252" s="65">
        <v>0</v>
      </c>
      <c r="AN252" s="89">
        <v>0</v>
      </c>
      <c r="AO252" s="89">
        <v>0</v>
      </c>
      <c r="AP252" s="89">
        <v>0</v>
      </c>
      <c r="AQ252" s="89">
        <v>0</v>
      </c>
      <c r="AR252" s="89">
        <v>0</v>
      </c>
      <c r="AS252" s="89">
        <v>0</v>
      </c>
      <c r="AT252" s="89">
        <v>0</v>
      </c>
      <c r="AU252" s="89">
        <v>0</v>
      </c>
      <c r="AV252" s="89">
        <v>0</v>
      </c>
      <c r="AW252" s="89">
        <v>0</v>
      </c>
      <c r="AX252" s="89">
        <v>0</v>
      </c>
      <c r="AY252" s="89">
        <v>0</v>
      </c>
      <c r="AZ252" s="65">
        <f t="shared" si="189"/>
        <v>0</v>
      </c>
      <c r="BA252" s="65">
        <f t="shared" si="189"/>
        <v>0</v>
      </c>
      <c r="BB252" s="65">
        <f t="shared" si="189"/>
        <v>0</v>
      </c>
      <c r="BC252" s="65">
        <f t="shared" si="189"/>
        <v>0</v>
      </c>
      <c r="BD252" s="65">
        <f t="shared" si="189"/>
        <v>0</v>
      </c>
      <c r="BE252" s="65">
        <f t="shared" si="189"/>
        <v>0</v>
      </c>
      <c r="BF252" s="65">
        <f t="shared" si="190"/>
        <v>0</v>
      </c>
      <c r="BG252" s="65">
        <f t="shared" si="190"/>
        <v>0</v>
      </c>
      <c r="BH252" s="65">
        <f t="shared" si="190"/>
        <v>0</v>
      </c>
      <c r="BI252" s="65">
        <f t="shared" si="190"/>
        <v>0</v>
      </c>
      <c r="BJ252" s="65">
        <f t="shared" si="190"/>
        <v>0</v>
      </c>
      <c r="BK252" s="65">
        <f t="shared" si="190"/>
        <v>0</v>
      </c>
    </row>
    <row r="253" spans="2:63" hidden="1" outlineLevel="1">
      <c r="B253" s="56" t="s">
        <v>71</v>
      </c>
      <c r="C253" s="56" t="s">
        <v>36</v>
      </c>
      <c r="D253" s="88">
        <f t="shared" si="166"/>
        <v>0.2</v>
      </c>
      <c r="E253" s="88">
        <f t="shared" si="167"/>
        <v>0</v>
      </c>
      <c r="F253" s="65">
        <f t="shared" si="168"/>
        <v>0</v>
      </c>
      <c r="G253" s="65">
        <f t="shared" si="169"/>
        <v>0</v>
      </c>
      <c r="H253" s="65">
        <f t="shared" si="170"/>
        <v>0</v>
      </c>
      <c r="J253" s="88">
        <f t="shared" si="171"/>
        <v>0.30233918275901323</v>
      </c>
      <c r="K253" s="88">
        <f t="shared" si="172"/>
        <v>0.12386860133278009</v>
      </c>
      <c r="L253" s="88">
        <f t="shared" si="173"/>
        <v>0.13222723531624195</v>
      </c>
      <c r="M253" s="88">
        <f t="shared" si="174"/>
        <v>0.1679988102863024</v>
      </c>
      <c r="N253" s="88">
        <f t="shared" si="175"/>
        <v>0.21758625555448893</v>
      </c>
      <c r="O253" s="88">
        <f t="shared" si="176"/>
        <v>5.5979914751173407E-2</v>
      </c>
      <c r="P253" s="65">
        <f t="shared" si="177"/>
        <v>0</v>
      </c>
      <c r="Q253" s="65">
        <f t="shared" si="177"/>
        <v>0</v>
      </c>
      <c r="R253" s="65">
        <f t="shared" si="177"/>
        <v>0</v>
      </c>
      <c r="S253" s="65">
        <f t="shared" si="177"/>
        <v>0</v>
      </c>
      <c r="T253" s="65">
        <f t="shared" si="178"/>
        <v>0</v>
      </c>
      <c r="U253" s="65">
        <f t="shared" si="178"/>
        <v>0</v>
      </c>
      <c r="V253" s="89">
        <f t="shared" si="179"/>
        <v>0</v>
      </c>
      <c r="W253" s="89">
        <f t="shared" si="180"/>
        <v>0</v>
      </c>
      <c r="X253" s="89">
        <f t="shared" si="181"/>
        <v>0</v>
      </c>
      <c r="Y253" s="89">
        <f t="shared" si="182"/>
        <v>0</v>
      </c>
      <c r="Z253" s="89">
        <f t="shared" si="183"/>
        <v>0</v>
      </c>
      <c r="AA253" s="89">
        <f t="shared" si="183"/>
        <v>0</v>
      </c>
      <c r="AB253" s="89">
        <f t="shared" si="184"/>
        <v>0</v>
      </c>
      <c r="AC253" s="89">
        <f t="shared" si="185"/>
        <v>0</v>
      </c>
      <c r="AD253" s="89">
        <f t="shared" si="186"/>
        <v>0</v>
      </c>
      <c r="AE253" s="89">
        <f t="shared" si="187"/>
        <v>0</v>
      </c>
      <c r="AF253" s="89">
        <f t="shared" si="188"/>
        <v>0</v>
      </c>
      <c r="AG253" s="89">
        <f t="shared" si="188"/>
        <v>0</v>
      </c>
      <c r="AH253" s="65">
        <v>0</v>
      </c>
      <c r="AI253" s="65">
        <v>0</v>
      </c>
      <c r="AJ253" s="65">
        <v>0</v>
      </c>
      <c r="AK253" s="65">
        <v>0</v>
      </c>
      <c r="AL253" s="65">
        <v>0</v>
      </c>
      <c r="AM253" s="65">
        <v>0</v>
      </c>
      <c r="AN253" s="89">
        <v>0</v>
      </c>
      <c r="AO253" s="89">
        <v>0</v>
      </c>
      <c r="AP253" s="89">
        <v>0</v>
      </c>
      <c r="AQ253" s="89">
        <v>0</v>
      </c>
      <c r="AR253" s="89">
        <v>0</v>
      </c>
      <c r="AS253" s="89">
        <v>0</v>
      </c>
      <c r="AT253" s="89">
        <v>0</v>
      </c>
      <c r="AU253" s="89">
        <v>0</v>
      </c>
      <c r="AV253" s="89">
        <v>0</v>
      </c>
      <c r="AW253" s="89">
        <v>0</v>
      </c>
      <c r="AX253" s="89">
        <v>0</v>
      </c>
      <c r="AY253" s="89">
        <v>0</v>
      </c>
      <c r="AZ253" s="65">
        <f t="shared" si="189"/>
        <v>0</v>
      </c>
      <c r="BA253" s="65">
        <f t="shared" si="189"/>
        <v>0</v>
      </c>
      <c r="BB253" s="65">
        <f t="shared" si="189"/>
        <v>0</v>
      </c>
      <c r="BC253" s="65">
        <f t="shared" si="189"/>
        <v>0</v>
      </c>
      <c r="BD253" s="65">
        <f t="shared" si="189"/>
        <v>0</v>
      </c>
      <c r="BE253" s="65">
        <f t="shared" si="189"/>
        <v>0</v>
      </c>
      <c r="BF253" s="65">
        <f t="shared" si="190"/>
        <v>0</v>
      </c>
      <c r="BG253" s="65">
        <f t="shared" si="190"/>
        <v>0</v>
      </c>
      <c r="BH253" s="65">
        <f t="shared" si="190"/>
        <v>0</v>
      </c>
      <c r="BI253" s="65">
        <f t="shared" si="190"/>
        <v>0</v>
      </c>
      <c r="BJ253" s="65">
        <f t="shared" si="190"/>
        <v>0</v>
      </c>
      <c r="BK253" s="65">
        <f t="shared" si="190"/>
        <v>0</v>
      </c>
    </row>
    <row r="254" spans="2:63" hidden="1" outlineLevel="1">
      <c r="B254" s="56" t="s">
        <v>71</v>
      </c>
      <c r="C254" s="56" t="s">
        <v>35</v>
      </c>
      <c r="D254" s="88">
        <f t="shared" si="166"/>
        <v>0.2</v>
      </c>
      <c r="E254" s="88">
        <f t="shared" si="167"/>
        <v>0</v>
      </c>
      <c r="F254" s="65">
        <f t="shared" si="168"/>
        <v>0</v>
      </c>
      <c r="G254" s="65">
        <f t="shared" si="169"/>
        <v>0</v>
      </c>
      <c r="H254" s="65">
        <f t="shared" si="170"/>
        <v>0</v>
      </c>
      <c r="J254" s="88">
        <f t="shared" si="171"/>
        <v>0.30233918275901323</v>
      </c>
      <c r="K254" s="88">
        <f t="shared" si="172"/>
        <v>0.12386860133278009</v>
      </c>
      <c r="L254" s="88">
        <f t="shared" si="173"/>
        <v>0.13222723531624195</v>
      </c>
      <c r="M254" s="88">
        <f t="shared" si="174"/>
        <v>0.1679988102863024</v>
      </c>
      <c r="N254" s="88">
        <f t="shared" si="175"/>
        <v>0.21758625555448893</v>
      </c>
      <c r="O254" s="88">
        <f t="shared" si="176"/>
        <v>5.5979914751173407E-2</v>
      </c>
      <c r="P254" s="65">
        <f t="shared" si="177"/>
        <v>0</v>
      </c>
      <c r="Q254" s="65">
        <f t="shared" si="177"/>
        <v>0</v>
      </c>
      <c r="R254" s="65">
        <f t="shared" si="177"/>
        <v>0</v>
      </c>
      <c r="S254" s="65">
        <f t="shared" si="177"/>
        <v>0</v>
      </c>
      <c r="T254" s="65">
        <f t="shared" si="178"/>
        <v>0</v>
      </c>
      <c r="U254" s="65">
        <f t="shared" si="178"/>
        <v>0</v>
      </c>
      <c r="V254" s="89">
        <f t="shared" si="179"/>
        <v>0</v>
      </c>
      <c r="W254" s="89">
        <f t="shared" si="180"/>
        <v>0</v>
      </c>
      <c r="X254" s="89">
        <f t="shared" si="181"/>
        <v>0</v>
      </c>
      <c r="Y254" s="89">
        <f t="shared" si="182"/>
        <v>0</v>
      </c>
      <c r="Z254" s="89">
        <f t="shared" si="183"/>
        <v>0</v>
      </c>
      <c r="AA254" s="89">
        <f t="shared" si="183"/>
        <v>0</v>
      </c>
      <c r="AB254" s="89">
        <f t="shared" si="184"/>
        <v>0</v>
      </c>
      <c r="AC254" s="89">
        <f t="shared" si="185"/>
        <v>0</v>
      </c>
      <c r="AD254" s="89">
        <f t="shared" si="186"/>
        <v>0</v>
      </c>
      <c r="AE254" s="89">
        <f t="shared" si="187"/>
        <v>0</v>
      </c>
      <c r="AF254" s="89">
        <f t="shared" si="188"/>
        <v>0</v>
      </c>
      <c r="AG254" s="89">
        <f t="shared" si="188"/>
        <v>0</v>
      </c>
      <c r="AH254" s="65">
        <v>0</v>
      </c>
      <c r="AI254" s="65">
        <v>0</v>
      </c>
      <c r="AJ254" s="65">
        <v>0</v>
      </c>
      <c r="AK254" s="65">
        <v>0</v>
      </c>
      <c r="AL254" s="65">
        <v>0</v>
      </c>
      <c r="AM254" s="65">
        <v>0</v>
      </c>
      <c r="AN254" s="89">
        <v>0</v>
      </c>
      <c r="AO254" s="89">
        <v>0</v>
      </c>
      <c r="AP254" s="89">
        <v>0</v>
      </c>
      <c r="AQ254" s="89">
        <v>0</v>
      </c>
      <c r="AR254" s="89">
        <v>0</v>
      </c>
      <c r="AS254" s="89">
        <v>0</v>
      </c>
      <c r="AT254" s="89">
        <v>0</v>
      </c>
      <c r="AU254" s="89">
        <v>0</v>
      </c>
      <c r="AV254" s="89">
        <v>0</v>
      </c>
      <c r="AW254" s="89">
        <v>0</v>
      </c>
      <c r="AX254" s="89">
        <v>0</v>
      </c>
      <c r="AY254" s="89">
        <v>0</v>
      </c>
      <c r="AZ254" s="65">
        <f t="shared" si="189"/>
        <v>0</v>
      </c>
      <c r="BA254" s="65">
        <f t="shared" si="189"/>
        <v>0</v>
      </c>
      <c r="BB254" s="65">
        <f t="shared" si="189"/>
        <v>0</v>
      </c>
      <c r="BC254" s="65">
        <f t="shared" si="189"/>
        <v>0</v>
      </c>
      <c r="BD254" s="65">
        <f t="shared" si="189"/>
        <v>0</v>
      </c>
      <c r="BE254" s="65">
        <f t="shared" si="189"/>
        <v>0</v>
      </c>
      <c r="BF254" s="65">
        <f t="shared" si="190"/>
        <v>0</v>
      </c>
      <c r="BG254" s="65">
        <f t="shared" si="190"/>
        <v>0</v>
      </c>
      <c r="BH254" s="65">
        <f t="shared" si="190"/>
        <v>0</v>
      </c>
      <c r="BI254" s="65">
        <f t="shared" si="190"/>
        <v>0</v>
      </c>
      <c r="BJ254" s="65">
        <f t="shared" si="190"/>
        <v>0</v>
      </c>
      <c r="BK254" s="65">
        <f t="shared" si="190"/>
        <v>0</v>
      </c>
    </row>
    <row r="255" spans="2:63" hidden="1" outlineLevel="1">
      <c r="B255" s="56" t="s">
        <v>71</v>
      </c>
      <c r="C255" s="56" t="s">
        <v>34</v>
      </c>
      <c r="D255" s="88">
        <f t="shared" si="166"/>
        <v>0.2</v>
      </c>
      <c r="E255" s="88">
        <f t="shared" si="167"/>
        <v>0</v>
      </c>
      <c r="F255" s="65">
        <f t="shared" si="168"/>
        <v>0</v>
      </c>
      <c r="G255" s="65">
        <f t="shared" si="169"/>
        <v>0</v>
      </c>
      <c r="H255" s="65">
        <f t="shared" si="170"/>
        <v>0</v>
      </c>
      <c r="J255" s="88">
        <f t="shared" si="171"/>
        <v>0.30233918275901323</v>
      </c>
      <c r="K255" s="88">
        <f t="shared" si="172"/>
        <v>0.12386860133278009</v>
      </c>
      <c r="L255" s="88">
        <f t="shared" si="173"/>
        <v>0.13222723531624195</v>
      </c>
      <c r="M255" s="88">
        <f t="shared" si="174"/>
        <v>0.1679988102863024</v>
      </c>
      <c r="N255" s="88">
        <f t="shared" si="175"/>
        <v>0.21758625555448893</v>
      </c>
      <c r="O255" s="88">
        <f t="shared" si="176"/>
        <v>5.5979914751173407E-2</v>
      </c>
      <c r="P255" s="65">
        <f t="shared" si="177"/>
        <v>0</v>
      </c>
      <c r="Q255" s="65">
        <f t="shared" si="177"/>
        <v>0</v>
      </c>
      <c r="R255" s="65">
        <f t="shared" si="177"/>
        <v>0</v>
      </c>
      <c r="S255" s="65">
        <f t="shared" si="177"/>
        <v>0</v>
      </c>
      <c r="T255" s="65">
        <f t="shared" si="178"/>
        <v>0</v>
      </c>
      <c r="U255" s="65">
        <f t="shared" si="178"/>
        <v>0</v>
      </c>
      <c r="V255" s="89">
        <f t="shared" si="179"/>
        <v>0</v>
      </c>
      <c r="W255" s="89">
        <f t="shared" si="180"/>
        <v>0</v>
      </c>
      <c r="X255" s="89">
        <f t="shared" si="181"/>
        <v>0</v>
      </c>
      <c r="Y255" s="89">
        <f t="shared" si="182"/>
        <v>0</v>
      </c>
      <c r="Z255" s="89">
        <f t="shared" si="183"/>
        <v>0</v>
      </c>
      <c r="AA255" s="89">
        <f t="shared" si="183"/>
        <v>0</v>
      </c>
      <c r="AB255" s="89">
        <f t="shared" si="184"/>
        <v>0</v>
      </c>
      <c r="AC255" s="89">
        <f t="shared" si="185"/>
        <v>0</v>
      </c>
      <c r="AD255" s="89">
        <f t="shared" si="186"/>
        <v>0</v>
      </c>
      <c r="AE255" s="89">
        <f t="shared" si="187"/>
        <v>0</v>
      </c>
      <c r="AF255" s="89">
        <f t="shared" si="188"/>
        <v>0</v>
      </c>
      <c r="AG255" s="89">
        <f t="shared" si="188"/>
        <v>0</v>
      </c>
      <c r="AH255" s="65">
        <v>0</v>
      </c>
      <c r="AI255" s="65">
        <v>0</v>
      </c>
      <c r="AJ255" s="65">
        <v>0</v>
      </c>
      <c r="AK255" s="65">
        <v>0</v>
      </c>
      <c r="AL255" s="65">
        <v>0</v>
      </c>
      <c r="AM255" s="65">
        <v>0</v>
      </c>
      <c r="AN255" s="89">
        <v>0</v>
      </c>
      <c r="AO255" s="89">
        <v>0</v>
      </c>
      <c r="AP255" s="89">
        <v>0</v>
      </c>
      <c r="AQ255" s="89">
        <v>0</v>
      </c>
      <c r="AR255" s="89">
        <v>0</v>
      </c>
      <c r="AS255" s="89">
        <v>0</v>
      </c>
      <c r="AT255" s="89">
        <v>0</v>
      </c>
      <c r="AU255" s="89">
        <v>0</v>
      </c>
      <c r="AV255" s="89">
        <v>0</v>
      </c>
      <c r="AW255" s="89">
        <v>0</v>
      </c>
      <c r="AX255" s="89">
        <v>0</v>
      </c>
      <c r="AY255" s="89">
        <v>0</v>
      </c>
      <c r="AZ255" s="65">
        <f t="shared" si="189"/>
        <v>0</v>
      </c>
      <c r="BA255" s="65">
        <f t="shared" si="189"/>
        <v>0</v>
      </c>
      <c r="BB255" s="65">
        <f t="shared" si="189"/>
        <v>0</v>
      </c>
      <c r="BC255" s="65">
        <f t="shared" si="189"/>
        <v>0</v>
      </c>
      <c r="BD255" s="65">
        <f t="shared" si="189"/>
        <v>0</v>
      </c>
      <c r="BE255" s="65">
        <f t="shared" si="189"/>
        <v>0</v>
      </c>
      <c r="BF255" s="65">
        <f t="shared" si="190"/>
        <v>0</v>
      </c>
      <c r="BG255" s="65">
        <f t="shared" si="190"/>
        <v>0</v>
      </c>
      <c r="BH255" s="65">
        <f t="shared" si="190"/>
        <v>0</v>
      </c>
      <c r="BI255" s="65">
        <f t="shared" si="190"/>
        <v>0</v>
      </c>
      <c r="BJ255" s="65">
        <f t="shared" si="190"/>
        <v>0</v>
      </c>
      <c r="BK255" s="65">
        <f t="shared" si="190"/>
        <v>0</v>
      </c>
    </row>
    <row r="256" spans="2:63" hidden="1" outlineLevel="1">
      <c r="B256" s="56" t="s">
        <v>71</v>
      </c>
      <c r="C256" s="56" t="s">
        <v>33</v>
      </c>
      <c r="D256" s="88">
        <f t="shared" si="166"/>
        <v>0.2</v>
      </c>
      <c r="E256" s="88">
        <f t="shared" si="167"/>
        <v>0</v>
      </c>
      <c r="F256" s="65">
        <f t="shared" si="168"/>
        <v>0</v>
      </c>
      <c r="G256" s="65">
        <f t="shared" si="169"/>
        <v>0</v>
      </c>
      <c r="H256" s="65">
        <f t="shared" si="170"/>
        <v>0</v>
      </c>
      <c r="J256" s="88">
        <f t="shared" si="171"/>
        <v>4.8445878670407241E-2</v>
      </c>
      <c r="K256" s="88">
        <f t="shared" si="172"/>
        <v>1.3555316229637434E-3</v>
      </c>
      <c r="L256" s="88">
        <f t="shared" si="173"/>
        <v>3.8663242598110922E-2</v>
      </c>
      <c r="M256" s="88">
        <f t="shared" si="174"/>
        <v>0.91153534710851813</v>
      </c>
      <c r="N256" s="88">
        <f t="shared" si="175"/>
        <v>0</v>
      </c>
      <c r="O256" s="88">
        <f t="shared" si="176"/>
        <v>0</v>
      </c>
      <c r="P256" s="65">
        <f t="shared" si="177"/>
        <v>0</v>
      </c>
      <c r="Q256" s="65">
        <f t="shared" si="177"/>
        <v>0</v>
      </c>
      <c r="R256" s="65">
        <f t="shared" si="177"/>
        <v>0</v>
      </c>
      <c r="S256" s="65">
        <f t="shared" si="177"/>
        <v>0</v>
      </c>
      <c r="T256" s="65">
        <f t="shared" si="178"/>
        <v>0</v>
      </c>
      <c r="U256" s="65">
        <f t="shared" si="178"/>
        <v>0</v>
      </c>
      <c r="V256" s="89">
        <f t="shared" si="179"/>
        <v>0</v>
      </c>
      <c r="W256" s="89">
        <f t="shared" si="180"/>
        <v>0</v>
      </c>
      <c r="X256" s="89">
        <f t="shared" si="181"/>
        <v>0</v>
      </c>
      <c r="Y256" s="89">
        <f t="shared" si="182"/>
        <v>0</v>
      </c>
      <c r="Z256" s="89">
        <f t="shared" si="183"/>
        <v>0</v>
      </c>
      <c r="AA256" s="89">
        <f t="shared" si="183"/>
        <v>0</v>
      </c>
      <c r="AB256" s="89">
        <f t="shared" si="184"/>
        <v>0</v>
      </c>
      <c r="AC256" s="89">
        <f t="shared" si="185"/>
        <v>0</v>
      </c>
      <c r="AD256" s="89">
        <f t="shared" si="186"/>
        <v>0</v>
      </c>
      <c r="AE256" s="89">
        <f t="shared" si="187"/>
        <v>0</v>
      </c>
      <c r="AF256" s="89">
        <f t="shared" si="188"/>
        <v>0</v>
      </c>
      <c r="AG256" s="89">
        <f t="shared" si="188"/>
        <v>0</v>
      </c>
      <c r="AH256" s="65">
        <v>448172</v>
      </c>
      <c r="AI256" s="65">
        <v>12540</v>
      </c>
      <c r="AJ256" s="65">
        <v>357673</v>
      </c>
      <c r="AK256" s="65">
        <v>8432598</v>
      </c>
      <c r="AL256" s="65">
        <v>0</v>
      </c>
      <c r="AM256" s="65"/>
      <c r="AN256" s="89">
        <v>171536549</v>
      </c>
      <c r="AO256" s="89">
        <v>14455417</v>
      </c>
      <c r="AP256" s="89">
        <v>150778891</v>
      </c>
      <c r="AQ256" s="89">
        <v>5193928372</v>
      </c>
      <c r="AR256" s="89">
        <v>0</v>
      </c>
      <c r="AS256" s="89">
        <v>-43607</v>
      </c>
      <c r="AT256" s="89">
        <v>144082450</v>
      </c>
      <c r="AU256" s="89">
        <v>3975204</v>
      </c>
      <c r="AV256" s="89">
        <v>117033917</v>
      </c>
      <c r="AW256" s="89">
        <v>2653653508</v>
      </c>
      <c r="AX256" s="89">
        <v>0</v>
      </c>
      <c r="AY256" s="89">
        <v>-14677</v>
      </c>
      <c r="AZ256" s="65">
        <f t="shared" si="189"/>
        <v>382.74713502851586</v>
      </c>
      <c r="BA256" s="65">
        <f t="shared" si="189"/>
        <v>1152.7445773524721</v>
      </c>
      <c r="BB256" s="65">
        <f t="shared" si="189"/>
        <v>421.55513835262934</v>
      </c>
      <c r="BC256" s="65">
        <f t="shared" si="189"/>
        <v>615.93454022117498</v>
      </c>
      <c r="BD256" s="65">
        <f t="shared" si="189"/>
        <v>0</v>
      </c>
      <c r="BE256" s="65">
        <f t="shared" si="189"/>
        <v>0</v>
      </c>
      <c r="BF256" s="65">
        <f t="shared" si="190"/>
        <v>321.48918272448969</v>
      </c>
      <c r="BG256" s="65">
        <f t="shared" si="190"/>
        <v>317.00191387559806</v>
      </c>
      <c r="BH256" s="65">
        <f t="shared" si="190"/>
        <v>327.20925817716181</v>
      </c>
      <c r="BI256" s="65">
        <f t="shared" si="190"/>
        <v>314.68991027438994</v>
      </c>
      <c r="BJ256" s="65">
        <f t="shared" si="190"/>
        <v>0</v>
      </c>
      <c r="BK256" s="65">
        <f t="shared" si="190"/>
        <v>0</v>
      </c>
    </row>
    <row r="257" spans="2:63" hidden="1" outlineLevel="1">
      <c r="B257" s="56" t="s">
        <v>71</v>
      </c>
      <c r="C257" s="56" t="s">
        <v>32</v>
      </c>
      <c r="D257" s="88">
        <f t="shared" si="166"/>
        <v>0.2</v>
      </c>
      <c r="E257" s="88">
        <f t="shared" si="167"/>
        <v>0</v>
      </c>
      <c r="F257" s="65">
        <f t="shared" si="168"/>
        <v>0</v>
      </c>
      <c r="G257" s="65">
        <f t="shared" si="169"/>
        <v>0</v>
      </c>
      <c r="H257" s="65">
        <f t="shared" si="170"/>
        <v>0</v>
      </c>
      <c r="J257" s="88">
        <f t="shared" si="171"/>
        <v>0.30233918275901323</v>
      </c>
      <c r="K257" s="88">
        <f t="shared" si="172"/>
        <v>0.12386860133278009</v>
      </c>
      <c r="L257" s="88">
        <f t="shared" si="173"/>
        <v>0.13222723531624195</v>
      </c>
      <c r="M257" s="88">
        <f t="shared" si="174"/>
        <v>0.1679988102863024</v>
      </c>
      <c r="N257" s="88">
        <f t="shared" si="175"/>
        <v>0.21758625555448893</v>
      </c>
      <c r="O257" s="88">
        <f t="shared" si="176"/>
        <v>5.5979914751173407E-2</v>
      </c>
      <c r="P257" s="65">
        <f t="shared" si="177"/>
        <v>0</v>
      </c>
      <c r="Q257" s="65">
        <f t="shared" si="177"/>
        <v>0</v>
      </c>
      <c r="R257" s="65">
        <f t="shared" si="177"/>
        <v>0</v>
      </c>
      <c r="S257" s="65">
        <f t="shared" si="177"/>
        <v>0</v>
      </c>
      <c r="T257" s="65">
        <f t="shared" si="178"/>
        <v>0</v>
      </c>
      <c r="U257" s="65">
        <f t="shared" si="178"/>
        <v>0</v>
      </c>
      <c r="V257" s="89">
        <f t="shared" si="179"/>
        <v>0</v>
      </c>
      <c r="W257" s="89">
        <f t="shared" si="180"/>
        <v>0</v>
      </c>
      <c r="X257" s="89">
        <f t="shared" si="181"/>
        <v>0</v>
      </c>
      <c r="Y257" s="89">
        <f t="shared" si="182"/>
        <v>0</v>
      </c>
      <c r="Z257" s="89">
        <f t="shared" si="183"/>
        <v>0</v>
      </c>
      <c r="AA257" s="89">
        <f t="shared" si="183"/>
        <v>0</v>
      </c>
      <c r="AB257" s="89">
        <f t="shared" si="184"/>
        <v>0</v>
      </c>
      <c r="AC257" s="89">
        <f t="shared" si="185"/>
        <v>0</v>
      </c>
      <c r="AD257" s="89">
        <f t="shared" si="186"/>
        <v>0</v>
      </c>
      <c r="AE257" s="89">
        <f t="shared" si="187"/>
        <v>0</v>
      </c>
      <c r="AF257" s="89">
        <f t="shared" si="188"/>
        <v>0</v>
      </c>
      <c r="AG257" s="89">
        <f t="shared" si="188"/>
        <v>0</v>
      </c>
      <c r="AH257" s="65">
        <v>0</v>
      </c>
      <c r="AI257" s="65">
        <v>0</v>
      </c>
      <c r="AJ257" s="65">
        <v>0</v>
      </c>
      <c r="AK257" s="65">
        <v>0</v>
      </c>
      <c r="AL257" s="65">
        <v>0</v>
      </c>
      <c r="AM257" s="65">
        <v>0</v>
      </c>
      <c r="AN257" s="89">
        <v>0</v>
      </c>
      <c r="AO257" s="89">
        <v>0</v>
      </c>
      <c r="AP257" s="89">
        <v>0</v>
      </c>
      <c r="AQ257" s="89">
        <v>0</v>
      </c>
      <c r="AR257" s="89">
        <v>0</v>
      </c>
      <c r="AS257" s="89">
        <v>0</v>
      </c>
      <c r="AT257" s="89">
        <v>0</v>
      </c>
      <c r="AU257" s="89">
        <v>0</v>
      </c>
      <c r="AV257" s="89">
        <v>0</v>
      </c>
      <c r="AW257" s="89">
        <v>0</v>
      </c>
      <c r="AX257" s="89">
        <v>0</v>
      </c>
      <c r="AY257" s="89">
        <v>0</v>
      </c>
      <c r="AZ257" s="65">
        <f t="shared" si="189"/>
        <v>0</v>
      </c>
      <c r="BA257" s="65">
        <f t="shared" si="189"/>
        <v>0</v>
      </c>
      <c r="BB257" s="65">
        <f t="shared" si="189"/>
        <v>0</v>
      </c>
      <c r="BC257" s="65">
        <f t="shared" si="189"/>
        <v>0</v>
      </c>
      <c r="BD257" s="65">
        <f t="shared" si="189"/>
        <v>0</v>
      </c>
      <c r="BE257" s="65">
        <f t="shared" si="189"/>
        <v>0</v>
      </c>
      <c r="BF257" s="65">
        <f t="shared" si="190"/>
        <v>0</v>
      </c>
      <c r="BG257" s="65">
        <f t="shared" si="190"/>
        <v>0</v>
      </c>
      <c r="BH257" s="65">
        <f t="shared" si="190"/>
        <v>0</v>
      </c>
      <c r="BI257" s="65">
        <f t="shared" si="190"/>
        <v>0</v>
      </c>
      <c r="BJ257" s="65">
        <f t="shared" si="190"/>
        <v>0</v>
      </c>
      <c r="BK257" s="65">
        <f t="shared" si="190"/>
        <v>0</v>
      </c>
    </row>
    <row r="258" spans="2:63" hidden="1" outlineLevel="1">
      <c r="B258" s="56" t="s">
        <v>71</v>
      </c>
      <c r="C258" s="56" t="s">
        <v>31</v>
      </c>
      <c r="D258" s="88">
        <f t="shared" si="166"/>
        <v>0.2</v>
      </c>
      <c r="E258" s="88">
        <f t="shared" si="167"/>
        <v>0</v>
      </c>
      <c r="F258" s="65">
        <f t="shared" si="168"/>
        <v>0</v>
      </c>
      <c r="G258" s="65">
        <f t="shared" si="169"/>
        <v>0</v>
      </c>
      <c r="H258" s="65">
        <f t="shared" si="170"/>
        <v>0</v>
      </c>
      <c r="J258" s="88">
        <f t="shared" si="171"/>
        <v>0.30233918275901323</v>
      </c>
      <c r="K258" s="88">
        <f t="shared" si="172"/>
        <v>0.12386860133278009</v>
      </c>
      <c r="L258" s="88">
        <f t="shared" si="173"/>
        <v>0.13222723531624195</v>
      </c>
      <c r="M258" s="88">
        <f t="shared" si="174"/>
        <v>0.1679988102863024</v>
      </c>
      <c r="N258" s="88">
        <f t="shared" si="175"/>
        <v>0.21758625555448893</v>
      </c>
      <c r="O258" s="88">
        <f t="shared" si="176"/>
        <v>5.5979914751173407E-2</v>
      </c>
      <c r="P258" s="65">
        <f t="shared" si="177"/>
        <v>0</v>
      </c>
      <c r="Q258" s="65">
        <f t="shared" si="177"/>
        <v>0</v>
      </c>
      <c r="R258" s="65">
        <f t="shared" si="177"/>
        <v>0</v>
      </c>
      <c r="S258" s="65">
        <f t="shared" si="177"/>
        <v>0</v>
      </c>
      <c r="T258" s="65">
        <f t="shared" si="178"/>
        <v>0</v>
      </c>
      <c r="U258" s="65">
        <f t="shared" si="178"/>
        <v>0</v>
      </c>
      <c r="V258" s="89">
        <f t="shared" si="179"/>
        <v>0</v>
      </c>
      <c r="W258" s="89">
        <f t="shared" si="180"/>
        <v>0</v>
      </c>
      <c r="X258" s="89">
        <f t="shared" si="181"/>
        <v>0</v>
      </c>
      <c r="Y258" s="89">
        <f t="shared" si="182"/>
        <v>0</v>
      </c>
      <c r="Z258" s="89">
        <f t="shared" si="183"/>
        <v>0</v>
      </c>
      <c r="AA258" s="89">
        <f t="shared" si="183"/>
        <v>0</v>
      </c>
      <c r="AB258" s="89">
        <f t="shared" si="184"/>
        <v>0</v>
      </c>
      <c r="AC258" s="89">
        <f t="shared" si="185"/>
        <v>0</v>
      </c>
      <c r="AD258" s="89">
        <f t="shared" si="186"/>
        <v>0</v>
      </c>
      <c r="AE258" s="89">
        <f t="shared" si="187"/>
        <v>0</v>
      </c>
      <c r="AF258" s="89">
        <f t="shared" si="188"/>
        <v>0</v>
      </c>
      <c r="AG258" s="89">
        <f t="shared" si="188"/>
        <v>0</v>
      </c>
      <c r="AH258" s="65">
        <v>0</v>
      </c>
      <c r="AI258" s="65">
        <v>0</v>
      </c>
      <c r="AJ258" s="65">
        <v>0</v>
      </c>
      <c r="AK258" s="65">
        <v>0</v>
      </c>
      <c r="AL258" s="65">
        <v>0</v>
      </c>
      <c r="AM258" s="65">
        <v>0</v>
      </c>
      <c r="AN258" s="89">
        <v>0</v>
      </c>
      <c r="AO258" s="89">
        <v>0</v>
      </c>
      <c r="AP258" s="89">
        <v>0</v>
      </c>
      <c r="AQ258" s="89">
        <v>0</v>
      </c>
      <c r="AR258" s="89">
        <v>0</v>
      </c>
      <c r="AS258" s="89">
        <v>0</v>
      </c>
      <c r="AT258" s="89">
        <v>0</v>
      </c>
      <c r="AU258" s="89">
        <v>0</v>
      </c>
      <c r="AV258" s="89">
        <v>0</v>
      </c>
      <c r="AW258" s="89">
        <v>0</v>
      </c>
      <c r="AX258" s="89">
        <v>0</v>
      </c>
      <c r="AY258" s="89">
        <v>0</v>
      </c>
      <c r="AZ258" s="65">
        <f t="shared" si="189"/>
        <v>0</v>
      </c>
      <c r="BA258" s="65">
        <f t="shared" si="189"/>
        <v>0</v>
      </c>
      <c r="BB258" s="65">
        <f t="shared" si="189"/>
        <v>0</v>
      </c>
      <c r="BC258" s="65">
        <f t="shared" si="189"/>
        <v>0</v>
      </c>
      <c r="BD258" s="65">
        <f t="shared" si="189"/>
        <v>0</v>
      </c>
      <c r="BE258" s="65">
        <f t="shared" si="189"/>
        <v>0</v>
      </c>
      <c r="BF258" s="65">
        <f t="shared" si="190"/>
        <v>0</v>
      </c>
      <c r="BG258" s="65">
        <f t="shared" si="190"/>
        <v>0</v>
      </c>
      <c r="BH258" s="65">
        <f t="shared" si="190"/>
        <v>0</v>
      </c>
      <c r="BI258" s="65">
        <f t="shared" si="190"/>
        <v>0</v>
      </c>
      <c r="BJ258" s="65">
        <f t="shared" si="190"/>
        <v>0</v>
      </c>
      <c r="BK258" s="65">
        <f t="shared" si="190"/>
        <v>0</v>
      </c>
    </row>
    <row r="259" spans="2:63" hidden="1" outlineLevel="1">
      <c r="B259" s="56" t="s">
        <v>71</v>
      </c>
      <c r="C259" s="56" t="s">
        <v>65</v>
      </c>
      <c r="D259" s="88">
        <f t="shared" si="166"/>
        <v>0.2</v>
      </c>
      <c r="E259" s="88">
        <f t="shared" si="167"/>
        <v>0</v>
      </c>
      <c r="F259" s="65">
        <f t="shared" si="168"/>
        <v>0</v>
      </c>
      <c r="G259" s="65">
        <f t="shared" si="169"/>
        <v>0</v>
      </c>
      <c r="H259" s="65">
        <f t="shared" si="170"/>
        <v>0</v>
      </c>
      <c r="J259" s="88">
        <f t="shared" si="171"/>
        <v>0.30233918275901323</v>
      </c>
      <c r="K259" s="88">
        <f t="shared" si="172"/>
        <v>0.12386860133278009</v>
      </c>
      <c r="L259" s="88">
        <f t="shared" si="173"/>
        <v>0.13222723531624195</v>
      </c>
      <c r="M259" s="88">
        <f t="shared" si="174"/>
        <v>0.1679988102863024</v>
      </c>
      <c r="N259" s="88">
        <f t="shared" si="175"/>
        <v>0.21758625555448893</v>
      </c>
      <c r="O259" s="88">
        <f t="shared" si="176"/>
        <v>5.5979914751173407E-2</v>
      </c>
      <c r="P259" s="65">
        <f t="shared" si="177"/>
        <v>0</v>
      </c>
      <c r="Q259" s="65">
        <f t="shared" si="177"/>
        <v>0</v>
      </c>
      <c r="R259" s="65">
        <f t="shared" si="177"/>
        <v>0</v>
      </c>
      <c r="S259" s="65">
        <f t="shared" si="177"/>
        <v>0</v>
      </c>
      <c r="T259" s="65">
        <f t="shared" si="178"/>
        <v>0</v>
      </c>
      <c r="U259" s="65">
        <f t="shared" si="178"/>
        <v>0</v>
      </c>
      <c r="V259" s="89">
        <f t="shared" si="179"/>
        <v>0</v>
      </c>
      <c r="W259" s="89">
        <f t="shared" si="180"/>
        <v>0</v>
      </c>
      <c r="X259" s="89">
        <f t="shared" si="181"/>
        <v>0</v>
      </c>
      <c r="Y259" s="89">
        <f t="shared" si="182"/>
        <v>0</v>
      </c>
      <c r="Z259" s="89">
        <f t="shared" si="183"/>
        <v>0</v>
      </c>
      <c r="AA259" s="89">
        <f t="shared" si="183"/>
        <v>0</v>
      </c>
      <c r="AB259" s="89">
        <f t="shared" si="184"/>
        <v>0</v>
      </c>
      <c r="AC259" s="89">
        <f t="shared" si="185"/>
        <v>0</v>
      </c>
      <c r="AD259" s="89">
        <f t="shared" si="186"/>
        <v>0</v>
      </c>
      <c r="AE259" s="89">
        <f t="shared" si="187"/>
        <v>0</v>
      </c>
      <c r="AF259" s="89">
        <f t="shared" si="188"/>
        <v>0</v>
      </c>
      <c r="AG259" s="89">
        <f t="shared" si="188"/>
        <v>0</v>
      </c>
      <c r="AH259" s="65">
        <v>0</v>
      </c>
      <c r="AI259" s="65">
        <v>0</v>
      </c>
      <c r="AJ259" s="65">
        <v>0</v>
      </c>
      <c r="AK259" s="65">
        <v>0</v>
      </c>
      <c r="AL259" s="65">
        <v>0</v>
      </c>
      <c r="AM259" s="65">
        <v>0</v>
      </c>
      <c r="AN259" s="89">
        <v>0</v>
      </c>
      <c r="AO259" s="89">
        <v>0</v>
      </c>
      <c r="AP259" s="89">
        <v>0</v>
      </c>
      <c r="AQ259" s="89">
        <v>0</v>
      </c>
      <c r="AR259" s="89">
        <v>0</v>
      </c>
      <c r="AS259" s="89">
        <v>0</v>
      </c>
      <c r="AT259" s="89">
        <v>0</v>
      </c>
      <c r="AU259" s="89">
        <v>0</v>
      </c>
      <c r="AV259" s="89">
        <v>0</v>
      </c>
      <c r="AW259" s="89">
        <v>0</v>
      </c>
      <c r="AX259" s="89">
        <v>0</v>
      </c>
      <c r="AY259" s="89">
        <v>0</v>
      </c>
      <c r="AZ259" s="65">
        <f t="shared" si="189"/>
        <v>0</v>
      </c>
      <c r="BA259" s="65">
        <f t="shared" si="189"/>
        <v>0</v>
      </c>
      <c r="BB259" s="65">
        <f t="shared" si="189"/>
        <v>0</v>
      </c>
      <c r="BC259" s="65">
        <f t="shared" si="189"/>
        <v>0</v>
      </c>
      <c r="BD259" s="65">
        <f t="shared" si="189"/>
        <v>0</v>
      </c>
      <c r="BE259" s="65">
        <f t="shared" si="189"/>
        <v>0</v>
      </c>
      <c r="BF259" s="65">
        <f t="shared" si="190"/>
        <v>0</v>
      </c>
      <c r="BG259" s="65">
        <f t="shared" si="190"/>
        <v>0</v>
      </c>
      <c r="BH259" s="65">
        <f t="shared" si="190"/>
        <v>0</v>
      </c>
      <c r="BI259" s="65">
        <f t="shared" si="190"/>
        <v>0</v>
      </c>
      <c r="BJ259" s="65">
        <f t="shared" si="190"/>
        <v>0</v>
      </c>
      <c r="BK259" s="65">
        <f t="shared" si="190"/>
        <v>0</v>
      </c>
    </row>
    <row r="260" spans="2:63" hidden="1" outlineLevel="1">
      <c r="B260" s="56" t="s">
        <v>70</v>
      </c>
      <c r="C260" s="56" t="s">
        <v>64</v>
      </c>
      <c r="D260" s="88">
        <f t="shared" si="166"/>
        <v>0</v>
      </c>
      <c r="E260" s="88">
        <f t="shared" si="167"/>
        <v>0</v>
      </c>
      <c r="F260" s="65">
        <f t="shared" si="168"/>
        <v>0</v>
      </c>
      <c r="G260" s="65">
        <f t="shared" si="169"/>
        <v>0</v>
      </c>
      <c r="H260" s="65">
        <f t="shared" si="170"/>
        <v>0</v>
      </c>
      <c r="J260" s="88">
        <f t="shared" si="171"/>
        <v>9.5058682495955768E-2</v>
      </c>
      <c r="K260" s="88">
        <f t="shared" si="172"/>
        <v>0.17547189251167872</v>
      </c>
      <c r="L260" s="88">
        <f t="shared" si="173"/>
        <v>0.16211535196178167</v>
      </c>
      <c r="M260" s="88">
        <f t="shared" si="174"/>
        <v>0</v>
      </c>
      <c r="N260" s="88">
        <f t="shared" si="175"/>
        <v>0.56735407303058383</v>
      </c>
      <c r="O260" s="88">
        <f t="shared" si="176"/>
        <v>0</v>
      </c>
      <c r="P260" s="65">
        <f t="shared" si="177"/>
        <v>0</v>
      </c>
      <c r="Q260" s="65">
        <f t="shared" si="177"/>
        <v>0</v>
      </c>
      <c r="R260" s="65">
        <f t="shared" si="177"/>
        <v>0</v>
      </c>
      <c r="S260" s="65">
        <f t="shared" si="177"/>
        <v>0</v>
      </c>
      <c r="T260" s="65">
        <f t="shared" si="178"/>
        <v>0</v>
      </c>
      <c r="U260" s="65">
        <f t="shared" si="178"/>
        <v>0</v>
      </c>
      <c r="V260" s="89">
        <f t="shared" si="179"/>
        <v>0</v>
      </c>
      <c r="W260" s="89">
        <f t="shared" si="180"/>
        <v>0</v>
      </c>
      <c r="X260" s="89">
        <f t="shared" si="181"/>
        <v>0</v>
      </c>
      <c r="Y260" s="89">
        <f t="shared" si="182"/>
        <v>0</v>
      </c>
      <c r="Z260" s="89">
        <f t="shared" si="183"/>
        <v>0</v>
      </c>
      <c r="AA260" s="89">
        <f t="shared" si="183"/>
        <v>0</v>
      </c>
      <c r="AB260" s="89">
        <f t="shared" si="184"/>
        <v>0</v>
      </c>
      <c r="AC260" s="89">
        <f t="shared" si="185"/>
        <v>0</v>
      </c>
      <c r="AD260" s="89">
        <f t="shared" si="186"/>
        <v>0</v>
      </c>
      <c r="AE260" s="89">
        <f t="shared" si="187"/>
        <v>0</v>
      </c>
      <c r="AF260" s="89">
        <f t="shared" si="188"/>
        <v>0</v>
      </c>
      <c r="AG260" s="89">
        <f t="shared" si="188"/>
        <v>0</v>
      </c>
      <c r="AH260" s="65">
        <v>2508605</v>
      </c>
      <c r="AI260" s="65">
        <v>4630715</v>
      </c>
      <c r="AJ260" s="65">
        <v>4278235</v>
      </c>
      <c r="AK260" s="65">
        <v>0</v>
      </c>
      <c r="AL260" s="65">
        <v>14972512</v>
      </c>
      <c r="AM260" s="65">
        <v>0</v>
      </c>
      <c r="AN260" s="89">
        <v>4669754304</v>
      </c>
      <c r="AO260" s="89">
        <v>8616979406</v>
      </c>
      <c r="AP260" s="89">
        <v>9148156183</v>
      </c>
      <c r="AQ260" s="89">
        <v>0</v>
      </c>
      <c r="AR260" s="89">
        <v>38173133362</v>
      </c>
      <c r="AS260" s="89">
        <v>0</v>
      </c>
      <c r="AT260" s="89">
        <v>3710316714</v>
      </c>
      <c r="AU260" s="89">
        <v>6335375437</v>
      </c>
      <c r="AV260" s="89">
        <v>6413122225</v>
      </c>
      <c r="AW260" s="89">
        <v>0</v>
      </c>
      <c r="AX260" s="89">
        <v>22614319741</v>
      </c>
      <c r="AY260" s="89">
        <v>0</v>
      </c>
      <c r="AZ260" s="65">
        <f t="shared" si="189"/>
        <v>1861.4944576766768</v>
      </c>
      <c r="BA260" s="65">
        <f t="shared" si="189"/>
        <v>1860.8312984064016</v>
      </c>
      <c r="BB260" s="65">
        <f t="shared" si="189"/>
        <v>2138.301468479408</v>
      </c>
      <c r="BC260" s="65">
        <f t="shared" si="189"/>
        <v>0</v>
      </c>
      <c r="BD260" s="65">
        <f t="shared" si="189"/>
        <v>2549.5476885909325</v>
      </c>
      <c r="BE260" s="65">
        <f t="shared" si="189"/>
        <v>0</v>
      </c>
      <c r="BF260" s="65">
        <f t="shared" si="190"/>
        <v>1479.0358442241804</v>
      </c>
      <c r="BG260" s="65">
        <f t="shared" si="190"/>
        <v>1368.120352256617</v>
      </c>
      <c r="BH260" s="65">
        <f t="shared" si="190"/>
        <v>1499.011210230387</v>
      </c>
      <c r="BI260" s="65">
        <f t="shared" si="190"/>
        <v>0</v>
      </c>
      <c r="BJ260" s="65">
        <f t="shared" si="190"/>
        <v>1510.3891545386639</v>
      </c>
      <c r="BK260" s="65">
        <f t="shared" si="190"/>
        <v>0</v>
      </c>
    </row>
    <row r="261" spans="2:63" hidden="1" outlineLevel="1">
      <c r="B261" s="56" t="s">
        <v>70</v>
      </c>
      <c r="C261" s="56" t="s">
        <v>63</v>
      </c>
      <c r="D261" s="88">
        <f t="shared" si="166"/>
        <v>0</v>
      </c>
      <c r="E261" s="88">
        <f t="shared" si="167"/>
        <v>0</v>
      </c>
      <c r="F261" s="65">
        <f t="shared" si="168"/>
        <v>0</v>
      </c>
      <c r="G261" s="65">
        <f t="shared" si="169"/>
        <v>0</v>
      </c>
      <c r="H261" s="65">
        <f t="shared" si="170"/>
        <v>0</v>
      </c>
      <c r="J261" s="88">
        <f t="shared" si="171"/>
        <v>0.18642984635445872</v>
      </c>
      <c r="K261" s="88">
        <f t="shared" si="172"/>
        <v>0.17733352848705808</v>
      </c>
      <c r="L261" s="88">
        <f t="shared" si="173"/>
        <v>0.212815136832541</v>
      </c>
      <c r="M261" s="88">
        <f t="shared" si="174"/>
        <v>0</v>
      </c>
      <c r="N261" s="88">
        <f t="shared" si="175"/>
        <v>0.42342148832594223</v>
      </c>
      <c r="O261" s="88">
        <f t="shared" si="176"/>
        <v>0</v>
      </c>
      <c r="P261" s="65">
        <f t="shared" si="177"/>
        <v>0</v>
      </c>
      <c r="Q261" s="65">
        <f t="shared" si="177"/>
        <v>0</v>
      </c>
      <c r="R261" s="65">
        <f t="shared" si="177"/>
        <v>0</v>
      </c>
      <c r="S261" s="65">
        <f t="shared" si="177"/>
        <v>0</v>
      </c>
      <c r="T261" s="65">
        <f t="shared" si="178"/>
        <v>0</v>
      </c>
      <c r="U261" s="65">
        <f t="shared" si="178"/>
        <v>0</v>
      </c>
      <c r="V261" s="89">
        <f t="shared" si="179"/>
        <v>0</v>
      </c>
      <c r="W261" s="89">
        <f t="shared" si="180"/>
        <v>0</v>
      </c>
      <c r="X261" s="89">
        <f t="shared" si="181"/>
        <v>0</v>
      </c>
      <c r="Y261" s="89">
        <f t="shared" si="182"/>
        <v>0</v>
      </c>
      <c r="Z261" s="89">
        <f t="shared" si="183"/>
        <v>0</v>
      </c>
      <c r="AA261" s="89">
        <f t="shared" si="183"/>
        <v>0</v>
      </c>
      <c r="AB261" s="89">
        <f t="shared" si="184"/>
        <v>0</v>
      </c>
      <c r="AC261" s="89">
        <f t="shared" si="185"/>
        <v>0</v>
      </c>
      <c r="AD261" s="89">
        <f t="shared" si="186"/>
        <v>0</v>
      </c>
      <c r="AE261" s="89">
        <f t="shared" si="187"/>
        <v>0</v>
      </c>
      <c r="AF261" s="89">
        <f t="shared" si="188"/>
        <v>0</v>
      </c>
      <c r="AG261" s="89">
        <f t="shared" si="188"/>
        <v>0</v>
      </c>
      <c r="AH261" s="65">
        <v>490386</v>
      </c>
      <c r="AI261" s="65">
        <v>466459</v>
      </c>
      <c r="AJ261" s="65">
        <v>559790</v>
      </c>
      <c r="AK261" s="65">
        <v>0</v>
      </c>
      <c r="AL261" s="65">
        <v>1113770</v>
      </c>
      <c r="AM261" s="65">
        <v>0</v>
      </c>
      <c r="AN261" s="89">
        <v>939278125</v>
      </c>
      <c r="AO261" s="89">
        <v>943565902</v>
      </c>
      <c r="AP261" s="89">
        <v>1268254088</v>
      </c>
      <c r="AQ261" s="89">
        <v>0</v>
      </c>
      <c r="AR261" s="89">
        <v>2868836449</v>
      </c>
      <c r="AS261" s="89">
        <v>0</v>
      </c>
      <c r="AT261" s="89">
        <v>709856974</v>
      </c>
      <c r="AU261" s="89">
        <v>594066659</v>
      </c>
      <c r="AV261" s="89">
        <v>799128498</v>
      </c>
      <c r="AW261" s="89">
        <v>0</v>
      </c>
      <c r="AX261" s="89">
        <v>1600252203</v>
      </c>
      <c r="AY261" s="89">
        <v>0</v>
      </c>
      <c r="AZ261" s="65">
        <f t="shared" si="189"/>
        <v>1915.3852781278422</v>
      </c>
      <c r="BA261" s="65">
        <f t="shared" si="189"/>
        <v>2022.827090912599</v>
      </c>
      <c r="BB261" s="65">
        <f t="shared" si="189"/>
        <v>2265.5890387466729</v>
      </c>
      <c r="BC261" s="65">
        <f t="shared" si="189"/>
        <v>0</v>
      </c>
      <c r="BD261" s="65">
        <f t="shared" si="189"/>
        <v>2575.7889411637952</v>
      </c>
      <c r="BE261" s="65">
        <f t="shared" si="189"/>
        <v>0</v>
      </c>
      <c r="BF261" s="65">
        <f t="shared" si="190"/>
        <v>1447.5473891995284</v>
      </c>
      <c r="BG261" s="65">
        <f t="shared" si="190"/>
        <v>1273.5667207621677</v>
      </c>
      <c r="BH261" s="65">
        <f t="shared" si="190"/>
        <v>1427.5505064399149</v>
      </c>
      <c r="BI261" s="65">
        <f t="shared" si="190"/>
        <v>0</v>
      </c>
      <c r="BJ261" s="65">
        <f t="shared" si="190"/>
        <v>1436.7887472278837</v>
      </c>
      <c r="BK261" s="65">
        <f t="shared" si="190"/>
        <v>0</v>
      </c>
    </row>
    <row r="262" spans="2:63" hidden="1" outlineLevel="1">
      <c r="B262" s="56" t="s">
        <v>70</v>
      </c>
      <c r="C262" s="56" t="s">
        <v>62</v>
      </c>
      <c r="D262" s="88">
        <f t="shared" si="166"/>
        <v>0</v>
      </c>
      <c r="E262" s="88">
        <f t="shared" si="167"/>
        <v>0</v>
      </c>
      <c r="F262" s="65">
        <f t="shared" si="168"/>
        <v>0</v>
      </c>
      <c r="G262" s="65">
        <f t="shared" si="169"/>
        <v>0</v>
      </c>
      <c r="H262" s="65">
        <f t="shared" si="170"/>
        <v>0</v>
      </c>
      <c r="J262" s="88">
        <f t="shared" si="171"/>
        <v>5.0048265322089744E-3</v>
      </c>
      <c r="K262" s="88">
        <f t="shared" si="172"/>
        <v>2.5301013257126846E-3</v>
      </c>
      <c r="L262" s="88">
        <f t="shared" si="173"/>
        <v>0.17194494774717781</v>
      </c>
      <c r="M262" s="88">
        <f t="shared" si="174"/>
        <v>0</v>
      </c>
      <c r="N262" s="88">
        <f t="shared" si="175"/>
        <v>0.82052012439490052</v>
      </c>
      <c r="O262" s="88">
        <f t="shared" si="176"/>
        <v>0</v>
      </c>
      <c r="P262" s="65">
        <f t="shared" si="177"/>
        <v>0</v>
      </c>
      <c r="Q262" s="65">
        <f t="shared" si="177"/>
        <v>0</v>
      </c>
      <c r="R262" s="65">
        <f t="shared" si="177"/>
        <v>0</v>
      </c>
      <c r="S262" s="65">
        <f t="shared" si="177"/>
        <v>0</v>
      </c>
      <c r="T262" s="65">
        <f t="shared" si="178"/>
        <v>0</v>
      </c>
      <c r="U262" s="65">
        <f t="shared" si="178"/>
        <v>0</v>
      </c>
      <c r="V262" s="89">
        <f t="shared" si="179"/>
        <v>0</v>
      </c>
      <c r="W262" s="89">
        <f t="shared" si="180"/>
        <v>0</v>
      </c>
      <c r="X262" s="89">
        <f t="shared" si="181"/>
        <v>0</v>
      </c>
      <c r="Y262" s="89">
        <f t="shared" si="182"/>
        <v>0</v>
      </c>
      <c r="Z262" s="89">
        <f t="shared" si="183"/>
        <v>0</v>
      </c>
      <c r="AA262" s="89">
        <f t="shared" si="183"/>
        <v>0</v>
      </c>
      <c r="AB262" s="89">
        <f t="shared" si="184"/>
        <v>0</v>
      </c>
      <c r="AC262" s="89">
        <f t="shared" si="185"/>
        <v>0</v>
      </c>
      <c r="AD262" s="89">
        <f t="shared" si="186"/>
        <v>0</v>
      </c>
      <c r="AE262" s="89">
        <f t="shared" si="187"/>
        <v>0</v>
      </c>
      <c r="AF262" s="89">
        <f t="shared" si="188"/>
        <v>0</v>
      </c>
      <c r="AG262" s="89">
        <f t="shared" si="188"/>
        <v>0</v>
      </c>
      <c r="AH262" s="65">
        <v>11930</v>
      </c>
      <c r="AI262" s="65">
        <v>6031</v>
      </c>
      <c r="AJ262" s="65">
        <v>409865</v>
      </c>
      <c r="AK262" s="65">
        <v>0</v>
      </c>
      <c r="AL262" s="65">
        <v>1955873</v>
      </c>
      <c r="AM262" s="65">
        <v>0</v>
      </c>
      <c r="AN262" s="89">
        <v>20091513</v>
      </c>
      <c r="AO262" s="89">
        <v>10322707</v>
      </c>
      <c r="AP262" s="89">
        <v>649592098</v>
      </c>
      <c r="AQ262" s="89">
        <v>0</v>
      </c>
      <c r="AR262" s="89">
        <v>3984235863</v>
      </c>
      <c r="AS262" s="89">
        <v>0</v>
      </c>
      <c r="AT262" s="89">
        <v>14988979</v>
      </c>
      <c r="AU262" s="89">
        <v>6682199</v>
      </c>
      <c r="AV262" s="89">
        <v>526667029</v>
      </c>
      <c r="AW262" s="89">
        <v>0</v>
      </c>
      <c r="AX262" s="89">
        <v>2475627446</v>
      </c>
      <c r="AY262" s="89">
        <v>0</v>
      </c>
      <c r="AZ262" s="65">
        <f t="shared" si="189"/>
        <v>1684.1167644593461</v>
      </c>
      <c r="BA262" s="65">
        <f t="shared" si="189"/>
        <v>1711.6078593931354</v>
      </c>
      <c r="BB262" s="65">
        <f t="shared" si="189"/>
        <v>1584.8928256865065</v>
      </c>
      <c r="BC262" s="65">
        <f t="shared" si="189"/>
        <v>0</v>
      </c>
      <c r="BD262" s="65">
        <f t="shared" si="189"/>
        <v>2037.0626635778499</v>
      </c>
      <c r="BE262" s="65">
        <f t="shared" si="189"/>
        <v>0</v>
      </c>
      <c r="BF262" s="65">
        <f t="shared" si="190"/>
        <v>1256.4106454316848</v>
      </c>
      <c r="BG262" s="65">
        <f t="shared" si="190"/>
        <v>1107.9752943127176</v>
      </c>
      <c r="BH262" s="65">
        <f t="shared" si="190"/>
        <v>1284.9768313957034</v>
      </c>
      <c r="BI262" s="65">
        <f t="shared" si="190"/>
        <v>0</v>
      </c>
      <c r="BJ262" s="65">
        <f t="shared" si="190"/>
        <v>1265.7403860066579</v>
      </c>
      <c r="BK262" s="65">
        <f t="shared" si="190"/>
        <v>0</v>
      </c>
    </row>
    <row r="263" spans="2:63" hidden="1" outlineLevel="1">
      <c r="B263" s="56" t="s">
        <v>70</v>
      </c>
      <c r="C263" s="56" t="s">
        <v>61</v>
      </c>
      <c r="D263" s="88">
        <f t="shared" si="166"/>
        <v>0</v>
      </c>
      <c r="E263" s="88">
        <f t="shared" si="167"/>
        <v>0</v>
      </c>
      <c r="F263" s="65">
        <f t="shared" si="168"/>
        <v>0</v>
      </c>
      <c r="G263" s="65">
        <f t="shared" si="169"/>
        <v>0</v>
      </c>
      <c r="H263" s="65">
        <f t="shared" si="170"/>
        <v>0</v>
      </c>
      <c r="J263" s="88">
        <f t="shared" si="171"/>
        <v>0.30233918275901323</v>
      </c>
      <c r="K263" s="88">
        <f t="shared" si="172"/>
        <v>0.12386860133278009</v>
      </c>
      <c r="L263" s="88">
        <f t="shared" si="173"/>
        <v>0.13222723531624195</v>
      </c>
      <c r="M263" s="88">
        <f t="shared" si="174"/>
        <v>0.1679988102863024</v>
      </c>
      <c r="N263" s="88">
        <f t="shared" si="175"/>
        <v>0.21758625555448893</v>
      </c>
      <c r="O263" s="88">
        <f t="shared" si="176"/>
        <v>5.5979914751173407E-2</v>
      </c>
      <c r="P263" s="65">
        <f t="shared" si="177"/>
        <v>0</v>
      </c>
      <c r="Q263" s="65">
        <f t="shared" si="177"/>
        <v>0</v>
      </c>
      <c r="R263" s="65">
        <f t="shared" si="177"/>
        <v>0</v>
      </c>
      <c r="S263" s="65">
        <f t="shared" si="177"/>
        <v>0</v>
      </c>
      <c r="T263" s="65">
        <f t="shared" si="178"/>
        <v>0</v>
      </c>
      <c r="U263" s="65">
        <f t="shared" si="178"/>
        <v>0</v>
      </c>
      <c r="V263" s="89">
        <f t="shared" si="179"/>
        <v>0</v>
      </c>
      <c r="W263" s="89">
        <f t="shared" si="180"/>
        <v>0</v>
      </c>
      <c r="X263" s="89">
        <f t="shared" si="181"/>
        <v>0</v>
      </c>
      <c r="Y263" s="89">
        <f t="shared" si="182"/>
        <v>0</v>
      </c>
      <c r="Z263" s="89">
        <f t="shared" si="183"/>
        <v>0</v>
      </c>
      <c r="AA263" s="89">
        <f t="shared" si="183"/>
        <v>0</v>
      </c>
      <c r="AB263" s="89">
        <f t="shared" si="184"/>
        <v>0</v>
      </c>
      <c r="AC263" s="89">
        <f t="shared" si="185"/>
        <v>0</v>
      </c>
      <c r="AD263" s="89">
        <f t="shared" si="186"/>
        <v>0</v>
      </c>
      <c r="AE263" s="89">
        <f t="shared" si="187"/>
        <v>0</v>
      </c>
      <c r="AF263" s="89">
        <f t="shared" si="188"/>
        <v>0</v>
      </c>
      <c r="AG263" s="89">
        <f t="shared" si="188"/>
        <v>0</v>
      </c>
      <c r="AH263" s="65">
        <v>0</v>
      </c>
      <c r="AI263" s="65">
        <v>0</v>
      </c>
      <c r="AJ263" s="65">
        <v>0</v>
      </c>
      <c r="AK263" s="65">
        <v>0</v>
      </c>
      <c r="AL263" s="65">
        <v>0</v>
      </c>
      <c r="AM263" s="65">
        <v>0</v>
      </c>
      <c r="AN263" s="89">
        <v>0</v>
      </c>
      <c r="AO263" s="89">
        <v>0</v>
      </c>
      <c r="AP263" s="89">
        <v>0</v>
      </c>
      <c r="AQ263" s="89">
        <v>0</v>
      </c>
      <c r="AR263" s="89">
        <v>0</v>
      </c>
      <c r="AS263" s="89">
        <v>0</v>
      </c>
      <c r="AT263" s="89">
        <v>0</v>
      </c>
      <c r="AU263" s="89">
        <v>0</v>
      </c>
      <c r="AV263" s="89">
        <v>0</v>
      </c>
      <c r="AW263" s="89">
        <v>0</v>
      </c>
      <c r="AX263" s="89">
        <v>0</v>
      </c>
      <c r="AY263" s="89">
        <v>0</v>
      </c>
      <c r="AZ263" s="65">
        <f t="shared" si="189"/>
        <v>0</v>
      </c>
      <c r="BA263" s="65">
        <f t="shared" si="189"/>
        <v>0</v>
      </c>
      <c r="BB263" s="65">
        <f t="shared" si="189"/>
        <v>0</v>
      </c>
      <c r="BC263" s="65">
        <f t="shared" si="189"/>
        <v>0</v>
      </c>
      <c r="BD263" s="65">
        <f t="shared" si="189"/>
        <v>0</v>
      </c>
      <c r="BE263" s="65">
        <f t="shared" si="189"/>
        <v>0</v>
      </c>
      <c r="BF263" s="65">
        <f t="shared" si="190"/>
        <v>0</v>
      </c>
      <c r="BG263" s="65">
        <f t="shared" si="190"/>
        <v>0</v>
      </c>
      <c r="BH263" s="65">
        <f t="shared" si="190"/>
        <v>0</v>
      </c>
      <c r="BI263" s="65">
        <f t="shared" si="190"/>
        <v>0</v>
      </c>
      <c r="BJ263" s="65">
        <f t="shared" si="190"/>
        <v>0</v>
      </c>
      <c r="BK263" s="65">
        <f t="shared" si="190"/>
        <v>0</v>
      </c>
    </row>
    <row r="264" spans="2:63" hidden="1" outlineLevel="1">
      <c r="B264" s="56" t="s">
        <v>70</v>
      </c>
      <c r="C264" s="56" t="s">
        <v>40</v>
      </c>
      <c r="D264" s="88">
        <f t="shared" si="166"/>
        <v>0</v>
      </c>
      <c r="E264" s="88">
        <f t="shared" si="167"/>
        <v>0</v>
      </c>
      <c r="F264" s="65">
        <f t="shared" si="168"/>
        <v>0</v>
      </c>
      <c r="G264" s="65">
        <f t="shared" si="169"/>
        <v>0</v>
      </c>
      <c r="H264" s="65">
        <f t="shared" si="170"/>
        <v>0</v>
      </c>
      <c r="J264" s="88">
        <f t="shared" si="171"/>
        <v>5.4186865374385744E-3</v>
      </c>
      <c r="K264" s="88">
        <f t="shared" si="172"/>
        <v>0.26664541520426494</v>
      </c>
      <c r="L264" s="88">
        <f t="shared" si="173"/>
        <v>0.11156188648402628</v>
      </c>
      <c r="M264" s="88">
        <f t="shared" si="174"/>
        <v>0</v>
      </c>
      <c r="N264" s="88">
        <f t="shared" si="175"/>
        <v>0.6163740117742702</v>
      </c>
      <c r="O264" s="88">
        <f t="shared" si="176"/>
        <v>0</v>
      </c>
      <c r="P264" s="65">
        <f t="shared" si="177"/>
        <v>0</v>
      </c>
      <c r="Q264" s="65">
        <f t="shared" si="177"/>
        <v>0</v>
      </c>
      <c r="R264" s="65">
        <f t="shared" si="177"/>
        <v>0</v>
      </c>
      <c r="S264" s="65">
        <f t="shared" si="177"/>
        <v>0</v>
      </c>
      <c r="T264" s="65">
        <f t="shared" si="178"/>
        <v>0</v>
      </c>
      <c r="U264" s="65">
        <f t="shared" si="178"/>
        <v>0</v>
      </c>
      <c r="V264" s="89">
        <f t="shared" si="179"/>
        <v>0</v>
      </c>
      <c r="W264" s="89">
        <f t="shared" si="180"/>
        <v>0</v>
      </c>
      <c r="X264" s="89">
        <f t="shared" si="181"/>
        <v>0</v>
      </c>
      <c r="Y264" s="89">
        <f t="shared" si="182"/>
        <v>0</v>
      </c>
      <c r="Z264" s="89">
        <f t="shared" si="183"/>
        <v>0</v>
      </c>
      <c r="AA264" s="89">
        <f t="shared" si="183"/>
        <v>0</v>
      </c>
      <c r="AB264" s="89">
        <f t="shared" si="184"/>
        <v>0</v>
      </c>
      <c r="AC264" s="89">
        <f t="shared" si="185"/>
        <v>0</v>
      </c>
      <c r="AD264" s="89">
        <f t="shared" si="186"/>
        <v>0</v>
      </c>
      <c r="AE264" s="89">
        <f t="shared" si="187"/>
        <v>0</v>
      </c>
      <c r="AF264" s="89">
        <f t="shared" si="188"/>
        <v>0</v>
      </c>
      <c r="AG264" s="89">
        <f t="shared" si="188"/>
        <v>0</v>
      </c>
      <c r="AH264" s="65">
        <v>24835</v>
      </c>
      <c r="AI264" s="65">
        <v>1222093</v>
      </c>
      <c r="AJ264" s="65">
        <v>511312</v>
      </c>
      <c r="AK264" s="65">
        <v>0</v>
      </c>
      <c r="AL264" s="65">
        <v>2824974</v>
      </c>
      <c r="AM264" s="65">
        <v>0</v>
      </c>
      <c r="AN264" s="89">
        <v>36207160</v>
      </c>
      <c r="AO264" s="89">
        <v>1990230320</v>
      </c>
      <c r="AP264" s="89">
        <v>993362455</v>
      </c>
      <c r="AQ264" s="89">
        <v>0</v>
      </c>
      <c r="AR264" s="89">
        <v>6228826496</v>
      </c>
      <c r="AS264" s="89">
        <v>0</v>
      </c>
      <c r="AT264" s="89">
        <v>35976625</v>
      </c>
      <c r="AU264" s="89">
        <v>1433869339</v>
      </c>
      <c r="AV264" s="89">
        <v>701959226</v>
      </c>
      <c r="AW264" s="89">
        <v>0</v>
      </c>
      <c r="AX264" s="89">
        <v>3902310028</v>
      </c>
      <c r="AY264" s="89">
        <v>0</v>
      </c>
      <c r="AZ264" s="65">
        <f t="shared" si="189"/>
        <v>1457.908596738474</v>
      </c>
      <c r="BA264" s="65">
        <f t="shared" si="189"/>
        <v>1628.5424431692188</v>
      </c>
      <c r="BB264" s="65">
        <f t="shared" si="189"/>
        <v>1942.7716443189286</v>
      </c>
      <c r="BC264" s="65">
        <f t="shared" si="189"/>
        <v>0</v>
      </c>
      <c r="BD264" s="65">
        <f t="shared" si="189"/>
        <v>2204.9146278868407</v>
      </c>
      <c r="BE264" s="65">
        <f t="shared" si="189"/>
        <v>0</v>
      </c>
      <c r="BF264" s="65">
        <f t="shared" si="190"/>
        <v>1448.6259311455608</v>
      </c>
      <c r="BG264" s="65">
        <f t="shared" si="190"/>
        <v>1173.2898715564199</v>
      </c>
      <c r="BH264" s="65">
        <f t="shared" si="190"/>
        <v>1372.8588924179367</v>
      </c>
      <c r="BI264" s="65">
        <f t="shared" si="190"/>
        <v>0</v>
      </c>
      <c r="BJ264" s="65">
        <f t="shared" si="190"/>
        <v>1381.3613958924932</v>
      </c>
      <c r="BK264" s="65">
        <f t="shared" si="190"/>
        <v>0</v>
      </c>
    </row>
    <row r="265" spans="2:63" hidden="1" outlineLevel="1">
      <c r="B265" s="56" t="s">
        <v>70</v>
      </c>
      <c r="C265" s="56" t="s">
        <v>60</v>
      </c>
      <c r="D265" s="88">
        <f t="shared" si="166"/>
        <v>0</v>
      </c>
      <c r="E265" s="88">
        <f t="shared" si="167"/>
        <v>0.5</v>
      </c>
      <c r="F265" s="65">
        <f t="shared" si="168"/>
        <v>0</v>
      </c>
      <c r="G265" s="65">
        <f t="shared" si="169"/>
        <v>0</v>
      </c>
      <c r="H265" s="65">
        <f t="shared" si="170"/>
        <v>0</v>
      </c>
      <c r="J265" s="88">
        <f t="shared" si="171"/>
        <v>3.6691751122743713E-2</v>
      </c>
      <c r="K265" s="88">
        <f t="shared" si="172"/>
        <v>0.25364585143342822</v>
      </c>
      <c r="L265" s="88">
        <f t="shared" si="173"/>
        <v>0.12332238805080968</v>
      </c>
      <c r="M265" s="88">
        <f t="shared" si="174"/>
        <v>0</v>
      </c>
      <c r="N265" s="88">
        <f t="shared" si="175"/>
        <v>0.58634000939301834</v>
      </c>
      <c r="O265" s="88">
        <f t="shared" si="176"/>
        <v>0</v>
      </c>
      <c r="P265" s="65">
        <f t="shared" si="177"/>
        <v>0</v>
      </c>
      <c r="Q265" s="65">
        <f t="shared" si="177"/>
        <v>0</v>
      </c>
      <c r="R265" s="65">
        <f t="shared" si="177"/>
        <v>0</v>
      </c>
      <c r="S265" s="65">
        <f t="shared" si="177"/>
        <v>0</v>
      </c>
      <c r="T265" s="65">
        <f t="shared" si="178"/>
        <v>0</v>
      </c>
      <c r="U265" s="65">
        <f t="shared" si="178"/>
        <v>0</v>
      </c>
      <c r="V265" s="89">
        <f t="shared" si="179"/>
        <v>0</v>
      </c>
      <c r="W265" s="89">
        <f t="shared" si="180"/>
        <v>0</v>
      </c>
      <c r="X265" s="89">
        <f t="shared" si="181"/>
        <v>0</v>
      </c>
      <c r="Y265" s="89">
        <f t="shared" si="182"/>
        <v>0</v>
      </c>
      <c r="Z265" s="89">
        <f t="shared" si="183"/>
        <v>0</v>
      </c>
      <c r="AA265" s="89">
        <f t="shared" si="183"/>
        <v>0</v>
      </c>
      <c r="AB265" s="89">
        <f t="shared" si="184"/>
        <v>0</v>
      </c>
      <c r="AC265" s="89">
        <f t="shared" si="185"/>
        <v>0</v>
      </c>
      <c r="AD265" s="89">
        <f t="shared" si="186"/>
        <v>0</v>
      </c>
      <c r="AE265" s="89">
        <f t="shared" si="187"/>
        <v>0</v>
      </c>
      <c r="AF265" s="89">
        <f t="shared" si="188"/>
        <v>0</v>
      </c>
      <c r="AG265" s="89">
        <f t="shared" si="188"/>
        <v>0</v>
      </c>
      <c r="AH265" s="65">
        <v>184767</v>
      </c>
      <c r="AI265" s="65">
        <v>1277273</v>
      </c>
      <c r="AJ265" s="65">
        <v>621009</v>
      </c>
      <c r="AK265" s="65">
        <v>0</v>
      </c>
      <c r="AL265" s="65">
        <v>2952606</v>
      </c>
      <c r="AM265" s="65">
        <v>0</v>
      </c>
      <c r="AN265" s="89">
        <v>346833409</v>
      </c>
      <c r="AO265" s="89">
        <v>2307096892</v>
      </c>
      <c r="AP265" s="89">
        <v>1153504086</v>
      </c>
      <c r="AQ265" s="89">
        <v>0</v>
      </c>
      <c r="AR265" s="89">
        <v>6401558588</v>
      </c>
      <c r="AS265" s="89">
        <v>0</v>
      </c>
      <c r="AT265" s="89">
        <v>245910986</v>
      </c>
      <c r="AU265" s="89">
        <v>1638151524</v>
      </c>
      <c r="AV265" s="89">
        <v>790862705</v>
      </c>
      <c r="AW265" s="89">
        <v>0</v>
      </c>
      <c r="AX265" s="89">
        <v>3926641955</v>
      </c>
      <c r="AY265" s="89">
        <v>0</v>
      </c>
      <c r="AZ265" s="65">
        <f t="shared" si="189"/>
        <v>1877.1393647133957</v>
      </c>
      <c r="BA265" s="65">
        <f t="shared" si="189"/>
        <v>1806.2676436439194</v>
      </c>
      <c r="BB265" s="65">
        <f t="shared" si="189"/>
        <v>1857.4675825954214</v>
      </c>
      <c r="BC265" s="65">
        <f t="shared" si="189"/>
        <v>0</v>
      </c>
      <c r="BD265" s="65">
        <f t="shared" si="189"/>
        <v>2168.1045788025899</v>
      </c>
      <c r="BE265" s="65">
        <f t="shared" si="189"/>
        <v>0</v>
      </c>
      <c r="BF265" s="65">
        <f t="shared" si="190"/>
        <v>1330.9248188258725</v>
      </c>
      <c r="BG265" s="65">
        <f t="shared" si="190"/>
        <v>1282.5382858637113</v>
      </c>
      <c r="BH265" s="65">
        <f t="shared" si="190"/>
        <v>1273.5124692234733</v>
      </c>
      <c r="BI265" s="65">
        <f t="shared" si="190"/>
        <v>0</v>
      </c>
      <c r="BJ265" s="65">
        <f t="shared" si="190"/>
        <v>1329.8902579619496</v>
      </c>
      <c r="BK265" s="65">
        <f t="shared" si="190"/>
        <v>0</v>
      </c>
    </row>
    <row r="266" spans="2:63" hidden="1" outlineLevel="1">
      <c r="B266" s="56" t="s">
        <v>70</v>
      </c>
      <c r="C266" s="56" t="s">
        <v>59</v>
      </c>
      <c r="D266" s="88">
        <f t="shared" si="166"/>
        <v>0</v>
      </c>
      <c r="E266" s="88">
        <f t="shared" si="167"/>
        <v>0.5</v>
      </c>
      <c r="F266" s="65">
        <f t="shared" si="168"/>
        <v>0</v>
      </c>
      <c r="G266" s="65">
        <f t="shared" si="169"/>
        <v>0</v>
      </c>
      <c r="H266" s="65">
        <f t="shared" si="170"/>
        <v>0</v>
      </c>
      <c r="J266" s="88">
        <f t="shared" si="171"/>
        <v>0.62589844404065709</v>
      </c>
      <c r="K266" s="88">
        <f t="shared" si="172"/>
        <v>9.2035088154492059E-2</v>
      </c>
      <c r="L266" s="88">
        <f t="shared" si="173"/>
        <v>0.16286410626910841</v>
      </c>
      <c r="M266" s="88">
        <f t="shared" si="174"/>
        <v>0</v>
      </c>
      <c r="N266" s="88">
        <f t="shared" si="175"/>
        <v>0.11920236153574242</v>
      </c>
      <c r="O266" s="88">
        <f t="shared" si="176"/>
        <v>0</v>
      </c>
      <c r="P266" s="65">
        <f t="shared" si="177"/>
        <v>0</v>
      </c>
      <c r="Q266" s="65">
        <f t="shared" si="177"/>
        <v>0</v>
      </c>
      <c r="R266" s="65">
        <f t="shared" si="177"/>
        <v>0</v>
      </c>
      <c r="S266" s="65">
        <f t="shared" si="177"/>
        <v>0</v>
      </c>
      <c r="T266" s="65">
        <f t="shared" si="178"/>
        <v>0</v>
      </c>
      <c r="U266" s="65">
        <f t="shared" si="178"/>
        <v>0</v>
      </c>
      <c r="V266" s="89">
        <f t="shared" si="179"/>
        <v>0</v>
      </c>
      <c r="W266" s="89">
        <f t="shared" si="180"/>
        <v>0</v>
      </c>
      <c r="X266" s="89">
        <f t="shared" si="181"/>
        <v>0</v>
      </c>
      <c r="Y266" s="89">
        <f t="shared" si="182"/>
        <v>0</v>
      </c>
      <c r="Z266" s="89">
        <f t="shared" si="183"/>
        <v>0</v>
      </c>
      <c r="AA266" s="89">
        <f t="shared" si="183"/>
        <v>0</v>
      </c>
      <c r="AB266" s="89">
        <f t="shared" si="184"/>
        <v>0</v>
      </c>
      <c r="AC266" s="89">
        <f t="shared" si="185"/>
        <v>0</v>
      </c>
      <c r="AD266" s="89">
        <f t="shared" si="186"/>
        <v>0</v>
      </c>
      <c r="AE266" s="89">
        <f t="shared" si="187"/>
        <v>0</v>
      </c>
      <c r="AF266" s="89">
        <f t="shared" si="188"/>
        <v>0</v>
      </c>
      <c r="AG266" s="89">
        <f t="shared" si="188"/>
        <v>0</v>
      </c>
      <c r="AH266" s="65">
        <v>403707</v>
      </c>
      <c r="AI266" s="65">
        <v>59363</v>
      </c>
      <c r="AJ266" s="65">
        <v>105048</v>
      </c>
      <c r="AK266" s="65">
        <v>0</v>
      </c>
      <c r="AL266" s="65">
        <v>76886</v>
      </c>
      <c r="AM266" s="65">
        <v>0</v>
      </c>
      <c r="AN266" s="89">
        <v>802195410</v>
      </c>
      <c r="AO266" s="89">
        <v>120218894</v>
      </c>
      <c r="AP266" s="89">
        <v>233302227</v>
      </c>
      <c r="AQ266" s="89">
        <v>0</v>
      </c>
      <c r="AR266" s="89">
        <v>197372864</v>
      </c>
      <c r="AS266" s="89">
        <v>0</v>
      </c>
      <c r="AT266" s="89">
        <v>631111300</v>
      </c>
      <c r="AU266" s="89">
        <v>98659487</v>
      </c>
      <c r="AV266" s="89">
        <v>172262047</v>
      </c>
      <c r="AW266" s="89">
        <v>0</v>
      </c>
      <c r="AX266" s="89">
        <v>122448814</v>
      </c>
      <c r="AY266" s="89">
        <v>0</v>
      </c>
      <c r="AZ266" s="65">
        <f t="shared" si="189"/>
        <v>1987.0733229792895</v>
      </c>
      <c r="BA266" s="65">
        <f t="shared" si="189"/>
        <v>2025.148560551185</v>
      </c>
      <c r="BB266" s="65">
        <f t="shared" si="189"/>
        <v>2220.910697966644</v>
      </c>
      <c r="BC266" s="65">
        <f t="shared" si="189"/>
        <v>0</v>
      </c>
      <c r="BD266" s="65">
        <f t="shared" si="189"/>
        <v>2567.0845667611788</v>
      </c>
      <c r="BE266" s="65">
        <f t="shared" si="189"/>
        <v>0</v>
      </c>
      <c r="BF266" s="65">
        <f t="shared" si="190"/>
        <v>1563.2904557017837</v>
      </c>
      <c r="BG266" s="65">
        <f t="shared" si="190"/>
        <v>1661.9693580176204</v>
      </c>
      <c r="BH266" s="65">
        <f t="shared" si="190"/>
        <v>1639.8412820805727</v>
      </c>
      <c r="BI266" s="65">
        <f t="shared" si="190"/>
        <v>0</v>
      </c>
      <c r="BJ266" s="65">
        <f t="shared" si="190"/>
        <v>1592.6022162682414</v>
      </c>
      <c r="BK266" s="65">
        <f t="shared" si="190"/>
        <v>0</v>
      </c>
    </row>
    <row r="267" spans="2:63" hidden="1" outlineLevel="1">
      <c r="B267" s="56" t="s">
        <v>70</v>
      </c>
      <c r="C267" s="56" t="s">
        <v>58</v>
      </c>
      <c r="D267" s="88">
        <f t="shared" si="166"/>
        <v>0</v>
      </c>
      <c r="E267" s="88">
        <f t="shared" si="167"/>
        <v>0</v>
      </c>
      <c r="F267" s="65">
        <f t="shared" si="168"/>
        <v>0</v>
      </c>
      <c r="G267" s="65">
        <f t="shared" si="169"/>
        <v>0</v>
      </c>
      <c r="H267" s="65">
        <f t="shared" si="170"/>
        <v>0</v>
      </c>
      <c r="J267" s="88">
        <f t="shared" si="171"/>
        <v>0.93226067363799181</v>
      </c>
      <c r="K267" s="88">
        <f t="shared" si="172"/>
        <v>2.8886706337743372E-4</v>
      </c>
      <c r="L267" s="88">
        <f t="shared" si="173"/>
        <v>6.7450459298630763E-2</v>
      </c>
      <c r="M267" s="88">
        <f t="shared" si="174"/>
        <v>0</v>
      </c>
      <c r="N267" s="88">
        <f t="shared" si="175"/>
        <v>0</v>
      </c>
      <c r="O267" s="88">
        <f t="shared" si="176"/>
        <v>0</v>
      </c>
      <c r="P267" s="65">
        <f t="shared" si="177"/>
        <v>0</v>
      </c>
      <c r="Q267" s="65">
        <f t="shared" si="177"/>
        <v>0</v>
      </c>
      <c r="R267" s="65">
        <f t="shared" si="177"/>
        <v>0</v>
      </c>
      <c r="S267" s="65">
        <f t="shared" si="177"/>
        <v>0</v>
      </c>
      <c r="T267" s="65">
        <f t="shared" si="178"/>
        <v>0</v>
      </c>
      <c r="U267" s="65">
        <f t="shared" si="178"/>
        <v>0</v>
      </c>
      <c r="V267" s="89">
        <f t="shared" si="179"/>
        <v>0</v>
      </c>
      <c r="W267" s="89">
        <f t="shared" si="180"/>
        <v>0</v>
      </c>
      <c r="X267" s="89">
        <f t="shared" si="181"/>
        <v>0</v>
      </c>
      <c r="Y267" s="89">
        <f t="shared" si="182"/>
        <v>0</v>
      </c>
      <c r="Z267" s="89">
        <f t="shared" si="183"/>
        <v>0</v>
      </c>
      <c r="AA267" s="89">
        <f t="shared" si="183"/>
        <v>0</v>
      </c>
      <c r="AB267" s="89">
        <f t="shared" si="184"/>
        <v>0</v>
      </c>
      <c r="AC267" s="89">
        <f t="shared" si="185"/>
        <v>0</v>
      </c>
      <c r="AD267" s="89">
        <f t="shared" si="186"/>
        <v>0</v>
      </c>
      <c r="AE267" s="89">
        <f t="shared" si="187"/>
        <v>0</v>
      </c>
      <c r="AF267" s="89">
        <f t="shared" si="188"/>
        <v>0</v>
      </c>
      <c r="AG267" s="89">
        <f t="shared" si="188"/>
        <v>0</v>
      </c>
      <c r="AH267" s="65">
        <v>32273</v>
      </c>
      <c r="AI267" s="65">
        <v>10</v>
      </c>
      <c r="AJ267" s="65">
        <v>2335</v>
      </c>
      <c r="AK267" s="65">
        <v>0</v>
      </c>
      <c r="AL267" s="65">
        <v>0</v>
      </c>
      <c r="AM267" s="65">
        <v>0</v>
      </c>
      <c r="AN267" s="89">
        <v>34508237</v>
      </c>
      <c r="AO267" s="89">
        <v>16331</v>
      </c>
      <c r="AP267" s="89">
        <v>2852057</v>
      </c>
      <c r="AQ267" s="89">
        <v>0</v>
      </c>
      <c r="AR267" s="89">
        <v>0</v>
      </c>
      <c r="AS267" s="89">
        <v>0</v>
      </c>
      <c r="AT267" s="89">
        <v>35215137</v>
      </c>
      <c r="AU267" s="89">
        <v>10318</v>
      </c>
      <c r="AV267" s="89">
        <v>2552743</v>
      </c>
      <c r="AW267" s="89">
        <v>0</v>
      </c>
      <c r="AX267" s="89">
        <v>0</v>
      </c>
      <c r="AY267" s="89">
        <v>0</v>
      </c>
      <c r="AZ267" s="65">
        <f t="shared" si="189"/>
        <v>1069.2602794905958</v>
      </c>
      <c r="BA267" s="65">
        <f t="shared" si="189"/>
        <v>1633.1</v>
      </c>
      <c r="BB267" s="65">
        <f t="shared" si="189"/>
        <v>1221.437687366167</v>
      </c>
      <c r="BC267" s="65">
        <f t="shared" si="189"/>
        <v>0</v>
      </c>
      <c r="BD267" s="65">
        <f t="shared" si="189"/>
        <v>0</v>
      </c>
      <c r="BE267" s="65">
        <f t="shared" si="189"/>
        <v>0</v>
      </c>
      <c r="BF267" s="65">
        <f t="shared" si="190"/>
        <v>1091.1640380503827</v>
      </c>
      <c r="BG267" s="65">
        <f t="shared" si="190"/>
        <v>1031.8</v>
      </c>
      <c r="BH267" s="65">
        <f t="shared" si="190"/>
        <v>1093.2518201284797</v>
      </c>
      <c r="BI267" s="65">
        <f t="shared" si="190"/>
        <v>0</v>
      </c>
      <c r="BJ267" s="65">
        <f t="shared" si="190"/>
        <v>0</v>
      </c>
      <c r="BK267" s="65">
        <f t="shared" si="190"/>
        <v>0</v>
      </c>
    </row>
    <row r="268" spans="2:63" hidden="1" outlineLevel="1">
      <c r="B268" s="56" t="s">
        <v>70</v>
      </c>
      <c r="C268" s="56" t="s">
        <v>57</v>
      </c>
      <c r="D268" s="88">
        <f t="shared" si="166"/>
        <v>0</v>
      </c>
      <c r="E268" s="88">
        <f t="shared" si="167"/>
        <v>0</v>
      </c>
      <c r="F268" s="65">
        <f t="shared" si="168"/>
        <v>0</v>
      </c>
      <c r="G268" s="65">
        <f t="shared" si="169"/>
        <v>0</v>
      </c>
      <c r="H268" s="65">
        <f t="shared" si="170"/>
        <v>0</v>
      </c>
      <c r="J268" s="88">
        <f t="shared" si="171"/>
        <v>0.30233918275901323</v>
      </c>
      <c r="K268" s="88">
        <f t="shared" si="172"/>
        <v>0.12386860133278009</v>
      </c>
      <c r="L268" s="88">
        <f t="shared" si="173"/>
        <v>0.13222723531624195</v>
      </c>
      <c r="M268" s="88">
        <f t="shared" si="174"/>
        <v>0.1679988102863024</v>
      </c>
      <c r="N268" s="88">
        <f t="shared" si="175"/>
        <v>0.21758625555448893</v>
      </c>
      <c r="O268" s="88">
        <f t="shared" si="176"/>
        <v>5.5979914751173407E-2</v>
      </c>
      <c r="P268" s="65">
        <f t="shared" si="177"/>
        <v>0</v>
      </c>
      <c r="Q268" s="65">
        <f t="shared" si="177"/>
        <v>0</v>
      </c>
      <c r="R268" s="65">
        <f t="shared" si="177"/>
        <v>0</v>
      </c>
      <c r="S268" s="65">
        <f t="shared" si="177"/>
        <v>0</v>
      </c>
      <c r="T268" s="65">
        <f t="shared" si="178"/>
        <v>0</v>
      </c>
      <c r="U268" s="65">
        <f t="shared" si="178"/>
        <v>0</v>
      </c>
      <c r="V268" s="89">
        <f t="shared" si="179"/>
        <v>0</v>
      </c>
      <c r="W268" s="89">
        <f t="shared" si="180"/>
        <v>0</v>
      </c>
      <c r="X268" s="89">
        <f t="shared" si="181"/>
        <v>0</v>
      </c>
      <c r="Y268" s="89">
        <f t="shared" si="182"/>
        <v>0</v>
      </c>
      <c r="Z268" s="89">
        <f t="shared" si="183"/>
        <v>0</v>
      </c>
      <c r="AA268" s="89">
        <f t="shared" si="183"/>
        <v>0</v>
      </c>
      <c r="AB268" s="89">
        <f t="shared" si="184"/>
        <v>0</v>
      </c>
      <c r="AC268" s="89">
        <f t="shared" si="185"/>
        <v>0</v>
      </c>
      <c r="AD268" s="89">
        <f t="shared" si="186"/>
        <v>0</v>
      </c>
      <c r="AE268" s="89">
        <f t="shared" si="187"/>
        <v>0</v>
      </c>
      <c r="AF268" s="89">
        <f t="shared" si="188"/>
        <v>0</v>
      </c>
      <c r="AG268" s="89">
        <f t="shared" si="188"/>
        <v>0</v>
      </c>
      <c r="AH268" s="65">
        <v>0</v>
      </c>
      <c r="AI268" s="65">
        <v>0</v>
      </c>
      <c r="AJ268" s="65">
        <v>0</v>
      </c>
      <c r="AK268" s="65">
        <v>0</v>
      </c>
      <c r="AL268" s="65">
        <v>0</v>
      </c>
      <c r="AM268" s="65">
        <v>0</v>
      </c>
      <c r="AN268" s="89">
        <v>0</v>
      </c>
      <c r="AO268" s="89">
        <v>0</v>
      </c>
      <c r="AP268" s="89">
        <v>0</v>
      </c>
      <c r="AQ268" s="89">
        <v>0</v>
      </c>
      <c r="AR268" s="89">
        <v>0</v>
      </c>
      <c r="AS268" s="89">
        <v>0</v>
      </c>
      <c r="AT268" s="89">
        <v>0</v>
      </c>
      <c r="AU268" s="89">
        <v>0</v>
      </c>
      <c r="AV268" s="89">
        <v>0</v>
      </c>
      <c r="AW268" s="89">
        <v>0</v>
      </c>
      <c r="AX268" s="89">
        <v>0</v>
      </c>
      <c r="AY268" s="89">
        <v>0</v>
      </c>
      <c r="AZ268" s="65">
        <f t="shared" si="189"/>
        <v>0</v>
      </c>
      <c r="BA268" s="65">
        <f t="shared" si="189"/>
        <v>0</v>
      </c>
      <c r="BB268" s="65">
        <f t="shared" si="189"/>
        <v>0</v>
      </c>
      <c r="BC268" s="65">
        <f t="shared" si="189"/>
        <v>0</v>
      </c>
      <c r="BD268" s="65">
        <f t="shared" si="189"/>
        <v>0</v>
      </c>
      <c r="BE268" s="65">
        <f t="shared" si="189"/>
        <v>0</v>
      </c>
      <c r="BF268" s="65">
        <f t="shared" si="190"/>
        <v>0</v>
      </c>
      <c r="BG268" s="65">
        <f t="shared" si="190"/>
        <v>0</v>
      </c>
      <c r="BH268" s="65">
        <f t="shared" si="190"/>
        <v>0</v>
      </c>
      <c r="BI268" s="65">
        <f t="shared" si="190"/>
        <v>0</v>
      </c>
      <c r="BJ268" s="65">
        <f t="shared" si="190"/>
        <v>0</v>
      </c>
      <c r="BK268" s="65">
        <f t="shared" si="190"/>
        <v>0</v>
      </c>
    </row>
    <row r="269" spans="2:63" hidden="1" outlineLevel="1">
      <c r="B269" s="56" t="s">
        <v>70</v>
      </c>
      <c r="C269" s="56" t="s">
        <v>56</v>
      </c>
      <c r="D269" s="88">
        <f t="shared" si="166"/>
        <v>0</v>
      </c>
      <c r="E269" s="88">
        <f t="shared" si="167"/>
        <v>0</v>
      </c>
      <c r="F269" s="65">
        <f t="shared" si="168"/>
        <v>0</v>
      </c>
      <c r="G269" s="65">
        <f t="shared" si="169"/>
        <v>0</v>
      </c>
      <c r="H269" s="65">
        <f t="shared" si="170"/>
        <v>0</v>
      </c>
      <c r="J269" s="88">
        <f t="shared" si="171"/>
        <v>0.30233918275901323</v>
      </c>
      <c r="K269" s="88">
        <f t="shared" si="172"/>
        <v>0.12386860133278009</v>
      </c>
      <c r="L269" s="88">
        <f t="shared" si="173"/>
        <v>0.13222723531624195</v>
      </c>
      <c r="M269" s="88">
        <f t="shared" si="174"/>
        <v>0.1679988102863024</v>
      </c>
      <c r="N269" s="88">
        <f t="shared" si="175"/>
        <v>0.21758625555448893</v>
      </c>
      <c r="O269" s="88">
        <f t="shared" si="176"/>
        <v>5.5979914751173407E-2</v>
      </c>
      <c r="P269" s="65">
        <f t="shared" si="177"/>
        <v>0</v>
      </c>
      <c r="Q269" s="65">
        <f t="shared" si="177"/>
        <v>0</v>
      </c>
      <c r="R269" s="65">
        <f t="shared" si="177"/>
        <v>0</v>
      </c>
      <c r="S269" s="65">
        <f t="shared" si="177"/>
        <v>0</v>
      </c>
      <c r="T269" s="65">
        <f t="shared" si="178"/>
        <v>0</v>
      </c>
      <c r="U269" s="65">
        <f t="shared" si="178"/>
        <v>0</v>
      </c>
      <c r="V269" s="89">
        <f t="shared" si="179"/>
        <v>0</v>
      </c>
      <c r="W269" s="89">
        <f t="shared" si="180"/>
        <v>0</v>
      </c>
      <c r="X269" s="89">
        <f t="shared" si="181"/>
        <v>0</v>
      </c>
      <c r="Y269" s="89">
        <f t="shared" si="182"/>
        <v>0</v>
      </c>
      <c r="Z269" s="89">
        <f t="shared" si="183"/>
        <v>0</v>
      </c>
      <c r="AA269" s="89">
        <f t="shared" si="183"/>
        <v>0</v>
      </c>
      <c r="AB269" s="89">
        <f t="shared" si="184"/>
        <v>0</v>
      </c>
      <c r="AC269" s="89">
        <f t="shared" si="185"/>
        <v>0</v>
      </c>
      <c r="AD269" s="89">
        <f t="shared" si="186"/>
        <v>0</v>
      </c>
      <c r="AE269" s="89">
        <f t="shared" si="187"/>
        <v>0</v>
      </c>
      <c r="AF269" s="89">
        <f t="shared" si="188"/>
        <v>0</v>
      </c>
      <c r="AG269" s="89">
        <f t="shared" si="188"/>
        <v>0</v>
      </c>
      <c r="AH269" s="65">
        <v>0</v>
      </c>
      <c r="AI269" s="65">
        <v>0</v>
      </c>
      <c r="AJ269" s="65">
        <v>0</v>
      </c>
      <c r="AK269" s="65">
        <v>0</v>
      </c>
      <c r="AL269" s="65">
        <v>0</v>
      </c>
      <c r="AM269" s="65">
        <v>0</v>
      </c>
      <c r="AN269" s="89">
        <v>0</v>
      </c>
      <c r="AO269" s="89">
        <v>0</v>
      </c>
      <c r="AP269" s="89">
        <v>0</v>
      </c>
      <c r="AQ269" s="89">
        <v>0</v>
      </c>
      <c r="AR269" s="89">
        <v>0</v>
      </c>
      <c r="AS269" s="89">
        <v>0</v>
      </c>
      <c r="AT269" s="89">
        <v>0</v>
      </c>
      <c r="AU269" s="89">
        <v>0</v>
      </c>
      <c r="AV269" s="89">
        <v>0</v>
      </c>
      <c r="AW269" s="89">
        <v>0</v>
      </c>
      <c r="AX269" s="89">
        <v>0</v>
      </c>
      <c r="AY269" s="89">
        <v>0</v>
      </c>
      <c r="AZ269" s="65">
        <f t="shared" si="189"/>
        <v>0</v>
      </c>
      <c r="BA269" s="65">
        <f t="shared" si="189"/>
        <v>0</v>
      </c>
      <c r="BB269" s="65">
        <f t="shared" si="189"/>
        <v>0</v>
      </c>
      <c r="BC269" s="65">
        <f t="shared" si="189"/>
        <v>0</v>
      </c>
      <c r="BD269" s="65">
        <f t="shared" si="189"/>
        <v>0</v>
      </c>
      <c r="BE269" s="65">
        <f t="shared" si="189"/>
        <v>0</v>
      </c>
      <c r="BF269" s="65">
        <f t="shared" si="190"/>
        <v>0</v>
      </c>
      <c r="BG269" s="65">
        <f t="shared" si="190"/>
        <v>0</v>
      </c>
      <c r="BH269" s="65">
        <f t="shared" si="190"/>
        <v>0</v>
      </c>
      <c r="BI269" s="65">
        <f t="shared" si="190"/>
        <v>0</v>
      </c>
      <c r="BJ269" s="65">
        <f t="shared" si="190"/>
        <v>0</v>
      </c>
      <c r="BK269" s="65">
        <f t="shared" si="190"/>
        <v>0</v>
      </c>
    </row>
    <row r="270" spans="2:63" hidden="1" outlineLevel="1">
      <c r="B270" s="56" t="s">
        <v>70</v>
      </c>
      <c r="C270" s="56" t="s">
        <v>55</v>
      </c>
      <c r="D270" s="88">
        <f t="shared" si="166"/>
        <v>0</v>
      </c>
      <c r="E270" s="88">
        <f t="shared" si="167"/>
        <v>0</v>
      </c>
      <c r="F270" s="65">
        <f t="shared" si="168"/>
        <v>0</v>
      </c>
      <c r="G270" s="65">
        <f t="shared" si="169"/>
        <v>0</v>
      </c>
      <c r="H270" s="65">
        <f t="shared" si="170"/>
        <v>0</v>
      </c>
      <c r="J270" s="88">
        <f t="shared" si="171"/>
        <v>0.30233918275901323</v>
      </c>
      <c r="K270" s="88">
        <f t="shared" si="172"/>
        <v>0.12386860133278009</v>
      </c>
      <c r="L270" s="88">
        <f t="shared" si="173"/>
        <v>0.13222723531624195</v>
      </c>
      <c r="M270" s="88">
        <f t="shared" si="174"/>
        <v>0.1679988102863024</v>
      </c>
      <c r="N270" s="88">
        <f t="shared" si="175"/>
        <v>0.21758625555448893</v>
      </c>
      <c r="O270" s="88">
        <f t="shared" si="176"/>
        <v>5.5979914751173407E-2</v>
      </c>
      <c r="P270" s="65">
        <f t="shared" si="177"/>
        <v>0</v>
      </c>
      <c r="Q270" s="65">
        <f t="shared" si="177"/>
        <v>0</v>
      </c>
      <c r="R270" s="65">
        <f t="shared" si="177"/>
        <v>0</v>
      </c>
      <c r="S270" s="65">
        <f t="shared" si="177"/>
        <v>0</v>
      </c>
      <c r="T270" s="65">
        <f t="shared" si="178"/>
        <v>0</v>
      </c>
      <c r="U270" s="65">
        <f t="shared" si="178"/>
        <v>0</v>
      </c>
      <c r="V270" s="89">
        <f t="shared" si="179"/>
        <v>0</v>
      </c>
      <c r="W270" s="89">
        <f t="shared" si="180"/>
        <v>0</v>
      </c>
      <c r="X270" s="89">
        <f t="shared" si="181"/>
        <v>0</v>
      </c>
      <c r="Y270" s="89">
        <f t="shared" si="182"/>
        <v>0</v>
      </c>
      <c r="Z270" s="89">
        <f t="shared" si="183"/>
        <v>0</v>
      </c>
      <c r="AA270" s="89">
        <f t="shared" si="183"/>
        <v>0</v>
      </c>
      <c r="AB270" s="89">
        <f t="shared" si="184"/>
        <v>0</v>
      </c>
      <c r="AC270" s="89">
        <f t="shared" si="185"/>
        <v>0</v>
      </c>
      <c r="AD270" s="89">
        <f t="shared" si="186"/>
        <v>0</v>
      </c>
      <c r="AE270" s="89">
        <f t="shared" si="187"/>
        <v>0</v>
      </c>
      <c r="AF270" s="89">
        <f t="shared" si="188"/>
        <v>0</v>
      </c>
      <c r="AG270" s="89">
        <f t="shared" si="188"/>
        <v>0</v>
      </c>
      <c r="AH270" s="65">
        <v>0</v>
      </c>
      <c r="AI270" s="65">
        <v>0</v>
      </c>
      <c r="AJ270" s="65">
        <v>0</v>
      </c>
      <c r="AK270" s="65">
        <v>0</v>
      </c>
      <c r="AL270" s="65">
        <v>0</v>
      </c>
      <c r="AM270" s="65">
        <v>0</v>
      </c>
      <c r="AN270" s="89">
        <v>0</v>
      </c>
      <c r="AO270" s="89">
        <v>0</v>
      </c>
      <c r="AP270" s="89">
        <v>0</v>
      </c>
      <c r="AQ270" s="89">
        <v>0</v>
      </c>
      <c r="AR270" s="89">
        <v>0</v>
      </c>
      <c r="AS270" s="89">
        <v>0</v>
      </c>
      <c r="AT270" s="89">
        <v>0</v>
      </c>
      <c r="AU270" s="89">
        <v>0</v>
      </c>
      <c r="AV270" s="89">
        <v>0</v>
      </c>
      <c r="AW270" s="89">
        <v>0</v>
      </c>
      <c r="AX270" s="89">
        <v>0</v>
      </c>
      <c r="AY270" s="89">
        <v>0</v>
      </c>
      <c r="AZ270" s="65">
        <f t="shared" si="189"/>
        <v>0</v>
      </c>
      <c r="BA270" s="65">
        <f t="shared" si="189"/>
        <v>0</v>
      </c>
      <c r="BB270" s="65">
        <f t="shared" si="189"/>
        <v>0</v>
      </c>
      <c r="BC270" s="65">
        <f t="shared" si="189"/>
        <v>0</v>
      </c>
      <c r="BD270" s="65">
        <f t="shared" si="189"/>
        <v>0</v>
      </c>
      <c r="BE270" s="65">
        <f t="shared" si="189"/>
        <v>0</v>
      </c>
      <c r="BF270" s="65">
        <f t="shared" si="190"/>
        <v>0</v>
      </c>
      <c r="BG270" s="65">
        <f t="shared" si="190"/>
        <v>0</v>
      </c>
      <c r="BH270" s="65">
        <f t="shared" si="190"/>
        <v>0</v>
      </c>
      <c r="BI270" s="65">
        <f t="shared" si="190"/>
        <v>0</v>
      </c>
      <c r="BJ270" s="65">
        <f t="shared" si="190"/>
        <v>0</v>
      </c>
      <c r="BK270" s="65">
        <f t="shared" si="190"/>
        <v>0</v>
      </c>
    </row>
    <row r="271" spans="2:63" hidden="1" outlineLevel="1">
      <c r="B271" s="56" t="s">
        <v>70</v>
      </c>
      <c r="C271" s="56" t="s">
        <v>39</v>
      </c>
      <c r="D271" s="88">
        <f t="shared" si="166"/>
        <v>0</v>
      </c>
      <c r="E271" s="88">
        <f t="shared" si="167"/>
        <v>0</v>
      </c>
      <c r="F271" s="65">
        <f t="shared" si="168"/>
        <v>0</v>
      </c>
      <c r="G271" s="65">
        <f t="shared" si="169"/>
        <v>0</v>
      </c>
      <c r="H271" s="65">
        <f t="shared" si="170"/>
        <v>0</v>
      </c>
      <c r="J271" s="88">
        <f t="shared" si="171"/>
        <v>0.30233918275901323</v>
      </c>
      <c r="K271" s="88">
        <f t="shared" si="172"/>
        <v>0.12386860133278009</v>
      </c>
      <c r="L271" s="88">
        <f t="shared" si="173"/>
        <v>0.13222723531624195</v>
      </c>
      <c r="M271" s="88">
        <f t="shared" si="174"/>
        <v>0.1679988102863024</v>
      </c>
      <c r="N271" s="88">
        <f t="shared" si="175"/>
        <v>0.21758625555448893</v>
      </c>
      <c r="O271" s="88">
        <f t="shared" si="176"/>
        <v>5.5979914751173407E-2</v>
      </c>
      <c r="P271" s="65">
        <f t="shared" si="177"/>
        <v>0</v>
      </c>
      <c r="Q271" s="65">
        <f t="shared" si="177"/>
        <v>0</v>
      </c>
      <c r="R271" s="65">
        <f t="shared" si="177"/>
        <v>0</v>
      </c>
      <c r="S271" s="65">
        <f t="shared" si="177"/>
        <v>0</v>
      </c>
      <c r="T271" s="65">
        <f t="shared" si="178"/>
        <v>0</v>
      </c>
      <c r="U271" s="65">
        <f t="shared" si="178"/>
        <v>0</v>
      </c>
      <c r="V271" s="89">
        <f t="shared" si="179"/>
        <v>0</v>
      </c>
      <c r="W271" s="89">
        <f t="shared" si="180"/>
        <v>0</v>
      </c>
      <c r="X271" s="89">
        <f t="shared" si="181"/>
        <v>0</v>
      </c>
      <c r="Y271" s="89">
        <f t="shared" si="182"/>
        <v>0</v>
      </c>
      <c r="Z271" s="89">
        <f t="shared" si="183"/>
        <v>0</v>
      </c>
      <c r="AA271" s="89">
        <f t="shared" si="183"/>
        <v>0</v>
      </c>
      <c r="AB271" s="89">
        <f t="shared" si="184"/>
        <v>0</v>
      </c>
      <c r="AC271" s="89">
        <f t="shared" si="185"/>
        <v>0</v>
      </c>
      <c r="AD271" s="89">
        <f t="shared" si="186"/>
        <v>0</v>
      </c>
      <c r="AE271" s="89">
        <f t="shared" si="187"/>
        <v>0</v>
      </c>
      <c r="AF271" s="89">
        <f t="shared" si="188"/>
        <v>0</v>
      </c>
      <c r="AG271" s="89">
        <f t="shared" si="188"/>
        <v>0</v>
      </c>
      <c r="AH271" s="65">
        <v>0</v>
      </c>
      <c r="AI271" s="65">
        <v>0</v>
      </c>
      <c r="AJ271" s="65">
        <v>0</v>
      </c>
      <c r="AK271" s="65">
        <v>0</v>
      </c>
      <c r="AL271" s="65">
        <v>0</v>
      </c>
      <c r="AM271" s="65">
        <v>0</v>
      </c>
      <c r="AN271" s="89">
        <v>0</v>
      </c>
      <c r="AO271" s="89">
        <v>0</v>
      </c>
      <c r="AP271" s="89">
        <v>0</v>
      </c>
      <c r="AQ271" s="89">
        <v>0</v>
      </c>
      <c r="AR271" s="89">
        <v>0</v>
      </c>
      <c r="AS271" s="89">
        <v>0</v>
      </c>
      <c r="AT271" s="89">
        <v>0</v>
      </c>
      <c r="AU271" s="89">
        <v>0</v>
      </c>
      <c r="AV271" s="89">
        <v>0</v>
      </c>
      <c r="AW271" s="89">
        <v>0</v>
      </c>
      <c r="AX271" s="89">
        <v>0</v>
      </c>
      <c r="AY271" s="89">
        <v>0</v>
      </c>
      <c r="AZ271" s="65">
        <f t="shared" si="189"/>
        <v>0</v>
      </c>
      <c r="BA271" s="65">
        <f t="shared" si="189"/>
        <v>0</v>
      </c>
      <c r="BB271" s="65">
        <f t="shared" si="189"/>
        <v>0</v>
      </c>
      <c r="BC271" s="65">
        <f t="shared" si="189"/>
        <v>0</v>
      </c>
      <c r="BD271" s="65">
        <f t="shared" si="189"/>
        <v>0</v>
      </c>
      <c r="BE271" s="65">
        <f t="shared" si="189"/>
        <v>0</v>
      </c>
      <c r="BF271" s="65">
        <f t="shared" si="190"/>
        <v>0</v>
      </c>
      <c r="BG271" s="65">
        <f t="shared" si="190"/>
        <v>0</v>
      </c>
      <c r="BH271" s="65">
        <f t="shared" si="190"/>
        <v>0</v>
      </c>
      <c r="BI271" s="65">
        <f t="shared" si="190"/>
        <v>0</v>
      </c>
      <c r="BJ271" s="65">
        <f t="shared" si="190"/>
        <v>0</v>
      </c>
      <c r="BK271" s="65">
        <f t="shared" si="190"/>
        <v>0</v>
      </c>
    </row>
    <row r="272" spans="2:63" hidden="1" outlineLevel="1">
      <c r="B272" s="56" t="s">
        <v>70</v>
      </c>
      <c r="C272" s="56" t="s">
        <v>38</v>
      </c>
      <c r="D272" s="88">
        <f t="shared" si="166"/>
        <v>0</v>
      </c>
      <c r="E272" s="88">
        <f t="shared" si="167"/>
        <v>0</v>
      </c>
      <c r="F272" s="65">
        <f t="shared" si="168"/>
        <v>0</v>
      </c>
      <c r="G272" s="65">
        <f t="shared" si="169"/>
        <v>0</v>
      </c>
      <c r="H272" s="65">
        <f t="shared" si="170"/>
        <v>0</v>
      </c>
      <c r="J272" s="88">
        <f t="shared" si="171"/>
        <v>0.30233918275901323</v>
      </c>
      <c r="K272" s="88">
        <f t="shared" si="172"/>
        <v>0.12386860133278009</v>
      </c>
      <c r="L272" s="88">
        <f t="shared" si="173"/>
        <v>0.13222723531624195</v>
      </c>
      <c r="M272" s="88">
        <f t="shared" si="174"/>
        <v>0.1679988102863024</v>
      </c>
      <c r="N272" s="88">
        <f t="shared" si="175"/>
        <v>0.21758625555448893</v>
      </c>
      <c r="O272" s="88">
        <f t="shared" si="176"/>
        <v>5.5979914751173407E-2</v>
      </c>
      <c r="P272" s="65">
        <f t="shared" si="177"/>
        <v>0</v>
      </c>
      <c r="Q272" s="65">
        <f t="shared" si="177"/>
        <v>0</v>
      </c>
      <c r="R272" s="65">
        <f t="shared" si="177"/>
        <v>0</v>
      </c>
      <c r="S272" s="65">
        <f t="shared" si="177"/>
        <v>0</v>
      </c>
      <c r="T272" s="65">
        <f t="shared" si="178"/>
        <v>0</v>
      </c>
      <c r="U272" s="65">
        <f t="shared" si="178"/>
        <v>0</v>
      </c>
      <c r="V272" s="89">
        <f t="shared" si="179"/>
        <v>0</v>
      </c>
      <c r="W272" s="89">
        <f t="shared" si="180"/>
        <v>0</v>
      </c>
      <c r="X272" s="89">
        <f t="shared" si="181"/>
        <v>0</v>
      </c>
      <c r="Y272" s="89">
        <f t="shared" si="182"/>
        <v>0</v>
      </c>
      <c r="Z272" s="89">
        <f t="shared" si="183"/>
        <v>0</v>
      </c>
      <c r="AA272" s="89">
        <f t="shared" si="183"/>
        <v>0</v>
      </c>
      <c r="AB272" s="89">
        <f t="shared" si="184"/>
        <v>0</v>
      </c>
      <c r="AC272" s="89">
        <f t="shared" si="185"/>
        <v>0</v>
      </c>
      <c r="AD272" s="89">
        <f t="shared" si="186"/>
        <v>0</v>
      </c>
      <c r="AE272" s="89">
        <f t="shared" si="187"/>
        <v>0</v>
      </c>
      <c r="AF272" s="89">
        <f t="shared" si="188"/>
        <v>0</v>
      </c>
      <c r="AG272" s="89">
        <f t="shared" si="188"/>
        <v>0</v>
      </c>
      <c r="AH272" s="65">
        <v>0</v>
      </c>
      <c r="AI272" s="65">
        <v>0</v>
      </c>
      <c r="AJ272" s="65">
        <v>0</v>
      </c>
      <c r="AK272" s="65">
        <v>0</v>
      </c>
      <c r="AL272" s="65">
        <v>0</v>
      </c>
      <c r="AM272" s="65">
        <v>0</v>
      </c>
      <c r="AN272" s="89">
        <v>0</v>
      </c>
      <c r="AO272" s="89">
        <v>0</v>
      </c>
      <c r="AP272" s="89">
        <v>0</v>
      </c>
      <c r="AQ272" s="89">
        <v>0</v>
      </c>
      <c r="AR272" s="89">
        <v>0</v>
      </c>
      <c r="AS272" s="89">
        <v>0</v>
      </c>
      <c r="AT272" s="89">
        <v>0</v>
      </c>
      <c r="AU272" s="89">
        <v>0</v>
      </c>
      <c r="AV272" s="89">
        <v>0</v>
      </c>
      <c r="AW272" s="89">
        <v>0</v>
      </c>
      <c r="AX272" s="89">
        <v>0</v>
      </c>
      <c r="AY272" s="89">
        <v>0</v>
      </c>
      <c r="AZ272" s="65">
        <f t="shared" si="189"/>
        <v>0</v>
      </c>
      <c r="BA272" s="65">
        <f t="shared" si="189"/>
        <v>0</v>
      </c>
      <c r="BB272" s="65">
        <f t="shared" si="189"/>
        <v>0</v>
      </c>
      <c r="BC272" s="65">
        <f t="shared" si="189"/>
        <v>0</v>
      </c>
      <c r="BD272" s="65">
        <f t="shared" si="189"/>
        <v>0</v>
      </c>
      <c r="BE272" s="65">
        <f t="shared" si="189"/>
        <v>0</v>
      </c>
      <c r="BF272" s="65">
        <f t="shared" si="190"/>
        <v>0</v>
      </c>
      <c r="BG272" s="65">
        <f t="shared" si="190"/>
        <v>0</v>
      </c>
      <c r="BH272" s="65">
        <f t="shared" si="190"/>
        <v>0</v>
      </c>
      <c r="BI272" s="65">
        <f t="shared" si="190"/>
        <v>0</v>
      </c>
      <c r="BJ272" s="65">
        <f t="shared" si="190"/>
        <v>0</v>
      </c>
      <c r="BK272" s="65">
        <f t="shared" si="190"/>
        <v>0</v>
      </c>
    </row>
    <row r="273" spans="2:63" hidden="1" outlineLevel="1">
      <c r="B273" s="56" t="s">
        <v>70</v>
      </c>
      <c r="C273" s="56" t="s">
        <v>37</v>
      </c>
      <c r="D273" s="88">
        <f t="shared" si="166"/>
        <v>0</v>
      </c>
      <c r="E273" s="88">
        <f t="shared" si="167"/>
        <v>0</v>
      </c>
      <c r="F273" s="65">
        <f t="shared" si="168"/>
        <v>0</v>
      </c>
      <c r="G273" s="65">
        <f t="shared" si="169"/>
        <v>0</v>
      </c>
      <c r="H273" s="65">
        <f t="shared" si="170"/>
        <v>0</v>
      </c>
      <c r="J273" s="88">
        <f t="shared" si="171"/>
        <v>0.30233918275901323</v>
      </c>
      <c r="K273" s="88">
        <f t="shared" si="172"/>
        <v>0.12386860133278009</v>
      </c>
      <c r="L273" s="88">
        <f t="shared" si="173"/>
        <v>0.13222723531624195</v>
      </c>
      <c r="M273" s="88">
        <f t="shared" si="174"/>
        <v>0.1679988102863024</v>
      </c>
      <c r="N273" s="88">
        <f t="shared" si="175"/>
        <v>0.21758625555448893</v>
      </c>
      <c r="O273" s="88">
        <f t="shared" si="176"/>
        <v>5.5979914751173407E-2</v>
      </c>
      <c r="P273" s="65">
        <f t="shared" si="177"/>
        <v>0</v>
      </c>
      <c r="Q273" s="65">
        <f t="shared" si="177"/>
        <v>0</v>
      </c>
      <c r="R273" s="65">
        <f t="shared" si="177"/>
        <v>0</v>
      </c>
      <c r="S273" s="65">
        <f t="shared" si="177"/>
        <v>0</v>
      </c>
      <c r="T273" s="65">
        <f t="shared" si="178"/>
        <v>0</v>
      </c>
      <c r="U273" s="65">
        <f t="shared" si="178"/>
        <v>0</v>
      </c>
      <c r="V273" s="89">
        <f t="shared" si="179"/>
        <v>0</v>
      </c>
      <c r="W273" s="89">
        <f t="shared" si="180"/>
        <v>0</v>
      </c>
      <c r="X273" s="89">
        <f t="shared" si="181"/>
        <v>0</v>
      </c>
      <c r="Y273" s="89">
        <f t="shared" si="182"/>
        <v>0</v>
      </c>
      <c r="Z273" s="89">
        <f t="shared" si="183"/>
        <v>0</v>
      </c>
      <c r="AA273" s="89">
        <f t="shared" si="183"/>
        <v>0</v>
      </c>
      <c r="AB273" s="89">
        <f t="shared" si="184"/>
        <v>0</v>
      </c>
      <c r="AC273" s="89">
        <f t="shared" si="185"/>
        <v>0</v>
      </c>
      <c r="AD273" s="89">
        <f t="shared" si="186"/>
        <v>0</v>
      </c>
      <c r="AE273" s="89">
        <f t="shared" si="187"/>
        <v>0</v>
      </c>
      <c r="AF273" s="89">
        <f t="shared" si="188"/>
        <v>0</v>
      </c>
      <c r="AG273" s="89">
        <f t="shared" si="188"/>
        <v>0</v>
      </c>
      <c r="AH273" s="65">
        <v>0</v>
      </c>
      <c r="AI273" s="65">
        <v>0</v>
      </c>
      <c r="AJ273" s="65">
        <v>0</v>
      </c>
      <c r="AK273" s="65">
        <v>0</v>
      </c>
      <c r="AL273" s="65">
        <v>0</v>
      </c>
      <c r="AM273" s="65">
        <v>0</v>
      </c>
      <c r="AN273" s="89">
        <v>0</v>
      </c>
      <c r="AO273" s="89">
        <v>0</v>
      </c>
      <c r="AP273" s="89">
        <v>0</v>
      </c>
      <c r="AQ273" s="89">
        <v>0</v>
      </c>
      <c r="AR273" s="89">
        <v>0</v>
      </c>
      <c r="AS273" s="89">
        <v>0</v>
      </c>
      <c r="AT273" s="89">
        <v>0</v>
      </c>
      <c r="AU273" s="89">
        <v>0</v>
      </c>
      <c r="AV273" s="89">
        <v>0</v>
      </c>
      <c r="AW273" s="89">
        <v>0</v>
      </c>
      <c r="AX273" s="89">
        <v>0</v>
      </c>
      <c r="AY273" s="89">
        <v>0</v>
      </c>
      <c r="AZ273" s="65">
        <f t="shared" si="189"/>
        <v>0</v>
      </c>
      <c r="BA273" s="65">
        <f t="shared" si="189"/>
        <v>0</v>
      </c>
      <c r="BB273" s="65">
        <f t="shared" si="189"/>
        <v>0</v>
      </c>
      <c r="BC273" s="65">
        <f t="shared" si="189"/>
        <v>0</v>
      </c>
      <c r="BD273" s="65">
        <f t="shared" si="189"/>
        <v>0</v>
      </c>
      <c r="BE273" s="65">
        <f t="shared" si="189"/>
        <v>0</v>
      </c>
      <c r="BF273" s="65">
        <f t="shared" si="190"/>
        <v>0</v>
      </c>
      <c r="BG273" s="65">
        <f t="shared" si="190"/>
        <v>0</v>
      </c>
      <c r="BH273" s="65">
        <f t="shared" si="190"/>
        <v>0</v>
      </c>
      <c r="BI273" s="65">
        <f t="shared" si="190"/>
        <v>0</v>
      </c>
      <c r="BJ273" s="65">
        <f t="shared" si="190"/>
        <v>0</v>
      </c>
      <c r="BK273" s="65">
        <f t="shared" si="190"/>
        <v>0</v>
      </c>
    </row>
    <row r="274" spans="2:63" hidden="1" outlineLevel="1">
      <c r="B274" s="56" t="s">
        <v>70</v>
      </c>
      <c r="C274" s="56" t="s">
        <v>36</v>
      </c>
      <c r="D274" s="88">
        <f t="shared" si="166"/>
        <v>0</v>
      </c>
      <c r="E274" s="88">
        <f t="shared" si="167"/>
        <v>0</v>
      </c>
      <c r="F274" s="65">
        <f t="shared" si="168"/>
        <v>0</v>
      </c>
      <c r="G274" s="65">
        <f t="shared" si="169"/>
        <v>0</v>
      </c>
      <c r="H274" s="65">
        <f t="shared" si="170"/>
        <v>0</v>
      </c>
      <c r="J274" s="88">
        <f t="shared" si="171"/>
        <v>0.30233918275901323</v>
      </c>
      <c r="K274" s="88">
        <f t="shared" si="172"/>
        <v>0.12386860133278009</v>
      </c>
      <c r="L274" s="88">
        <f t="shared" si="173"/>
        <v>0.13222723531624195</v>
      </c>
      <c r="M274" s="88">
        <f t="shared" si="174"/>
        <v>0.1679988102863024</v>
      </c>
      <c r="N274" s="88">
        <f t="shared" si="175"/>
        <v>0.21758625555448893</v>
      </c>
      <c r="O274" s="88">
        <f t="shared" si="176"/>
        <v>5.5979914751173407E-2</v>
      </c>
      <c r="P274" s="65">
        <f t="shared" si="177"/>
        <v>0</v>
      </c>
      <c r="Q274" s="65">
        <f t="shared" si="177"/>
        <v>0</v>
      </c>
      <c r="R274" s="65">
        <f t="shared" si="177"/>
        <v>0</v>
      </c>
      <c r="S274" s="65">
        <f t="shared" si="177"/>
        <v>0</v>
      </c>
      <c r="T274" s="65">
        <f t="shared" si="178"/>
        <v>0</v>
      </c>
      <c r="U274" s="65">
        <f t="shared" si="178"/>
        <v>0</v>
      </c>
      <c r="V274" s="89">
        <f t="shared" si="179"/>
        <v>0</v>
      </c>
      <c r="W274" s="89">
        <f t="shared" si="180"/>
        <v>0</v>
      </c>
      <c r="X274" s="89">
        <f t="shared" si="181"/>
        <v>0</v>
      </c>
      <c r="Y274" s="89">
        <f t="shared" si="182"/>
        <v>0</v>
      </c>
      <c r="Z274" s="89">
        <f t="shared" si="183"/>
        <v>0</v>
      </c>
      <c r="AA274" s="89">
        <f t="shared" si="183"/>
        <v>0</v>
      </c>
      <c r="AB274" s="89">
        <f t="shared" si="184"/>
        <v>0</v>
      </c>
      <c r="AC274" s="89">
        <f t="shared" si="185"/>
        <v>0</v>
      </c>
      <c r="AD274" s="89">
        <f t="shared" si="186"/>
        <v>0</v>
      </c>
      <c r="AE274" s="89">
        <f t="shared" si="187"/>
        <v>0</v>
      </c>
      <c r="AF274" s="89">
        <f t="shared" si="188"/>
        <v>0</v>
      </c>
      <c r="AG274" s="89">
        <f t="shared" si="188"/>
        <v>0</v>
      </c>
      <c r="AH274" s="65">
        <v>0</v>
      </c>
      <c r="AI274" s="65">
        <v>0</v>
      </c>
      <c r="AJ274" s="65">
        <v>0</v>
      </c>
      <c r="AK274" s="65">
        <v>0</v>
      </c>
      <c r="AL274" s="65">
        <v>0</v>
      </c>
      <c r="AM274" s="65">
        <v>0</v>
      </c>
      <c r="AN274" s="89">
        <v>0</v>
      </c>
      <c r="AO274" s="89">
        <v>0</v>
      </c>
      <c r="AP274" s="89">
        <v>0</v>
      </c>
      <c r="AQ274" s="89">
        <v>0</v>
      </c>
      <c r="AR274" s="89">
        <v>0</v>
      </c>
      <c r="AS274" s="89">
        <v>0</v>
      </c>
      <c r="AT274" s="89">
        <v>0</v>
      </c>
      <c r="AU274" s="89">
        <v>0</v>
      </c>
      <c r="AV274" s="89">
        <v>0</v>
      </c>
      <c r="AW274" s="89">
        <v>0</v>
      </c>
      <c r="AX274" s="89">
        <v>0</v>
      </c>
      <c r="AY274" s="89">
        <v>0</v>
      </c>
      <c r="AZ274" s="65">
        <f t="shared" si="189"/>
        <v>0</v>
      </c>
      <c r="BA274" s="65">
        <f t="shared" si="189"/>
        <v>0</v>
      </c>
      <c r="BB274" s="65">
        <f t="shared" si="189"/>
        <v>0</v>
      </c>
      <c r="BC274" s="65">
        <f t="shared" si="189"/>
        <v>0</v>
      </c>
      <c r="BD274" s="65">
        <f t="shared" si="189"/>
        <v>0</v>
      </c>
      <c r="BE274" s="65">
        <f t="shared" si="189"/>
        <v>0</v>
      </c>
      <c r="BF274" s="65">
        <f t="shared" si="190"/>
        <v>0</v>
      </c>
      <c r="BG274" s="65">
        <f t="shared" si="190"/>
        <v>0</v>
      </c>
      <c r="BH274" s="65">
        <f t="shared" si="190"/>
        <v>0</v>
      </c>
      <c r="BI274" s="65">
        <f t="shared" si="190"/>
        <v>0</v>
      </c>
      <c r="BJ274" s="65">
        <f t="shared" si="190"/>
        <v>0</v>
      </c>
      <c r="BK274" s="65">
        <f t="shared" si="190"/>
        <v>0</v>
      </c>
    </row>
    <row r="275" spans="2:63" hidden="1" outlineLevel="1">
      <c r="B275" s="56" t="s">
        <v>70</v>
      </c>
      <c r="C275" s="56" t="s">
        <v>35</v>
      </c>
      <c r="D275" s="88">
        <f t="shared" si="166"/>
        <v>0</v>
      </c>
      <c r="E275" s="88">
        <f t="shared" si="167"/>
        <v>0</v>
      </c>
      <c r="F275" s="65">
        <f t="shared" si="168"/>
        <v>0</v>
      </c>
      <c r="G275" s="65">
        <f t="shared" si="169"/>
        <v>0</v>
      </c>
      <c r="H275" s="65">
        <f t="shared" si="170"/>
        <v>0</v>
      </c>
      <c r="J275" s="88">
        <f t="shared" si="171"/>
        <v>2.3676280671545416E-3</v>
      </c>
      <c r="K275" s="88">
        <f t="shared" si="172"/>
        <v>0</v>
      </c>
      <c r="L275" s="88">
        <f t="shared" si="173"/>
        <v>0.99763237193284549</v>
      </c>
      <c r="M275" s="88">
        <f t="shared" si="174"/>
        <v>0</v>
      </c>
      <c r="N275" s="88">
        <f t="shared" si="175"/>
        <v>0</v>
      </c>
      <c r="O275" s="88">
        <f t="shared" si="176"/>
        <v>0</v>
      </c>
      <c r="P275" s="65">
        <f t="shared" si="177"/>
        <v>0</v>
      </c>
      <c r="Q275" s="65">
        <f t="shared" si="177"/>
        <v>0</v>
      </c>
      <c r="R275" s="65">
        <f t="shared" si="177"/>
        <v>0</v>
      </c>
      <c r="S275" s="65">
        <f t="shared" si="177"/>
        <v>0</v>
      </c>
      <c r="T275" s="65">
        <f t="shared" si="178"/>
        <v>0</v>
      </c>
      <c r="U275" s="65">
        <f t="shared" si="178"/>
        <v>0</v>
      </c>
      <c r="V275" s="89">
        <f t="shared" si="179"/>
        <v>0</v>
      </c>
      <c r="W275" s="89">
        <f t="shared" si="180"/>
        <v>0</v>
      </c>
      <c r="X275" s="89">
        <f t="shared" si="181"/>
        <v>0</v>
      </c>
      <c r="Y275" s="89">
        <f t="shared" si="182"/>
        <v>0</v>
      </c>
      <c r="Z275" s="89">
        <f t="shared" si="183"/>
        <v>0</v>
      </c>
      <c r="AA275" s="89">
        <f t="shared" si="183"/>
        <v>0</v>
      </c>
      <c r="AB275" s="89">
        <f t="shared" si="184"/>
        <v>0</v>
      </c>
      <c r="AC275" s="89">
        <f t="shared" si="185"/>
        <v>0</v>
      </c>
      <c r="AD275" s="89">
        <f t="shared" si="186"/>
        <v>0</v>
      </c>
      <c r="AE275" s="89">
        <f t="shared" si="187"/>
        <v>0</v>
      </c>
      <c r="AF275" s="89">
        <f t="shared" si="188"/>
        <v>0</v>
      </c>
      <c r="AG275" s="89">
        <f t="shared" si="188"/>
        <v>0</v>
      </c>
      <c r="AH275" s="65">
        <v>22</v>
      </c>
      <c r="AI275" s="65">
        <v>0</v>
      </c>
      <c r="AJ275" s="65">
        <v>9270</v>
      </c>
      <c r="AK275" s="65">
        <v>0</v>
      </c>
      <c r="AL275" s="65">
        <v>0</v>
      </c>
      <c r="AM275" s="65">
        <v>0</v>
      </c>
      <c r="AN275" s="89">
        <v>21236</v>
      </c>
      <c r="AO275" s="89">
        <v>0</v>
      </c>
      <c r="AP275" s="89">
        <v>8700940</v>
      </c>
      <c r="AQ275" s="89">
        <v>0</v>
      </c>
      <c r="AR275" s="89">
        <v>0</v>
      </c>
      <c r="AS275" s="89">
        <v>0</v>
      </c>
      <c r="AT275" s="89">
        <v>142120</v>
      </c>
      <c r="AU275" s="89">
        <v>0</v>
      </c>
      <c r="AV275" s="89">
        <v>58633230</v>
      </c>
      <c r="AW275" s="89">
        <v>0</v>
      </c>
      <c r="AX275" s="89">
        <v>0</v>
      </c>
      <c r="AY275" s="89">
        <v>0</v>
      </c>
      <c r="AZ275" s="65">
        <f t="shared" si="189"/>
        <v>965.27272727272725</v>
      </c>
      <c r="BA275" s="65">
        <f t="shared" si="189"/>
        <v>0</v>
      </c>
      <c r="BB275" s="65">
        <f t="shared" si="189"/>
        <v>938.61272923408842</v>
      </c>
      <c r="BC275" s="65">
        <f t="shared" si="189"/>
        <v>0</v>
      </c>
      <c r="BD275" s="65">
        <f t="shared" si="189"/>
        <v>0</v>
      </c>
      <c r="BE275" s="65">
        <f t="shared" si="189"/>
        <v>0</v>
      </c>
      <c r="BF275" s="65">
        <f t="shared" si="190"/>
        <v>6460</v>
      </c>
      <c r="BG275" s="65">
        <f t="shared" si="190"/>
        <v>0</v>
      </c>
      <c r="BH275" s="65">
        <f t="shared" si="190"/>
        <v>6325.0517799352747</v>
      </c>
      <c r="BI275" s="65">
        <f t="shared" si="190"/>
        <v>0</v>
      </c>
      <c r="BJ275" s="65">
        <f t="shared" si="190"/>
        <v>0</v>
      </c>
      <c r="BK275" s="65">
        <f t="shared" si="190"/>
        <v>0</v>
      </c>
    </row>
    <row r="276" spans="2:63" hidden="1" outlineLevel="1">
      <c r="B276" s="56" t="s">
        <v>70</v>
      </c>
      <c r="C276" s="56" t="s">
        <v>34</v>
      </c>
      <c r="D276" s="88">
        <f t="shared" si="166"/>
        <v>0</v>
      </c>
      <c r="E276" s="88">
        <f t="shared" si="167"/>
        <v>0</v>
      </c>
      <c r="F276" s="65">
        <f t="shared" si="168"/>
        <v>0</v>
      </c>
      <c r="G276" s="65">
        <f t="shared" si="169"/>
        <v>0</v>
      </c>
      <c r="H276" s="65">
        <f t="shared" si="170"/>
        <v>0</v>
      </c>
      <c r="J276" s="88">
        <f t="shared" si="171"/>
        <v>0.30233918275901323</v>
      </c>
      <c r="K276" s="88">
        <f t="shared" si="172"/>
        <v>0.12386860133278009</v>
      </c>
      <c r="L276" s="88">
        <f t="shared" si="173"/>
        <v>0.13222723531624195</v>
      </c>
      <c r="M276" s="88">
        <f t="shared" si="174"/>
        <v>0.1679988102863024</v>
      </c>
      <c r="N276" s="88">
        <f t="shared" si="175"/>
        <v>0.21758625555448893</v>
      </c>
      <c r="O276" s="88">
        <f t="shared" si="176"/>
        <v>5.5979914751173407E-2</v>
      </c>
      <c r="P276" s="65">
        <f t="shared" si="177"/>
        <v>0</v>
      </c>
      <c r="Q276" s="65">
        <f t="shared" si="177"/>
        <v>0</v>
      </c>
      <c r="R276" s="65">
        <f t="shared" si="177"/>
        <v>0</v>
      </c>
      <c r="S276" s="65">
        <f t="shared" si="177"/>
        <v>0</v>
      </c>
      <c r="T276" s="65">
        <f t="shared" si="178"/>
        <v>0</v>
      </c>
      <c r="U276" s="65">
        <f t="shared" si="178"/>
        <v>0</v>
      </c>
      <c r="V276" s="89">
        <f t="shared" si="179"/>
        <v>0</v>
      </c>
      <c r="W276" s="89">
        <f t="shared" si="180"/>
        <v>0</v>
      </c>
      <c r="X276" s="89">
        <f t="shared" si="181"/>
        <v>0</v>
      </c>
      <c r="Y276" s="89">
        <f t="shared" si="182"/>
        <v>0</v>
      </c>
      <c r="Z276" s="89">
        <f t="shared" si="183"/>
        <v>0</v>
      </c>
      <c r="AA276" s="89">
        <f t="shared" si="183"/>
        <v>0</v>
      </c>
      <c r="AB276" s="89">
        <f t="shared" si="184"/>
        <v>0</v>
      </c>
      <c r="AC276" s="89">
        <f t="shared" si="185"/>
        <v>0</v>
      </c>
      <c r="AD276" s="89">
        <f t="shared" si="186"/>
        <v>0</v>
      </c>
      <c r="AE276" s="89">
        <f t="shared" si="187"/>
        <v>0</v>
      </c>
      <c r="AF276" s="89">
        <f t="shared" si="188"/>
        <v>0</v>
      </c>
      <c r="AG276" s="89">
        <f t="shared" si="188"/>
        <v>0</v>
      </c>
      <c r="AH276" s="65">
        <v>0</v>
      </c>
      <c r="AI276" s="65">
        <v>0</v>
      </c>
      <c r="AJ276" s="65">
        <v>0</v>
      </c>
      <c r="AK276" s="65">
        <v>0</v>
      </c>
      <c r="AL276" s="65">
        <v>0</v>
      </c>
      <c r="AM276" s="65">
        <v>0</v>
      </c>
      <c r="AN276" s="89">
        <v>0</v>
      </c>
      <c r="AO276" s="89">
        <v>0</v>
      </c>
      <c r="AP276" s="89">
        <v>0</v>
      </c>
      <c r="AQ276" s="89">
        <v>0</v>
      </c>
      <c r="AR276" s="89">
        <v>0</v>
      </c>
      <c r="AS276" s="89">
        <v>0</v>
      </c>
      <c r="AT276" s="89">
        <v>0</v>
      </c>
      <c r="AU276" s="89">
        <v>0</v>
      </c>
      <c r="AV276" s="89">
        <v>0</v>
      </c>
      <c r="AW276" s="89">
        <v>0</v>
      </c>
      <c r="AX276" s="89">
        <v>0</v>
      </c>
      <c r="AY276" s="89">
        <v>0</v>
      </c>
      <c r="AZ276" s="65">
        <f t="shared" si="189"/>
        <v>0</v>
      </c>
      <c r="BA276" s="65">
        <f t="shared" si="189"/>
        <v>0</v>
      </c>
      <c r="BB276" s="65">
        <f t="shared" si="189"/>
        <v>0</v>
      </c>
      <c r="BC276" s="65">
        <f t="shared" si="189"/>
        <v>0</v>
      </c>
      <c r="BD276" s="65">
        <f t="shared" si="189"/>
        <v>0</v>
      </c>
      <c r="BE276" s="65">
        <f t="shared" si="189"/>
        <v>0</v>
      </c>
      <c r="BF276" s="65">
        <f t="shared" si="190"/>
        <v>0</v>
      </c>
      <c r="BG276" s="65">
        <f t="shared" si="190"/>
        <v>0</v>
      </c>
      <c r="BH276" s="65">
        <f t="shared" si="190"/>
        <v>0</v>
      </c>
      <c r="BI276" s="65">
        <f t="shared" si="190"/>
        <v>0</v>
      </c>
      <c r="BJ276" s="65">
        <f t="shared" si="190"/>
        <v>0</v>
      </c>
      <c r="BK276" s="65">
        <f t="shared" si="190"/>
        <v>0</v>
      </c>
    </row>
    <row r="277" spans="2:63" hidden="1" outlineLevel="1">
      <c r="B277" s="56" t="s">
        <v>70</v>
      </c>
      <c r="C277" s="56" t="s">
        <v>33</v>
      </c>
      <c r="D277" s="88">
        <f t="shared" si="166"/>
        <v>0</v>
      </c>
      <c r="E277" s="88">
        <f t="shared" si="167"/>
        <v>0</v>
      </c>
      <c r="F277" s="65">
        <f t="shared" si="168"/>
        <v>0</v>
      </c>
      <c r="G277" s="65">
        <f t="shared" si="169"/>
        <v>0</v>
      </c>
      <c r="H277" s="65">
        <f t="shared" si="170"/>
        <v>0</v>
      </c>
      <c r="J277" s="88">
        <f t="shared" si="171"/>
        <v>1.8048416315019119E-3</v>
      </c>
      <c r="K277" s="88">
        <f t="shared" si="172"/>
        <v>1.4717018492602691E-5</v>
      </c>
      <c r="L277" s="88">
        <f t="shared" si="173"/>
        <v>1.265262217132215E-2</v>
      </c>
      <c r="M277" s="88">
        <f t="shared" si="174"/>
        <v>0.98552781917868337</v>
      </c>
      <c r="N277" s="88">
        <f t="shared" si="175"/>
        <v>0</v>
      </c>
      <c r="O277" s="88">
        <f t="shared" si="176"/>
        <v>0</v>
      </c>
      <c r="P277" s="65">
        <f t="shared" si="177"/>
        <v>0</v>
      </c>
      <c r="Q277" s="65">
        <f t="shared" si="177"/>
        <v>0</v>
      </c>
      <c r="R277" s="65">
        <f t="shared" si="177"/>
        <v>0</v>
      </c>
      <c r="S277" s="65">
        <f t="shared" si="177"/>
        <v>0</v>
      </c>
      <c r="T277" s="65">
        <f t="shared" si="178"/>
        <v>0</v>
      </c>
      <c r="U277" s="65">
        <f t="shared" si="178"/>
        <v>0</v>
      </c>
      <c r="V277" s="89">
        <f t="shared" si="179"/>
        <v>0</v>
      </c>
      <c r="W277" s="89">
        <f t="shared" si="180"/>
        <v>0</v>
      </c>
      <c r="X277" s="89">
        <f t="shared" si="181"/>
        <v>0</v>
      </c>
      <c r="Y277" s="89">
        <f t="shared" si="182"/>
        <v>0</v>
      </c>
      <c r="Z277" s="89">
        <f t="shared" si="183"/>
        <v>0</v>
      </c>
      <c r="AA277" s="89">
        <f t="shared" si="183"/>
        <v>0</v>
      </c>
      <c r="AB277" s="89">
        <f t="shared" si="184"/>
        <v>0</v>
      </c>
      <c r="AC277" s="89">
        <f t="shared" si="185"/>
        <v>0</v>
      </c>
      <c r="AD277" s="89">
        <f t="shared" si="186"/>
        <v>0</v>
      </c>
      <c r="AE277" s="89">
        <f t="shared" si="187"/>
        <v>0</v>
      </c>
      <c r="AF277" s="89">
        <f t="shared" si="188"/>
        <v>0</v>
      </c>
      <c r="AG277" s="89">
        <f t="shared" si="188"/>
        <v>0</v>
      </c>
      <c r="AH277" s="65">
        <v>1349</v>
      </c>
      <c r="AI277" s="65">
        <v>11</v>
      </c>
      <c r="AJ277" s="65">
        <v>9457</v>
      </c>
      <c r="AK277" s="65">
        <v>736617</v>
      </c>
      <c r="AL277" s="65">
        <v>0</v>
      </c>
      <c r="AM277" s="65">
        <v>0</v>
      </c>
      <c r="AN277" s="89">
        <v>1253971</v>
      </c>
      <c r="AO277" s="89">
        <v>9720</v>
      </c>
      <c r="AP277" s="89">
        <v>8615905</v>
      </c>
      <c r="AQ277" s="89">
        <v>555587368</v>
      </c>
      <c r="AR277" s="89">
        <v>0</v>
      </c>
      <c r="AS277" s="89">
        <v>0</v>
      </c>
      <c r="AT277" s="89">
        <v>630267</v>
      </c>
      <c r="AU277" s="89">
        <v>4686</v>
      </c>
      <c r="AV277" s="89">
        <v>4320492</v>
      </c>
      <c r="AW277" s="89">
        <v>331544087</v>
      </c>
      <c r="AX277" s="89">
        <v>0</v>
      </c>
      <c r="AY277" s="89">
        <v>0</v>
      </c>
      <c r="AZ277" s="65">
        <f t="shared" si="189"/>
        <v>929.55596738324687</v>
      </c>
      <c r="BA277" s="65">
        <f t="shared" si="189"/>
        <v>883.63636363636363</v>
      </c>
      <c r="BB277" s="65">
        <f t="shared" si="189"/>
        <v>911.06111874801729</v>
      </c>
      <c r="BC277" s="65">
        <f t="shared" si="189"/>
        <v>754.24184888483433</v>
      </c>
      <c r="BD277" s="65">
        <f t="shared" si="189"/>
        <v>0</v>
      </c>
      <c r="BE277" s="65">
        <f t="shared" si="189"/>
        <v>0</v>
      </c>
      <c r="BF277" s="65">
        <f t="shared" si="190"/>
        <v>467.21052631578948</v>
      </c>
      <c r="BG277" s="65">
        <f t="shared" si="190"/>
        <v>426</v>
      </c>
      <c r="BH277" s="65">
        <f t="shared" si="190"/>
        <v>456.85650840647139</v>
      </c>
      <c r="BI277" s="65">
        <f t="shared" si="190"/>
        <v>450.09019205367241</v>
      </c>
      <c r="BJ277" s="65">
        <f t="shared" si="190"/>
        <v>0</v>
      </c>
      <c r="BK277" s="65">
        <f t="shared" si="190"/>
        <v>0</v>
      </c>
    </row>
    <row r="278" spans="2:63" hidden="1" outlineLevel="1">
      <c r="B278" s="56" t="s">
        <v>70</v>
      </c>
      <c r="C278" s="56" t="s">
        <v>32</v>
      </c>
      <c r="D278" s="88">
        <f t="shared" si="166"/>
        <v>0</v>
      </c>
      <c r="E278" s="88">
        <f t="shared" si="167"/>
        <v>0</v>
      </c>
      <c r="F278" s="65">
        <f t="shared" si="168"/>
        <v>0</v>
      </c>
      <c r="G278" s="65">
        <f t="shared" si="169"/>
        <v>0</v>
      </c>
      <c r="H278" s="65">
        <f t="shared" si="170"/>
        <v>0</v>
      </c>
      <c r="J278" s="88">
        <f t="shared" si="171"/>
        <v>2.908507260144964E-3</v>
      </c>
      <c r="K278" s="88">
        <f t="shared" si="172"/>
        <v>2.4306222145687375E-4</v>
      </c>
      <c r="L278" s="88">
        <f t="shared" si="173"/>
        <v>0.13195065260146613</v>
      </c>
      <c r="M278" s="88">
        <f t="shared" si="174"/>
        <v>0.86489777791693201</v>
      </c>
      <c r="N278" s="88">
        <f t="shared" si="175"/>
        <v>0</v>
      </c>
      <c r="O278" s="88">
        <f t="shared" si="176"/>
        <v>0</v>
      </c>
      <c r="P278" s="65">
        <f t="shared" si="177"/>
        <v>0</v>
      </c>
      <c r="Q278" s="65">
        <f t="shared" si="177"/>
        <v>0</v>
      </c>
      <c r="R278" s="65">
        <f t="shared" si="177"/>
        <v>0</v>
      </c>
      <c r="S278" s="65">
        <f t="shared" si="177"/>
        <v>0</v>
      </c>
      <c r="T278" s="65">
        <f t="shared" si="178"/>
        <v>0</v>
      </c>
      <c r="U278" s="65">
        <f t="shared" si="178"/>
        <v>0</v>
      </c>
      <c r="V278" s="89">
        <f t="shared" si="179"/>
        <v>0</v>
      </c>
      <c r="W278" s="89">
        <f t="shared" si="180"/>
        <v>0</v>
      </c>
      <c r="X278" s="89">
        <f t="shared" si="181"/>
        <v>0</v>
      </c>
      <c r="Y278" s="89">
        <f t="shared" si="182"/>
        <v>0</v>
      </c>
      <c r="Z278" s="89">
        <f t="shared" si="183"/>
        <v>0</v>
      </c>
      <c r="AA278" s="89">
        <f t="shared" si="183"/>
        <v>0</v>
      </c>
      <c r="AB278" s="89">
        <f t="shared" si="184"/>
        <v>0</v>
      </c>
      <c r="AC278" s="89">
        <f t="shared" si="185"/>
        <v>0</v>
      </c>
      <c r="AD278" s="89">
        <f t="shared" si="186"/>
        <v>0</v>
      </c>
      <c r="AE278" s="89">
        <f t="shared" si="187"/>
        <v>0</v>
      </c>
      <c r="AF278" s="89">
        <f t="shared" si="188"/>
        <v>0</v>
      </c>
      <c r="AG278" s="89">
        <f t="shared" si="188"/>
        <v>0</v>
      </c>
      <c r="AH278" s="65">
        <v>7060</v>
      </c>
      <c r="AI278" s="65">
        <v>590</v>
      </c>
      <c r="AJ278" s="65">
        <v>320292</v>
      </c>
      <c r="AK278" s="65">
        <v>2099420</v>
      </c>
      <c r="AL278" s="65">
        <v>0</v>
      </c>
      <c r="AM278" s="65"/>
      <c r="AN278" s="89">
        <v>5864765</v>
      </c>
      <c r="AO278" s="89">
        <v>418170</v>
      </c>
      <c r="AP278" s="89">
        <v>67007879</v>
      </c>
      <c r="AQ278" s="89">
        <v>1240787375</v>
      </c>
      <c r="AR278" s="89">
        <v>0</v>
      </c>
      <c r="AS278" s="89">
        <v>-2635</v>
      </c>
      <c r="AT278" s="89">
        <v>1517521</v>
      </c>
      <c r="AU278" s="89">
        <v>107203</v>
      </c>
      <c r="AV278" s="89">
        <v>52334106</v>
      </c>
      <c r="AW278" s="89">
        <v>441133536</v>
      </c>
      <c r="AX278" s="89">
        <v>0</v>
      </c>
      <c r="AY278" s="89">
        <v>-153900</v>
      </c>
      <c r="AZ278" s="65">
        <f t="shared" si="189"/>
        <v>830.7032577903683</v>
      </c>
      <c r="BA278" s="65">
        <f t="shared" si="189"/>
        <v>708.76271186440681</v>
      </c>
      <c r="BB278" s="65">
        <f t="shared" si="189"/>
        <v>209.20871891898642</v>
      </c>
      <c r="BC278" s="65">
        <f t="shared" si="189"/>
        <v>591.01436349086896</v>
      </c>
      <c r="BD278" s="65">
        <f t="shared" si="189"/>
        <v>0</v>
      </c>
      <c r="BE278" s="65">
        <f t="shared" si="189"/>
        <v>0</v>
      </c>
      <c r="BF278" s="65">
        <f t="shared" si="190"/>
        <v>214.94631728045326</v>
      </c>
      <c r="BG278" s="65">
        <f t="shared" si="190"/>
        <v>181.7</v>
      </c>
      <c r="BH278" s="65">
        <f t="shared" si="190"/>
        <v>163.39498332771345</v>
      </c>
      <c r="BI278" s="65">
        <f t="shared" si="190"/>
        <v>210.1216221623115</v>
      </c>
      <c r="BJ278" s="65">
        <f t="shared" si="190"/>
        <v>0</v>
      </c>
      <c r="BK278" s="65">
        <f t="shared" si="190"/>
        <v>0</v>
      </c>
    </row>
    <row r="279" spans="2:63" hidden="1" outlineLevel="1">
      <c r="B279" s="56" t="s">
        <v>70</v>
      </c>
      <c r="C279" s="56" t="s">
        <v>31</v>
      </c>
      <c r="D279" s="88">
        <f t="shared" si="166"/>
        <v>0</v>
      </c>
      <c r="E279" s="88">
        <f t="shared" si="167"/>
        <v>0</v>
      </c>
      <c r="F279" s="65">
        <f t="shared" si="168"/>
        <v>0</v>
      </c>
      <c r="G279" s="65">
        <f t="shared" si="169"/>
        <v>0</v>
      </c>
      <c r="H279" s="65">
        <f t="shared" si="170"/>
        <v>0</v>
      </c>
      <c r="J279" s="88">
        <f t="shared" si="171"/>
        <v>0.30233918275901323</v>
      </c>
      <c r="K279" s="88">
        <f t="shared" si="172"/>
        <v>0.12386860133278009</v>
      </c>
      <c r="L279" s="88">
        <f t="shared" si="173"/>
        <v>0.13222723531624195</v>
      </c>
      <c r="M279" s="88">
        <f t="shared" si="174"/>
        <v>0.1679988102863024</v>
      </c>
      <c r="N279" s="88">
        <f t="shared" si="175"/>
        <v>0.21758625555448893</v>
      </c>
      <c r="O279" s="88">
        <f t="shared" si="176"/>
        <v>5.5979914751173407E-2</v>
      </c>
      <c r="P279" s="65">
        <f t="shared" si="177"/>
        <v>0</v>
      </c>
      <c r="Q279" s="65">
        <f t="shared" si="177"/>
        <v>0</v>
      </c>
      <c r="R279" s="65">
        <f t="shared" si="177"/>
        <v>0</v>
      </c>
      <c r="S279" s="65">
        <f t="shared" si="177"/>
        <v>0</v>
      </c>
      <c r="T279" s="65">
        <f t="shared" si="178"/>
        <v>0</v>
      </c>
      <c r="U279" s="65">
        <f t="shared" si="178"/>
        <v>0</v>
      </c>
      <c r="V279" s="89">
        <f t="shared" si="179"/>
        <v>0</v>
      </c>
      <c r="W279" s="89">
        <f t="shared" si="180"/>
        <v>0</v>
      </c>
      <c r="X279" s="89">
        <f t="shared" si="181"/>
        <v>0</v>
      </c>
      <c r="Y279" s="89">
        <f t="shared" si="182"/>
        <v>0</v>
      </c>
      <c r="Z279" s="89">
        <f t="shared" si="183"/>
        <v>0</v>
      </c>
      <c r="AA279" s="89">
        <f t="shared" si="183"/>
        <v>0</v>
      </c>
      <c r="AB279" s="89">
        <f t="shared" si="184"/>
        <v>0</v>
      </c>
      <c r="AC279" s="89">
        <f t="shared" si="185"/>
        <v>0</v>
      </c>
      <c r="AD279" s="89">
        <f t="shared" si="186"/>
        <v>0</v>
      </c>
      <c r="AE279" s="89">
        <f t="shared" si="187"/>
        <v>0</v>
      </c>
      <c r="AF279" s="89">
        <f t="shared" si="188"/>
        <v>0</v>
      </c>
      <c r="AG279" s="89">
        <f t="shared" si="188"/>
        <v>0</v>
      </c>
      <c r="AH279" s="65">
        <v>0</v>
      </c>
      <c r="AI279" s="65">
        <v>0</v>
      </c>
      <c r="AJ279" s="65">
        <v>0</v>
      </c>
      <c r="AK279" s="65">
        <v>0</v>
      </c>
      <c r="AL279" s="65">
        <v>0</v>
      </c>
      <c r="AM279" s="65">
        <v>0</v>
      </c>
      <c r="AN279" s="89">
        <v>0</v>
      </c>
      <c r="AO279" s="89">
        <v>0</v>
      </c>
      <c r="AP279" s="89">
        <v>0</v>
      </c>
      <c r="AQ279" s="89">
        <v>0</v>
      </c>
      <c r="AR279" s="89">
        <v>0</v>
      </c>
      <c r="AS279" s="89">
        <v>0</v>
      </c>
      <c r="AT279" s="89">
        <v>0</v>
      </c>
      <c r="AU279" s="89">
        <v>0</v>
      </c>
      <c r="AV279" s="89">
        <v>0</v>
      </c>
      <c r="AW279" s="89">
        <v>0</v>
      </c>
      <c r="AX279" s="89">
        <v>0</v>
      </c>
      <c r="AY279" s="89">
        <v>0</v>
      </c>
      <c r="AZ279" s="65">
        <f t="shared" si="189"/>
        <v>0</v>
      </c>
      <c r="BA279" s="65">
        <f t="shared" si="189"/>
        <v>0</v>
      </c>
      <c r="BB279" s="65">
        <f t="shared" si="189"/>
        <v>0</v>
      </c>
      <c r="BC279" s="65">
        <f t="shared" si="189"/>
        <v>0</v>
      </c>
      <c r="BD279" s="65">
        <f t="shared" si="189"/>
        <v>0</v>
      </c>
      <c r="BE279" s="65">
        <f t="shared" si="189"/>
        <v>0</v>
      </c>
      <c r="BF279" s="65">
        <f t="shared" si="190"/>
        <v>0</v>
      </c>
      <c r="BG279" s="65">
        <f t="shared" si="190"/>
        <v>0</v>
      </c>
      <c r="BH279" s="65">
        <f t="shared" si="190"/>
        <v>0</v>
      </c>
      <c r="BI279" s="65">
        <f t="shared" si="190"/>
        <v>0</v>
      </c>
      <c r="BJ279" s="65">
        <f t="shared" si="190"/>
        <v>0</v>
      </c>
      <c r="BK279" s="65">
        <f t="shared" si="190"/>
        <v>0</v>
      </c>
    </row>
    <row r="280" spans="2:63" hidden="1" outlineLevel="1">
      <c r="B280" s="56" t="s">
        <v>70</v>
      </c>
      <c r="C280" s="56" t="s">
        <v>65</v>
      </c>
      <c r="D280" s="88">
        <f t="shared" si="166"/>
        <v>0</v>
      </c>
      <c r="E280" s="88">
        <f t="shared" si="167"/>
        <v>0</v>
      </c>
      <c r="F280" s="65">
        <f t="shared" si="168"/>
        <v>0</v>
      </c>
      <c r="G280" s="65">
        <f t="shared" si="169"/>
        <v>0</v>
      </c>
      <c r="H280" s="65">
        <f t="shared" si="170"/>
        <v>0</v>
      </c>
      <c r="J280" s="88">
        <f t="shared" si="171"/>
        <v>0.30233918275901323</v>
      </c>
      <c r="K280" s="88">
        <f t="shared" si="172"/>
        <v>0.12386860133278009</v>
      </c>
      <c r="L280" s="88">
        <f t="shared" si="173"/>
        <v>0.13222723531624195</v>
      </c>
      <c r="M280" s="88">
        <f t="shared" si="174"/>
        <v>0.1679988102863024</v>
      </c>
      <c r="N280" s="88">
        <f t="shared" si="175"/>
        <v>0.21758625555448893</v>
      </c>
      <c r="O280" s="88">
        <f t="shared" si="176"/>
        <v>5.5979914751173407E-2</v>
      </c>
      <c r="P280" s="65">
        <f t="shared" si="177"/>
        <v>0</v>
      </c>
      <c r="Q280" s="65">
        <f t="shared" si="177"/>
        <v>0</v>
      </c>
      <c r="R280" s="65">
        <f t="shared" si="177"/>
        <v>0</v>
      </c>
      <c r="S280" s="65">
        <f t="shared" si="177"/>
        <v>0</v>
      </c>
      <c r="T280" s="65">
        <f t="shared" si="178"/>
        <v>0</v>
      </c>
      <c r="U280" s="65">
        <f t="shared" si="178"/>
        <v>0</v>
      </c>
      <c r="V280" s="89">
        <f t="shared" si="179"/>
        <v>0</v>
      </c>
      <c r="W280" s="89">
        <f t="shared" si="180"/>
        <v>0</v>
      </c>
      <c r="X280" s="89">
        <f t="shared" si="181"/>
        <v>0</v>
      </c>
      <c r="Y280" s="89">
        <f t="shared" si="182"/>
        <v>0</v>
      </c>
      <c r="Z280" s="89">
        <f t="shared" si="183"/>
        <v>0</v>
      </c>
      <c r="AA280" s="89">
        <f t="shared" si="183"/>
        <v>0</v>
      </c>
      <c r="AB280" s="89">
        <f t="shared" si="184"/>
        <v>0</v>
      </c>
      <c r="AC280" s="89">
        <f t="shared" si="185"/>
        <v>0</v>
      </c>
      <c r="AD280" s="89">
        <f t="shared" si="186"/>
        <v>0</v>
      </c>
      <c r="AE280" s="89">
        <f t="shared" si="187"/>
        <v>0</v>
      </c>
      <c r="AF280" s="89">
        <f t="shared" si="188"/>
        <v>0</v>
      </c>
      <c r="AG280" s="89">
        <f t="shared" si="188"/>
        <v>0</v>
      </c>
      <c r="AH280" s="65">
        <v>0</v>
      </c>
      <c r="AI280" s="65">
        <v>0</v>
      </c>
      <c r="AJ280" s="65">
        <v>0</v>
      </c>
      <c r="AK280" s="65">
        <v>0</v>
      </c>
      <c r="AL280" s="65">
        <v>0</v>
      </c>
      <c r="AM280" s="65">
        <v>0</v>
      </c>
      <c r="AN280" s="89">
        <v>0</v>
      </c>
      <c r="AO280" s="89">
        <v>0</v>
      </c>
      <c r="AP280" s="89">
        <v>0</v>
      </c>
      <c r="AQ280" s="89">
        <v>0</v>
      </c>
      <c r="AR280" s="89">
        <v>0</v>
      </c>
      <c r="AS280" s="89">
        <v>0</v>
      </c>
      <c r="AT280" s="89">
        <v>0</v>
      </c>
      <c r="AU280" s="89">
        <v>0</v>
      </c>
      <c r="AV280" s="89">
        <v>0</v>
      </c>
      <c r="AW280" s="89">
        <v>0</v>
      </c>
      <c r="AX280" s="89">
        <v>0</v>
      </c>
      <c r="AY280" s="89">
        <v>0</v>
      </c>
      <c r="AZ280" s="65">
        <f t="shared" si="189"/>
        <v>0</v>
      </c>
      <c r="BA280" s="65">
        <f t="shared" si="189"/>
        <v>0</v>
      </c>
      <c r="BB280" s="65">
        <f t="shared" si="189"/>
        <v>0</v>
      </c>
      <c r="BC280" s="65">
        <f t="shared" si="189"/>
        <v>0</v>
      </c>
      <c r="BD280" s="65">
        <f t="shared" si="189"/>
        <v>0</v>
      </c>
      <c r="BE280" s="65">
        <f t="shared" si="189"/>
        <v>0</v>
      </c>
      <c r="BF280" s="65">
        <f t="shared" si="190"/>
        <v>0</v>
      </c>
      <c r="BG280" s="65">
        <f t="shared" si="190"/>
        <v>0</v>
      </c>
      <c r="BH280" s="65">
        <f t="shared" si="190"/>
        <v>0</v>
      </c>
      <c r="BI280" s="65">
        <f t="shared" si="190"/>
        <v>0</v>
      </c>
      <c r="BJ280" s="65">
        <f t="shared" si="190"/>
        <v>0</v>
      </c>
      <c r="BK280" s="65">
        <f t="shared" si="190"/>
        <v>0</v>
      </c>
    </row>
    <row r="281" spans="2:63" hidden="1" outlineLevel="1">
      <c r="B281" s="56" t="s">
        <v>69</v>
      </c>
      <c r="C281" s="56" t="s">
        <v>64</v>
      </c>
      <c r="D281" s="88">
        <f t="shared" si="166"/>
        <v>0</v>
      </c>
      <c r="E281" s="88">
        <f t="shared" si="167"/>
        <v>0</v>
      </c>
      <c r="F281" s="65">
        <f t="shared" si="168"/>
        <v>0</v>
      </c>
      <c r="G281" s="65">
        <f t="shared" si="169"/>
        <v>0</v>
      </c>
      <c r="H281" s="65">
        <f t="shared" si="170"/>
        <v>0</v>
      </c>
      <c r="J281" s="88">
        <f t="shared" si="171"/>
        <v>0.55657181571815717</v>
      </c>
      <c r="K281" s="88">
        <f t="shared" si="172"/>
        <v>3.3875338753387534E-4</v>
      </c>
      <c r="L281" s="88">
        <f t="shared" si="173"/>
        <v>0.44308943089430897</v>
      </c>
      <c r="M281" s="88">
        <f t="shared" si="174"/>
        <v>0</v>
      </c>
      <c r="N281" s="88">
        <f t="shared" si="175"/>
        <v>0</v>
      </c>
      <c r="O281" s="88">
        <f t="shared" si="176"/>
        <v>0</v>
      </c>
      <c r="P281" s="65">
        <f t="shared" si="177"/>
        <v>0</v>
      </c>
      <c r="Q281" s="65">
        <f t="shared" si="177"/>
        <v>0</v>
      </c>
      <c r="R281" s="65">
        <f t="shared" si="177"/>
        <v>0</v>
      </c>
      <c r="S281" s="65">
        <f t="shared" si="177"/>
        <v>0</v>
      </c>
      <c r="T281" s="65">
        <f t="shared" si="178"/>
        <v>0</v>
      </c>
      <c r="U281" s="65">
        <f t="shared" si="178"/>
        <v>0</v>
      </c>
      <c r="V281" s="89">
        <f t="shared" si="179"/>
        <v>0</v>
      </c>
      <c r="W281" s="89">
        <f t="shared" si="180"/>
        <v>0</v>
      </c>
      <c r="X281" s="89">
        <f t="shared" si="181"/>
        <v>0</v>
      </c>
      <c r="Y281" s="89">
        <f t="shared" si="182"/>
        <v>0</v>
      </c>
      <c r="Z281" s="89">
        <f t="shared" si="183"/>
        <v>0</v>
      </c>
      <c r="AA281" s="89">
        <f t="shared" si="183"/>
        <v>0</v>
      </c>
      <c r="AB281" s="89">
        <f t="shared" si="184"/>
        <v>0</v>
      </c>
      <c r="AC281" s="89">
        <f t="shared" si="185"/>
        <v>0</v>
      </c>
      <c r="AD281" s="89">
        <f t="shared" si="186"/>
        <v>0</v>
      </c>
      <c r="AE281" s="89">
        <f t="shared" si="187"/>
        <v>0</v>
      </c>
      <c r="AF281" s="89">
        <f t="shared" si="188"/>
        <v>0</v>
      </c>
      <c r="AG281" s="89">
        <f t="shared" si="188"/>
        <v>0</v>
      </c>
      <c r="AH281" s="65">
        <v>3286</v>
      </c>
      <c r="AI281" s="65">
        <v>2</v>
      </c>
      <c r="AJ281" s="65">
        <v>2616</v>
      </c>
      <c r="AK281" s="65">
        <v>0</v>
      </c>
      <c r="AL281" s="65">
        <v>0</v>
      </c>
      <c r="AM281" s="65">
        <v>0</v>
      </c>
      <c r="AN281" s="89">
        <v>4024783</v>
      </c>
      <c r="AO281" s="89">
        <v>3000</v>
      </c>
      <c r="AP281" s="89">
        <v>3475689</v>
      </c>
      <c r="AQ281" s="89">
        <v>0</v>
      </c>
      <c r="AR281" s="89">
        <v>0</v>
      </c>
      <c r="AS281" s="89">
        <v>0</v>
      </c>
      <c r="AT281" s="89">
        <v>2710647</v>
      </c>
      <c r="AU281" s="89">
        <v>1490</v>
      </c>
      <c r="AV281" s="89">
        <v>2202567</v>
      </c>
      <c r="AW281" s="89">
        <v>0</v>
      </c>
      <c r="AX281" s="89">
        <v>0</v>
      </c>
      <c r="AY281" s="89">
        <v>0</v>
      </c>
      <c r="AZ281" s="65">
        <f t="shared" si="189"/>
        <v>1224.827449786975</v>
      </c>
      <c r="BA281" s="65">
        <f t="shared" si="189"/>
        <v>1500</v>
      </c>
      <c r="BB281" s="65">
        <f t="shared" si="189"/>
        <v>1328.6272935779816</v>
      </c>
      <c r="BC281" s="65">
        <f t="shared" ref="BC281:BE344" si="191">+IF(ISERROR(AQ281/AK281),0,AQ281/AK281)</f>
        <v>0</v>
      </c>
      <c r="BD281" s="65">
        <f t="shared" si="191"/>
        <v>0</v>
      </c>
      <c r="BE281" s="65">
        <f t="shared" si="191"/>
        <v>0</v>
      </c>
      <c r="BF281" s="65">
        <f t="shared" si="190"/>
        <v>824.90779062690206</v>
      </c>
      <c r="BG281" s="65">
        <f t="shared" si="190"/>
        <v>745</v>
      </c>
      <c r="BH281" s="65">
        <f t="shared" si="190"/>
        <v>841.95986238532112</v>
      </c>
      <c r="BI281" s="65">
        <f t="shared" ref="BI281:BK344" si="192">+IF(ISERROR(AW281/AK281),0,AW281/AK281)</f>
        <v>0</v>
      </c>
      <c r="BJ281" s="65">
        <f t="shared" si="192"/>
        <v>0</v>
      </c>
      <c r="BK281" s="65">
        <f t="shared" si="192"/>
        <v>0</v>
      </c>
    </row>
    <row r="282" spans="2:63" hidden="1" outlineLevel="1">
      <c r="B282" s="56" t="s">
        <v>69</v>
      </c>
      <c r="C282" s="56" t="s">
        <v>63</v>
      </c>
      <c r="D282" s="88">
        <f t="shared" si="166"/>
        <v>0</v>
      </c>
      <c r="E282" s="88">
        <f t="shared" si="167"/>
        <v>0</v>
      </c>
      <c r="F282" s="65">
        <f t="shared" si="168"/>
        <v>0</v>
      </c>
      <c r="G282" s="65">
        <f t="shared" si="169"/>
        <v>0</v>
      </c>
      <c r="H282" s="65">
        <f t="shared" si="170"/>
        <v>0</v>
      </c>
      <c r="J282" s="88">
        <f t="shared" si="171"/>
        <v>0</v>
      </c>
      <c r="K282" s="88">
        <f t="shared" si="172"/>
        <v>0</v>
      </c>
      <c r="L282" s="88">
        <f t="shared" si="173"/>
        <v>1</v>
      </c>
      <c r="M282" s="88">
        <f t="shared" si="174"/>
        <v>0</v>
      </c>
      <c r="N282" s="88">
        <f t="shared" si="175"/>
        <v>0</v>
      </c>
      <c r="O282" s="88">
        <f t="shared" si="176"/>
        <v>0</v>
      </c>
      <c r="P282" s="65">
        <f t="shared" si="177"/>
        <v>0</v>
      </c>
      <c r="Q282" s="65">
        <f t="shared" si="177"/>
        <v>0</v>
      </c>
      <c r="R282" s="65">
        <f t="shared" si="177"/>
        <v>0</v>
      </c>
      <c r="S282" s="65">
        <f t="shared" si="177"/>
        <v>0</v>
      </c>
      <c r="T282" s="65">
        <f t="shared" si="178"/>
        <v>0</v>
      </c>
      <c r="U282" s="65">
        <f t="shared" si="178"/>
        <v>0</v>
      </c>
      <c r="V282" s="89">
        <f t="shared" si="179"/>
        <v>0</v>
      </c>
      <c r="W282" s="89">
        <f t="shared" si="180"/>
        <v>0</v>
      </c>
      <c r="X282" s="89">
        <f t="shared" si="181"/>
        <v>0</v>
      </c>
      <c r="Y282" s="89">
        <f t="shared" si="182"/>
        <v>0</v>
      </c>
      <c r="Z282" s="89">
        <f t="shared" si="183"/>
        <v>0</v>
      </c>
      <c r="AA282" s="89">
        <f t="shared" si="183"/>
        <v>0</v>
      </c>
      <c r="AB282" s="89">
        <f t="shared" si="184"/>
        <v>0</v>
      </c>
      <c r="AC282" s="89">
        <f t="shared" si="185"/>
        <v>0</v>
      </c>
      <c r="AD282" s="89">
        <f t="shared" si="186"/>
        <v>0</v>
      </c>
      <c r="AE282" s="89">
        <f t="shared" si="187"/>
        <v>0</v>
      </c>
      <c r="AF282" s="89">
        <f t="shared" si="188"/>
        <v>0</v>
      </c>
      <c r="AG282" s="89">
        <f t="shared" si="188"/>
        <v>0</v>
      </c>
      <c r="AH282" s="65">
        <v>0</v>
      </c>
      <c r="AI282" s="65">
        <v>0</v>
      </c>
      <c r="AJ282" s="65">
        <v>4842</v>
      </c>
      <c r="AK282" s="65">
        <v>0</v>
      </c>
      <c r="AL282" s="65">
        <v>0</v>
      </c>
      <c r="AM282" s="65">
        <v>0</v>
      </c>
      <c r="AN282" s="89">
        <v>0</v>
      </c>
      <c r="AO282" s="89">
        <v>0</v>
      </c>
      <c r="AP282" s="89">
        <v>10211779</v>
      </c>
      <c r="AQ282" s="89">
        <v>0</v>
      </c>
      <c r="AR282" s="89">
        <v>0</v>
      </c>
      <c r="AS282" s="89">
        <v>0</v>
      </c>
      <c r="AT282" s="89">
        <v>0</v>
      </c>
      <c r="AU282" s="89">
        <v>0</v>
      </c>
      <c r="AV282" s="89">
        <v>5805558</v>
      </c>
      <c r="AW282" s="89">
        <v>0</v>
      </c>
      <c r="AX282" s="89">
        <v>0</v>
      </c>
      <c r="AY282" s="89">
        <v>0</v>
      </c>
      <c r="AZ282" s="65">
        <f t="shared" ref="AZ282:BE345" si="193">+IF(ISERROR(AN282/AH282),0,AN282/AH282)</f>
        <v>0</v>
      </c>
      <c r="BA282" s="65">
        <f t="shared" si="193"/>
        <v>0</v>
      </c>
      <c r="BB282" s="65">
        <f t="shared" si="193"/>
        <v>2109.0002065262288</v>
      </c>
      <c r="BC282" s="65">
        <f t="shared" si="191"/>
        <v>0</v>
      </c>
      <c r="BD282" s="65">
        <f t="shared" si="191"/>
        <v>0</v>
      </c>
      <c r="BE282" s="65">
        <f t="shared" si="191"/>
        <v>0</v>
      </c>
      <c r="BF282" s="65">
        <f t="shared" ref="BF282:BK345" si="194">+IF(ISERROR(AT282/AH282),0,AT282/AH282)</f>
        <v>0</v>
      </c>
      <c r="BG282" s="65">
        <f t="shared" si="194"/>
        <v>0</v>
      </c>
      <c r="BH282" s="65">
        <f t="shared" si="194"/>
        <v>1199</v>
      </c>
      <c r="BI282" s="65">
        <f t="shared" si="192"/>
        <v>0</v>
      </c>
      <c r="BJ282" s="65">
        <f t="shared" si="192"/>
        <v>0</v>
      </c>
      <c r="BK282" s="65">
        <f t="shared" si="192"/>
        <v>0</v>
      </c>
    </row>
    <row r="283" spans="2:63" hidden="1" outlineLevel="1">
      <c r="B283" s="56" t="s">
        <v>69</v>
      </c>
      <c r="C283" s="56" t="s">
        <v>62</v>
      </c>
      <c r="D283" s="88">
        <f t="shared" si="166"/>
        <v>0</v>
      </c>
      <c r="E283" s="88">
        <f t="shared" si="167"/>
        <v>0</v>
      </c>
      <c r="F283" s="65">
        <f t="shared" si="168"/>
        <v>0</v>
      </c>
      <c r="G283" s="65">
        <f t="shared" si="169"/>
        <v>0</v>
      </c>
      <c r="H283" s="65">
        <f t="shared" si="170"/>
        <v>0</v>
      </c>
      <c r="J283" s="88">
        <f t="shared" si="171"/>
        <v>0.73131355042541912</v>
      </c>
      <c r="K283" s="88">
        <f t="shared" si="172"/>
        <v>9.373219088373209E-4</v>
      </c>
      <c r="L283" s="88">
        <f t="shared" si="173"/>
        <v>0.21398934202501524</v>
      </c>
      <c r="M283" s="88">
        <f t="shared" si="174"/>
        <v>0</v>
      </c>
      <c r="N283" s="88">
        <f t="shared" si="175"/>
        <v>5.375978564072826E-2</v>
      </c>
      <c r="O283" s="88">
        <f t="shared" si="176"/>
        <v>0</v>
      </c>
      <c r="P283" s="65">
        <f t="shared" si="177"/>
        <v>0</v>
      </c>
      <c r="Q283" s="65">
        <f t="shared" si="177"/>
        <v>0</v>
      </c>
      <c r="R283" s="65">
        <f t="shared" si="177"/>
        <v>0</v>
      </c>
      <c r="S283" s="65">
        <f t="shared" si="177"/>
        <v>0</v>
      </c>
      <c r="T283" s="65">
        <f t="shared" si="178"/>
        <v>0</v>
      </c>
      <c r="U283" s="65">
        <f t="shared" si="178"/>
        <v>0</v>
      </c>
      <c r="V283" s="89">
        <f t="shared" si="179"/>
        <v>0</v>
      </c>
      <c r="W283" s="89">
        <f t="shared" si="180"/>
        <v>0</v>
      </c>
      <c r="X283" s="89">
        <f t="shared" si="181"/>
        <v>0</v>
      </c>
      <c r="Y283" s="89">
        <f t="shared" si="182"/>
        <v>0</v>
      </c>
      <c r="Z283" s="89">
        <f t="shared" si="183"/>
        <v>0</v>
      </c>
      <c r="AA283" s="89">
        <f t="shared" si="183"/>
        <v>0</v>
      </c>
      <c r="AB283" s="89">
        <f t="shared" si="184"/>
        <v>0</v>
      </c>
      <c r="AC283" s="89">
        <f t="shared" si="185"/>
        <v>0</v>
      </c>
      <c r="AD283" s="89">
        <f t="shared" si="186"/>
        <v>0</v>
      </c>
      <c r="AE283" s="89">
        <f t="shared" si="187"/>
        <v>0</v>
      </c>
      <c r="AF283" s="89">
        <f t="shared" si="188"/>
        <v>0</v>
      </c>
      <c r="AG283" s="89">
        <f t="shared" si="188"/>
        <v>0</v>
      </c>
      <c r="AH283" s="65">
        <v>292581</v>
      </c>
      <c r="AI283" s="65">
        <v>375</v>
      </c>
      <c r="AJ283" s="65">
        <v>85612</v>
      </c>
      <c r="AK283" s="65">
        <v>0</v>
      </c>
      <c r="AL283" s="65">
        <v>21508</v>
      </c>
      <c r="AM283" s="65">
        <v>0</v>
      </c>
      <c r="AN283" s="89">
        <v>323007037</v>
      </c>
      <c r="AO283" s="89">
        <v>572106</v>
      </c>
      <c r="AP283" s="89">
        <v>139316009</v>
      </c>
      <c r="AQ283" s="89">
        <v>0</v>
      </c>
      <c r="AR283" s="89">
        <v>43334338</v>
      </c>
      <c r="AS283" s="89">
        <v>0</v>
      </c>
      <c r="AT283" s="89">
        <v>291438060</v>
      </c>
      <c r="AU283" s="89">
        <v>314945</v>
      </c>
      <c r="AV283" s="89">
        <v>87231681</v>
      </c>
      <c r="AW283" s="89">
        <v>0</v>
      </c>
      <c r="AX283" s="89">
        <v>22532320</v>
      </c>
      <c r="AY283" s="89">
        <v>0</v>
      </c>
      <c r="AZ283" s="65">
        <f t="shared" si="193"/>
        <v>1103.9918415754953</v>
      </c>
      <c r="BA283" s="65">
        <f t="shared" si="193"/>
        <v>1525.616</v>
      </c>
      <c r="BB283" s="65">
        <f t="shared" si="193"/>
        <v>1627.2953441106388</v>
      </c>
      <c r="BC283" s="65">
        <f t="shared" si="191"/>
        <v>0</v>
      </c>
      <c r="BD283" s="65">
        <f t="shared" si="191"/>
        <v>2014.8009112888228</v>
      </c>
      <c r="BE283" s="65">
        <f t="shared" si="191"/>
        <v>0</v>
      </c>
      <c r="BF283" s="65">
        <f t="shared" si="194"/>
        <v>996.09359459431744</v>
      </c>
      <c r="BG283" s="65">
        <f t="shared" si="194"/>
        <v>839.85333333333335</v>
      </c>
      <c r="BH283" s="65">
        <f t="shared" si="194"/>
        <v>1018.9188548334346</v>
      </c>
      <c r="BI283" s="65">
        <f t="shared" si="192"/>
        <v>0</v>
      </c>
      <c r="BJ283" s="65">
        <f t="shared" si="192"/>
        <v>1047.6250697414916</v>
      </c>
      <c r="BK283" s="65">
        <f t="shared" si="192"/>
        <v>0</v>
      </c>
    </row>
    <row r="284" spans="2:63" hidden="1" outlineLevel="1">
      <c r="B284" s="56" t="s">
        <v>69</v>
      </c>
      <c r="C284" s="56" t="s">
        <v>61</v>
      </c>
      <c r="D284" s="88">
        <f t="shared" si="166"/>
        <v>0</v>
      </c>
      <c r="E284" s="88">
        <f t="shared" si="167"/>
        <v>0</v>
      </c>
      <c r="F284" s="65">
        <f t="shared" si="168"/>
        <v>0</v>
      </c>
      <c r="G284" s="65">
        <f t="shared" si="169"/>
        <v>0</v>
      </c>
      <c r="H284" s="65">
        <f t="shared" si="170"/>
        <v>0</v>
      </c>
      <c r="J284" s="88">
        <f t="shared" si="171"/>
        <v>0.38852440787278997</v>
      </c>
      <c r="K284" s="88">
        <f t="shared" si="172"/>
        <v>7.9569824148941246E-2</v>
      </c>
      <c r="L284" s="88">
        <f t="shared" si="173"/>
        <v>0.22199806198471828</v>
      </c>
      <c r="M284" s="88">
        <f t="shared" si="174"/>
        <v>0</v>
      </c>
      <c r="N284" s="88">
        <f t="shared" si="175"/>
        <v>0.30990770599355055</v>
      </c>
      <c r="O284" s="88">
        <f t="shared" si="176"/>
        <v>0</v>
      </c>
      <c r="P284" s="65">
        <f t="shared" si="177"/>
        <v>0</v>
      </c>
      <c r="Q284" s="65">
        <f t="shared" si="177"/>
        <v>0</v>
      </c>
      <c r="R284" s="65">
        <f t="shared" si="177"/>
        <v>0</v>
      </c>
      <c r="S284" s="65">
        <f t="shared" si="177"/>
        <v>0</v>
      </c>
      <c r="T284" s="65">
        <f t="shared" si="178"/>
        <v>0</v>
      </c>
      <c r="U284" s="65">
        <f t="shared" si="178"/>
        <v>0</v>
      </c>
      <c r="V284" s="89">
        <f t="shared" si="179"/>
        <v>0</v>
      </c>
      <c r="W284" s="89">
        <f t="shared" si="180"/>
        <v>0</v>
      </c>
      <c r="X284" s="89">
        <f t="shared" si="181"/>
        <v>0</v>
      </c>
      <c r="Y284" s="89">
        <f t="shared" si="182"/>
        <v>0</v>
      </c>
      <c r="Z284" s="89">
        <f t="shared" si="183"/>
        <v>0</v>
      </c>
      <c r="AA284" s="89">
        <f t="shared" si="183"/>
        <v>0</v>
      </c>
      <c r="AB284" s="89">
        <f t="shared" si="184"/>
        <v>0</v>
      </c>
      <c r="AC284" s="89">
        <f t="shared" si="185"/>
        <v>0</v>
      </c>
      <c r="AD284" s="89">
        <f t="shared" si="186"/>
        <v>0</v>
      </c>
      <c r="AE284" s="89">
        <f t="shared" si="187"/>
        <v>0</v>
      </c>
      <c r="AF284" s="89">
        <f t="shared" si="188"/>
        <v>0</v>
      </c>
      <c r="AG284" s="89">
        <f t="shared" si="188"/>
        <v>0</v>
      </c>
      <c r="AH284" s="65">
        <v>24458</v>
      </c>
      <c r="AI284" s="65">
        <v>5009</v>
      </c>
      <c r="AJ284" s="65">
        <v>13975</v>
      </c>
      <c r="AK284" s="65">
        <v>0</v>
      </c>
      <c r="AL284" s="65">
        <v>19509</v>
      </c>
      <c r="AM284" s="65">
        <v>0</v>
      </c>
      <c r="AN284" s="89">
        <v>32496443</v>
      </c>
      <c r="AO284" s="89">
        <v>6465424</v>
      </c>
      <c r="AP284" s="89">
        <v>25354215</v>
      </c>
      <c r="AQ284" s="89">
        <v>0</v>
      </c>
      <c r="AR284" s="89">
        <v>39256204</v>
      </c>
      <c r="AS284" s="89">
        <v>0</v>
      </c>
      <c r="AT284" s="89">
        <v>27965720</v>
      </c>
      <c r="AU284" s="89">
        <v>5394376</v>
      </c>
      <c r="AV284" s="89">
        <v>18096150</v>
      </c>
      <c r="AW284" s="89">
        <v>0</v>
      </c>
      <c r="AX284" s="89">
        <v>25791394</v>
      </c>
      <c r="AY284" s="89">
        <v>0</v>
      </c>
      <c r="AZ284" s="65">
        <f t="shared" si="193"/>
        <v>1328.6631368059532</v>
      </c>
      <c r="BA284" s="65">
        <f t="shared" si="193"/>
        <v>1290.7614294270313</v>
      </c>
      <c r="BB284" s="65">
        <f t="shared" si="193"/>
        <v>1814.2550983899821</v>
      </c>
      <c r="BC284" s="65">
        <f t="shared" si="191"/>
        <v>0</v>
      </c>
      <c r="BD284" s="65">
        <f t="shared" si="191"/>
        <v>2012.2099543800298</v>
      </c>
      <c r="BE284" s="65">
        <f t="shared" si="191"/>
        <v>0</v>
      </c>
      <c r="BF284" s="65">
        <f t="shared" si="194"/>
        <v>1143.4181045056832</v>
      </c>
      <c r="BG284" s="65">
        <f t="shared" si="194"/>
        <v>1076.9367139149531</v>
      </c>
      <c r="BH284" s="65">
        <f t="shared" si="194"/>
        <v>1294.8944543828266</v>
      </c>
      <c r="BI284" s="65">
        <f t="shared" si="192"/>
        <v>0</v>
      </c>
      <c r="BJ284" s="65">
        <f t="shared" si="192"/>
        <v>1322.0254241632067</v>
      </c>
      <c r="BK284" s="65">
        <f t="shared" si="192"/>
        <v>0</v>
      </c>
    </row>
    <row r="285" spans="2:63" hidden="1" outlineLevel="1">
      <c r="B285" s="56" t="s">
        <v>69</v>
      </c>
      <c r="C285" s="56" t="s">
        <v>40</v>
      </c>
      <c r="D285" s="88">
        <f t="shared" si="166"/>
        <v>0</v>
      </c>
      <c r="E285" s="88">
        <f t="shared" si="167"/>
        <v>0</v>
      </c>
      <c r="F285" s="65">
        <f t="shared" si="168"/>
        <v>0</v>
      </c>
      <c r="G285" s="65">
        <f t="shared" si="169"/>
        <v>0</v>
      </c>
      <c r="H285" s="65">
        <f t="shared" si="170"/>
        <v>0</v>
      </c>
      <c r="J285" s="88">
        <f t="shared" si="171"/>
        <v>0.30233918275901323</v>
      </c>
      <c r="K285" s="88">
        <f t="shared" si="172"/>
        <v>0.12386860133278009</v>
      </c>
      <c r="L285" s="88">
        <f t="shared" si="173"/>
        <v>0.13222723531624195</v>
      </c>
      <c r="M285" s="88">
        <f t="shared" si="174"/>
        <v>0.1679988102863024</v>
      </c>
      <c r="N285" s="88">
        <f t="shared" si="175"/>
        <v>0.21758625555448893</v>
      </c>
      <c r="O285" s="88">
        <f t="shared" si="176"/>
        <v>5.5979914751173407E-2</v>
      </c>
      <c r="P285" s="65">
        <f t="shared" si="177"/>
        <v>0</v>
      </c>
      <c r="Q285" s="65">
        <f t="shared" si="177"/>
        <v>0</v>
      </c>
      <c r="R285" s="65">
        <f t="shared" si="177"/>
        <v>0</v>
      </c>
      <c r="S285" s="65">
        <f t="shared" si="177"/>
        <v>0</v>
      </c>
      <c r="T285" s="65">
        <f t="shared" si="178"/>
        <v>0</v>
      </c>
      <c r="U285" s="65">
        <f t="shared" si="178"/>
        <v>0</v>
      </c>
      <c r="V285" s="89">
        <f t="shared" si="179"/>
        <v>0</v>
      </c>
      <c r="W285" s="89">
        <f t="shared" si="180"/>
        <v>0</v>
      </c>
      <c r="X285" s="89">
        <f t="shared" si="181"/>
        <v>0</v>
      </c>
      <c r="Y285" s="89">
        <f t="shared" si="182"/>
        <v>0</v>
      </c>
      <c r="Z285" s="89">
        <f t="shared" si="183"/>
        <v>0</v>
      </c>
      <c r="AA285" s="89">
        <f t="shared" si="183"/>
        <v>0</v>
      </c>
      <c r="AB285" s="89">
        <f t="shared" si="184"/>
        <v>0</v>
      </c>
      <c r="AC285" s="89">
        <f t="shared" si="185"/>
        <v>0</v>
      </c>
      <c r="AD285" s="89">
        <f t="shared" si="186"/>
        <v>0</v>
      </c>
      <c r="AE285" s="89">
        <f t="shared" si="187"/>
        <v>0</v>
      </c>
      <c r="AF285" s="89">
        <f t="shared" si="188"/>
        <v>0</v>
      </c>
      <c r="AG285" s="89">
        <f t="shared" si="188"/>
        <v>0</v>
      </c>
      <c r="AH285" s="65">
        <v>0</v>
      </c>
      <c r="AI285" s="65">
        <v>0</v>
      </c>
      <c r="AJ285" s="65">
        <v>0</v>
      </c>
      <c r="AK285" s="65">
        <v>0</v>
      </c>
      <c r="AL285" s="65">
        <v>0</v>
      </c>
      <c r="AM285" s="65">
        <v>0</v>
      </c>
      <c r="AN285" s="89">
        <v>0</v>
      </c>
      <c r="AO285" s="89">
        <v>0</v>
      </c>
      <c r="AP285" s="89">
        <v>0</v>
      </c>
      <c r="AQ285" s="89">
        <v>0</v>
      </c>
      <c r="AR285" s="89">
        <v>286</v>
      </c>
      <c r="AS285" s="89">
        <v>0</v>
      </c>
      <c r="AT285" s="89">
        <v>0</v>
      </c>
      <c r="AU285" s="89">
        <v>0</v>
      </c>
      <c r="AV285" s="89">
        <v>0</v>
      </c>
      <c r="AW285" s="89">
        <v>0</v>
      </c>
      <c r="AX285" s="89">
        <v>168</v>
      </c>
      <c r="AY285" s="89">
        <v>0</v>
      </c>
      <c r="AZ285" s="65">
        <f t="shared" si="193"/>
        <v>0</v>
      </c>
      <c r="BA285" s="65">
        <f t="shared" si="193"/>
        <v>0</v>
      </c>
      <c r="BB285" s="65">
        <f t="shared" si="193"/>
        <v>0</v>
      </c>
      <c r="BC285" s="65">
        <f t="shared" si="191"/>
        <v>0</v>
      </c>
      <c r="BD285" s="65">
        <f t="shared" si="191"/>
        <v>0</v>
      </c>
      <c r="BE285" s="65">
        <f t="shared" si="191"/>
        <v>0</v>
      </c>
      <c r="BF285" s="65">
        <f t="shared" si="194"/>
        <v>0</v>
      </c>
      <c r="BG285" s="65">
        <f t="shared" si="194"/>
        <v>0</v>
      </c>
      <c r="BH285" s="65">
        <f t="shared" si="194"/>
        <v>0</v>
      </c>
      <c r="BI285" s="65">
        <f t="shared" si="192"/>
        <v>0</v>
      </c>
      <c r="BJ285" s="65">
        <f t="shared" si="192"/>
        <v>0</v>
      </c>
      <c r="BK285" s="65">
        <f t="shared" si="192"/>
        <v>0</v>
      </c>
    </row>
    <row r="286" spans="2:63" hidden="1" outlineLevel="1">
      <c r="B286" s="56" t="s">
        <v>69</v>
      </c>
      <c r="C286" s="56" t="s">
        <v>60</v>
      </c>
      <c r="D286" s="88">
        <f t="shared" si="166"/>
        <v>0</v>
      </c>
      <c r="E286" s="88">
        <f t="shared" si="167"/>
        <v>0.5</v>
      </c>
      <c r="F286" s="65">
        <f t="shared" si="168"/>
        <v>0</v>
      </c>
      <c r="G286" s="65">
        <f t="shared" si="169"/>
        <v>0</v>
      </c>
      <c r="H286" s="65">
        <f t="shared" si="170"/>
        <v>0</v>
      </c>
      <c r="J286" s="88">
        <f t="shared" si="171"/>
        <v>2.3469307690295808E-2</v>
      </c>
      <c r="K286" s="88">
        <f t="shared" si="172"/>
        <v>1.5434063043977344E-2</v>
      </c>
      <c r="L286" s="88">
        <f t="shared" si="173"/>
        <v>0.33648931007326166</v>
      </c>
      <c r="M286" s="88">
        <f t="shared" si="174"/>
        <v>0</v>
      </c>
      <c r="N286" s="88">
        <f t="shared" si="175"/>
        <v>0.62460731919246515</v>
      </c>
      <c r="O286" s="88">
        <f t="shared" si="176"/>
        <v>0</v>
      </c>
      <c r="P286" s="65">
        <f t="shared" si="177"/>
        <v>0</v>
      </c>
      <c r="Q286" s="65">
        <f t="shared" si="177"/>
        <v>0</v>
      </c>
      <c r="R286" s="65">
        <f t="shared" si="177"/>
        <v>0</v>
      </c>
      <c r="S286" s="65">
        <f t="shared" si="177"/>
        <v>0</v>
      </c>
      <c r="T286" s="65">
        <f t="shared" si="178"/>
        <v>0</v>
      </c>
      <c r="U286" s="65">
        <f t="shared" si="178"/>
        <v>0</v>
      </c>
      <c r="V286" s="89">
        <f t="shared" si="179"/>
        <v>0</v>
      </c>
      <c r="W286" s="89">
        <f t="shared" si="180"/>
        <v>0</v>
      </c>
      <c r="X286" s="89">
        <f t="shared" si="181"/>
        <v>0</v>
      </c>
      <c r="Y286" s="89">
        <f t="shared" si="182"/>
        <v>0</v>
      </c>
      <c r="Z286" s="89">
        <f t="shared" si="183"/>
        <v>0</v>
      </c>
      <c r="AA286" s="89">
        <f t="shared" si="183"/>
        <v>0</v>
      </c>
      <c r="AB286" s="89">
        <f t="shared" si="184"/>
        <v>0</v>
      </c>
      <c r="AC286" s="89">
        <f t="shared" si="185"/>
        <v>0</v>
      </c>
      <c r="AD286" s="89">
        <f t="shared" si="186"/>
        <v>0</v>
      </c>
      <c r="AE286" s="89">
        <f t="shared" si="187"/>
        <v>0</v>
      </c>
      <c r="AF286" s="89">
        <f t="shared" si="188"/>
        <v>0</v>
      </c>
      <c r="AG286" s="89">
        <f t="shared" si="188"/>
        <v>0</v>
      </c>
      <c r="AH286" s="65">
        <v>8076</v>
      </c>
      <c r="AI286" s="65">
        <v>5311</v>
      </c>
      <c r="AJ286" s="65">
        <v>115789</v>
      </c>
      <c r="AK286" s="65">
        <v>0</v>
      </c>
      <c r="AL286" s="65">
        <v>214933</v>
      </c>
      <c r="AM286" s="65">
        <v>0</v>
      </c>
      <c r="AN286" s="89">
        <v>13927764</v>
      </c>
      <c r="AO286" s="89">
        <v>8363608</v>
      </c>
      <c r="AP286" s="89">
        <v>210185541</v>
      </c>
      <c r="AQ286" s="89">
        <v>0</v>
      </c>
      <c r="AR286" s="89">
        <v>450789425</v>
      </c>
      <c r="AS286" s="89">
        <v>0</v>
      </c>
      <c r="AT286" s="89">
        <v>10087565</v>
      </c>
      <c r="AU286" s="89">
        <v>5793665</v>
      </c>
      <c r="AV286" s="89">
        <v>141007582</v>
      </c>
      <c r="AW286" s="89">
        <v>0</v>
      </c>
      <c r="AX286" s="89">
        <v>268300870</v>
      </c>
      <c r="AY286" s="89">
        <v>0</v>
      </c>
      <c r="AZ286" s="65">
        <f t="shared" si="193"/>
        <v>1724.5869242199108</v>
      </c>
      <c r="BA286" s="65">
        <f t="shared" si="193"/>
        <v>1574.7708529467143</v>
      </c>
      <c r="BB286" s="65">
        <f t="shared" si="193"/>
        <v>1815.2461891889557</v>
      </c>
      <c r="BC286" s="65">
        <f t="shared" si="191"/>
        <v>0</v>
      </c>
      <c r="BD286" s="65">
        <f t="shared" si="191"/>
        <v>2097.3485923520352</v>
      </c>
      <c r="BE286" s="65">
        <f t="shared" si="191"/>
        <v>0</v>
      </c>
      <c r="BF286" s="65">
        <f t="shared" si="194"/>
        <v>1249.0793709757306</v>
      </c>
      <c r="BG286" s="65">
        <f t="shared" si="194"/>
        <v>1090.8802485407643</v>
      </c>
      <c r="BH286" s="65">
        <f t="shared" si="194"/>
        <v>1217.7977355361909</v>
      </c>
      <c r="BI286" s="65">
        <f t="shared" si="192"/>
        <v>0</v>
      </c>
      <c r="BJ286" s="65">
        <f t="shared" si="192"/>
        <v>1248.3000283809374</v>
      </c>
      <c r="BK286" s="65">
        <f t="shared" si="192"/>
        <v>0</v>
      </c>
    </row>
    <row r="287" spans="2:63" hidden="1" outlineLevel="1">
      <c r="B287" s="56" t="s">
        <v>69</v>
      </c>
      <c r="C287" s="56" t="s">
        <v>59</v>
      </c>
      <c r="D287" s="88">
        <f t="shared" si="166"/>
        <v>0</v>
      </c>
      <c r="E287" s="88">
        <f t="shared" si="167"/>
        <v>0.5</v>
      </c>
      <c r="F287" s="65">
        <f t="shared" si="168"/>
        <v>0</v>
      </c>
      <c r="G287" s="65">
        <f t="shared" si="169"/>
        <v>0</v>
      </c>
      <c r="H287" s="65">
        <f t="shared" si="170"/>
        <v>0</v>
      </c>
      <c r="J287" s="88">
        <f t="shared" si="171"/>
        <v>0.33315626782552349</v>
      </c>
      <c r="K287" s="88">
        <f t="shared" si="172"/>
        <v>0.21535044297895981</v>
      </c>
      <c r="L287" s="88">
        <f t="shared" si="173"/>
        <v>0.13724172991200043</v>
      </c>
      <c r="M287" s="88">
        <f t="shared" si="174"/>
        <v>0</v>
      </c>
      <c r="N287" s="88">
        <f t="shared" si="175"/>
        <v>0.31425155928351634</v>
      </c>
      <c r="O287" s="88">
        <f t="shared" si="176"/>
        <v>0</v>
      </c>
      <c r="P287" s="65">
        <f t="shared" si="177"/>
        <v>0</v>
      </c>
      <c r="Q287" s="65">
        <f t="shared" si="177"/>
        <v>0</v>
      </c>
      <c r="R287" s="65">
        <f t="shared" si="177"/>
        <v>0</v>
      </c>
      <c r="S287" s="65">
        <f t="shared" si="177"/>
        <v>0</v>
      </c>
      <c r="T287" s="65">
        <f t="shared" si="178"/>
        <v>0</v>
      </c>
      <c r="U287" s="65">
        <f t="shared" si="178"/>
        <v>0</v>
      </c>
      <c r="V287" s="89">
        <f t="shared" si="179"/>
        <v>0</v>
      </c>
      <c r="W287" s="89">
        <f t="shared" si="180"/>
        <v>0</v>
      </c>
      <c r="X287" s="89">
        <f t="shared" si="181"/>
        <v>0</v>
      </c>
      <c r="Y287" s="89">
        <f t="shared" si="182"/>
        <v>0</v>
      </c>
      <c r="Z287" s="89">
        <f t="shared" si="183"/>
        <v>0</v>
      </c>
      <c r="AA287" s="89">
        <f t="shared" si="183"/>
        <v>0</v>
      </c>
      <c r="AB287" s="89">
        <f t="shared" si="184"/>
        <v>0</v>
      </c>
      <c r="AC287" s="89">
        <f t="shared" si="185"/>
        <v>0</v>
      </c>
      <c r="AD287" s="89">
        <f t="shared" si="186"/>
        <v>0</v>
      </c>
      <c r="AE287" s="89">
        <f t="shared" si="187"/>
        <v>0</v>
      </c>
      <c r="AF287" s="89">
        <f t="shared" si="188"/>
        <v>0</v>
      </c>
      <c r="AG287" s="89">
        <f t="shared" si="188"/>
        <v>0</v>
      </c>
      <c r="AH287" s="65">
        <v>3576185</v>
      </c>
      <c r="AI287" s="65">
        <v>2311627</v>
      </c>
      <c r="AJ287" s="65">
        <v>1473188</v>
      </c>
      <c r="AK287" s="65">
        <v>0</v>
      </c>
      <c r="AL287" s="65">
        <v>3373257</v>
      </c>
      <c r="AM287" s="65">
        <v>0</v>
      </c>
      <c r="AN287" s="89">
        <v>6890393061</v>
      </c>
      <c r="AO287" s="89">
        <v>4327350830</v>
      </c>
      <c r="AP287" s="89">
        <v>2988186349</v>
      </c>
      <c r="AQ287" s="89">
        <v>0</v>
      </c>
      <c r="AR287" s="89">
        <v>8798311721</v>
      </c>
      <c r="AS287" s="89">
        <v>0</v>
      </c>
      <c r="AT287" s="89">
        <v>3902714608</v>
      </c>
      <c r="AU287" s="89">
        <v>2451530160</v>
      </c>
      <c r="AV287" s="89">
        <v>1831221668</v>
      </c>
      <c r="AW287" s="89">
        <v>0</v>
      </c>
      <c r="AX287" s="89">
        <v>4244565327</v>
      </c>
      <c r="AY287" s="89">
        <v>0</v>
      </c>
      <c r="AZ287" s="65">
        <f t="shared" si="193"/>
        <v>1926.7440193949699</v>
      </c>
      <c r="BA287" s="65">
        <f t="shared" si="193"/>
        <v>1871.9935482670865</v>
      </c>
      <c r="BB287" s="65">
        <f t="shared" si="193"/>
        <v>2028.3808644925155</v>
      </c>
      <c r="BC287" s="65">
        <f t="shared" si="191"/>
        <v>0</v>
      </c>
      <c r="BD287" s="65">
        <f t="shared" si="191"/>
        <v>2608.2541949812894</v>
      </c>
      <c r="BE287" s="65">
        <f t="shared" si="191"/>
        <v>0</v>
      </c>
      <c r="BF287" s="65">
        <f t="shared" si="194"/>
        <v>1091.3066879929311</v>
      </c>
      <c r="BG287" s="65">
        <f t="shared" si="194"/>
        <v>1060.5215114722228</v>
      </c>
      <c r="BH287" s="65">
        <f t="shared" si="194"/>
        <v>1243.0332503387212</v>
      </c>
      <c r="BI287" s="65">
        <f t="shared" si="192"/>
        <v>0</v>
      </c>
      <c r="BJ287" s="65">
        <f t="shared" si="192"/>
        <v>1258.2988272165446</v>
      </c>
      <c r="BK287" s="65">
        <f t="shared" si="192"/>
        <v>0</v>
      </c>
    </row>
    <row r="288" spans="2:63" hidden="1" outlineLevel="1">
      <c r="B288" s="56" t="s">
        <v>69</v>
      </c>
      <c r="C288" s="56" t="s">
        <v>58</v>
      </c>
      <c r="D288" s="88">
        <f t="shared" si="166"/>
        <v>0</v>
      </c>
      <c r="E288" s="88">
        <f t="shared" si="167"/>
        <v>0</v>
      </c>
      <c r="F288" s="65">
        <f t="shared" si="168"/>
        <v>0</v>
      </c>
      <c r="G288" s="65">
        <f t="shared" si="169"/>
        <v>0</v>
      </c>
      <c r="H288" s="65">
        <f t="shared" si="170"/>
        <v>0</v>
      </c>
      <c r="J288" s="88">
        <f t="shared" si="171"/>
        <v>4.7158857237749402E-2</v>
      </c>
      <c r="K288" s="88">
        <f t="shared" si="172"/>
        <v>0.92374536033388732</v>
      </c>
      <c r="L288" s="88">
        <f t="shared" si="173"/>
        <v>2.5312695008685791E-2</v>
      </c>
      <c r="M288" s="88">
        <f t="shared" si="174"/>
        <v>0</v>
      </c>
      <c r="N288" s="88">
        <f t="shared" si="175"/>
        <v>3.7830874196775033E-3</v>
      </c>
      <c r="O288" s="88">
        <f t="shared" si="176"/>
        <v>0</v>
      </c>
      <c r="P288" s="65">
        <f t="shared" si="177"/>
        <v>0</v>
      </c>
      <c r="Q288" s="65">
        <f t="shared" si="177"/>
        <v>0</v>
      </c>
      <c r="R288" s="65">
        <f t="shared" si="177"/>
        <v>0</v>
      </c>
      <c r="S288" s="65">
        <f t="shared" si="177"/>
        <v>0</v>
      </c>
      <c r="T288" s="65">
        <f t="shared" si="178"/>
        <v>0</v>
      </c>
      <c r="U288" s="65">
        <f t="shared" si="178"/>
        <v>0</v>
      </c>
      <c r="V288" s="89">
        <f t="shared" si="179"/>
        <v>0</v>
      </c>
      <c r="W288" s="89">
        <f t="shared" si="180"/>
        <v>0</v>
      </c>
      <c r="X288" s="89">
        <f t="shared" si="181"/>
        <v>0</v>
      </c>
      <c r="Y288" s="89">
        <f t="shared" si="182"/>
        <v>0</v>
      </c>
      <c r="Z288" s="89">
        <f t="shared" si="183"/>
        <v>0</v>
      </c>
      <c r="AA288" s="89">
        <f t="shared" si="183"/>
        <v>0</v>
      </c>
      <c r="AB288" s="89">
        <f t="shared" si="184"/>
        <v>0</v>
      </c>
      <c r="AC288" s="89">
        <f t="shared" si="185"/>
        <v>0</v>
      </c>
      <c r="AD288" s="89">
        <f t="shared" si="186"/>
        <v>0</v>
      </c>
      <c r="AE288" s="89">
        <f t="shared" si="187"/>
        <v>0</v>
      </c>
      <c r="AF288" s="89">
        <f t="shared" si="188"/>
        <v>0</v>
      </c>
      <c r="AG288" s="89">
        <f t="shared" si="188"/>
        <v>0</v>
      </c>
      <c r="AH288" s="65">
        <v>36350</v>
      </c>
      <c r="AI288" s="65">
        <v>712022</v>
      </c>
      <c r="AJ288" s="65">
        <v>19511</v>
      </c>
      <c r="AK288" s="65">
        <v>0</v>
      </c>
      <c r="AL288" s="65">
        <v>2916</v>
      </c>
      <c r="AM288" s="65">
        <v>0</v>
      </c>
      <c r="AN288" s="89">
        <v>52639124</v>
      </c>
      <c r="AO288" s="89">
        <v>946279151</v>
      </c>
      <c r="AP288" s="89">
        <v>28148111</v>
      </c>
      <c r="AQ288" s="89">
        <v>0</v>
      </c>
      <c r="AR288" s="89">
        <v>5489488</v>
      </c>
      <c r="AS288" s="89">
        <v>0</v>
      </c>
      <c r="AT288" s="89">
        <v>35884502</v>
      </c>
      <c r="AU288" s="89">
        <v>689237609</v>
      </c>
      <c r="AV288" s="89">
        <v>22468602</v>
      </c>
      <c r="AW288" s="89">
        <v>0</v>
      </c>
      <c r="AX288" s="89">
        <v>3519813</v>
      </c>
      <c r="AY288" s="89">
        <v>0</v>
      </c>
      <c r="AZ288" s="65">
        <f t="shared" si="193"/>
        <v>1448.1189546079779</v>
      </c>
      <c r="BA288" s="65">
        <f t="shared" si="193"/>
        <v>1329.0026867147365</v>
      </c>
      <c r="BB288" s="65">
        <f t="shared" si="193"/>
        <v>1442.6790528419865</v>
      </c>
      <c r="BC288" s="65">
        <f t="shared" si="191"/>
        <v>0</v>
      </c>
      <c r="BD288" s="65">
        <f t="shared" si="191"/>
        <v>1882.5404663923182</v>
      </c>
      <c r="BE288" s="65">
        <f t="shared" si="191"/>
        <v>0</v>
      </c>
      <c r="BF288" s="65">
        <f t="shared" si="194"/>
        <v>987.19400275103169</v>
      </c>
      <c r="BG288" s="65">
        <f t="shared" si="194"/>
        <v>968.0004395931586</v>
      </c>
      <c r="BH288" s="65">
        <f t="shared" si="194"/>
        <v>1151.5863871662139</v>
      </c>
      <c r="BI288" s="65">
        <f t="shared" si="192"/>
        <v>0</v>
      </c>
      <c r="BJ288" s="65">
        <f t="shared" si="192"/>
        <v>1207.0689300411523</v>
      </c>
      <c r="BK288" s="65">
        <f t="shared" si="192"/>
        <v>0</v>
      </c>
    </row>
    <row r="289" spans="2:63" hidden="1" outlineLevel="1">
      <c r="B289" s="56" t="s">
        <v>69</v>
      </c>
      <c r="C289" s="56" t="s">
        <v>57</v>
      </c>
      <c r="D289" s="88">
        <f t="shared" si="166"/>
        <v>0</v>
      </c>
      <c r="E289" s="88">
        <f t="shared" si="167"/>
        <v>0</v>
      </c>
      <c r="F289" s="65">
        <f t="shared" si="168"/>
        <v>0</v>
      </c>
      <c r="G289" s="65">
        <f t="shared" si="169"/>
        <v>0</v>
      </c>
      <c r="H289" s="65">
        <f t="shared" si="170"/>
        <v>0</v>
      </c>
      <c r="J289" s="88">
        <f t="shared" si="171"/>
        <v>0.97910559212345816</v>
      </c>
      <c r="K289" s="88">
        <f t="shared" si="172"/>
        <v>3.5953316001991262E-4</v>
      </c>
      <c r="L289" s="88">
        <f t="shared" si="173"/>
        <v>2.053487471652193E-2</v>
      </c>
      <c r="M289" s="88">
        <f t="shared" si="174"/>
        <v>0</v>
      </c>
      <c r="N289" s="88">
        <f t="shared" si="175"/>
        <v>0</v>
      </c>
      <c r="O289" s="88">
        <f t="shared" si="176"/>
        <v>0</v>
      </c>
      <c r="P289" s="65">
        <f t="shared" si="177"/>
        <v>0</v>
      </c>
      <c r="Q289" s="65">
        <f t="shared" si="177"/>
        <v>0</v>
      </c>
      <c r="R289" s="65">
        <f t="shared" si="177"/>
        <v>0</v>
      </c>
      <c r="S289" s="65">
        <f t="shared" si="177"/>
        <v>0</v>
      </c>
      <c r="T289" s="65">
        <f t="shared" si="178"/>
        <v>0</v>
      </c>
      <c r="U289" s="65">
        <f t="shared" si="178"/>
        <v>0</v>
      </c>
      <c r="V289" s="89">
        <f t="shared" si="179"/>
        <v>0</v>
      </c>
      <c r="W289" s="89">
        <f t="shared" si="180"/>
        <v>0</v>
      </c>
      <c r="X289" s="89">
        <f t="shared" si="181"/>
        <v>0</v>
      </c>
      <c r="Y289" s="89">
        <f t="shared" si="182"/>
        <v>0</v>
      </c>
      <c r="Z289" s="89">
        <f t="shared" si="183"/>
        <v>0</v>
      </c>
      <c r="AA289" s="89">
        <f t="shared" si="183"/>
        <v>0</v>
      </c>
      <c r="AB289" s="89">
        <f t="shared" si="184"/>
        <v>0</v>
      </c>
      <c r="AC289" s="89">
        <f t="shared" si="185"/>
        <v>0</v>
      </c>
      <c r="AD289" s="89">
        <f t="shared" si="186"/>
        <v>0</v>
      </c>
      <c r="AE289" s="89">
        <f t="shared" si="187"/>
        <v>0</v>
      </c>
      <c r="AF289" s="89">
        <f t="shared" si="188"/>
        <v>0</v>
      </c>
      <c r="AG289" s="89">
        <f t="shared" si="188"/>
        <v>0</v>
      </c>
      <c r="AH289" s="65">
        <v>70805</v>
      </c>
      <c r="AI289" s="65">
        <v>26</v>
      </c>
      <c r="AJ289" s="65">
        <v>1485</v>
      </c>
      <c r="AK289" s="65">
        <v>0</v>
      </c>
      <c r="AL289" s="65">
        <v>0</v>
      </c>
      <c r="AM289" s="65">
        <v>0</v>
      </c>
      <c r="AN289" s="89">
        <v>70848681</v>
      </c>
      <c r="AO289" s="89">
        <v>37796</v>
      </c>
      <c r="AP289" s="89">
        <v>1489896</v>
      </c>
      <c r="AQ289" s="89">
        <v>0</v>
      </c>
      <c r="AR289" s="89">
        <v>0</v>
      </c>
      <c r="AS289" s="89">
        <v>0</v>
      </c>
      <c r="AT289" s="89">
        <v>50299030</v>
      </c>
      <c r="AU289" s="89">
        <v>19006</v>
      </c>
      <c r="AV289" s="89">
        <v>1309965</v>
      </c>
      <c r="AW289" s="89">
        <v>0</v>
      </c>
      <c r="AX289" s="89">
        <v>0</v>
      </c>
      <c r="AY289" s="89">
        <v>0</v>
      </c>
      <c r="AZ289" s="65">
        <f t="shared" si="193"/>
        <v>1000.6169197090601</v>
      </c>
      <c r="BA289" s="65">
        <f t="shared" si="193"/>
        <v>1453.6923076923076</v>
      </c>
      <c r="BB289" s="65">
        <f t="shared" si="193"/>
        <v>1003.2969696969697</v>
      </c>
      <c r="BC289" s="65">
        <f t="shared" si="191"/>
        <v>0</v>
      </c>
      <c r="BD289" s="65">
        <f t="shared" si="191"/>
        <v>0</v>
      </c>
      <c r="BE289" s="65">
        <f t="shared" si="191"/>
        <v>0</v>
      </c>
      <c r="BF289" s="65">
        <f t="shared" si="194"/>
        <v>710.38810818445029</v>
      </c>
      <c r="BG289" s="65">
        <f t="shared" si="194"/>
        <v>731</v>
      </c>
      <c r="BH289" s="65">
        <f t="shared" si="194"/>
        <v>882.13131313131316</v>
      </c>
      <c r="BI289" s="65">
        <f t="shared" si="192"/>
        <v>0</v>
      </c>
      <c r="BJ289" s="65">
        <f t="shared" si="192"/>
        <v>0</v>
      </c>
      <c r="BK289" s="65">
        <f t="shared" si="192"/>
        <v>0</v>
      </c>
    </row>
    <row r="290" spans="2:63" hidden="1" outlineLevel="1">
      <c r="B290" s="56" t="s">
        <v>69</v>
      </c>
      <c r="C290" s="56" t="s">
        <v>56</v>
      </c>
      <c r="D290" s="88">
        <f t="shared" si="166"/>
        <v>0</v>
      </c>
      <c r="E290" s="88">
        <f t="shared" si="167"/>
        <v>0</v>
      </c>
      <c r="F290" s="65">
        <f t="shared" si="168"/>
        <v>0</v>
      </c>
      <c r="G290" s="65">
        <f t="shared" si="169"/>
        <v>0</v>
      </c>
      <c r="H290" s="65">
        <f t="shared" si="170"/>
        <v>0</v>
      </c>
      <c r="J290" s="88">
        <f t="shared" si="171"/>
        <v>0.30233918275901323</v>
      </c>
      <c r="K290" s="88">
        <f t="shared" si="172"/>
        <v>0.12386860133278009</v>
      </c>
      <c r="L290" s="88">
        <f t="shared" si="173"/>
        <v>0.13222723531624195</v>
      </c>
      <c r="M290" s="88">
        <f t="shared" si="174"/>
        <v>0.1679988102863024</v>
      </c>
      <c r="N290" s="88">
        <f t="shared" si="175"/>
        <v>0.21758625555448893</v>
      </c>
      <c r="O290" s="88">
        <f t="shared" si="176"/>
        <v>5.5979914751173407E-2</v>
      </c>
      <c r="P290" s="65">
        <f t="shared" si="177"/>
        <v>0</v>
      </c>
      <c r="Q290" s="65">
        <f t="shared" si="177"/>
        <v>0</v>
      </c>
      <c r="R290" s="65">
        <f t="shared" si="177"/>
        <v>0</v>
      </c>
      <c r="S290" s="65">
        <f t="shared" si="177"/>
        <v>0</v>
      </c>
      <c r="T290" s="65">
        <f t="shared" si="178"/>
        <v>0</v>
      </c>
      <c r="U290" s="65">
        <f t="shared" si="178"/>
        <v>0</v>
      </c>
      <c r="V290" s="89">
        <f t="shared" si="179"/>
        <v>0</v>
      </c>
      <c r="W290" s="89">
        <f t="shared" si="180"/>
        <v>0</v>
      </c>
      <c r="X290" s="89">
        <f t="shared" si="181"/>
        <v>0</v>
      </c>
      <c r="Y290" s="89">
        <f t="shared" si="182"/>
        <v>0</v>
      </c>
      <c r="Z290" s="89">
        <f t="shared" si="183"/>
        <v>0</v>
      </c>
      <c r="AA290" s="89">
        <f t="shared" si="183"/>
        <v>0</v>
      </c>
      <c r="AB290" s="89">
        <f t="shared" si="184"/>
        <v>0</v>
      </c>
      <c r="AC290" s="89">
        <f t="shared" si="185"/>
        <v>0</v>
      </c>
      <c r="AD290" s="89">
        <f t="shared" si="186"/>
        <v>0</v>
      </c>
      <c r="AE290" s="89">
        <f t="shared" si="187"/>
        <v>0</v>
      </c>
      <c r="AF290" s="89">
        <f t="shared" si="188"/>
        <v>0</v>
      </c>
      <c r="AG290" s="89">
        <f t="shared" si="188"/>
        <v>0</v>
      </c>
      <c r="AH290" s="65">
        <v>0</v>
      </c>
      <c r="AI290" s="65">
        <v>0</v>
      </c>
      <c r="AJ290" s="65">
        <v>0</v>
      </c>
      <c r="AK290" s="65">
        <v>0</v>
      </c>
      <c r="AL290" s="65">
        <v>0</v>
      </c>
      <c r="AM290" s="65">
        <v>0</v>
      </c>
      <c r="AN290" s="89">
        <v>0</v>
      </c>
      <c r="AO290" s="89">
        <v>0</v>
      </c>
      <c r="AP290" s="89">
        <v>0</v>
      </c>
      <c r="AQ290" s="89">
        <v>0</v>
      </c>
      <c r="AR290" s="89">
        <v>0</v>
      </c>
      <c r="AS290" s="89">
        <v>0</v>
      </c>
      <c r="AT290" s="89">
        <v>0</v>
      </c>
      <c r="AU290" s="89">
        <v>0</v>
      </c>
      <c r="AV290" s="89">
        <v>0</v>
      </c>
      <c r="AW290" s="89">
        <v>0</v>
      </c>
      <c r="AX290" s="89">
        <v>0</v>
      </c>
      <c r="AY290" s="89">
        <v>0</v>
      </c>
      <c r="AZ290" s="65">
        <f t="shared" si="193"/>
        <v>0</v>
      </c>
      <c r="BA290" s="65">
        <f t="shared" si="193"/>
        <v>0</v>
      </c>
      <c r="BB290" s="65">
        <f t="shared" si="193"/>
        <v>0</v>
      </c>
      <c r="BC290" s="65">
        <f t="shared" si="191"/>
        <v>0</v>
      </c>
      <c r="BD290" s="65">
        <f t="shared" si="191"/>
        <v>0</v>
      </c>
      <c r="BE290" s="65">
        <f t="shared" si="191"/>
        <v>0</v>
      </c>
      <c r="BF290" s="65">
        <f t="shared" si="194"/>
        <v>0</v>
      </c>
      <c r="BG290" s="65">
        <f t="shared" si="194"/>
        <v>0</v>
      </c>
      <c r="BH290" s="65">
        <f t="shared" si="194"/>
        <v>0</v>
      </c>
      <c r="BI290" s="65">
        <f t="shared" si="192"/>
        <v>0</v>
      </c>
      <c r="BJ290" s="65">
        <f t="shared" si="192"/>
        <v>0</v>
      </c>
      <c r="BK290" s="65">
        <f t="shared" si="192"/>
        <v>0</v>
      </c>
    </row>
    <row r="291" spans="2:63" hidden="1" outlineLevel="1">
      <c r="B291" s="56" t="s">
        <v>69</v>
      </c>
      <c r="C291" s="56" t="s">
        <v>55</v>
      </c>
      <c r="D291" s="88">
        <f t="shared" si="166"/>
        <v>0</v>
      </c>
      <c r="E291" s="88">
        <f t="shared" si="167"/>
        <v>0</v>
      </c>
      <c r="F291" s="65">
        <f t="shared" si="168"/>
        <v>0</v>
      </c>
      <c r="G291" s="65">
        <f t="shared" si="169"/>
        <v>0</v>
      </c>
      <c r="H291" s="65">
        <f t="shared" si="170"/>
        <v>0</v>
      </c>
      <c r="J291" s="88">
        <f t="shared" si="171"/>
        <v>0.9317651036317427</v>
      </c>
      <c r="K291" s="88">
        <f t="shared" si="172"/>
        <v>4.2057752978788214E-2</v>
      </c>
      <c r="L291" s="88">
        <f t="shared" si="173"/>
        <v>2.617714338946911E-2</v>
      </c>
      <c r="M291" s="88">
        <f t="shared" si="174"/>
        <v>0</v>
      </c>
      <c r="N291" s="88">
        <f t="shared" si="175"/>
        <v>0</v>
      </c>
      <c r="O291" s="88">
        <f t="shared" si="176"/>
        <v>0</v>
      </c>
      <c r="P291" s="65">
        <f t="shared" si="177"/>
        <v>0</v>
      </c>
      <c r="Q291" s="65">
        <f t="shared" si="177"/>
        <v>0</v>
      </c>
      <c r="R291" s="65">
        <f t="shared" si="177"/>
        <v>0</v>
      </c>
      <c r="S291" s="65">
        <f t="shared" si="177"/>
        <v>0</v>
      </c>
      <c r="T291" s="65">
        <f t="shared" si="178"/>
        <v>0</v>
      </c>
      <c r="U291" s="65">
        <f t="shared" si="178"/>
        <v>0</v>
      </c>
      <c r="V291" s="89">
        <f t="shared" si="179"/>
        <v>0</v>
      </c>
      <c r="W291" s="89">
        <f t="shared" si="180"/>
        <v>0</v>
      </c>
      <c r="X291" s="89">
        <f t="shared" si="181"/>
        <v>0</v>
      </c>
      <c r="Y291" s="89">
        <f t="shared" si="182"/>
        <v>0</v>
      </c>
      <c r="Z291" s="89">
        <f t="shared" si="183"/>
        <v>0</v>
      </c>
      <c r="AA291" s="89">
        <f t="shared" si="183"/>
        <v>0</v>
      </c>
      <c r="AB291" s="89">
        <f t="shared" si="184"/>
        <v>0</v>
      </c>
      <c r="AC291" s="89">
        <f t="shared" si="185"/>
        <v>0</v>
      </c>
      <c r="AD291" s="89">
        <f t="shared" si="186"/>
        <v>0</v>
      </c>
      <c r="AE291" s="89">
        <f t="shared" si="187"/>
        <v>0</v>
      </c>
      <c r="AF291" s="89">
        <f t="shared" si="188"/>
        <v>0</v>
      </c>
      <c r="AG291" s="89">
        <f t="shared" si="188"/>
        <v>0</v>
      </c>
      <c r="AH291" s="65">
        <v>16023339</v>
      </c>
      <c r="AI291" s="65">
        <v>723257</v>
      </c>
      <c r="AJ291" s="65">
        <v>450162</v>
      </c>
      <c r="AK291" s="65">
        <v>0</v>
      </c>
      <c r="AL291" s="65">
        <v>0</v>
      </c>
      <c r="AM291" s="65">
        <v>0</v>
      </c>
      <c r="AN291" s="89">
        <v>13991250376</v>
      </c>
      <c r="AO291" s="89">
        <v>764471100</v>
      </c>
      <c r="AP291" s="89">
        <v>464648021</v>
      </c>
      <c r="AQ291" s="89">
        <v>0</v>
      </c>
      <c r="AR291" s="89">
        <v>0</v>
      </c>
      <c r="AS291" s="89">
        <v>0</v>
      </c>
      <c r="AT291" s="89">
        <v>9003159274</v>
      </c>
      <c r="AU291" s="89">
        <v>425229794</v>
      </c>
      <c r="AV291" s="89">
        <v>300342738</v>
      </c>
      <c r="AW291" s="89">
        <v>0</v>
      </c>
      <c r="AX291" s="89">
        <v>0</v>
      </c>
      <c r="AY291" s="89">
        <v>0</v>
      </c>
      <c r="AZ291" s="65">
        <f t="shared" si="193"/>
        <v>873.17945254731239</v>
      </c>
      <c r="BA291" s="65">
        <f t="shared" si="193"/>
        <v>1056.984031955446</v>
      </c>
      <c r="BB291" s="65">
        <f t="shared" si="193"/>
        <v>1032.1795731314505</v>
      </c>
      <c r="BC291" s="65">
        <f t="shared" si="191"/>
        <v>0</v>
      </c>
      <c r="BD291" s="65">
        <f t="shared" si="191"/>
        <v>0</v>
      </c>
      <c r="BE291" s="65">
        <f t="shared" si="191"/>
        <v>0</v>
      </c>
      <c r="BF291" s="65">
        <f t="shared" si="194"/>
        <v>561.87785042805376</v>
      </c>
      <c r="BG291" s="65">
        <f t="shared" si="194"/>
        <v>587.93733624423965</v>
      </c>
      <c r="BH291" s="65">
        <f t="shared" si="194"/>
        <v>667.18811894384692</v>
      </c>
      <c r="BI291" s="65">
        <f t="shared" si="192"/>
        <v>0</v>
      </c>
      <c r="BJ291" s="65">
        <f t="shared" si="192"/>
        <v>0</v>
      </c>
      <c r="BK291" s="65">
        <f t="shared" si="192"/>
        <v>0</v>
      </c>
    </row>
    <row r="292" spans="2:63" hidden="1" outlineLevel="1">
      <c r="B292" s="56" t="s">
        <v>69</v>
      </c>
      <c r="C292" s="56" t="s">
        <v>39</v>
      </c>
      <c r="D292" s="88">
        <f t="shared" si="166"/>
        <v>0</v>
      </c>
      <c r="E292" s="88">
        <f t="shared" si="167"/>
        <v>0</v>
      </c>
      <c r="F292" s="65">
        <f t="shared" si="168"/>
        <v>0</v>
      </c>
      <c r="G292" s="65">
        <f t="shared" si="169"/>
        <v>0</v>
      </c>
      <c r="H292" s="65">
        <f t="shared" si="170"/>
        <v>0</v>
      </c>
      <c r="J292" s="88">
        <f t="shared" si="171"/>
        <v>0.30233918275901323</v>
      </c>
      <c r="K292" s="88">
        <f t="shared" si="172"/>
        <v>0.12386860133278009</v>
      </c>
      <c r="L292" s="88">
        <f t="shared" si="173"/>
        <v>0.13222723531624195</v>
      </c>
      <c r="M292" s="88">
        <f t="shared" si="174"/>
        <v>0.1679988102863024</v>
      </c>
      <c r="N292" s="88">
        <f t="shared" si="175"/>
        <v>0.21758625555448893</v>
      </c>
      <c r="O292" s="88">
        <f t="shared" si="176"/>
        <v>5.5979914751173407E-2</v>
      </c>
      <c r="P292" s="65">
        <f t="shared" si="177"/>
        <v>0</v>
      </c>
      <c r="Q292" s="65">
        <f t="shared" si="177"/>
        <v>0</v>
      </c>
      <c r="R292" s="65">
        <f t="shared" si="177"/>
        <v>0</v>
      </c>
      <c r="S292" s="65">
        <f t="shared" si="177"/>
        <v>0</v>
      </c>
      <c r="T292" s="65">
        <f t="shared" si="178"/>
        <v>0</v>
      </c>
      <c r="U292" s="65">
        <f t="shared" si="178"/>
        <v>0</v>
      </c>
      <c r="V292" s="89">
        <f t="shared" si="179"/>
        <v>0</v>
      </c>
      <c r="W292" s="89">
        <f t="shared" si="180"/>
        <v>0</v>
      </c>
      <c r="X292" s="89">
        <f t="shared" si="181"/>
        <v>0</v>
      </c>
      <c r="Y292" s="89">
        <f t="shared" si="182"/>
        <v>0</v>
      </c>
      <c r="Z292" s="89">
        <f t="shared" si="183"/>
        <v>0</v>
      </c>
      <c r="AA292" s="89">
        <f t="shared" si="183"/>
        <v>0</v>
      </c>
      <c r="AB292" s="89">
        <f t="shared" si="184"/>
        <v>0</v>
      </c>
      <c r="AC292" s="89">
        <f t="shared" si="185"/>
        <v>0</v>
      </c>
      <c r="AD292" s="89">
        <f t="shared" si="186"/>
        <v>0</v>
      </c>
      <c r="AE292" s="89">
        <f t="shared" si="187"/>
        <v>0</v>
      </c>
      <c r="AF292" s="89">
        <f t="shared" si="188"/>
        <v>0</v>
      </c>
      <c r="AG292" s="89">
        <f t="shared" si="188"/>
        <v>0</v>
      </c>
      <c r="AH292" s="65">
        <v>0</v>
      </c>
      <c r="AI292" s="65">
        <v>0</v>
      </c>
      <c r="AJ292" s="65">
        <v>0</v>
      </c>
      <c r="AK292" s="65">
        <v>0</v>
      </c>
      <c r="AL292" s="65">
        <v>0</v>
      </c>
      <c r="AM292" s="65">
        <v>0</v>
      </c>
      <c r="AN292" s="89">
        <v>0</v>
      </c>
      <c r="AO292" s="89">
        <v>0</v>
      </c>
      <c r="AP292" s="89">
        <v>0</v>
      </c>
      <c r="AQ292" s="89">
        <v>0</v>
      </c>
      <c r="AR292" s="89">
        <v>0</v>
      </c>
      <c r="AS292" s="89">
        <v>0</v>
      </c>
      <c r="AT292" s="89">
        <v>0</v>
      </c>
      <c r="AU292" s="89">
        <v>0</v>
      </c>
      <c r="AV292" s="89">
        <v>0</v>
      </c>
      <c r="AW292" s="89">
        <v>0</v>
      </c>
      <c r="AX292" s="89">
        <v>0</v>
      </c>
      <c r="AY292" s="89">
        <v>0</v>
      </c>
      <c r="AZ292" s="65">
        <f t="shared" si="193"/>
        <v>0</v>
      </c>
      <c r="BA292" s="65">
        <f t="shared" si="193"/>
        <v>0</v>
      </c>
      <c r="BB292" s="65">
        <f t="shared" si="193"/>
        <v>0</v>
      </c>
      <c r="BC292" s="65">
        <f t="shared" si="191"/>
        <v>0</v>
      </c>
      <c r="BD292" s="65">
        <f t="shared" si="191"/>
        <v>0</v>
      </c>
      <c r="BE292" s="65">
        <f t="shared" si="191"/>
        <v>0</v>
      </c>
      <c r="BF292" s="65">
        <f t="shared" si="194"/>
        <v>0</v>
      </c>
      <c r="BG292" s="65">
        <f t="shared" si="194"/>
        <v>0</v>
      </c>
      <c r="BH292" s="65">
        <f t="shared" si="194"/>
        <v>0</v>
      </c>
      <c r="BI292" s="65">
        <f t="shared" si="192"/>
        <v>0</v>
      </c>
      <c r="BJ292" s="65">
        <f t="shared" si="192"/>
        <v>0</v>
      </c>
      <c r="BK292" s="65">
        <f t="shared" si="192"/>
        <v>0</v>
      </c>
    </row>
    <row r="293" spans="2:63" hidden="1" outlineLevel="1">
      <c r="B293" s="56" t="s">
        <v>69</v>
      </c>
      <c r="C293" s="56" t="s">
        <v>38</v>
      </c>
      <c r="D293" s="88">
        <f t="shared" si="166"/>
        <v>0</v>
      </c>
      <c r="E293" s="88">
        <f t="shared" si="167"/>
        <v>0</v>
      </c>
      <c r="F293" s="65">
        <f t="shared" si="168"/>
        <v>0</v>
      </c>
      <c r="G293" s="65">
        <f t="shared" si="169"/>
        <v>0</v>
      </c>
      <c r="H293" s="65">
        <f t="shared" si="170"/>
        <v>0</v>
      </c>
      <c r="J293" s="88">
        <f t="shared" si="171"/>
        <v>0.30233918275901323</v>
      </c>
      <c r="K293" s="88">
        <f t="shared" si="172"/>
        <v>0.12386860133278009</v>
      </c>
      <c r="L293" s="88">
        <f t="shared" si="173"/>
        <v>0.13222723531624195</v>
      </c>
      <c r="M293" s="88">
        <f t="shared" si="174"/>
        <v>0.1679988102863024</v>
      </c>
      <c r="N293" s="88">
        <f t="shared" si="175"/>
        <v>0.21758625555448893</v>
      </c>
      <c r="O293" s="88">
        <f t="shared" si="176"/>
        <v>5.5979914751173407E-2</v>
      </c>
      <c r="P293" s="65">
        <f t="shared" si="177"/>
        <v>0</v>
      </c>
      <c r="Q293" s="65">
        <f t="shared" si="177"/>
        <v>0</v>
      </c>
      <c r="R293" s="65">
        <f t="shared" si="177"/>
        <v>0</v>
      </c>
      <c r="S293" s="65">
        <f t="shared" si="177"/>
        <v>0</v>
      </c>
      <c r="T293" s="65">
        <f t="shared" si="178"/>
        <v>0</v>
      </c>
      <c r="U293" s="65">
        <f t="shared" si="178"/>
        <v>0</v>
      </c>
      <c r="V293" s="89">
        <f t="shared" si="179"/>
        <v>0</v>
      </c>
      <c r="W293" s="89">
        <f t="shared" si="180"/>
        <v>0</v>
      </c>
      <c r="X293" s="89">
        <f t="shared" si="181"/>
        <v>0</v>
      </c>
      <c r="Y293" s="89">
        <f t="shared" si="182"/>
        <v>0</v>
      </c>
      <c r="Z293" s="89">
        <f t="shared" si="183"/>
        <v>0</v>
      </c>
      <c r="AA293" s="89">
        <f t="shared" si="183"/>
        <v>0</v>
      </c>
      <c r="AB293" s="89">
        <f t="shared" si="184"/>
        <v>0</v>
      </c>
      <c r="AC293" s="89">
        <f t="shared" si="185"/>
        <v>0</v>
      </c>
      <c r="AD293" s="89">
        <f t="shared" si="186"/>
        <v>0</v>
      </c>
      <c r="AE293" s="89">
        <f t="shared" si="187"/>
        <v>0</v>
      </c>
      <c r="AF293" s="89">
        <f t="shared" si="188"/>
        <v>0</v>
      </c>
      <c r="AG293" s="89">
        <f t="shared" si="188"/>
        <v>0</v>
      </c>
      <c r="AH293" s="65">
        <v>0</v>
      </c>
      <c r="AI293" s="65">
        <v>0</v>
      </c>
      <c r="AJ293" s="65">
        <v>0</v>
      </c>
      <c r="AK293" s="65">
        <v>0</v>
      </c>
      <c r="AL293" s="65">
        <v>0</v>
      </c>
      <c r="AM293" s="65">
        <v>0</v>
      </c>
      <c r="AN293" s="89">
        <v>0</v>
      </c>
      <c r="AO293" s="89">
        <v>0</v>
      </c>
      <c r="AP293" s="89">
        <v>0</v>
      </c>
      <c r="AQ293" s="89">
        <v>0</v>
      </c>
      <c r="AR293" s="89">
        <v>0</v>
      </c>
      <c r="AS293" s="89">
        <v>0</v>
      </c>
      <c r="AT293" s="89">
        <v>0</v>
      </c>
      <c r="AU293" s="89">
        <v>0</v>
      </c>
      <c r="AV293" s="89">
        <v>0</v>
      </c>
      <c r="AW293" s="89">
        <v>0</v>
      </c>
      <c r="AX293" s="89">
        <v>0</v>
      </c>
      <c r="AY293" s="89">
        <v>0</v>
      </c>
      <c r="AZ293" s="65">
        <f t="shared" si="193"/>
        <v>0</v>
      </c>
      <c r="BA293" s="65">
        <f t="shared" si="193"/>
        <v>0</v>
      </c>
      <c r="BB293" s="65">
        <f t="shared" si="193"/>
        <v>0</v>
      </c>
      <c r="BC293" s="65">
        <f t="shared" si="191"/>
        <v>0</v>
      </c>
      <c r="BD293" s="65">
        <f t="shared" si="191"/>
        <v>0</v>
      </c>
      <c r="BE293" s="65">
        <f t="shared" si="191"/>
        <v>0</v>
      </c>
      <c r="BF293" s="65">
        <f t="shared" si="194"/>
        <v>0</v>
      </c>
      <c r="BG293" s="65">
        <f t="shared" si="194"/>
        <v>0</v>
      </c>
      <c r="BH293" s="65">
        <f t="shared" si="194"/>
        <v>0</v>
      </c>
      <c r="BI293" s="65">
        <f t="shared" si="192"/>
        <v>0</v>
      </c>
      <c r="BJ293" s="65">
        <f t="shared" si="192"/>
        <v>0</v>
      </c>
      <c r="BK293" s="65">
        <f t="shared" si="192"/>
        <v>0</v>
      </c>
    </row>
    <row r="294" spans="2:63" hidden="1" outlineLevel="1">
      <c r="B294" s="56" t="s">
        <v>69</v>
      </c>
      <c r="C294" s="56" t="s">
        <v>37</v>
      </c>
      <c r="D294" s="88">
        <f t="shared" si="166"/>
        <v>0</v>
      </c>
      <c r="E294" s="88">
        <f t="shared" si="167"/>
        <v>0</v>
      </c>
      <c r="F294" s="65">
        <f t="shared" si="168"/>
        <v>0</v>
      </c>
      <c r="G294" s="65">
        <f t="shared" si="169"/>
        <v>0</v>
      </c>
      <c r="H294" s="65">
        <f t="shared" si="170"/>
        <v>0</v>
      </c>
      <c r="J294" s="88">
        <f t="shared" si="171"/>
        <v>0.38388844070531292</v>
      </c>
      <c r="K294" s="88">
        <f t="shared" si="172"/>
        <v>0</v>
      </c>
      <c r="L294" s="88">
        <f t="shared" si="173"/>
        <v>0.61611155929468708</v>
      </c>
      <c r="M294" s="88">
        <f t="shared" si="174"/>
        <v>0</v>
      </c>
      <c r="N294" s="88">
        <f t="shared" si="175"/>
        <v>0</v>
      </c>
      <c r="O294" s="88">
        <f t="shared" si="176"/>
        <v>0</v>
      </c>
      <c r="P294" s="65">
        <f t="shared" si="177"/>
        <v>0</v>
      </c>
      <c r="Q294" s="65">
        <f t="shared" si="177"/>
        <v>0</v>
      </c>
      <c r="R294" s="65">
        <f t="shared" si="177"/>
        <v>0</v>
      </c>
      <c r="S294" s="65">
        <f t="shared" si="177"/>
        <v>0</v>
      </c>
      <c r="T294" s="65">
        <f t="shared" si="178"/>
        <v>0</v>
      </c>
      <c r="U294" s="65">
        <f t="shared" si="178"/>
        <v>0</v>
      </c>
      <c r="V294" s="89">
        <f t="shared" si="179"/>
        <v>0</v>
      </c>
      <c r="W294" s="89">
        <f t="shared" si="180"/>
        <v>0</v>
      </c>
      <c r="X294" s="89">
        <f t="shared" si="181"/>
        <v>0</v>
      </c>
      <c r="Y294" s="89">
        <f t="shared" si="182"/>
        <v>0</v>
      </c>
      <c r="Z294" s="89">
        <f t="shared" si="183"/>
        <v>0</v>
      </c>
      <c r="AA294" s="89">
        <f t="shared" si="183"/>
        <v>0</v>
      </c>
      <c r="AB294" s="89">
        <f t="shared" si="184"/>
        <v>0</v>
      </c>
      <c r="AC294" s="89">
        <f t="shared" si="185"/>
        <v>0</v>
      </c>
      <c r="AD294" s="89">
        <f t="shared" si="186"/>
        <v>0</v>
      </c>
      <c r="AE294" s="89">
        <f t="shared" si="187"/>
        <v>0</v>
      </c>
      <c r="AF294" s="89">
        <f t="shared" si="188"/>
        <v>0</v>
      </c>
      <c r="AG294" s="89">
        <f t="shared" si="188"/>
        <v>0</v>
      </c>
      <c r="AH294" s="65">
        <v>3331</v>
      </c>
      <c r="AI294" s="65">
        <v>0</v>
      </c>
      <c r="AJ294" s="65">
        <v>5346</v>
      </c>
      <c r="AK294" s="65">
        <v>0</v>
      </c>
      <c r="AL294" s="65">
        <v>0</v>
      </c>
      <c r="AM294" s="65">
        <v>0</v>
      </c>
      <c r="AN294" s="89">
        <v>2120013</v>
      </c>
      <c r="AO294" s="89">
        <v>0</v>
      </c>
      <c r="AP294" s="89">
        <v>993036</v>
      </c>
      <c r="AQ294" s="89">
        <v>0</v>
      </c>
      <c r="AR294" s="89">
        <v>190</v>
      </c>
      <c r="AS294" s="89">
        <v>0</v>
      </c>
      <c r="AT294" s="89">
        <v>6150817</v>
      </c>
      <c r="AU294" s="89">
        <v>0</v>
      </c>
      <c r="AV294" s="89">
        <v>10836339</v>
      </c>
      <c r="AW294" s="89">
        <v>0</v>
      </c>
      <c r="AX294" s="89">
        <v>338</v>
      </c>
      <c r="AY294" s="89">
        <v>0</v>
      </c>
      <c r="AZ294" s="65">
        <f t="shared" si="193"/>
        <v>636.44941459021311</v>
      </c>
      <c r="BA294" s="65">
        <f t="shared" si="193"/>
        <v>0</v>
      </c>
      <c r="BB294" s="65">
        <f t="shared" si="193"/>
        <v>185.75308641975309</v>
      </c>
      <c r="BC294" s="65">
        <f t="shared" si="191"/>
        <v>0</v>
      </c>
      <c r="BD294" s="65">
        <f t="shared" si="191"/>
        <v>0</v>
      </c>
      <c r="BE294" s="65">
        <f t="shared" si="191"/>
        <v>0</v>
      </c>
      <c r="BF294" s="65">
        <f t="shared" si="194"/>
        <v>1846.5376763734614</v>
      </c>
      <c r="BG294" s="65">
        <f t="shared" si="194"/>
        <v>0</v>
      </c>
      <c r="BH294" s="65">
        <f t="shared" si="194"/>
        <v>2026.9994388327721</v>
      </c>
      <c r="BI294" s="65">
        <f t="shared" si="192"/>
        <v>0</v>
      </c>
      <c r="BJ294" s="65">
        <f t="shared" si="192"/>
        <v>0</v>
      </c>
      <c r="BK294" s="65">
        <f t="shared" si="192"/>
        <v>0</v>
      </c>
    </row>
    <row r="295" spans="2:63" hidden="1" outlineLevel="1">
      <c r="B295" s="56" t="s">
        <v>69</v>
      </c>
      <c r="C295" s="56" t="s">
        <v>36</v>
      </c>
      <c r="D295" s="88">
        <f t="shared" si="166"/>
        <v>0</v>
      </c>
      <c r="E295" s="88">
        <f t="shared" si="167"/>
        <v>0</v>
      </c>
      <c r="F295" s="65">
        <f t="shared" si="168"/>
        <v>0</v>
      </c>
      <c r="G295" s="65">
        <f t="shared" si="169"/>
        <v>0</v>
      </c>
      <c r="H295" s="65">
        <f t="shared" si="170"/>
        <v>0</v>
      </c>
      <c r="J295" s="88">
        <f t="shared" si="171"/>
        <v>0.7977627552913944</v>
      </c>
      <c r="K295" s="88">
        <f t="shared" si="172"/>
        <v>9.122724061239694E-2</v>
      </c>
      <c r="L295" s="88">
        <f t="shared" si="173"/>
        <v>0.11077357862933711</v>
      </c>
      <c r="M295" s="88">
        <f t="shared" si="174"/>
        <v>0</v>
      </c>
      <c r="N295" s="88">
        <f t="shared" si="175"/>
        <v>2.3642546687156874E-4</v>
      </c>
      <c r="O295" s="88">
        <f t="shared" si="176"/>
        <v>0</v>
      </c>
      <c r="P295" s="65">
        <f t="shared" si="177"/>
        <v>0</v>
      </c>
      <c r="Q295" s="65">
        <f t="shared" si="177"/>
        <v>0</v>
      </c>
      <c r="R295" s="65">
        <f t="shared" si="177"/>
        <v>0</v>
      </c>
      <c r="S295" s="65">
        <f t="shared" si="177"/>
        <v>0</v>
      </c>
      <c r="T295" s="65">
        <f t="shared" si="178"/>
        <v>0</v>
      </c>
      <c r="U295" s="65">
        <f t="shared" si="178"/>
        <v>0</v>
      </c>
      <c r="V295" s="89">
        <f t="shared" si="179"/>
        <v>0</v>
      </c>
      <c r="W295" s="89">
        <f t="shared" si="180"/>
        <v>0</v>
      </c>
      <c r="X295" s="89">
        <f t="shared" si="181"/>
        <v>0</v>
      </c>
      <c r="Y295" s="89">
        <f t="shared" si="182"/>
        <v>0</v>
      </c>
      <c r="Z295" s="89">
        <f t="shared" si="183"/>
        <v>0</v>
      </c>
      <c r="AA295" s="89">
        <f t="shared" si="183"/>
        <v>0</v>
      </c>
      <c r="AB295" s="89">
        <f t="shared" si="184"/>
        <v>0</v>
      </c>
      <c r="AC295" s="89">
        <f t="shared" si="185"/>
        <v>0</v>
      </c>
      <c r="AD295" s="89">
        <f t="shared" si="186"/>
        <v>0</v>
      </c>
      <c r="AE295" s="89">
        <f t="shared" si="187"/>
        <v>0</v>
      </c>
      <c r="AF295" s="89">
        <f t="shared" si="188"/>
        <v>0</v>
      </c>
      <c r="AG295" s="89">
        <f t="shared" si="188"/>
        <v>0</v>
      </c>
      <c r="AH295" s="65">
        <v>290187</v>
      </c>
      <c r="AI295" s="65">
        <v>33184</v>
      </c>
      <c r="AJ295" s="65">
        <v>40294</v>
      </c>
      <c r="AK295" s="65">
        <v>0</v>
      </c>
      <c r="AL295" s="65">
        <v>86</v>
      </c>
      <c r="AM295" s="65">
        <v>0</v>
      </c>
      <c r="AN295" s="89">
        <v>588582989</v>
      </c>
      <c r="AO295" s="89">
        <v>50175960</v>
      </c>
      <c r="AP295" s="89">
        <v>73084149</v>
      </c>
      <c r="AQ295" s="89">
        <v>0</v>
      </c>
      <c r="AR295" s="89">
        <v>246571</v>
      </c>
      <c r="AS295" s="89">
        <v>0</v>
      </c>
      <c r="AT295" s="89">
        <v>507659442</v>
      </c>
      <c r="AU295" s="89">
        <v>52927978</v>
      </c>
      <c r="AV295" s="89">
        <v>70379616</v>
      </c>
      <c r="AW295" s="89">
        <v>0</v>
      </c>
      <c r="AX295" s="89">
        <v>150852</v>
      </c>
      <c r="AY295" s="89">
        <v>0</v>
      </c>
      <c r="AZ295" s="65">
        <f t="shared" si="193"/>
        <v>2028.2886173398533</v>
      </c>
      <c r="BA295" s="65">
        <f t="shared" si="193"/>
        <v>1512.0527965284475</v>
      </c>
      <c r="BB295" s="65">
        <f t="shared" si="193"/>
        <v>1813.772497145977</v>
      </c>
      <c r="BC295" s="65">
        <f t="shared" si="191"/>
        <v>0</v>
      </c>
      <c r="BD295" s="65">
        <f t="shared" si="191"/>
        <v>2867.1046511627906</v>
      </c>
      <c r="BE295" s="65">
        <f t="shared" si="191"/>
        <v>0</v>
      </c>
      <c r="BF295" s="65">
        <f t="shared" si="194"/>
        <v>1749.4217246120604</v>
      </c>
      <c r="BG295" s="65">
        <f t="shared" si="194"/>
        <v>1594.9848722275794</v>
      </c>
      <c r="BH295" s="65">
        <f t="shared" si="194"/>
        <v>1746.6525040949025</v>
      </c>
      <c r="BI295" s="65">
        <f t="shared" si="192"/>
        <v>0</v>
      </c>
      <c r="BJ295" s="65">
        <f t="shared" si="192"/>
        <v>1754.0930232558139</v>
      </c>
      <c r="BK295" s="65">
        <f t="shared" si="192"/>
        <v>0</v>
      </c>
    </row>
    <row r="296" spans="2:63" hidden="1" outlineLevel="1">
      <c r="B296" s="56" t="s">
        <v>69</v>
      </c>
      <c r="C296" s="56" t="s">
        <v>35</v>
      </c>
      <c r="D296" s="88">
        <f t="shared" si="166"/>
        <v>0</v>
      </c>
      <c r="E296" s="88">
        <f t="shared" si="167"/>
        <v>0</v>
      </c>
      <c r="F296" s="65">
        <f t="shared" si="168"/>
        <v>0</v>
      </c>
      <c r="G296" s="65">
        <f t="shared" si="169"/>
        <v>0</v>
      </c>
      <c r="H296" s="65">
        <f t="shared" si="170"/>
        <v>0</v>
      </c>
      <c r="J296" s="88">
        <f t="shared" si="171"/>
        <v>0.89074167327772646</v>
      </c>
      <c r="K296" s="88">
        <f t="shared" si="172"/>
        <v>2.7047899902907973E-3</v>
      </c>
      <c r="L296" s="88">
        <f t="shared" si="173"/>
        <v>0.10655353673198277</v>
      </c>
      <c r="M296" s="88">
        <f t="shared" si="174"/>
        <v>0</v>
      </c>
      <c r="N296" s="88">
        <f t="shared" si="175"/>
        <v>0</v>
      </c>
      <c r="O296" s="88">
        <f t="shared" si="176"/>
        <v>0</v>
      </c>
      <c r="P296" s="65">
        <f t="shared" si="177"/>
        <v>0</v>
      </c>
      <c r="Q296" s="65">
        <f t="shared" si="177"/>
        <v>0</v>
      </c>
      <c r="R296" s="65">
        <f t="shared" si="177"/>
        <v>0</v>
      </c>
      <c r="S296" s="65">
        <f t="shared" si="177"/>
        <v>0</v>
      </c>
      <c r="T296" s="65">
        <f t="shared" si="178"/>
        <v>0</v>
      </c>
      <c r="U296" s="65">
        <f t="shared" si="178"/>
        <v>0</v>
      </c>
      <c r="V296" s="89">
        <f t="shared" si="179"/>
        <v>0</v>
      </c>
      <c r="W296" s="89">
        <f t="shared" si="180"/>
        <v>0</v>
      </c>
      <c r="X296" s="89">
        <f t="shared" si="181"/>
        <v>0</v>
      </c>
      <c r="Y296" s="89">
        <f t="shared" si="182"/>
        <v>0</v>
      </c>
      <c r="Z296" s="89">
        <f t="shared" si="183"/>
        <v>0</v>
      </c>
      <c r="AA296" s="89">
        <f t="shared" si="183"/>
        <v>0</v>
      </c>
      <c r="AB296" s="89">
        <f t="shared" si="184"/>
        <v>0</v>
      </c>
      <c r="AC296" s="89">
        <f t="shared" si="185"/>
        <v>0</v>
      </c>
      <c r="AD296" s="89">
        <f t="shared" si="186"/>
        <v>0</v>
      </c>
      <c r="AE296" s="89">
        <f t="shared" si="187"/>
        <v>0</v>
      </c>
      <c r="AF296" s="89">
        <f t="shared" si="188"/>
        <v>0</v>
      </c>
      <c r="AG296" s="89">
        <f t="shared" si="188"/>
        <v>0</v>
      </c>
      <c r="AH296" s="65">
        <v>762376</v>
      </c>
      <c r="AI296" s="65">
        <v>2315</v>
      </c>
      <c r="AJ296" s="65">
        <v>91198</v>
      </c>
      <c r="AK296" s="65">
        <v>0</v>
      </c>
      <c r="AL296" s="65">
        <v>0</v>
      </c>
      <c r="AM296" s="65">
        <v>0</v>
      </c>
      <c r="AN296" s="89">
        <v>1266487625</v>
      </c>
      <c r="AO296" s="89">
        <v>4167535</v>
      </c>
      <c r="AP296" s="89">
        <v>147281007</v>
      </c>
      <c r="AQ296" s="89">
        <v>0</v>
      </c>
      <c r="AR296" s="89">
        <v>0</v>
      </c>
      <c r="AS296" s="89">
        <v>0</v>
      </c>
      <c r="AT296" s="89">
        <v>956760120</v>
      </c>
      <c r="AU296" s="89">
        <v>2701083</v>
      </c>
      <c r="AV296" s="89">
        <v>117049794</v>
      </c>
      <c r="AW296" s="89">
        <v>0</v>
      </c>
      <c r="AX296" s="89">
        <v>0</v>
      </c>
      <c r="AY296" s="89">
        <v>0</v>
      </c>
      <c r="AZ296" s="65">
        <f t="shared" si="193"/>
        <v>1661.2375323987114</v>
      </c>
      <c r="BA296" s="65">
        <f t="shared" si="193"/>
        <v>1800.2311015118792</v>
      </c>
      <c r="BB296" s="65">
        <f t="shared" si="193"/>
        <v>1614.9587381302222</v>
      </c>
      <c r="BC296" s="65">
        <f t="shared" si="191"/>
        <v>0</v>
      </c>
      <c r="BD296" s="65">
        <f t="shared" si="191"/>
        <v>0</v>
      </c>
      <c r="BE296" s="65">
        <f t="shared" si="191"/>
        <v>0</v>
      </c>
      <c r="BF296" s="65">
        <f t="shared" si="194"/>
        <v>1254.9714576534413</v>
      </c>
      <c r="BG296" s="65">
        <f t="shared" si="194"/>
        <v>1166.774514038877</v>
      </c>
      <c r="BH296" s="65">
        <f t="shared" si="194"/>
        <v>1283.4688699313581</v>
      </c>
      <c r="BI296" s="65">
        <f t="shared" si="192"/>
        <v>0</v>
      </c>
      <c r="BJ296" s="65">
        <f t="shared" si="192"/>
        <v>0</v>
      </c>
      <c r="BK296" s="65">
        <f t="shared" si="192"/>
        <v>0</v>
      </c>
    </row>
    <row r="297" spans="2:63" hidden="1" outlineLevel="1">
      <c r="B297" s="56" t="s">
        <v>69</v>
      </c>
      <c r="C297" s="56" t="s">
        <v>34</v>
      </c>
      <c r="D297" s="88">
        <f t="shared" si="166"/>
        <v>0</v>
      </c>
      <c r="E297" s="88">
        <f t="shared" si="167"/>
        <v>0</v>
      </c>
      <c r="F297" s="65">
        <f t="shared" si="168"/>
        <v>0</v>
      </c>
      <c r="G297" s="65">
        <f t="shared" si="169"/>
        <v>0</v>
      </c>
      <c r="H297" s="65">
        <f t="shared" si="170"/>
        <v>0</v>
      </c>
      <c r="J297" s="88">
        <f t="shared" si="171"/>
        <v>0.30233918275901323</v>
      </c>
      <c r="K297" s="88">
        <f t="shared" si="172"/>
        <v>0.12386860133278009</v>
      </c>
      <c r="L297" s="88">
        <f t="shared" si="173"/>
        <v>0.13222723531624195</v>
      </c>
      <c r="M297" s="88">
        <f t="shared" si="174"/>
        <v>0.1679988102863024</v>
      </c>
      <c r="N297" s="88">
        <f t="shared" si="175"/>
        <v>0.21758625555448893</v>
      </c>
      <c r="O297" s="88">
        <f t="shared" si="176"/>
        <v>5.5979914751173407E-2</v>
      </c>
      <c r="P297" s="65">
        <f t="shared" si="177"/>
        <v>0</v>
      </c>
      <c r="Q297" s="65">
        <f t="shared" si="177"/>
        <v>0</v>
      </c>
      <c r="R297" s="65">
        <f t="shared" si="177"/>
        <v>0</v>
      </c>
      <c r="S297" s="65">
        <f t="shared" si="177"/>
        <v>0</v>
      </c>
      <c r="T297" s="65">
        <f t="shared" si="178"/>
        <v>0</v>
      </c>
      <c r="U297" s="65">
        <f t="shared" si="178"/>
        <v>0</v>
      </c>
      <c r="V297" s="89">
        <f t="shared" si="179"/>
        <v>0</v>
      </c>
      <c r="W297" s="89">
        <f t="shared" si="180"/>
        <v>0</v>
      </c>
      <c r="X297" s="89">
        <f t="shared" si="181"/>
        <v>0</v>
      </c>
      <c r="Y297" s="89">
        <f t="shared" si="182"/>
        <v>0</v>
      </c>
      <c r="Z297" s="89">
        <f t="shared" si="183"/>
        <v>0</v>
      </c>
      <c r="AA297" s="89">
        <f t="shared" si="183"/>
        <v>0</v>
      </c>
      <c r="AB297" s="89">
        <f t="shared" si="184"/>
        <v>0</v>
      </c>
      <c r="AC297" s="89">
        <f t="shared" si="185"/>
        <v>0</v>
      </c>
      <c r="AD297" s="89">
        <f t="shared" si="186"/>
        <v>0</v>
      </c>
      <c r="AE297" s="89">
        <f t="shared" si="187"/>
        <v>0</v>
      </c>
      <c r="AF297" s="89">
        <f t="shared" si="188"/>
        <v>0</v>
      </c>
      <c r="AG297" s="89">
        <f t="shared" si="188"/>
        <v>0</v>
      </c>
      <c r="AH297" s="65">
        <v>0</v>
      </c>
      <c r="AI297" s="65">
        <v>0</v>
      </c>
      <c r="AJ297" s="65">
        <v>0</v>
      </c>
      <c r="AK297" s="65">
        <v>0</v>
      </c>
      <c r="AL297" s="65">
        <v>0</v>
      </c>
      <c r="AM297" s="65">
        <v>0</v>
      </c>
      <c r="AN297" s="89">
        <v>0</v>
      </c>
      <c r="AO297" s="89">
        <v>0</v>
      </c>
      <c r="AP297" s="89">
        <v>0</v>
      </c>
      <c r="AQ297" s="89">
        <v>0</v>
      </c>
      <c r="AR297" s="89">
        <v>0</v>
      </c>
      <c r="AS297" s="89">
        <v>0</v>
      </c>
      <c r="AT297" s="89">
        <v>0</v>
      </c>
      <c r="AU297" s="89">
        <v>0</v>
      </c>
      <c r="AV297" s="89">
        <v>0</v>
      </c>
      <c r="AW297" s="89">
        <v>0</v>
      </c>
      <c r="AX297" s="89">
        <v>0</v>
      </c>
      <c r="AY297" s="89">
        <v>0</v>
      </c>
      <c r="AZ297" s="65">
        <f t="shared" si="193"/>
        <v>0</v>
      </c>
      <c r="BA297" s="65">
        <f t="shared" si="193"/>
        <v>0</v>
      </c>
      <c r="BB297" s="65">
        <f t="shared" si="193"/>
        <v>0</v>
      </c>
      <c r="BC297" s="65">
        <f t="shared" si="191"/>
        <v>0</v>
      </c>
      <c r="BD297" s="65">
        <f t="shared" si="191"/>
        <v>0</v>
      </c>
      <c r="BE297" s="65">
        <f t="shared" si="191"/>
        <v>0</v>
      </c>
      <c r="BF297" s="65">
        <f t="shared" si="194"/>
        <v>0</v>
      </c>
      <c r="BG297" s="65">
        <f t="shared" si="194"/>
        <v>0</v>
      </c>
      <c r="BH297" s="65">
        <f t="shared" si="194"/>
        <v>0</v>
      </c>
      <c r="BI297" s="65">
        <f t="shared" si="192"/>
        <v>0</v>
      </c>
      <c r="BJ297" s="65">
        <f t="shared" si="192"/>
        <v>0</v>
      </c>
      <c r="BK297" s="65">
        <f t="shared" si="192"/>
        <v>0</v>
      </c>
    </row>
    <row r="298" spans="2:63" hidden="1" outlineLevel="1">
      <c r="B298" s="56" t="s">
        <v>69</v>
      </c>
      <c r="C298" s="56" t="s">
        <v>33</v>
      </c>
      <c r="D298" s="88">
        <f t="shared" si="166"/>
        <v>0</v>
      </c>
      <c r="E298" s="88">
        <f t="shared" si="167"/>
        <v>0</v>
      </c>
      <c r="F298" s="65">
        <f t="shared" si="168"/>
        <v>0</v>
      </c>
      <c r="G298" s="65">
        <f t="shared" si="169"/>
        <v>0</v>
      </c>
      <c r="H298" s="65">
        <f t="shared" si="170"/>
        <v>0</v>
      </c>
      <c r="J298" s="88">
        <f t="shared" si="171"/>
        <v>8.875575525600488E-4</v>
      </c>
      <c r="K298" s="88">
        <f t="shared" si="172"/>
        <v>0</v>
      </c>
      <c r="L298" s="88">
        <f t="shared" si="173"/>
        <v>3.3915792977200862E-2</v>
      </c>
      <c r="M298" s="88">
        <f t="shared" si="174"/>
        <v>0.96519664947023909</v>
      </c>
      <c r="N298" s="88">
        <f t="shared" si="175"/>
        <v>0</v>
      </c>
      <c r="O298" s="88">
        <f t="shared" si="176"/>
        <v>0</v>
      </c>
      <c r="P298" s="65">
        <f t="shared" si="177"/>
        <v>0</v>
      </c>
      <c r="Q298" s="65">
        <f t="shared" si="177"/>
        <v>0</v>
      </c>
      <c r="R298" s="65">
        <f t="shared" si="177"/>
        <v>0</v>
      </c>
      <c r="S298" s="65">
        <f t="shared" si="177"/>
        <v>0</v>
      </c>
      <c r="T298" s="65">
        <f t="shared" si="178"/>
        <v>0</v>
      </c>
      <c r="U298" s="65">
        <f t="shared" si="178"/>
        <v>0</v>
      </c>
      <c r="V298" s="89">
        <f t="shared" si="179"/>
        <v>0</v>
      </c>
      <c r="W298" s="89">
        <f t="shared" si="180"/>
        <v>0</v>
      </c>
      <c r="X298" s="89">
        <f t="shared" si="181"/>
        <v>0</v>
      </c>
      <c r="Y298" s="89">
        <f t="shared" si="182"/>
        <v>0</v>
      </c>
      <c r="Z298" s="89">
        <f t="shared" si="183"/>
        <v>0</v>
      </c>
      <c r="AA298" s="89">
        <f t="shared" si="183"/>
        <v>0</v>
      </c>
      <c r="AB298" s="89">
        <f t="shared" si="184"/>
        <v>0</v>
      </c>
      <c r="AC298" s="89">
        <f t="shared" si="185"/>
        <v>0</v>
      </c>
      <c r="AD298" s="89">
        <f t="shared" si="186"/>
        <v>0</v>
      </c>
      <c r="AE298" s="89">
        <f t="shared" si="187"/>
        <v>0</v>
      </c>
      <c r="AF298" s="89">
        <f t="shared" si="188"/>
        <v>0</v>
      </c>
      <c r="AG298" s="89">
        <f t="shared" si="188"/>
        <v>0</v>
      </c>
      <c r="AH298" s="65">
        <v>80</v>
      </c>
      <c r="AI298" s="65">
        <v>0</v>
      </c>
      <c r="AJ298" s="65">
        <v>3057</v>
      </c>
      <c r="AK298" s="65">
        <v>86998</v>
      </c>
      <c r="AL298" s="65">
        <v>0</v>
      </c>
      <c r="AM298" s="65">
        <v>0</v>
      </c>
      <c r="AN298" s="89">
        <v>64991</v>
      </c>
      <c r="AO298" s="89">
        <v>0</v>
      </c>
      <c r="AP298" s="89">
        <v>1880896</v>
      </c>
      <c r="AQ298" s="89">
        <v>63297782</v>
      </c>
      <c r="AR298" s="89">
        <v>0</v>
      </c>
      <c r="AS298" s="89">
        <v>0</v>
      </c>
      <c r="AT298" s="89">
        <v>28176</v>
      </c>
      <c r="AU298" s="89">
        <v>0</v>
      </c>
      <c r="AV298" s="89">
        <v>1044512</v>
      </c>
      <c r="AW298" s="89">
        <v>28787977</v>
      </c>
      <c r="AX298" s="89">
        <v>0</v>
      </c>
      <c r="AY298" s="89">
        <v>0</v>
      </c>
      <c r="AZ298" s="65">
        <f t="shared" si="193"/>
        <v>812.38750000000005</v>
      </c>
      <c r="BA298" s="65">
        <f t="shared" si="193"/>
        <v>0</v>
      </c>
      <c r="BB298" s="65">
        <f t="shared" si="193"/>
        <v>615.27510631337918</v>
      </c>
      <c r="BC298" s="65">
        <f t="shared" si="191"/>
        <v>727.57743856180605</v>
      </c>
      <c r="BD298" s="65">
        <f t="shared" si="191"/>
        <v>0</v>
      </c>
      <c r="BE298" s="65">
        <f t="shared" si="191"/>
        <v>0</v>
      </c>
      <c r="BF298" s="65">
        <f t="shared" si="194"/>
        <v>352.2</v>
      </c>
      <c r="BG298" s="65">
        <f t="shared" si="194"/>
        <v>0</v>
      </c>
      <c r="BH298" s="65">
        <f t="shared" si="194"/>
        <v>341.67877003598301</v>
      </c>
      <c r="BI298" s="65">
        <f t="shared" si="192"/>
        <v>330.9038943423987</v>
      </c>
      <c r="BJ298" s="65">
        <f t="shared" si="192"/>
        <v>0</v>
      </c>
      <c r="BK298" s="65">
        <f t="shared" si="192"/>
        <v>0</v>
      </c>
    </row>
    <row r="299" spans="2:63" hidden="1" outlineLevel="1">
      <c r="B299" s="56" t="s">
        <v>69</v>
      </c>
      <c r="C299" s="56" t="s">
        <v>32</v>
      </c>
      <c r="D299" s="88">
        <f t="shared" si="166"/>
        <v>0</v>
      </c>
      <c r="E299" s="88">
        <f t="shared" si="167"/>
        <v>0</v>
      </c>
      <c r="F299" s="65">
        <f t="shared" si="168"/>
        <v>0</v>
      </c>
      <c r="G299" s="65">
        <f t="shared" si="169"/>
        <v>0</v>
      </c>
      <c r="H299" s="65">
        <f t="shared" si="170"/>
        <v>0</v>
      </c>
      <c r="J299" s="88">
        <f t="shared" si="171"/>
        <v>0</v>
      </c>
      <c r="K299" s="88">
        <f t="shared" si="172"/>
        <v>0</v>
      </c>
      <c r="L299" s="88">
        <f t="shared" si="173"/>
        <v>5.1656310893782855E-3</v>
      </c>
      <c r="M299" s="88">
        <f t="shared" si="174"/>
        <v>0.99483436891062171</v>
      </c>
      <c r="N299" s="88">
        <f t="shared" si="175"/>
        <v>0</v>
      </c>
      <c r="O299" s="88">
        <f t="shared" si="176"/>
        <v>0</v>
      </c>
      <c r="P299" s="65">
        <f t="shared" si="177"/>
        <v>0</v>
      </c>
      <c r="Q299" s="65">
        <f t="shared" si="177"/>
        <v>0</v>
      </c>
      <c r="R299" s="65">
        <f t="shared" si="177"/>
        <v>0</v>
      </c>
      <c r="S299" s="65">
        <f t="shared" si="177"/>
        <v>0</v>
      </c>
      <c r="T299" s="65">
        <f t="shared" si="178"/>
        <v>0</v>
      </c>
      <c r="U299" s="65">
        <f t="shared" si="178"/>
        <v>0</v>
      </c>
      <c r="V299" s="89">
        <f t="shared" si="179"/>
        <v>0</v>
      </c>
      <c r="W299" s="89">
        <f t="shared" si="180"/>
        <v>0</v>
      </c>
      <c r="X299" s="89">
        <f t="shared" si="181"/>
        <v>0</v>
      </c>
      <c r="Y299" s="89">
        <f t="shared" si="182"/>
        <v>0</v>
      </c>
      <c r="Z299" s="89">
        <f t="shared" si="183"/>
        <v>0</v>
      </c>
      <c r="AA299" s="89">
        <f t="shared" si="183"/>
        <v>0</v>
      </c>
      <c r="AB299" s="89">
        <f t="shared" si="184"/>
        <v>0</v>
      </c>
      <c r="AC299" s="89">
        <f t="shared" si="185"/>
        <v>0</v>
      </c>
      <c r="AD299" s="89">
        <f t="shared" si="186"/>
        <v>0</v>
      </c>
      <c r="AE299" s="89">
        <f t="shared" si="187"/>
        <v>0</v>
      </c>
      <c r="AF299" s="89">
        <f t="shared" si="188"/>
        <v>0</v>
      </c>
      <c r="AG299" s="89">
        <f t="shared" si="188"/>
        <v>0</v>
      </c>
      <c r="AH299" s="65">
        <v>0</v>
      </c>
      <c r="AI299" s="65">
        <v>0</v>
      </c>
      <c r="AJ299" s="65">
        <v>843</v>
      </c>
      <c r="AK299" s="65">
        <v>162351</v>
      </c>
      <c r="AL299" s="65">
        <v>0</v>
      </c>
      <c r="AM299" s="65"/>
      <c r="AN299" s="89">
        <v>0</v>
      </c>
      <c r="AO299" s="89">
        <v>0</v>
      </c>
      <c r="AP299" s="89">
        <v>314056</v>
      </c>
      <c r="AQ299" s="89">
        <v>83194423</v>
      </c>
      <c r="AR299" s="89">
        <v>0</v>
      </c>
      <c r="AS299" s="89">
        <v>-4938</v>
      </c>
      <c r="AT299" s="89">
        <v>0</v>
      </c>
      <c r="AU299" s="89">
        <v>0</v>
      </c>
      <c r="AV299" s="89">
        <v>311998</v>
      </c>
      <c r="AW299" s="89">
        <v>67296280</v>
      </c>
      <c r="AX299" s="89">
        <v>0</v>
      </c>
      <c r="AY299" s="89">
        <v>-1719</v>
      </c>
      <c r="AZ299" s="65">
        <f t="shared" si="193"/>
        <v>0</v>
      </c>
      <c r="BA299" s="65">
        <f t="shared" si="193"/>
        <v>0</v>
      </c>
      <c r="BB299" s="65">
        <f t="shared" si="193"/>
        <v>372.54567022538555</v>
      </c>
      <c r="BC299" s="65">
        <f t="shared" si="191"/>
        <v>512.43554397570699</v>
      </c>
      <c r="BD299" s="65">
        <f t="shared" si="191"/>
        <v>0</v>
      </c>
      <c r="BE299" s="65">
        <f t="shared" si="191"/>
        <v>0</v>
      </c>
      <c r="BF299" s="65">
        <f t="shared" si="194"/>
        <v>0</v>
      </c>
      <c r="BG299" s="65">
        <f t="shared" si="194"/>
        <v>0</v>
      </c>
      <c r="BH299" s="65">
        <f t="shared" si="194"/>
        <v>370.10438908659552</v>
      </c>
      <c r="BI299" s="65">
        <f t="shared" si="192"/>
        <v>414.51102857389236</v>
      </c>
      <c r="BJ299" s="65">
        <f t="shared" si="192"/>
        <v>0</v>
      </c>
      <c r="BK299" s="65">
        <f t="shared" si="192"/>
        <v>0</v>
      </c>
    </row>
    <row r="300" spans="2:63" hidden="1" outlineLevel="1">
      <c r="B300" s="56" t="s">
        <v>69</v>
      </c>
      <c r="C300" s="56" t="s">
        <v>31</v>
      </c>
      <c r="D300" s="88">
        <f t="shared" si="166"/>
        <v>0</v>
      </c>
      <c r="E300" s="88">
        <f t="shared" si="167"/>
        <v>0</v>
      </c>
      <c r="F300" s="65">
        <f t="shared" si="168"/>
        <v>0</v>
      </c>
      <c r="G300" s="65">
        <f t="shared" si="169"/>
        <v>0</v>
      </c>
      <c r="H300" s="65">
        <f t="shared" si="170"/>
        <v>0</v>
      </c>
      <c r="J300" s="88">
        <f t="shared" si="171"/>
        <v>0.30233918275901323</v>
      </c>
      <c r="K300" s="88">
        <f t="shared" si="172"/>
        <v>0.12386860133278009</v>
      </c>
      <c r="L300" s="88">
        <f t="shared" si="173"/>
        <v>0.13222723531624195</v>
      </c>
      <c r="M300" s="88">
        <f t="shared" si="174"/>
        <v>0.1679988102863024</v>
      </c>
      <c r="N300" s="88">
        <f t="shared" si="175"/>
        <v>0.21758625555448893</v>
      </c>
      <c r="O300" s="88">
        <f t="shared" si="176"/>
        <v>5.5979914751173407E-2</v>
      </c>
      <c r="P300" s="65">
        <f t="shared" si="177"/>
        <v>0</v>
      </c>
      <c r="Q300" s="65">
        <f t="shared" si="177"/>
        <v>0</v>
      </c>
      <c r="R300" s="65">
        <f t="shared" si="177"/>
        <v>0</v>
      </c>
      <c r="S300" s="65">
        <f t="shared" si="177"/>
        <v>0</v>
      </c>
      <c r="T300" s="65">
        <f t="shared" si="178"/>
        <v>0</v>
      </c>
      <c r="U300" s="65">
        <f t="shared" si="178"/>
        <v>0</v>
      </c>
      <c r="V300" s="89">
        <f t="shared" si="179"/>
        <v>0</v>
      </c>
      <c r="W300" s="89">
        <f t="shared" si="180"/>
        <v>0</v>
      </c>
      <c r="X300" s="89">
        <f t="shared" si="181"/>
        <v>0</v>
      </c>
      <c r="Y300" s="89">
        <f t="shared" si="182"/>
        <v>0</v>
      </c>
      <c r="Z300" s="89">
        <f t="shared" si="183"/>
        <v>0</v>
      </c>
      <c r="AA300" s="89">
        <f t="shared" si="183"/>
        <v>0</v>
      </c>
      <c r="AB300" s="89">
        <f t="shared" si="184"/>
        <v>0</v>
      </c>
      <c r="AC300" s="89">
        <f t="shared" si="185"/>
        <v>0</v>
      </c>
      <c r="AD300" s="89">
        <f t="shared" si="186"/>
        <v>0</v>
      </c>
      <c r="AE300" s="89">
        <f t="shared" si="187"/>
        <v>0</v>
      </c>
      <c r="AF300" s="89">
        <f t="shared" si="188"/>
        <v>0</v>
      </c>
      <c r="AG300" s="89">
        <f t="shared" si="188"/>
        <v>0</v>
      </c>
      <c r="AH300" s="65">
        <v>0</v>
      </c>
      <c r="AI300" s="65">
        <v>0</v>
      </c>
      <c r="AJ300" s="65">
        <v>0</v>
      </c>
      <c r="AK300" s="65">
        <v>0</v>
      </c>
      <c r="AL300" s="65">
        <v>0</v>
      </c>
      <c r="AM300" s="65">
        <v>0</v>
      </c>
      <c r="AN300" s="89">
        <v>0</v>
      </c>
      <c r="AO300" s="89">
        <v>0</v>
      </c>
      <c r="AP300" s="89">
        <v>0</v>
      </c>
      <c r="AQ300" s="89">
        <v>0</v>
      </c>
      <c r="AR300" s="89">
        <v>0</v>
      </c>
      <c r="AS300" s="89">
        <v>0</v>
      </c>
      <c r="AT300" s="89">
        <v>0</v>
      </c>
      <c r="AU300" s="89">
        <v>0</v>
      </c>
      <c r="AV300" s="89">
        <v>0</v>
      </c>
      <c r="AW300" s="89">
        <v>0</v>
      </c>
      <c r="AX300" s="89">
        <v>0</v>
      </c>
      <c r="AY300" s="89">
        <v>0</v>
      </c>
      <c r="AZ300" s="65">
        <f t="shared" si="193"/>
        <v>0</v>
      </c>
      <c r="BA300" s="65">
        <f t="shared" si="193"/>
        <v>0</v>
      </c>
      <c r="BB300" s="65">
        <f t="shared" si="193"/>
        <v>0</v>
      </c>
      <c r="BC300" s="65">
        <f t="shared" si="191"/>
        <v>0</v>
      </c>
      <c r="BD300" s="65">
        <f t="shared" si="191"/>
        <v>0</v>
      </c>
      <c r="BE300" s="65">
        <f t="shared" si="191"/>
        <v>0</v>
      </c>
      <c r="BF300" s="65">
        <f t="shared" si="194"/>
        <v>0</v>
      </c>
      <c r="BG300" s="65">
        <f t="shared" si="194"/>
        <v>0</v>
      </c>
      <c r="BH300" s="65">
        <f t="shared" si="194"/>
        <v>0</v>
      </c>
      <c r="BI300" s="65">
        <f t="shared" si="192"/>
        <v>0</v>
      </c>
      <c r="BJ300" s="65">
        <f t="shared" si="192"/>
        <v>0</v>
      </c>
      <c r="BK300" s="65">
        <f t="shared" si="192"/>
        <v>0</v>
      </c>
    </row>
    <row r="301" spans="2:63" hidden="1" outlineLevel="1">
      <c r="B301" s="56" t="s">
        <v>69</v>
      </c>
      <c r="C301" s="56" t="s">
        <v>65</v>
      </c>
      <c r="D301" s="88">
        <f t="shared" si="166"/>
        <v>0</v>
      </c>
      <c r="E301" s="88">
        <f t="shared" si="167"/>
        <v>0</v>
      </c>
      <c r="F301" s="65">
        <f t="shared" si="168"/>
        <v>0</v>
      </c>
      <c r="G301" s="65">
        <f t="shared" si="169"/>
        <v>0</v>
      </c>
      <c r="H301" s="65">
        <f t="shared" si="170"/>
        <v>0</v>
      </c>
      <c r="J301" s="88">
        <f t="shared" si="171"/>
        <v>0.30233918275901323</v>
      </c>
      <c r="K301" s="88">
        <f t="shared" si="172"/>
        <v>0.12386860133278009</v>
      </c>
      <c r="L301" s="88">
        <f t="shared" si="173"/>
        <v>0.13222723531624195</v>
      </c>
      <c r="M301" s="88">
        <f t="shared" si="174"/>
        <v>0.1679988102863024</v>
      </c>
      <c r="N301" s="88">
        <f t="shared" si="175"/>
        <v>0.21758625555448893</v>
      </c>
      <c r="O301" s="88">
        <f t="shared" si="176"/>
        <v>5.5979914751173407E-2</v>
      </c>
      <c r="P301" s="65">
        <f t="shared" si="177"/>
        <v>0</v>
      </c>
      <c r="Q301" s="65">
        <f t="shared" si="177"/>
        <v>0</v>
      </c>
      <c r="R301" s="65">
        <f t="shared" si="177"/>
        <v>0</v>
      </c>
      <c r="S301" s="65">
        <f t="shared" si="177"/>
        <v>0</v>
      </c>
      <c r="T301" s="65">
        <f t="shared" si="178"/>
        <v>0</v>
      </c>
      <c r="U301" s="65">
        <f t="shared" si="178"/>
        <v>0</v>
      </c>
      <c r="V301" s="89">
        <f t="shared" si="179"/>
        <v>0</v>
      </c>
      <c r="W301" s="89">
        <f t="shared" si="180"/>
        <v>0</v>
      </c>
      <c r="X301" s="89">
        <f t="shared" si="181"/>
        <v>0</v>
      </c>
      <c r="Y301" s="89">
        <f t="shared" si="182"/>
        <v>0</v>
      </c>
      <c r="Z301" s="89">
        <f t="shared" si="183"/>
        <v>0</v>
      </c>
      <c r="AA301" s="89">
        <f t="shared" si="183"/>
        <v>0</v>
      </c>
      <c r="AB301" s="89">
        <f t="shared" si="184"/>
        <v>0</v>
      </c>
      <c r="AC301" s="89">
        <f t="shared" si="185"/>
        <v>0</v>
      </c>
      <c r="AD301" s="89">
        <f t="shared" si="186"/>
        <v>0</v>
      </c>
      <c r="AE301" s="89">
        <f t="shared" si="187"/>
        <v>0</v>
      </c>
      <c r="AF301" s="89">
        <f t="shared" si="188"/>
        <v>0</v>
      </c>
      <c r="AG301" s="89">
        <f t="shared" si="188"/>
        <v>0</v>
      </c>
      <c r="AH301" s="65">
        <v>0</v>
      </c>
      <c r="AI301" s="65">
        <v>0</v>
      </c>
      <c r="AJ301" s="65">
        <v>0</v>
      </c>
      <c r="AK301" s="65">
        <v>0</v>
      </c>
      <c r="AL301" s="65">
        <v>0</v>
      </c>
      <c r="AM301" s="65">
        <v>0</v>
      </c>
      <c r="AN301" s="89">
        <v>0</v>
      </c>
      <c r="AO301" s="89">
        <v>0</v>
      </c>
      <c r="AP301" s="89">
        <v>0</v>
      </c>
      <c r="AQ301" s="89">
        <v>0</v>
      </c>
      <c r="AR301" s="89">
        <v>0</v>
      </c>
      <c r="AS301" s="89">
        <v>0</v>
      </c>
      <c r="AT301" s="89">
        <v>0</v>
      </c>
      <c r="AU301" s="89">
        <v>0</v>
      </c>
      <c r="AV301" s="89">
        <v>0</v>
      </c>
      <c r="AW301" s="89">
        <v>0</v>
      </c>
      <c r="AX301" s="89">
        <v>0</v>
      </c>
      <c r="AY301" s="89">
        <v>0</v>
      </c>
      <c r="AZ301" s="65">
        <f t="shared" si="193"/>
        <v>0</v>
      </c>
      <c r="BA301" s="65">
        <f t="shared" si="193"/>
        <v>0</v>
      </c>
      <c r="BB301" s="65">
        <f t="shared" si="193"/>
        <v>0</v>
      </c>
      <c r="BC301" s="65">
        <f t="shared" si="191"/>
        <v>0</v>
      </c>
      <c r="BD301" s="65">
        <f t="shared" si="191"/>
        <v>0</v>
      </c>
      <c r="BE301" s="65">
        <f t="shared" si="191"/>
        <v>0</v>
      </c>
      <c r="BF301" s="65">
        <f t="shared" si="194"/>
        <v>0</v>
      </c>
      <c r="BG301" s="65">
        <f t="shared" si="194"/>
        <v>0</v>
      </c>
      <c r="BH301" s="65">
        <f t="shared" si="194"/>
        <v>0</v>
      </c>
      <c r="BI301" s="65">
        <f t="shared" si="192"/>
        <v>0</v>
      </c>
      <c r="BJ301" s="65">
        <f t="shared" si="192"/>
        <v>0</v>
      </c>
      <c r="BK301" s="65">
        <f t="shared" si="192"/>
        <v>0</v>
      </c>
    </row>
    <row r="302" spans="2:63" hidden="1" outlineLevel="1">
      <c r="B302" s="56" t="s">
        <v>68</v>
      </c>
      <c r="C302" s="56" t="s">
        <v>64</v>
      </c>
      <c r="D302" s="88">
        <f t="shared" si="166"/>
        <v>0.3</v>
      </c>
      <c r="E302" s="88">
        <f t="shared" si="167"/>
        <v>0</v>
      </c>
      <c r="F302" s="65">
        <f t="shared" si="168"/>
        <v>0</v>
      </c>
      <c r="G302" s="65">
        <f t="shared" si="169"/>
        <v>0</v>
      </c>
      <c r="H302" s="65">
        <f t="shared" si="170"/>
        <v>0</v>
      </c>
      <c r="J302" s="88">
        <f t="shared" si="171"/>
        <v>0.31695443947318669</v>
      </c>
      <c r="K302" s="88">
        <f t="shared" si="172"/>
        <v>4.0960362971831875E-4</v>
      </c>
      <c r="L302" s="88">
        <f t="shared" si="173"/>
        <v>0.682635956897095</v>
      </c>
      <c r="M302" s="88">
        <f t="shared" si="174"/>
        <v>0</v>
      </c>
      <c r="N302" s="88">
        <f t="shared" si="175"/>
        <v>0</v>
      </c>
      <c r="O302" s="88">
        <f t="shared" si="176"/>
        <v>0</v>
      </c>
      <c r="P302" s="65">
        <f t="shared" si="177"/>
        <v>0</v>
      </c>
      <c r="Q302" s="65">
        <f t="shared" si="177"/>
        <v>0</v>
      </c>
      <c r="R302" s="65">
        <f t="shared" si="177"/>
        <v>0</v>
      </c>
      <c r="S302" s="65">
        <f t="shared" ref="S302:S365" si="195">+$F302*M302</f>
        <v>0</v>
      </c>
      <c r="T302" s="65">
        <f t="shared" si="178"/>
        <v>0</v>
      </c>
      <c r="U302" s="65">
        <f t="shared" si="178"/>
        <v>0</v>
      </c>
      <c r="V302" s="89">
        <f t="shared" si="179"/>
        <v>0</v>
      </c>
      <c r="W302" s="89">
        <f t="shared" si="180"/>
        <v>0</v>
      </c>
      <c r="X302" s="89">
        <f t="shared" si="181"/>
        <v>0</v>
      </c>
      <c r="Y302" s="89">
        <f t="shared" si="182"/>
        <v>0</v>
      </c>
      <c r="Z302" s="89">
        <f t="shared" si="183"/>
        <v>0</v>
      </c>
      <c r="AA302" s="89">
        <f t="shared" si="183"/>
        <v>0</v>
      </c>
      <c r="AB302" s="89">
        <f t="shared" si="184"/>
        <v>0</v>
      </c>
      <c r="AC302" s="89">
        <f t="shared" si="185"/>
        <v>0</v>
      </c>
      <c r="AD302" s="89">
        <f t="shared" si="186"/>
        <v>0</v>
      </c>
      <c r="AE302" s="89">
        <f t="shared" si="187"/>
        <v>0</v>
      </c>
      <c r="AF302" s="89">
        <f t="shared" si="188"/>
        <v>0</v>
      </c>
      <c r="AG302" s="89">
        <f t="shared" si="188"/>
        <v>0</v>
      </c>
      <c r="AH302" s="65">
        <v>20119</v>
      </c>
      <c r="AI302" s="65">
        <v>26</v>
      </c>
      <c r="AJ302" s="65">
        <v>43331</v>
      </c>
      <c r="AK302" s="65">
        <v>0</v>
      </c>
      <c r="AL302" s="65">
        <v>0</v>
      </c>
      <c r="AM302" s="65">
        <v>0</v>
      </c>
      <c r="AN302" s="89">
        <v>26112844</v>
      </c>
      <c r="AO302" s="89">
        <v>34719</v>
      </c>
      <c r="AP302" s="89">
        <v>60921233</v>
      </c>
      <c r="AQ302" s="89">
        <v>0</v>
      </c>
      <c r="AR302" s="89">
        <v>0</v>
      </c>
      <c r="AS302" s="89">
        <v>0</v>
      </c>
      <c r="AT302" s="89">
        <v>17080738</v>
      </c>
      <c r="AU302" s="89">
        <v>20384</v>
      </c>
      <c r="AV302" s="89">
        <v>37038197</v>
      </c>
      <c r="AW302" s="89">
        <v>0</v>
      </c>
      <c r="AX302" s="89">
        <v>0</v>
      </c>
      <c r="AY302" s="89">
        <v>0</v>
      </c>
      <c r="AZ302" s="65">
        <f t="shared" si="193"/>
        <v>1297.9195785078782</v>
      </c>
      <c r="BA302" s="65">
        <f t="shared" si="193"/>
        <v>1335.3461538461538</v>
      </c>
      <c r="BB302" s="65">
        <f t="shared" si="193"/>
        <v>1405.9503127091459</v>
      </c>
      <c r="BC302" s="65">
        <f t="shared" si="191"/>
        <v>0</v>
      </c>
      <c r="BD302" s="65">
        <f t="shared" si="191"/>
        <v>0</v>
      </c>
      <c r="BE302" s="65">
        <f t="shared" si="191"/>
        <v>0</v>
      </c>
      <c r="BF302" s="65">
        <f t="shared" si="194"/>
        <v>848.98543665192108</v>
      </c>
      <c r="BG302" s="65">
        <f t="shared" si="194"/>
        <v>784</v>
      </c>
      <c r="BH302" s="65">
        <f t="shared" si="194"/>
        <v>854.77364935034961</v>
      </c>
      <c r="BI302" s="65">
        <f t="shared" si="192"/>
        <v>0</v>
      </c>
      <c r="BJ302" s="65">
        <f t="shared" si="192"/>
        <v>0</v>
      </c>
      <c r="BK302" s="65">
        <f t="shared" si="192"/>
        <v>0</v>
      </c>
    </row>
    <row r="303" spans="2:63" hidden="1" outlineLevel="1">
      <c r="B303" s="56" t="s">
        <v>68</v>
      </c>
      <c r="C303" s="56" t="s">
        <v>63</v>
      </c>
      <c r="D303" s="88">
        <f t="shared" ref="D303:D366" si="196">VLOOKUP(B303,$B$188:$C$208,2,0)</f>
        <v>0.3</v>
      </c>
      <c r="E303" s="88">
        <f t="shared" ref="E303:E366" si="197">VLOOKUP(C303,$B$213:$C$233,2,0)</f>
        <v>0</v>
      </c>
      <c r="F303" s="65">
        <f t="shared" ref="F303:F366" si="198">VLOOKUP($B303,$B$188:$D$208,3,0)*E303</f>
        <v>0</v>
      </c>
      <c r="G303" s="65">
        <f t="shared" ref="G303:G366" si="199">SUM(V303:AA303)</f>
        <v>0</v>
      </c>
      <c r="H303" s="65">
        <f t="shared" ref="H303:H366" si="200">SUM(AB303:AG303)</f>
        <v>0</v>
      </c>
      <c r="J303" s="88">
        <f t="shared" ref="J303:J366" si="201">+IF(ISERROR(AH303/SUM($AH303:$AM303)),J$236,AH303/SUM($AH303:$AM303))</f>
        <v>0</v>
      </c>
      <c r="K303" s="88">
        <f t="shared" ref="K303:K366" si="202">+IF(ISERROR(AI303/SUM($AH303:$AM303)),K$236,AI303/SUM($AH303:$AM303))</f>
        <v>0</v>
      </c>
      <c r="L303" s="88">
        <f t="shared" ref="L303:L366" si="203">+IF(ISERROR(AJ303/SUM($AH303:$AM303)),L$236,AJ303/SUM($AH303:$AM303))</f>
        <v>1</v>
      </c>
      <c r="M303" s="88">
        <f t="shared" ref="M303:M366" si="204">+IF(ISERROR(AK303/SUM($AH303:$AM303)),M$236,AK303/SUM($AH303:$AM303))</f>
        <v>0</v>
      </c>
      <c r="N303" s="88">
        <f t="shared" ref="N303:N366" si="205">+IF(ISERROR(AL303/SUM($AH303:$AM303)),N$236,AL303/SUM($AH303:$AM303))</f>
        <v>0</v>
      </c>
      <c r="O303" s="88">
        <f t="shared" ref="O303:O366" si="206">+IF(ISERROR(AM303/SUM($AH303:$AM303)),O$236,AM303/SUM($AH303:$AM303))</f>
        <v>0</v>
      </c>
      <c r="P303" s="65">
        <f t="shared" ref="P303:S366" si="207">+$F303*J303</f>
        <v>0</v>
      </c>
      <c r="Q303" s="65">
        <f t="shared" si="207"/>
        <v>0</v>
      </c>
      <c r="R303" s="65">
        <f t="shared" si="207"/>
        <v>0</v>
      </c>
      <c r="S303" s="65">
        <f t="shared" si="195"/>
        <v>0</v>
      </c>
      <c r="T303" s="65">
        <f t="shared" ref="T303:U366" si="208">+$F303*N303</f>
        <v>0</v>
      </c>
      <c r="U303" s="65">
        <f t="shared" si="208"/>
        <v>0</v>
      </c>
      <c r="V303" s="89">
        <f t="shared" ref="V303:V366" si="209">+IF(AZ303=0,AZ$236*P303,P303*AZ303)</f>
        <v>0</v>
      </c>
      <c r="W303" s="89">
        <f t="shared" ref="W303:W366" si="210">+IF(BA303=0,BA$236*Q303,Q303*BA303)</f>
        <v>0</v>
      </c>
      <c r="X303" s="89">
        <f t="shared" ref="X303:X366" si="211">+IF(BB303=0,BB$236*R303,R303*BB303)</f>
        <v>0</v>
      </c>
      <c r="Y303" s="89">
        <f t="shared" ref="Y303:Y366" si="212">+IF(BC303=0,BC$236*S303,S303*BC303)</f>
        <v>0</v>
      </c>
      <c r="Z303" s="89">
        <f t="shared" ref="Z303:AA366" si="213">+IF(BD303=0,BD$236*T303,T303*BD303)</f>
        <v>0</v>
      </c>
      <c r="AA303" s="89">
        <f t="shared" si="213"/>
        <v>0</v>
      </c>
      <c r="AB303" s="89">
        <f t="shared" ref="AB303:AB366" si="214">+IF(BF303=0,BF$236*P303,P303*BF303)</f>
        <v>0</v>
      </c>
      <c r="AC303" s="89">
        <f t="shared" ref="AC303:AC366" si="215">+IF(BG303=0,BG$236*Q303,Q303*BG303)</f>
        <v>0</v>
      </c>
      <c r="AD303" s="89">
        <f t="shared" ref="AD303:AD366" si="216">+IF(BH303=0,BH$236*R303,R303*BH303)</f>
        <v>0</v>
      </c>
      <c r="AE303" s="89">
        <f t="shared" ref="AE303:AE366" si="217">+IF(BI303=0,BI$236*S303,S303*BI303)</f>
        <v>0</v>
      </c>
      <c r="AF303" s="89">
        <f t="shared" ref="AF303:AG366" si="218">+IF(BJ303=0,BJ$236*T303,T303*BJ303)</f>
        <v>0</v>
      </c>
      <c r="AG303" s="89">
        <f t="shared" si="218"/>
        <v>0</v>
      </c>
      <c r="AH303" s="65">
        <v>0</v>
      </c>
      <c r="AI303" s="65">
        <v>0</v>
      </c>
      <c r="AJ303" s="65">
        <v>31</v>
      </c>
      <c r="AK303" s="65">
        <v>0</v>
      </c>
      <c r="AL303" s="65">
        <v>0</v>
      </c>
      <c r="AM303" s="65">
        <v>0</v>
      </c>
      <c r="AN303" s="89">
        <v>0</v>
      </c>
      <c r="AO303" s="89">
        <v>0</v>
      </c>
      <c r="AP303" s="89">
        <v>45570</v>
      </c>
      <c r="AQ303" s="89">
        <v>0</v>
      </c>
      <c r="AR303" s="89">
        <v>0</v>
      </c>
      <c r="AS303" s="89">
        <v>0</v>
      </c>
      <c r="AT303" s="89">
        <v>0</v>
      </c>
      <c r="AU303" s="89">
        <v>0</v>
      </c>
      <c r="AV303" s="89">
        <v>40114</v>
      </c>
      <c r="AW303" s="89">
        <v>0</v>
      </c>
      <c r="AX303" s="89">
        <v>0</v>
      </c>
      <c r="AY303" s="89">
        <v>0</v>
      </c>
      <c r="AZ303" s="65">
        <f t="shared" si="193"/>
        <v>0</v>
      </c>
      <c r="BA303" s="65">
        <f t="shared" si="193"/>
        <v>0</v>
      </c>
      <c r="BB303" s="65">
        <f t="shared" si="193"/>
        <v>1470</v>
      </c>
      <c r="BC303" s="65">
        <f t="shared" si="191"/>
        <v>0</v>
      </c>
      <c r="BD303" s="65">
        <f t="shared" si="191"/>
        <v>0</v>
      </c>
      <c r="BE303" s="65">
        <f t="shared" si="191"/>
        <v>0</v>
      </c>
      <c r="BF303" s="65">
        <f t="shared" si="194"/>
        <v>0</v>
      </c>
      <c r="BG303" s="65">
        <f t="shared" si="194"/>
        <v>0</v>
      </c>
      <c r="BH303" s="65">
        <f t="shared" si="194"/>
        <v>1294</v>
      </c>
      <c r="BI303" s="65">
        <f t="shared" si="192"/>
        <v>0</v>
      </c>
      <c r="BJ303" s="65">
        <f t="shared" si="192"/>
        <v>0</v>
      </c>
      <c r="BK303" s="65">
        <f t="shared" si="192"/>
        <v>0</v>
      </c>
    </row>
    <row r="304" spans="2:63" hidden="1" outlineLevel="1">
      <c r="B304" s="56" t="s">
        <v>68</v>
      </c>
      <c r="C304" s="56" t="s">
        <v>62</v>
      </c>
      <c r="D304" s="88">
        <f t="shared" si="196"/>
        <v>0.3</v>
      </c>
      <c r="E304" s="88">
        <f t="shared" si="197"/>
        <v>0</v>
      </c>
      <c r="F304" s="65">
        <f t="shared" si="198"/>
        <v>0</v>
      </c>
      <c r="G304" s="65">
        <f t="shared" si="199"/>
        <v>0</v>
      </c>
      <c r="H304" s="65">
        <f t="shared" si="200"/>
        <v>0</v>
      </c>
      <c r="J304" s="88">
        <f t="shared" si="201"/>
        <v>0.20648215586307356</v>
      </c>
      <c r="K304" s="88">
        <f t="shared" si="202"/>
        <v>3.2046613255644575E-3</v>
      </c>
      <c r="L304" s="88">
        <f t="shared" si="203"/>
        <v>0.58659868900218504</v>
      </c>
      <c r="M304" s="88">
        <f t="shared" si="204"/>
        <v>0</v>
      </c>
      <c r="N304" s="88">
        <f t="shared" si="205"/>
        <v>0.20371449380917697</v>
      </c>
      <c r="O304" s="88">
        <f t="shared" si="206"/>
        <v>0</v>
      </c>
      <c r="P304" s="65">
        <f t="shared" si="207"/>
        <v>0</v>
      </c>
      <c r="Q304" s="65">
        <f t="shared" si="207"/>
        <v>0</v>
      </c>
      <c r="R304" s="65">
        <f t="shared" si="207"/>
        <v>0</v>
      </c>
      <c r="S304" s="65">
        <f t="shared" si="195"/>
        <v>0</v>
      </c>
      <c r="T304" s="65">
        <f t="shared" si="208"/>
        <v>0</v>
      </c>
      <c r="U304" s="65">
        <f t="shared" si="208"/>
        <v>0</v>
      </c>
      <c r="V304" s="89">
        <f t="shared" si="209"/>
        <v>0</v>
      </c>
      <c r="W304" s="89">
        <f t="shared" si="210"/>
        <v>0</v>
      </c>
      <c r="X304" s="89">
        <f t="shared" si="211"/>
        <v>0</v>
      </c>
      <c r="Y304" s="89">
        <f t="shared" si="212"/>
        <v>0</v>
      </c>
      <c r="Z304" s="89">
        <f t="shared" si="213"/>
        <v>0</v>
      </c>
      <c r="AA304" s="89">
        <f t="shared" si="213"/>
        <v>0</v>
      </c>
      <c r="AB304" s="89">
        <f t="shared" si="214"/>
        <v>0</v>
      </c>
      <c r="AC304" s="89">
        <f t="shared" si="215"/>
        <v>0</v>
      </c>
      <c r="AD304" s="89">
        <f t="shared" si="216"/>
        <v>0</v>
      </c>
      <c r="AE304" s="89">
        <f t="shared" si="217"/>
        <v>0</v>
      </c>
      <c r="AF304" s="89">
        <f t="shared" si="218"/>
        <v>0</v>
      </c>
      <c r="AG304" s="89">
        <f t="shared" si="218"/>
        <v>0</v>
      </c>
      <c r="AH304" s="65">
        <v>2835</v>
      </c>
      <c r="AI304" s="65">
        <v>44</v>
      </c>
      <c r="AJ304" s="65">
        <v>8054</v>
      </c>
      <c r="AK304" s="65">
        <v>0</v>
      </c>
      <c r="AL304" s="65">
        <v>2797</v>
      </c>
      <c r="AM304" s="65">
        <v>0</v>
      </c>
      <c r="AN304" s="89">
        <v>3891117</v>
      </c>
      <c r="AO304" s="89">
        <v>80214</v>
      </c>
      <c r="AP304" s="89">
        <v>13707668</v>
      </c>
      <c r="AQ304" s="89">
        <v>0</v>
      </c>
      <c r="AR304" s="89">
        <v>6007407</v>
      </c>
      <c r="AS304" s="89">
        <v>0</v>
      </c>
      <c r="AT304" s="89">
        <v>2979434</v>
      </c>
      <c r="AU304" s="89">
        <v>39468</v>
      </c>
      <c r="AV304" s="89">
        <v>8478994</v>
      </c>
      <c r="AW304" s="89">
        <v>0</v>
      </c>
      <c r="AX304" s="89">
        <v>2956385</v>
      </c>
      <c r="AY304" s="89">
        <v>0</v>
      </c>
      <c r="AZ304" s="65">
        <f t="shared" si="193"/>
        <v>1372.5280423280424</v>
      </c>
      <c r="BA304" s="65">
        <f t="shared" si="193"/>
        <v>1823.0454545454545</v>
      </c>
      <c r="BB304" s="65">
        <f t="shared" si="193"/>
        <v>1701.9702011422896</v>
      </c>
      <c r="BC304" s="65">
        <f t="shared" si="191"/>
        <v>0</v>
      </c>
      <c r="BD304" s="65">
        <f t="shared" si="191"/>
        <v>2147.8037182695743</v>
      </c>
      <c r="BE304" s="65">
        <f t="shared" si="191"/>
        <v>0</v>
      </c>
      <c r="BF304" s="65">
        <f t="shared" si="194"/>
        <v>1050.9467372134038</v>
      </c>
      <c r="BG304" s="65">
        <f t="shared" si="194"/>
        <v>897</v>
      </c>
      <c r="BH304" s="65">
        <f t="shared" si="194"/>
        <v>1052.768065557487</v>
      </c>
      <c r="BI304" s="65">
        <f t="shared" si="192"/>
        <v>0</v>
      </c>
      <c r="BJ304" s="65">
        <f t="shared" si="192"/>
        <v>1056.9842688594922</v>
      </c>
      <c r="BK304" s="65">
        <f t="shared" si="192"/>
        <v>0</v>
      </c>
    </row>
    <row r="305" spans="2:63" hidden="1" outlineLevel="1">
      <c r="B305" s="56" t="s">
        <v>68</v>
      </c>
      <c r="C305" s="56" t="s">
        <v>61</v>
      </c>
      <c r="D305" s="88">
        <f t="shared" si="196"/>
        <v>0.3</v>
      </c>
      <c r="E305" s="88">
        <f t="shared" si="197"/>
        <v>0</v>
      </c>
      <c r="F305" s="65">
        <f t="shared" si="198"/>
        <v>0</v>
      </c>
      <c r="G305" s="65">
        <f t="shared" si="199"/>
        <v>0</v>
      </c>
      <c r="H305" s="65">
        <f t="shared" si="200"/>
        <v>0</v>
      </c>
      <c r="J305" s="88">
        <f t="shared" si="201"/>
        <v>0.30233918275901323</v>
      </c>
      <c r="K305" s="88">
        <f t="shared" si="202"/>
        <v>0.12386860133278009</v>
      </c>
      <c r="L305" s="88">
        <f t="shared" si="203"/>
        <v>0.13222723531624195</v>
      </c>
      <c r="M305" s="88">
        <f t="shared" si="204"/>
        <v>0.1679988102863024</v>
      </c>
      <c r="N305" s="88">
        <f t="shared" si="205"/>
        <v>0.21758625555448893</v>
      </c>
      <c r="O305" s="88">
        <f t="shared" si="206"/>
        <v>5.5979914751173407E-2</v>
      </c>
      <c r="P305" s="65">
        <f t="shared" si="207"/>
        <v>0</v>
      </c>
      <c r="Q305" s="65">
        <f t="shared" si="207"/>
        <v>0</v>
      </c>
      <c r="R305" s="65">
        <f t="shared" si="207"/>
        <v>0</v>
      </c>
      <c r="S305" s="65">
        <f t="shared" si="195"/>
        <v>0</v>
      </c>
      <c r="T305" s="65">
        <f t="shared" si="208"/>
        <v>0</v>
      </c>
      <c r="U305" s="65">
        <f t="shared" si="208"/>
        <v>0</v>
      </c>
      <c r="V305" s="89">
        <f t="shared" si="209"/>
        <v>0</v>
      </c>
      <c r="W305" s="89">
        <f t="shared" si="210"/>
        <v>0</v>
      </c>
      <c r="X305" s="89">
        <f t="shared" si="211"/>
        <v>0</v>
      </c>
      <c r="Y305" s="89">
        <f t="shared" si="212"/>
        <v>0</v>
      </c>
      <c r="Z305" s="89">
        <f t="shared" si="213"/>
        <v>0</v>
      </c>
      <c r="AA305" s="89">
        <f t="shared" si="213"/>
        <v>0</v>
      </c>
      <c r="AB305" s="89">
        <f t="shared" si="214"/>
        <v>0</v>
      </c>
      <c r="AC305" s="89">
        <f t="shared" si="215"/>
        <v>0</v>
      </c>
      <c r="AD305" s="89">
        <f t="shared" si="216"/>
        <v>0</v>
      </c>
      <c r="AE305" s="89">
        <f t="shared" si="217"/>
        <v>0</v>
      </c>
      <c r="AF305" s="89">
        <f t="shared" si="218"/>
        <v>0</v>
      </c>
      <c r="AG305" s="89">
        <f t="shared" si="218"/>
        <v>0</v>
      </c>
      <c r="AH305" s="65">
        <v>0</v>
      </c>
      <c r="AI305" s="65">
        <v>0</v>
      </c>
      <c r="AJ305" s="65">
        <v>0</v>
      </c>
      <c r="AK305" s="65">
        <v>0</v>
      </c>
      <c r="AL305" s="65">
        <v>0</v>
      </c>
      <c r="AM305" s="65">
        <v>0</v>
      </c>
      <c r="AN305" s="89">
        <v>0</v>
      </c>
      <c r="AO305" s="89">
        <v>0</v>
      </c>
      <c r="AP305" s="89">
        <v>0</v>
      </c>
      <c r="AQ305" s="89">
        <v>0</v>
      </c>
      <c r="AR305" s="89">
        <v>0</v>
      </c>
      <c r="AS305" s="89">
        <v>0</v>
      </c>
      <c r="AT305" s="89">
        <v>0</v>
      </c>
      <c r="AU305" s="89">
        <v>0</v>
      </c>
      <c r="AV305" s="89">
        <v>0</v>
      </c>
      <c r="AW305" s="89">
        <v>0</v>
      </c>
      <c r="AX305" s="89">
        <v>0</v>
      </c>
      <c r="AY305" s="89">
        <v>0</v>
      </c>
      <c r="AZ305" s="65">
        <f t="shared" si="193"/>
        <v>0</v>
      </c>
      <c r="BA305" s="65">
        <f t="shared" si="193"/>
        <v>0</v>
      </c>
      <c r="BB305" s="65">
        <f t="shared" si="193"/>
        <v>0</v>
      </c>
      <c r="BC305" s="65">
        <f t="shared" si="191"/>
        <v>0</v>
      </c>
      <c r="BD305" s="65">
        <f t="shared" si="191"/>
        <v>0</v>
      </c>
      <c r="BE305" s="65">
        <f t="shared" si="191"/>
        <v>0</v>
      </c>
      <c r="BF305" s="65">
        <f t="shared" si="194"/>
        <v>0</v>
      </c>
      <c r="BG305" s="65">
        <f t="shared" si="194"/>
        <v>0</v>
      </c>
      <c r="BH305" s="65">
        <f t="shared" si="194"/>
        <v>0</v>
      </c>
      <c r="BI305" s="65">
        <f t="shared" si="192"/>
        <v>0</v>
      </c>
      <c r="BJ305" s="65">
        <f t="shared" si="192"/>
        <v>0</v>
      </c>
      <c r="BK305" s="65">
        <f t="shared" si="192"/>
        <v>0</v>
      </c>
    </row>
    <row r="306" spans="2:63" hidden="1" outlineLevel="1">
      <c r="B306" s="56" t="s">
        <v>68</v>
      </c>
      <c r="C306" s="56" t="s">
        <v>40</v>
      </c>
      <c r="D306" s="88">
        <f t="shared" si="196"/>
        <v>0.3</v>
      </c>
      <c r="E306" s="88">
        <f t="shared" si="197"/>
        <v>0</v>
      </c>
      <c r="F306" s="65">
        <f t="shared" si="198"/>
        <v>0</v>
      </c>
      <c r="G306" s="65">
        <f t="shared" si="199"/>
        <v>0</v>
      </c>
      <c r="H306" s="65">
        <f t="shared" si="200"/>
        <v>0</v>
      </c>
      <c r="J306" s="88">
        <f t="shared" si="201"/>
        <v>0.30233918275901323</v>
      </c>
      <c r="K306" s="88">
        <f t="shared" si="202"/>
        <v>0.12386860133278009</v>
      </c>
      <c r="L306" s="88">
        <f t="shared" si="203"/>
        <v>0.13222723531624195</v>
      </c>
      <c r="M306" s="88">
        <f t="shared" si="204"/>
        <v>0.1679988102863024</v>
      </c>
      <c r="N306" s="88">
        <f t="shared" si="205"/>
        <v>0.21758625555448893</v>
      </c>
      <c r="O306" s="88">
        <f t="shared" si="206"/>
        <v>5.5979914751173407E-2</v>
      </c>
      <c r="P306" s="65">
        <f t="shared" si="207"/>
        <v>0</v>
      </c>
      <c r="Q306" s="65">
        <f t="shared" si="207"/>
        <v>0</v>
      </c>
      <c r="R306" s="65">
        <f t="shared" si="207"/>
        <v>0</v>
      </c>
      <c r="S306" s="65">
        <f t="shared" si="195"/>
        <v>0</v>
      </c>
      <c r="T306" s="65">
        <f t="shared" si="208"/>
        <v>0</v>
      </c>
      <c r="U306" s="65">
        <f t="shared" si="208"/>
        <v>0</v>
      </c>
      <c r="V306" s="89">
        <f t="shared" si="209"/>
        <v>0</v>
      </c>
      <c r="W306" s="89">
        <f t="shared" si="210"/>
        <v>0</v>
      </c>
      <c r="X306" s="89">
        <f t="shared" si="211"/>
        <v>0</v>
      </c>
      <c r="Y306" s="89">
        <f t="shared" si="212"/>
        <v>0</v>
      </c>
      <c r="Z306" s="89">
        <f t="shared" si="213"/>
        <v>0</v>
      </c>
      <c r="AA306" s="89">
        <f t="shared" si="213"/>
        <v>0</v>
      </c>
      <c r="AB306" s="89">
        <f t="shared" si="214"/>
        <v>0</v>
      </c>
      <c r="AC306" s="89">
        <f t="shared" si="215"/>
        <v>0</v>
      </c>
      <c r="AD306" s="89">
        <f t="shared" si="216"/>
        <v>0</v>
      </c>
      <c r="AE306" s="89">
        <f t="shared" si="217"/>
        <v>0</v>
      </c>
      <c r="AF306" s="89">
        <f t="shared" si="218"/>
        <v>0</v>
      </c>
      <c r="AG306" s="89">
        <f t="shared" si="218"/>
        <v>0</v>
      </c>
      <c r="AH306" s="65">
        <v>0</v>
      </c>
      <c r="AI306" s="65">
        <v>0</v>
      </c>
      <c r="AJ306" s="65">
        <v>0</v>
      </c>
      <c r="AK306" s="65">
        <v>0</v>
      </c>
      <c r="AL306" s="65">
        <v>0</v>
      </c>
      <c r="AM306" s="65">
        <v>0</v>
      </c>
      <c r="AN306" s="89">
        <v>0</v>
      </c>
      <c r="AO306" s="89">
        <v>0</v>
      </c>
      <c r="AP306" s="89">
        <v>0</v>
      </c>
      <c r="AQ306" s="89">
        <v>0</v>
      </c>
      <c r="AR306" s="89">
        <v>0</v>
      </c>
      <c r="AS306" s="89">
        <v>0</v>
      </c>
      <c r="AT306" s="89">
        <v>0</v>
      </c>
      <c r="AU306" s="89">
        <v>0</v>
      </c>
      <c r="AV306" s="89">
        <v>0</v>
      </c>
      <c r="AW306" s="89">
        <v>0</v>
      </c>
      <c r="AX306" s="89">
        <v>0</v>
      </c>
      <c r="AY306" s="89">
        <v>0</v>
      </c>
      <c r="AZ306" s="65">
        <f t="shared" si="193"/>
        <v>0</v>
      </c>
      <c r="BA306" s="65">
        <f t="shared" si="193"/>
        <v>0</v>
      </c>
      <c r="BB306" s="65">
        <f t="shared" si="193"/>
        <v>0</v>
      </c>
      <c r="BC306" s="65">
        <f t="shared" si="191"/>
        <v>0</v>
      </c>
      <c r="BD306" s="65">
        <f t="shared" si="191"/>
        <v>0</v>
      </c>
      <c r="BE306" s="65">
        <f t="shared" si="191"/>
        <v>0</v>
      </c>
      <c r="BF306" s="65">
        <f t="shared" si="194"/>
        <v>0</v>
      </c>
      <c r="BG306" s="65">
        <f t="shared" si="194"/>
        <v>0</v>
      </c>
      <c r="BH306" s="65">
        <f t="shared" si="194"/>
        <v>0</v>
      </c>
      <c r="BI306" s="65">
        <f t="shared" si="192"/>
        <v>0</v>
      </c>
      <c r="BJ306" s="65">
        <f t="shared" si="192"/>
        <v>0</v>
      </c>
      <c r="BK306" s="65">
        <f t="shared" si="192"/>
        <v>0</v>
      </c>
    </row>
    <row r="307" spans="2:63" hidden="1" outlineLevel="1">
      <c r="B307" s="56" t="s">
        <v>68</v>
      </c>
      <c r="C307" s="56" t="s">
        <v>60</v>
      </c>
      <c r="D307" s="88">
        <f t="shared" si="196"/>
        <v>0.3</v>
      </c>
      <c r="E307" s="88">
        <f t="shared" si="197"/>
        <v>0.5</v>
      </c>
      <c r="F307" s="65">
        <f t="shared" si="198"/>
        <v>6750</v>
      </c>
      <c r="G307" s="65">
        <f t="shared" si="199"/>
        <v>12777492.257342104</v>
      </c>
      <c r="H307" s="65">
        <f t="shared" si="200"/>
        <v>6646562.4111912604</v>
      </c>
      <c r="J307" s="88">
        <f t="shared" si="201"/>
        <v>6.8318759055179604E-2</v>
      </c>
      <c r="K307" s="88">
        <f t="shared" si="202"/>
        <v>0.25969523002073541</v>
      </c>
      <c r="L307" s="88">
        <f t="shared" si="203"/>
        <v>0.18950930862004292</v>
      </c>
      <c r="M307" s="88">
        <f t="shared" si="204"/>
        <v>0</v>
      </c>
      <c r="N307" s="88">
        <f t="shared" si="205"/>
        <v>0.4824767023040421</v>
      </c>
      <c r="O307" s="88">
        <f t="shared" si="206"/>
        <v>0</v>
      </c>
      <c r="P307" s="65">
        <f t="shared" si="207"/>
        <v>461.15162362246235</v>
      </c>
      <c r="Q307" s="65">
        <f t="shared" si="207"/>
        <v>1752.9428026399639</v>
      </c>
      <c r="R307" s="65">
        <f t="shared" si="207"/>
        <v>1279.1878331852897</v>
      </c>
      <c r="S307" s="65">
        <f t="shared" si="195"/>
        <v>0</v>
      </c>
      <c r="T307" s="65">
        <f t="shared" si="208"/>
        <v>3256.7177405522843</v>
      </c>
      <c r="U307" s="65">
        <f t="shared" si="208"/>
        <v>0</v>
      </c>
      <c r="V307" s="89">
        <f t="shared" si="209"/>
        <v>863314.28950916929</v>
      </c>
      <c r="W307" s="89">
        <f t="shared" si="210"/>
        <v>3039160.1072537652</v>
      </c>
      <c r="X307" s="89">
        <f t="shared" si="211"/>
        <v>2249273.3247133368</v>
      </c>
      <c r="Y307" s="89">
        <f t="shared" si="212"/>
        <v>0</v>
      </c>
      <c r="Z307" s="89">
        <f t="shared" si="213"/>
        <v>6625744.5358658321</v>
      </c>
      <c r="AA307" s="89">
        <f t="shared" si="213"/>
        <v>0</v>
      </c>
      <c r="AB307" s="89">
        <f t="shared" si="214"/>
        <v>508928.43688949448</v>
      </c>
      <c r="AC307" s="89">
        <f t="shared" si="215"/>
        <v>1718460.1049180694</v>
      </c>
      <c r="AD307" s="89">
        <f t="shared" si="216"/>
        <v>1251847.8534605254</v>
      </c>
      <c r="AE307" s="89">
        <f t="shared" si="217"/>
        <v>0</v>
      </c>
      <c r="AF307" s="89">
        <f t="shared" si="218"/>
        <v>3167326.0159231718</v>
      </c>
      <c r="AG307" s="89">
        <f t="shared" si="218"/>
        <v>0</v>
      </c>
      <c r="AH307" s="65">
        <v>97987</v>
      </c>
      <c r="AI307" s="65">
        <v>372471</v>
      </c>
      <c r="AJ307" s="65">
        <v>271806</v>
      </c>
      <c r="AK307" s="65">
        <v>0</v>
      </c>
      <c r="AL307" s="65">
        <v>691998</v>
      </c>
      <c r="AM307" s="65">
        <v>0</v>
      </c>
      <c r="AN307" s="89">
        <v>183439834</v>
      </c>
      <c r="AO307" s="89">
        <v>645770645</v>
      </c>
      <c r="AP307" s="89">
        <v>477932927</v>
      </c>
      <c r="AQ307" s="89">
        <v>0</v>
      </c>
      <c r="AR307" s="89">
        <v>1407859794</v>
      </c>
      <c r="AS307" s="89">
        <v>0</v>
      </c>
      <c r="AT307" s="89">
        <v>108138773</v>
      </c>
      <c r="AU307" s="89">
        <v>365144004</v>
      </c>
      <c r="AV307" s="89">
        <v>265996712</v>
      </c>
      <c r="AW307" s="89">
        <v>0</v>
      </c>
      <c r="AX307" s="89">
        <v>673003755</v>
      </c>
      <c r="AY307" s="89">
        <v>0</v>
      </c>
      <c r="AZ307" s="65">
        <f t="shared" si="193"/>
        <v>1872.0833784073398</v>
      </c>
      <c r="BA307" s="65">
        <f t="shared" si="193"/>
        <v>1733.7474461098984</v>
      </c>
      <c r="BB307" s="65">
        <f t="shared" si="193"/>
        <v>1758.3604740145545</v>
      </c>
      <c r="BC307" s="65">
        <f t="shared" si="191"/>
        <v>0</v>
      </c>
      <c r="BD307" s="65">
        <f t="shared" si="191"/>
        <v>2034.4853511137314</v>
      </c>
      <c r="BE307" s="65">
        <f t="shared" si="191"/>
        <v>0</v>
      </c>
      <c r="BF307" s="65">
        <f t="shared" si="194"/>
        <v>1103.6032636982457</v>
      </c>
      <c r="BG307" s="65">
        <f t="shared" si="194"/>
        <v>980.3286806221156</v>
      </c>
      <c r="BH307" s="65">
        <f t="shared" si="194"/>
        <v>978.62707960825003</v>
      </c>
      <c r="BI307" s="65">
        <f t="shared" si="192"/>
        <v>0</v>
      </c>
      <c r="BJ307" s="65">
        <f t="shared" si="192"/>
        <v>972.55158974447897</v>
      </c>
      <c r="BK307" s="65">
        <f t="shared" si="192"/>
        <v>0</v>
      </c>
    </row>
    <row r="308" spans="2:63" hidden="1" outlineLevel="1">
      <c r="B308" s="56" t="s">
        <v>68</v>
      </c>
      <c r="C308" s="56" t="s">
        <v>59</v>
      </c>
      <c r="D308" s="88">
        <f t="shared" si="196"/>
        <v>0.3</v>
      </c>
      <c r="E308" s="88">
        <f t="shared" si="197"/>
        <v>0.5</v>
      </c>
      <c r="F308" s="65">
        <f t="shared" si="198"/>
        <v>6750</v>
      </c>
      <c r="G308" s="65">
        <f t="shared" si="199"/>
        <v>14155826.682312554</v>
      </c>
      <c r="H308" s="65">
        <f t="shared" si="200"/>
        <v>7671158.5702194246</v>
      </c>
      <c r="J308" s="88">
        <f t="shared" si="201"/>
        <v>0.2532110284666359</v>
      </c>
      <c r="K308" s="88">
        <f t="shared" si="202"/>
        <v>0.26712620071304588</v>
      </c>
      <c r="L308" s="88">
        <f t="shared" si="203"/>
        <v>0.15893633668944476</v>
      </c>
      <c r="M308" s="88">
        <f t="shared" si="204"/>
        <v>0</v>
      </c>
      <c r="N308" s="88">
        <f t="shared" si="205"/>
        <v>0.32072643413087343</v>
      </c>
      <c r="O308" s="88">
        <f t="shared" si="206"/>
        <v>0</v>
      </c>
      <c r="P308" s="65">
        <f t="shared" si="207"/>
        <v>1709.1744421497924</v>
      </c>
      <c r="Q308" s="65">
        <f t="shared" si="207"/>
        <v>1803.1018548130596</v>
      </c>
      <c r="R308" s="65">
        <f t="shared" si="207"/>
        <v>1072.8202726537522</v>
      </c>
      <c r="S308" s="65">
        <f t="shared" si="195"/>
        <v>0</v>
      </c>
      <c r="T308" s="65">
        <f t="shared" si="208"/>
        <v>2164.9034303833955</v>
      </c>
      <c r="U308" s="65">
        <f t="shared" si="208"/>
        <v>0</v>
      </c>
      <c r="V308" s="89">
        <f t="shared" si="209"/>
        <v>3324773.1680336744</v>
      </c>
      <c r="W308" s="89">
        <f t="shared" si="210"/>
        <v>3101167.92669068</v>
      </c>
      <c r="X308" s="89">
        <f t="shared" si="211"/>
        <v>2132249.4110668441</v>
      </c>
      <c r="Y308" s="89">
        <f t="shared" si="212"/>
        <v>0</v>
      </c>
      <c r="Z308" s="89">
        <f t="shared" si="213"/>
        <v>5597636.1765213553</v>
      </c>
      <c r="AA308" s="89">
        <f t="shared" si="213"/>
        <v>0</v>
      </c>
      <c r="AB308" s="89">
        <f t="shared" si="214"/>
        <v>1813118.3563319407</v>
      </c>
      <c r="AC308" s="89">
        <f t="shared" si="215"/>
        <v>1736364.2415979656</v>
      </c>
      <c r="AD308" s="89">
        <f t="shared" si="216"/>
        <v>1292212.5619358961</v>
      </c>
      <c r="AE308" s="89">
        <f t="shared" si="217"/>
        <v>0</v>
      </c>
      <c r="AF308" s="89">
        <f t="shared" si="218"/>
        <v>2829463.4103536224</v>
      </c>
      <c r="AG308" s="89">
        <f t="shared" si="218"/>
        <v>0</v>
      </c>
      <c r="AH308" s="65">
        <v>1444950</v>
      </c>
      <c r="AI308" s="65">
        <v>1524357</v>
      </c>
      <c r="AJ308" s="65">
        <v>906971</v>
      </c>
      <c r="AK308" s="65">
        <v>0</v>
      </c>
      <c r="AL308" s="65">
        <v>1830227</v>
      </c>
      <c r="AM308" s="65">
        <v>0</v>
      </c>
      <c r="AN308" s="89">
        <v>2810790327</v>
      </c>
      <c r="AO308" s="89">
        <v>2621752634</v>
      </c>
      <c r="AP308" s="89">
        <v>1802621026</v>
      </c>
      <c r="AQ308" s="89">
        <v>0</v>
      </c>
      <c r="AR308" s="89">
        <v>4732287234</v>
      </c>
      <c r="AS308" s="89">
        <v>0</v>
      </c>
      <c r="AT308" s="89">
        <v>1532825032</v>
      </c>
      <c r="AU308" s="89">
        <v>1467936478</v>
      </c>
      <c r="AV308" s="89">
        <v>1092447029</v>
      </c>
      <c r="AW308" s="89">
        <v>0</v>
      </c>
      <c r="AX308" s="89">
        <v>2392051422</v>
      </c>
      <c r="AY308" s="89">
        <v>0</v>
      </c>
      <c r="AZ308" s="65">
        <f t="shared" si="193"/>
        <v>1945.2509270216963</v>
      </c>
      <c r="BA308" s="65">
        <f t="shared" si="193"/>
        <v>1719.9072356409949</v>
      </c>
      <c r="BB308" s="65">
        <f t="shared" si="193"/>
        <v>1987.5178214077407</v>
      </c>
      <c r="BC308" s="65">
        <f t="shared" si="191"/>
        <v>0</v>
      </c>
      <c r="BD308" s="65">
        <f t="shared" si="191"/>
        <v>2585.6285772202027</v>
      </c>
      <c r="BE308" s="65">
        <f t="shared" si="191"/>
        <v>0</v>
      </c>
      <c r="BF308" s="65">
        <f t="shared" si="194"/>
        <v>1060.8152752690405</v>
      </c>
      <c r="BG308" s="65">
        <f t="shared" si="194"/>
        <v>962.98733039570129</v>
      </c>
      <c r="BH308" s="65">
        <f t="shared" si="194"/>
        <v>1204.5005066314138</v>
      </c>
      <c r="BI308" s="65">
        <f t="shared" si="192"/>
        <v>0</v>
      </c>
      <c r="BJ308" s="65">
        <f t="shared" si="192"/>
        <v>1306.9698031992752</v>
      </c>
      <c r="BK308" s="65">
        <f t="shared" si="192"/>
        <v>0</v>
      </c>
    </row>
    <row r="309" spans="2:63" hidden="1" outlineLevel="1">
      <c r="B309" s="56" t="s">
        <v>68</v>
      </c>
      <c r="C309" s="56" t="s">
        <v>58</v>
      </c>
      <c r="D309" s="88">
        <f t="shared" si="196"/>
        <v>0.3</v>
      </c>
      <c r="E309" s="88">
        <f t="shared" si="197"/>
        <v>0</v>
      </c>
      <c r="F309" s="65">
        <f t="shared" si="198"/>
        <v>0</v>
      </c>
      <c r="G309" s="65">
        <f t="shared" si="199"/>
        <v>0</v>
      </c>
      <c r="H309" s="65">
        <f t="shared" si="200"/>
        <v>0</v>
      </c>
      <c r="J309" s="88">
        <f t="shared" si="201"/>
        <v>4.171971806550831E-2</v>
      </c>
      <c r="K309" s="88">
        <f t="shared" si="202"/>
        <v>0.89500380793874368</v>
      </c>
      <c r="L309" s="88">
        <f t="shared" si="203"/>
        <v>5.9071568664927854E-2</v>
      </c>
      <c r="M309" s="88">
        <f t="shared" si="204"/>
        <v>0</v>
      </c>
      <c r="N309" s="88">
        <f t="shared" si="205"/>
        <v>4.2049053308201917E-3</v>
      </c>
      <c r="O309" s="88">
        <f t="shared" si="206"/>
        <v>0</v>
      </c>
      <c r="P309" s="65">
        <f t="shared" si="207"/>
        <v>0</v>
      </c>
      <c r="Q309" s="65">
        <f t="shared" si="207"/>
        <v>0</v>
      </c>
      <c r="R309" s="65">
        <f t="shared" si="207"/>
        <v>0</v>
      </c>
      <c r="S309" s="65">
        <f t="shared" si="195"/>
        <v>0</v>
      </c>
      <c r="T309" s="65">
        <f t="shared" si="208"/>
        <v>0</v>
      </c>
      <c r="U309" s="65">
        <f t="shared" si="208"/>
        <v>0</v>
      </c>
      <c r="V309" s="89">
        <f t="shared" si="209"/>
        <v>0</v>
      </c>
      <c r="W309" s="89">
        <f t="shared" si="210"/>
        <v>0</v>
      </c>
      <c r="X309" s="89">
        <f t="shared" si="211"/>
        <v>0</v>
      </c>
      <c r="Y309" s="89">
        <f t="shared" si="212"/>
        <v>0</v>
      </c>
      <c r="Z309" s="89">
        <f t="shared" si="213"/>
        <v>0</v>
      </c>
      <c r="AA309" s="89">
        <f t="shared" si="213"/>
        <v>0</v>
      </c>
      <c r="AB309" s="89">
        <f t="shared" si="214"/>
        <v>0</v>
      </c>
      <c r="AC309" s="89">
        <f t="shared" si="215"/>
        <v>0</v>
      </c>
      <c r="AD309" s="89">
        <f t="shared" si="216"/>
        <v>0</v>
      </c>
      <c r="AE309" s="89">
        <f t="shared" si="217"/>
        <v>0</v>
      </c>
      <c r="AF309" s="89">
        <f t="shared" si="218"/>
        <v>0</v>
      </c>
      <c r="AG309" s="89">
        <f t="shared" si="218"/>
        <v>0</v>
      </c>
      <c r="AH309" s="65">
        <v>14188</v>
      </c>
      <c r="AI309" s="65">
        <v>304372</v>
      </c>
      <c r="AJ309" s="65">
        <v>20089</v>
      </c>
      <c r="AK309" s="65">
        <v>0</v>
      </c>
      <c r="AL309" s="65">
        <v>1430</v>
      </c>
      <c r="AM309" s="65">
        <v>0</v>
      </c>
      <c r="AN309" s="89">
        <v>22774682</v>
      </c>
      <c r="AO309" s="89">
        <v>404241433</v>
      </c>
      <c r="AP309" s="89">
        <v>33237704</v>
      </c>
      <c r="AQ309" s="89">
        <v>0</v>
      </c>
      <c r="AR309" s="89">
        <v>2705957</v>
      </c>
      <c r="AS309" s="89">
        <v>0</v>
      </c>
      <c r="AT309" s="89">
        <v>10116044</v>
      </c>
      <c r="AU309" s="89">
        <v>214582015</v>
      </c>
      <c r="AV309" s="89">
        <v>17001569</v>
      </c>
      <c r="AW309" s="89">
        <v>0</v>
      </c>
      <c r="AX309" s="89">
        <v>1331020</v>
      </c>
      <c r="AY309" s="89">
        <v>0</v>
      </c>
      <c r="AZ309" s="65">
        <f t="shared" si="193"/>
        <v>1605.2073583309839</v>
      </c>
      <c r="BA309" s="65">
        <f t="shared" si="193"/>
        <v>1328.116360900477</v>
      </c>
      <c r="BB309" s="65">
        <f t="shared" si="193"/>
        <v>1654.5225745432824</v>
      </c>
      <c r="BC309" s="65">
        <f t="shared" si="191"/>
        <v>0</v>
      </c>
      <c r="BD309" s="65">
        <f t="shared" si="191"/>
        <v>1892.2776223776223</v>
      </c>
      <c r="BE309" s="65">
        <f t="shared" si="191"/>
        <v>0</v>
      </c>
      <c r="BF309" s="65">
        <f t="shared" si="194"/>
        <v>713</v>
      </c>
      <c r="BG309" s="65">
        <f t="shared" si="194"/>
        <v>704.99919506393496</v>
      </c>
      <c r="BH309" s="65">
        <f t="shared" si="194"/>
        <v>846.3123599980089</v>
      </c>
      <c r="BI309" s="65">
        <f t="shared" si="192"/>
        <v>0</v>
      </c>
      <c r="BJ309" s="65">
        <f t="shared" si="192"/>
        <v>930.78321678321674</v>
      </c>
      <c r="BK309" s="65">
        <f t="shared" si="192"/>
        <v>0</v>
      </c>
    </row>
    <row r="310" spans="2:63" hidden="1" outlineLevel="1">
      <c r="B310" s="56" t="s">
        <v>68</v>
      </c>
      <c r="C310" s="56" t="s">
        <v>57</v>
      </c>
      <c r="D310" s="88">
        <f t="shared" si="196"/>
        <v>0.3</v>
      </c>
      <c r="E310" s="88">
        <f t="shared" si="197"/>
        <v>0</v>
      </c>
      <c r="F310" s="65">
        <f t="shared" si="198"/>
        <v>0</v>
      </c>
      <c r="G310" s="65">
        <f t="shared" si="199"/>
        <v>0</v>
      </c>
      <c r="H310" s="65">
        <f t="shared" si="200"/>
        <v>0</v>
      </c>
      <c r="J310" s="88">
        <f t="shared" si="201"/>
        <v>0.30233918275901323</v>
      </c>
      <c r="K310" s="88">
        <f t="shared" si="202"/>
        <v>0.12386860133278009</v>
      </c>
      <c r="L310" s="88">
        <f t="shared" si="203"/>
        <v>0.13222723531624195</v>
      </c>
      <c r="M310" s="88">
        <f t="shared" si="204"/>
        <v>0.1679988102863024</v>
      </c>
      <c r="N310" s="88">
        <f t="shared" si="205"/>
        <v>0.21758625555448893</v>
      </c>
      <c r="O310" s="88">
        <f t="shared" si="206"/>
        <v>5.5979914751173407E-2</v>
      </c>
      <c r="P310" s="65">
        <f t="shared" si="207"/>
        <v>0</v>
      </c>
      <c r="Q310" s="65">
        <f t="shared" si="207"/>
        <v>0</v>
      </c>
      <c r="R310" s="65">
        <f t="shared" si="207"/>
        <v>0</v>
      </c>
      <c r="S310" s="65">
        <f t="shared" si="195"/>
        <v>0</v>
      </c>
      <c r="T310" s="65">
        <f t="shared" si="208"/>
        <v>0</v>
      </c>
      <c r="U310" s="65">
        <f t="shared" si="208"/>
        <v>0</v>
      </c>
      <c r="V310" s="89">
        <f t="shared" si="209"/>
        <v>0</v>
      </c>
      <c r="W310" s="89">
        <f t="shared" si="210"/>
        <v>0</v>
      </c>
      <c r="X310" s="89">
        <f t="shared" si="211"/>
        <v>0</v>
      </c>
      <c r="Y310" s="89">
        <f t="shared" si="212"/>
        <v>0</v>
      </c>
      <c r="Z310" s="89">
        <f t="shared" si="213"/>
        <v>0</v>
      </c>
      <c r="AA310" s="89">
        <f t="shared" si="213"/>
        <v>0</v>
      </c>
      <c r="AB310" s="89">
        <f t="shared" si="214"/>
        <v>0</v>
      </c>
      <c r="AC310" s="89">
        <f t="shared" si="215"/>
        <v>0</v>
      </c>
      <c r="AD310" s="89">
        <f t="shared" si="216"/>
        <v>0</v>
      </c>
      <c r="AE310" s="89">
        <f t="shared" si="217"/>
        <v>0</v>
      </c>
      <c r="AF310" s="89">
        <f t="shared" si="218"/>
        <v>0</v>
      </c>
      <c r="AG310" s="89">
        <f t="shared" si="218"/>
        <v>0</v>
      </c>
      <c r="AH310" s="65">
        <v>0</v>
      </c>
      <c r="AI310" s="65">
        <v>0</v>
      </c>
      <c r="AJ310" s="65">
        <v>0</v>
      </c>
      <c r="AK310" s="65">
        <v>0</v>
      </c>
      <c r="AL310" s="65">
        <v>0</v>
      </c>
      <c r="AM310" s="65">
        <v>0</v>
      </c>
      <c r="AN310" s="89">
        <v>0</v>
      </c>
      <c r="AO310" s="89">
        <v>0</v>
      </c>
      <c r="AP310" s="89">
        <v>0</v>
      </c>
      <c r="AQ310" s="89">
        <v>0</v>
      </c>
      <c r="AR310" s="89">
        <v>0</v>
      </c>
      <c r="AS310" s="89">
        <v>0</v>
      </c>
      <c r="AT310" s="89">
        <v>0</v>
      </c>
      <c r="AU310" s="89">
        <v>0</v>
      </c>
      <c r="AV310" s="89">
        <v>0</v>
      </c>
      <c r="AW310" s="89">
        <v>0</v>
      </c>
      <c r="AX310" s="89">
        <v>0</v>
      </c>
      <c r="AY310" s="89">
        <v>0</v>
      </c>
      <c r="AZ310" s="65">
        <f t="shared" si="193"/>
        <v>0</v>
      </c>
      <c r="BA310" s="65">
        <f t="shared" si="193"/>
        <v>0</v>
      </c>
      <c r="BB310" s="65">
        <f t="shared" si="193"/>
        <v>0</v>
      </c>
      <c r="BC310" s="65">
        <f t="shared" si="191"/>
        <v>0</v>
      </c>
      <c r="BD310" s="65">
        <f t="shared" si="191"/>
        <v>0</v>
      </c>
      <c r="BE310" s="65">
        <f t="shared" si="191"/>
        <v>0</v>
      </c>
      <c r="BF310" s="65">
        <f t="shared" si="194"/>
        <v>0</v>
      </c>
      <c r="BG310" s="65">
        <f t="shared" si="194"/>
        <v>0</v>
      </c>
      <c r="BH310" s="65">
        <f t="shared" si="194"/>
        <v>0</v>
      </c>
      <c r="BI310" s="65">
        <f t="shared" si="192"/>
        <v>0</v>
      </c>
      <c r="BJ310" s="65">
        <f t="shared" si="192"/>
        <v>0</v>
      </c>
      <c r="BK310" s="65">
        <f t="shared" si="192"/>
        <v>0</v>
      </c>
    </row>
    <row r="311" spans="2:63" hidden="1" outlineLevel="1">
      <c r="B311" s="56" t="s">
        <v>68</v>
      </c>
      <c r="C311" s="56" t="s">
        <v>56</v>
      </c>
      <c r="D311" s="88">
        <f t="shared" si="196"/>
        <v>0.3</v>
      </c>
      <c r="E311" s="88">
        <f t="shared" si="197"/>
        <v>0</v>
      </c>
      <c r="F311" s="65">
        <f t="shared" si="198"/>
        <v>0</v>
      </c>
      <c r="G311" s="65">
        <f t="shared" si="199"/>
        <v>0</v>
      </c>
      <c r="H311" s="65">
        <f t="shared" si="200"/>
        <v>0</v>
      </c>
      <c r="J311" s="88">
        <f t="shared" si="201"/>
        <v>0.30233918275901323</v>
      </c>
      <c r="K311" s="88">
        <f t="shared" si="202"/>
        <v>0.12386860133278009</v>
      </c>
      <c r="L311" s="88">
        <f t="shared" si="203"/>
        <v>0.13222723531624195</v>
      </c>
      <c r="M311" s="88">
        <f t="shared" si="204"/>
        <v>0.1679988102863024</v>
      </c>
      <c r="N311" s="88">
        <f t="shared" si="205"/>
        <v>0.21758625555448893</v>
      </c>
      <c r="O311" s="88">
        <f t="shared" si="206"/>
        <v>5.5979914751173407E-2</v>
      </c>
      <c r="P311" s="65">
        <f t="shared" si="207"/>
        <v>0</v>
      </c>
      <c r="Q311" s="65">
        <f t="shared" si="207"/>
        <v>0</v>
      </c>
      <c r="R311" s="65">
        <f t="shared" si="207"/>
        <v>0</v>
      </c>
      <c r="S311" s="65">
        <f t="shared" si="195"/>
        <v>0</v>
      </c>
      <c r="T311" s="65">
        <f t="shared" si="208"/>
        <v>0</v>
      </c>
      <c r="U311" s="65">
        <f t="shared" si="208"/>
        <v>0</v>
      </c>
      <c r="V311" s="89">
        <f t="shared" si="209"/>
        <v>0</v>
      </c>
      <c r="W311" s="89">
        <f t="shared" si="210"/>
        <v>0</v>
      </c>
      <c r="X311" s="89">
        <f t="shared" si="211"/>
        <v>0</v>
      </c>
      <c r="Y311" s="89">
        <f t="shared" si="212"/>
        <v>0</v>
      </c>
      <c r="Z311" s="89">
        <f t="shared" si="213"/>
        <v>0</v>
      </c>
      <c r="AA311" s="89">
        <f t="shared" si="213"/>
        <v>0</v>
      </c>
      <c r="AB311" s="89">
        <f t="shared" si="214"/>
        <v>0</v>
      </c>
      <c r="AC311" s="89">
        <f t="shared" si="215"/>
        <v>0</v>
      </c>
      <c r="AD311" s="89">
        <f t="shared" si="216"/>
        <v>0</v>
      </c>
      <c r="AE311" s="89">
        <f t="shared" si="217"/>
        <v>0</v>
      </c>
      <c r="AF311" s="89">
        <f t="shared" si="218"/>
        <v>0</v>
      </c>
      <c r="AG311" s="89">
        <f t="shared" si="218"/>
        <v>0</v>
      </c>
      <c r="AH311" s="65">
        <v>0</v>
      </c>
      <c r="AI311" s="65">
        <v>0</v>
      </c>
      <c r="AJ311" s="65">
        <v>0</v>
      </c>
      <c r="AK311" s="65">
        <v>0</v>
      </c>
      <c r="AL311" s="65">
        <v>0</v>
      </c>
      <c r="AM311" s="65">
        <v>0</v>
      </c>
      <c r="AN311" s="89">
        <v>0</v>
      </c>
      <c r="AO311" s="89">
        <v>0</v>
      </c>
      <c r="AP311" s="89">
        <v>0</v>
      </c>
      <c r="AQ311" s="89">
        <v>0</v>
      </c>
      <c r="AR311" s="89">
        <v>0</v>
      </c>
      <c r="AS311" s="89">
        <v>0</v>
      </c>
      <c r="AT311" s="89">
        <v>0</v>
      </c>
      <c r="AU311" s="89">
        <v>0</v>
      </c>
      <c r="AV311" s="89">
        <v>0</v>
      </c>
      <c r="AW311" s="89">
        <v>0</v>
      </c>
      <c r="AX311" s="89">
        <v>0</v>
      </c>
      <c r="AY311" s="89">
        <v>0</v>
      </c>
      <c r="AZ311" s="65">
        <f t="shared" si="193"/>
        <v>0</v>
      </c>
      <c r="BA311" s="65">
        <f t="shared" si="193"/>
        <v>0</v>
      </c>
      <c r="BB311" s="65">
        <f t="shared" si="193"/>
        <v>0</v>
      </c>
      <c r="BC311" s="65">
        <f t="shared" si="191"/>
        <v>0</v>
      </c>
      <c r="BD311" s="65">
        <f t="shared" si="191"/>
        <v>0</v>
      </c>
      <c r="BE311" s="65">
        <f t="shared" si="191"/>
        <v>0</v>
      </c>
      <c r="BF311" s="65">
        <f t="shared" si="194"/>
        <v>0</v>
      </c>
      <c r="BG311" s="65">
        <f t="shared" si="194"/>
        <v>0</v>
      </c>
      <c r="BH311" s="65">
        <f t="shared" si="194"/>
        <v>0</v>
      </c>
      <c r="BI311" s="65">
        <f t="shared" si="192"/>
        <v>0</v>
      </c>
      <c r="BJ311" s="65">
        <f t="shared" si="192"/>
        <v>0</v>
      </c>
      <c r="BK311" s="65">
        <f t="shared" si="192"/>
        <v>0</v>
      </c>
    </row>
    <row r="312" spans="2:63" hidden="1" outlineLevel="1">
      <c r="B312" s="56" t="s">
        <v>68</v>
      </c>
      <c r="C312" s="56" t="s">
        <v>55</v>
      </c>
      <c r="D312" s="88">
        <f t="shared" si="196"/>
        <v>0.3</v>
      </c>
      <c r="E312" s="88">
        <f t="shared" si="197"/>
        <v>0</v>
      </c>
      <c r="F312" s="65">
        <f t="shared" si="198"/>
        <v>0</v>
      </c>
      <c r="G312" s="65">
        <f t="shared" si="199"/>
        <v>0</v>
      </c>
      <c r="H312" s="65">
        <f t="shared" si="200"/>
        <v>0</v>
      </c>
      <c r="J312" s="88">
        <f t="shared" si="201"/>
        <v>0.91307102778550309</v>
      </c>
      <c r="K312" s="88">
        <f t="shared" si="202"/>
        <v>4.1947670779108451E-2</v>
      </c>
      <c r="L312" s="88">
        <f t="shared" si="203"/>
        <v>4.4981301435388407E-2</v>
      </c>
      <c r="M312" s="88">
        <f t="shared" si="204"/>
        <v>0</v>
      </c>
      <c r="N312" s="88">
        <f t="shared" si="205"/>
        <v>0</v>
      </c>
      <c r="O312" s="88">
        <f t="shared" si="206"/>
        <v>0</v>
      </c>
      <c r="P312" s="65">
        <f t="shared" si="207"/>
        <v>0</v>
      </c>
      <c r="Q312" s="65">
        <f t="shared" si="207"/>
        <v>0</v>
      </c>
      <c r="R312" s="65">
        <f t="shared" si="207"/>
        <v>0</v>
      </c>
      <c r="S312" s="65">
        <f t="shared" si="195"/>
        <v>0</v>
      </c>
      <c r="T312" s="65">
        <f t="shared" si="208"/>
        <v>0</v>
      </c>
      <c r="U312" s="65">
        <f t="shared" si="208"/>
        <v>0</v>
      </c>
      <c r="V312" s="89">
        <f t="shared" si="209"/>
        <v>0</v>
      </c>
      <c r="W312" s="89">
        <f t="shared" si="210"/>
        <v>0</v>
      </c>
      <c r="X312" s="89">
        <f t="shared" si="211"/>
        <v>0</v>
      </c>
      <c r="Y312" s="89">
        <f t="shared" si="212"/>
        <v>0</v>
      </c>
      <c r="Z312" s="89">
        <f t="shared" si="213"/>
        <v>0</v>
      </c>
      <c r="AA312" s="89">
        <f t="shared" si="213"/>
        <v>0</v>
      </c>
      <c r="AB312" s="89">
        <f t="shared" si="214"/>
        <v>0</v>
      </c>
      <c r="AC312" s="89">
        <f t="shared" si="215"/>
        <v>0</v>
      </c>
      <c r="AD312" s="89">
        <f t="shared" si="216"/>
        <v>0</v>
      </c>
      <c r="AE312" s="89">
        <f t="shared" si="217"/>
        <v>0</v>
      </c>
      <c r="AF312" s="89">
        <f t="shared" si="218"/>
        <v>0</v>
      </c>
      <c r="AG312" s="89">
        <f t="shared" si="218"/>
        <v>0</v>
      </c>
      <c r="AH312" s="65">
        <v>4776900</v>
      </c>
      <c r="AI312" s="65">
        <v>219457</v>
      </c>
      <c r="AJ312" s="65">
        <v>235328</v>
      </c>
      <c r="AK312" s="65">
        <v>0</v>
      </c>
      <c r="AL312" s="65">
        <v>0</v>
      </c>
      <c r="AM312" s="65">
        <v>0</v>
      </c>
      <c r="AN312" s="89">
        <v>4183833706</v>
      </c>
      <c r="AO312" s="89">
        <v>232382477</v>
      </c>
      <c r="AP312" s="89">
        <v>231644526</v>
      </c>
      <c r="AQ312" s="89">
        <v>0</v>
      </c>
      <c r="AR312" s="89">
        <v>0</v>
      </c>
      <c r="AS312" s="89">
        <v>0</v>
      </c>
      <c r="AT312" s="89">
        <v>2365768757</v>
      </c>
      <c r="AU312" s="89">
        <v>126624107</v>
      </c>
      <c r="AV312" s="89">
        <v>132856288</v>
      </c>
      <c r="AW312" s="89">
        <v>0</v>
      </c>
      <c r="AX312" s="89">
        <v>0</v>
      </c>
      <c r="AY312" s="89">
        <v>0</v>
      </c>
      <c r="AZ312" s="65">
        <f t="shared" si="193"/>
        <v>875.8470359438129</v>
      </c>
      <c r="BA312" s="65">
        <f t="shared" si="193"/>
        <v>1058.8975380142806</v>
      </c>
      <c r="BB312" s="65">
        <f t="shared" si="193"/>
        <v>984.34748946151751</v>
      </c>
      <c r="BC312" s="65">
        <f t="shared" si="191"/>
        <v>0</v>
      </c>
      <c r="BD312" s="65">
        <f t="shared" si="191"/>
        <v>0</v>
      </c>
      <c r="BE312" s="65">
        <f t="shared" si="191"/>
        <v>0</v>
      </c>
      <c r="BF312" s="65">
        <f t="shared" si="194"/>
        <v>495.25189076597792</v>
      </c>
      <c r="BG312" s="65">
        <f t="shared" si="194"/>
        <v>576.98823459721041</v>
      </c>
      <c r="BH312" s="65">
        <f t="shared" si="194"/>
        <v>564.55792765841716</v>
      </c>
      <c r="BI312" s="65">
        <f t="shared" si="192"/>
        <v>0</v>
      </c>
      <c r="BJ312" s="65">
        <f t="shared" si="192"/>
        <v>0</v>
      </c>
      <c r="BK312" s="65">
        <f t="shared" si="192"/>
        <v>0</v>
      </c>
    </row>
    <row r="313" spans="2:63" hidden="1" outlineLevel="1">
      <c r="B313" s="56" t="s">
        <v>68</v>
      </c>
      <c r="C313" s="56" t="s">
        <v>39</v>
      </c>
      <c r="D313" s="88">
        <f t="shared" si="196"/>
        <v>0.3</v>
      </c>
      <c r="E313" s="88">
        <f t="shared" si="197"/>
        <v>0</v>
      </c>
      <c r="F313" s="65">
        <f t="shared" si="198"/>
        <v>0</v>
      </c>
      <c r="G313" s="65">
        <f t="shared" si="199"/>
        <v>0</v>
      </c>
      <c r="H313" s="65">
        <f t="shared" si="200"/>
        <v>0</v>
      </c>
      <c r="J313" s="88">
        <f t="shared" si="201"/>
        <v>0.30233918275901323</v>
      </c>
      <c r="K313" s="88">
        <f t="shared" si="202"/>
        <v>0.12386860133278009</v>
      </c>
      <c r="L313" s="88">
        <f t="shared" si="203"/>
        <v>0.13222723531624195</v>
      </c>
      <c r="M313" s="88">
        <f t="shared" si="204"/>
        <v>0.1679988102863024</v>
      </c>
      <c r="N313" s="88">
        <f t="shared" si="205"/>
        <v>0.21758625555448893</v>
      </c>
      <c r="O313" s="88">
        <f t="shared" si="206"/>
        <v>5.5979914751173407E-2</v>
      </c>
      <c r="P313" s="65">
        <f t="shared" si="207"/>
        <v>0</v>
      </c>
      <c r="Q313" s="65">
        <f t="shared" si="207"/>
        <v>0</v>
      </c>
      <c r="R313" s="65">
        <f t="shared" si="207"/>
        <v>0</v>
      </c>
      <c r="S313" s="65">
        <f t="shared" si="195"/>
        <v>0</v>
      </c>
      <c r="T313" s="65">
        <f t="shared" si="208"/>
        <v>0</v>
      </c>
      <c r="U313" s="65">
        <f t="shared" si="208"/>
        <v>0</v>
      </c>
      <c r="V313" s="89">
        <f t="shared" si="209"/>
        <v>0</v>
      </c>
      <c r="W313" s="89">
        <f t="shared" si="210"/>
        <v>0</v>
      </c>
      <c r="X313" s="89">
        <f t="shared" si="211"/>
        <v>0</v>
      </c>
      <c r="Y313" s="89">
        <f t="shared" si="212"/>
        <v>0</v>
      </c>
      <c r="Z313" s="89">
        <f t="shared" si="213"/>
        <v>0</v>
      </c>
      <c r="AA313" s="89">
        <f t="shared" si="213"/>
        <v>0</v>
      </c>
      <c r="AB313" s="89">
        <f t="shared" si="214"/>
        <v>0</v>
      </c>
      <c r="AC313" s="89">
        <f t="shared" si="215"/>
        <v>0</v>
      </c>
      <c r="AD313" s="89">
        <f t="shared" si="216"/>
        <v>0</v>
      </c>
      <c r="AE313" s="89">
        <f t="shared" si="217"/>
        <v>0</v>
      </c>
      <c r="AF313" s="89">
        <f t="shared" si="218"/>
        <v>0</v>
      </c>
      <c r="AG313" s="89">
        <f t="shared" si="218"/>
        <v>0</v>
      </c>
      <c r="AH313" s="65">
        <v>0</v>
      </c>
      <c r="AI313" s="65">
        <v>0</v>
      </c>
      <c r="AJ313" s="65">
        <v>0</v>
      </c>
      <c r="AK313" s="65">
        <v>0</v>
      </c>
      <c r="AL313" s="65">
        <v>0</v>
      </c>
      <c r="AM313" s="65">
        <v>0</v>
      </c>
      <c r="AN313" s="89">
        <v>0</v>
      </c>
      <c r="AO313" s="89">
        <v>0</v>
      </c>
      <c r="AP313" s="89">
        <v>0</v>
      </c>
      <c r="AQ313" s="89">
        <v>0</v>
      </c>
      <c r="AR313" s="89">
        <v>0</v>
      </c>
      <c r="AS313" s="89">
        <v>0</v>
      </c>
      <c r="AT313" s="89">
        <v>0</v>
      </c>
      <c r="AU313" s="89">
        <v>0</v>
      </c>
      <c r="AV313" s="89">
        <v>0</v>
      </c>
      <c r="AW313" s="89">
        <v>0</v>
      </c>
      <c r="AX313" s="89">
        <v>0</v>
      </c>
      <c r="AY313" s="89">
        <v>0</v>
      </c>
      <c r="AZ313" s="65">
        <f t="shared" si="193"/>
        <v>0</v>
      </c>
      <c r="BA313" s="65">
        <f t="shared" si="193"/>
        <v>0</v>
      </c>
      <c r="BB313" s="65">
        <f t="shared" si="193"/>
        <v>0</v>
      </c>
      <c r="BC313" s="65">
        <f t="shared" si="191"/>
        <v>0</v>
      </c>
      <c r="BD313" s="65">
        <f t="shared" si="191"/>
        <v>0</v>
      </c>
      <c r="BE313" s="65">
        <f t="shared" si="191"/>
        <v>0</v>
      </c>
      <c r="BF313" s="65">
        <f t="shared" si="194"/>
        <v>0</v>
      </c>
      <c r="BG313" s="65">
        <f t="shared" si="194"/>
        <v>0</v>
      </c>
      <c r="BH313" s="65">
        <f t="shared" si="194"/>
        <v>0</v>
      </c>
      <c r="BI313" s="65">
        <f t="shared" si="192"/>
        <v>0</v>
      </c>
      <c r="BJ313" s="65">
        <f t="shared" si="192"/>
        <v>0</v>
      </c>
      <c r="BK313" s="65">
        <f t="shared" si="192"/>
        <v>0</v>
      </c>
    </row>
    <row r="314" spans="2:63" hidden="1" outlineLevel="1">
      <c r="B314" s="56" t="s">
        <v>68</v>
      </c>
      <c r="C314" s="56" t="s">
        <v>38</v>
      </c>
      <c r="D314" s="88">
        <f t="shared" si="196"/>
        <v>0.3</v>
      </c>
      <c r="E314" s="88">
        <f t="shared" si="197"/>
        <v>0</v>
      </c>
      <c r="F314" s="65">
        <f t="shared" si="198"/>
        <v>0</v>
      </c>
      <c r="G314" s="65">
        <f t="shared" si="199"/>
        <v>0</v>
      </c>
      <c r="H314" s="65">
        <f t="shared" si="200"/>
        <v>0</v>
      </c>
      <c r="J314" s="88">
        <f t="shared" si="201"/>
        <v>0.30233918275901323</v>
      </c>
      <c r="K314" s="88">
        <f t="shared" si="202"/>
        <v>0.12386860133278009</v>
      </c>
      <c r="L314" s="88">
        <f t="shared" si="203"/>
        <v>0.13222723531624195</v>
      </c>
      <c r="M314" s="88">
        <f t="shared" si="204"/>
        <v>0.1679988102863024</v>
      </c>
      <c r="N314" s="88">
        <f t="shared" si="205"/>
        <v>0.21758625555448893</v>
      </c>
      <c r="O314" s="88">
        <f t="shared" si="206"/>
        <v>5.5979914751173407E-2</v>
      </c>
      <c r="P314" s="65">
        <f t="shared" si="207"/>
        <v>0</v>
      </c>
      <c r="Q314" s="65">
        <f t="shared" si="207"/>
        <v>0</v>
      </c>
      <c r="R314" s="65">
        <f t="shared" si="207"/>
        <v>0</v>
      </c>
      <c r="S314" s="65">
        <f t="shared" si="195"/>
        <v>0</v>
      </c>
      <c r="T314" s="65">
        <f t="shared" si="208"/>
        <v>0</v>
      </c>
      <c r="U314" s="65">
        <f t="shared" si="208"/>
        <v>0</v>
      </c>
      <c r="V314" s="89">
        <f t="shared" si="209"/>
        <v>0</v>
      </c>
      <c r="W314" s="89">
        <f t="shared" si="210"/>
        <v>0</v>
      </c>
      <c r="X314" s="89">
        <f t="shared" si="211"/>
        <v>0</v>
      </c>
      <c r="Y314" s="89">
        <f t="shared" si="212"/>
        <v>0</v>
      </c>
      <c r="Z314" s="89">
        <f t="shared" si="213"/>
        <v>0</v>
      </c>
      <c r="AA314" s="89">
        <f t="shared" si="213"/>
        <v>0</v>
      </c>
      <c r="AB314" s="89">
        <f t="shared" si="214"/>
        <v>0</v>
      </c>
      <c r="AC314" s="89">
        <f t="shared" si="215"/>
        <v>0</v>
      </c>
      <c r="AD314" s="89">
        <f t="shared" si="216"/>
        <v>0</v>
      </c>
      <c r="AE314" s="89">
        <f t="shared" si="217"/>
        <v>0</v>
      </c>
      <c r="AF314" s="89">
        <f t="shared" si="218"/>
        <v>0</v>
      </c>
      <c r="AG314" s="89">
        <f t="shared" si="218"/>
        <v>0</v>
      </c>
      <c r="AH314" s="65">
        <v>0</v>
      </c>
      <c r="AI314" s="65">
        <v>0</v>
      </c>
      <c r="AJ314" s="65">
        <v>0</v>
      </c>
      <c r="AK314" s="65">
        <v>0</v>
      </c>
      <c r="AL314" s="65">
        <v>0</v>
      </c>
      <c r="AM314" s="65">
        <v>0</v>
      </c>
      <c r="AN314" s="89">
        <v>0</v>
      </c>
      <c r="AO314" s="89">
        <v>0</v>
      </c>
      <c r="AP314" s="89">
        <v>0</v>
      </c>
      <c r="AQ314" s="89">
        <v>0</v>
      </c>
      <c r="AR314" s="89">
        <v>0</v>
      </c>
      <c r="AS314" s="89">
        <v>0</v>
      </c>
      <c r="AT314" s="89">
        <v>0</v>
      </c>
      <c r="AU314" s="89">
        <v>0</v>
      </c>
      <c r="AV314" s="89">
        <v>0</v>
      </c>
      <c r="AW314" s="89">
        <v>0</v>
      </c>
      <c r="AX314" s="89">
        <v>0</v>
      </c>
      <c r="AY314" s="89">
        <v>0</v>
      </c>
      <c r="AZ314" s="65">
        <f t="shared" si="193"/>
        <v>0</v>
      </c>
      <c r="BA314" s="65">
        <f t="shared" si="193"/>
        <v>0</v>
      </c>
      <c r="BB314" s="65">
        <f t="shared" si="193"/>
        <v>0</v>
      </c>
      <c r="BC314" s="65">
        <f t="shared" si="191"/>
        <v>0</v>
      </c>
      <c r="BD314" s="65">
        <f t="shared" si="191"/>
        <v>0</v>
      </c>
      <c r="BE314" s="65">
        <f t="shared" si="191"/>
        <v>0</v>
      </c>
      <c r="BF314" s="65">
        <f t="shared" si="194"/>
        <v>0</v>
      </c>
      <c r="BG314" s="65">
        <f t="shared" si="194"/>
        <v>0</v>
      </c>
      <c r="BH314" s="65">
        <f t="shared" si="194"/>
        <v>0</v>
      </c>
      <c r="BI314" s="65">
        <f t="shared" si="192"/>
        <v>0</v>
      </c>
      <c r="BJ314" s="65">
        <f t="shared" si="192"/>
        <v>0</v>
      </c>
      <c r="BK314" s="65">
        <f t="shared" si="192"/>
        <v>0</v>
      </c>
    </row>
    <row r="315" spans="2:63" hidden="1" outlineLevel="1">
      <c r="B315" s="56" t="s">
        <v>68</v>
      </c>
      <c r="C315" s="56" t="s">
        <v>37</v>
      </c>
      <c r="D315" s="88">
        <f t="shared" si="196"/>
        <v>0.3</v>
      </c>
      <c r="E315" s="88">
        <f t="shared" si="197"/>
        <v>0</v>
      </c>
      <c r="F315" s="65">
        <f t="shared" si="198"/>
        <v>0</v>
      </c>
      <c r="G315" s="65">
        <f t="shared" si="199"/>
        <v>0</v>
      </c>
      <c r="H315" s="65">
        <f t="shared" si="200"/>
        <v>0</v>
      </c>
      <c r="J315" s="88">
        <f t="shared" si="201"/>
        <v>0.30233918275901323</v>
      </c>
      <c r="K315" s="88">
        <f t="shared" si="202"/>
        <v>0.12386860133278009</v>
      </c>
      <c r="L315" s="88">
        <f t="shared" si="203"/>
        <v>0.13222723531624195</v>
      </c>
      <c r="M315" s="88">
        <f t="shared" si="204"/>
        <v>0.1679988102863024</v>
      </c>
      <c r="N315" s="88">
        <f t="shared" si="205"/>
        <v>0.21758625555448893</v>
      </c>
      <c r="O315" s="88">
        <f t="shared" si="206"/>
        <v>5.5979914751173407E-2</v>
      </c>
      <c r="P315" s="65">
        <f t="shared" si="207"/>
        <v>0</v>
      </c>
      <c r="Q315" s="65">
        <f t="shared" si="207"/>
        <v>0</v>
      </c>
      <c r="R315" s="65">
        <f t="shared" si="207"/>
        <v>0</v>
      </c>
      <c r="S315" s="65">
        <f t="shared" si="195"/>
        <v>0</v>
      </c>
      <c r="T315" s="65">
        <f t="shared" si="208"/>
        <v>0</v>
      </c>
      <c r="U315" s="65">
        <f t="shared" si="208"/>
        <v>0</v>
      </c>
      <c r="V315" s="89">
        <f t="shared" si="209"/>
        <v>0</v>
      </c>
      <c r="W315" s="89">
        <f t="shared" si="210"/>
        <v>0</v>
      </c>
      <c r="X315" s="89">
        <f t="shared" si="211"/>
        <v>0</v>
      </c>
      <c r="Y315" s="89">
        <f t="shared" si="212"/>
        <v>0</v>
      </c>
      <c r="Z315" s="89">
        <f t="shared" si="213"/>
        <v>0</v>
      </c>
      <c r="AA315" s="89">
        <f t="shared" si="213"/>
        <v>0</v>
      </c>
      <c r="AB315" s="89">
        <f t="shared" si="214"/>
        <v>0</v>
      </c>
      <c r="AC315" s="89">
        <f t="shared" si="215"/>
        <v>0</v>
      </c>
      <c r="AD315" s="89">
        <f t="shared" si="216"/>
        <v>0</v>
      </c>
      <c r="AE315" s="89">
        <f t="shared" si="217"/>
        <v>0</v>
      </c>
      <c r="AF315" s="89">
        <f t="shared" si="218"/>
        <v>0</v>
      </c>
      <c r="AG315" s="89">
        <f t="shared" si="218"/>
        <v>0</v>
      </c>
      <c r="AH315" s="65">
        <v>0</v>
      </c>
      <c r="AI315" s="65">
        <v>0</v>
      </c>
      <c r="AJ315" s="65">
        <v>0</v>
      </c>
      <c r="AK315" s="65">
        <v>0</v>
      </c>
      <c r="AL315" s="65">
        <v>0</v>
      </c>
      <c r="AM315" s="65">
        <v>0</v>
      </c>
      <c r="AN315" s="89">
        <v>0</v>
      </c>
      <c r="AO315" s="89">
        <v>0</v>
      </c>
      <c r="AP315" s="89">
        <v>0</v>
      </c>
      <c r="AQ315" s="89">
        <v>0</v>
      </c>
      <c r="AR315" s="89">
        <v>0</v>
      </c>
      <c r="AS315" s="89">
        <v>0</v>
      </c>
      <c r="AT315" s="89">
        <v>0</v>
      </c>
      <c r="AU315" s="89">
        <v>0</v>
      </c>
      <c r="AV315" s="89">
        <v>0</v>
      </c>
      <c r="AW315" s="89">
        <v>0</v>
      </c>
      <c r="AX315" s="89">
        <v>0</v>
      </c>
      <c r="AY315" s="89">
        <v>0</v>
      </c>
      <c r="AZ315" s="65">
        <f t="shared" si="193"/>
        <v>0</v>
      </c>
      <c r="BA315" s="65">
        <f t="shared" si="193"/>
        <v>0</v>
      </c>
      <c r="BB315" s="65">
        <f t="shared" si="193"/>
        <v>0</v>
      </c>
      <c r="BC315" s="65">
        <f t="shared" si="191"/>
        <v>0</v>
      </c>
      <c r="BD315" s="65">
        <f t="shared" si="191"/>
        <v>0</v>
      </c>
      <c r="BE315" s="65">
        <f t="shared" si="191"/>
        <v>0</v>
      </c>
      <c r="BF315" s="65">
        <f t="shared" si="194"/>
        <v>0</v>
      </c>
      <c r="BG315" s="65">
        <f t="shared" si="194"/>
        <v>0</v>
      </c>
      <c r="BH315" s="65">
        <f t="shared" si="194"/>
        <v>0</v>
      </c>
      <c r="BI315" s="65">
        <f t="shared" si="192"/>
        <v>0</v>
      </c>
      <c r="BJ315" s="65">
        <f t="shared" si="192"/>
        <v>0</v>
      </c>
      <c r="BK315" s="65">
        <f t="shared" si="192"/>
        <v>0</v>
      </c>
    </row>
    <row r="316" spans="2:63" hidden="1" outlineLevel="1">
      <c r="B316" s="56" t="s">
        <v>68</v>
      </c>
      <c r="C316" s="56" t="s">
        <v>36</v>
      </c>
      <c r="D316" s="88">
        <f t="shared" si="196"/>
        <v>0.3</v>
      </c>
      <c r="E316" s="88">
        <f t="shared" si="197"/>
        <v>0</v>
      </c>
      <c r="F316" s="65">
        <f t="shared" si="198"/>
        <v>0</v>
      </c>
      <c r="G316" s="65">
        <f t="shared" si="199"/>
        <v>0</v>
      </c>
      <c r="H316" s="65">
        <f t="shared" si="200"/>
        <v>0</v>
      </c>
      <c r="J316" s="88">
        <f t="shared" si="201"/>
        <v>0.30233918275901323</v>
      </c>
      <c r="K316" s="88">
        <f t="shared" si="202"/>
        <v>0.12386860133278009</v>
      </c>
      <c r="L316" s="88">
        <f t="shared" si="203"/>
        <v>0.13222723531624195</v>
      </c>
      <c r="M316" s="88">
        <f t="shared" si="204"/>
        <v>0.1679988102863024</v>
      </c>
      <c r="N316" s="88">
        <f t="shared" si="205"/>
        <v>0.21758625555448893</v>
      </c>
      <c r="O316" s="88">
        <f t="shared" si="206"/>
        <v>5.5979914751173407E-2</v>
      </c>
      <c r="P316" s="65">
        <f t="shared" si="207"/>
        <v>0</v>
      </c>
      <c r="Q316" s="65">
        <f t="shared" si="207"/>
        <v>0</v>
      </c>
      <c r="R316" s="65">
        <f t="shared" si="207"/>
        <v>0</v>
      </c>
      <c r="S316" s="65">
        <f t="shared" si="195"/>
        <v>0</v>
      </c>
      <c r="T316" s="65">
        <f t="shared" si="208"/>
        <v>0</v>
      </c>
      <c r="U316" s="65">
        <f t="shared" si="208"/>
        <v>0</v>
      </c>
      <c r="V316" s="89">
        <f t="shared" si="209"/>
        <v>0</v>
      </c>
      <c r="W316" s="89">
        <f t="shared" si="210"/>
        <v>0</v>
      </c>
      <c r="X316" s="89">
        <f t="shared" si="211"/>
        <v>0</v>
      </c>
      <c r="Y316" s="89">
        <f t="shared" si="212"/>
        <v>0</v>
      </c>
      <c r="Z316" s="89">
        <f t="shared" si="213"/>
        <v>0</v>
      </c>
      <c r="AA316" s="89">
        <f t="shared" si="213"/>
        <v>0</v>
      </c>
      <c r="AB316" s="89">
        <f t="shared" si="214"/>
        <v>0</v>
      </c>
      <c r="AC316" s="89">
        <f t="shared" si="215"/>
        <v>0</v>
      </c>
      <c r="AD316" s="89">
        <f t="shared" si="216"/>
        <v>0</v>
      </c>
      <c r="AE316" s="89">
        <f t="shared" si="217"/>
        <v>0</v>
      </c>
      <c r="AF316" s="89">
        <f t="shared" si="218"/>
        <v>0</v>
      </c>
      <c r="AG316" s="89">
        <f t="shared" si="218"/>
        <v>0</v>
      </c>
      <c r="AH316" s="65">
        <v>0</v>
      </c>
      <c r="AI316" s="65">
        <v>0</v>
      </c>
      <c r="AJ316" s="65">
        <v>0</v>
      </c>
      <c r="AK316" s="65">
        <v>0</v>
      </c>
      <c r="AL316" s="65">
        <v>0</v>
      </c>
      <c r="AM316" s="65">
        <v>0</v>
      </c>
      <c r="AN316" s="89">
        <v>0</v>
      </c>
      <c r="AO316" s="89">
        <v>0</v>
      </c>
      <c r="AP316" s="89">
        <v>0</v>
      </c>
      <c r="AQ316" s="89">
        <v>0</v>
      </c>
      <c r="AR316" s="89">
        <v>0</v>
      </c>
      <c r="AS316" s="89">
        <v>0</v>
      </c>
      <c r="AT316" s="89">
        <v>0</v>
      </c>
      <c r="AU316" s="89">
        <v>0</v>
      </c>
      <c r="AV316" s="89">
        <v>0</v>
      </c>
      <c r="AW316" s="89">
        <v>0</v>
      </c>
      <c r="AX316" s="89">
        <v>0</v>
      </c>
      <c r="AY316" s="89">
        <v>0</v>
      </c>
      <c r="AZ316" s="65">
        <f t="shared" si="193"/>
        <v>0</v>
      </c>
      <c r="BA316" s="65">
        <f t="shared" si="193"/>
        <v>0</v>
      </c>
      <c r="BB316" s="65">
        <f t="shared" si="193"/>
        <v>0</v>
      </c>
      <c r="BC316" s="65">
        <f t="shared" si="191"/>
        <v>0</v>
      </c>
      <c r="BD316" s="65">
        <f t="shared" si="191"/>
        <v>0</v>
      </c>
      <c r="BE316" s="65">
        <f t="shared" si="191"/>
        <v>0</v>
      </c>
      <c r="BF316" s="65">
        <f t="shared" si="194"/>
        <v>0</v>
      </c>
      <c r="BG316" s="65">
        <f t="shared" si="194"/>
        <v>0</v>
      </c>
      <c r="BH316" s="65">
        <f t="shared" si="194"/>
        <v>0</v>
      </c>
      <c r="BI316" s="65">
        <f t="shared" si="192"/>
        <v>0</v>
      </c>
      <c r="BJ316" s="65">
        <f t="shared" si="192"/>
        <v>0</v>
      </c>
      <c r="BK316" s="65">
        <f t="shared" si="192"/>
        <v>0</v>
      </c>
    </row>
    <row r="317" spans="2:63" hidden="1" outlineLevel="1">
      <c r="B317" s="56" t="s">
        <v>68</v>
      </c>
      <c r="C317" s="56" t="s">
        <v>35</v>
      </c>
      <c r="D317" s="88">
        <f t="shared" si="196"/>
        <v>0.3</v>
      </c>
      <c r="E317" s="88">
        <f t="shared" si="197"/>
        <v>0</v>
      </c>
      <c r="F317" s="65">
        <f t="shared" si="198"/>
        <v>0</v>
      </c>
      <c r="G317" s="65">
        <f t="shared" si="199"/>
        <v>0</v>
      </c>
      <c r="H317" s="65">
        <f t="shared" si="200"/>
        <v>0</v>
      </c>
      <c r="J317" s="88">
        <f t="shared" si="201"/>
        <v>0.30233918275901323</v>
      </c>
      <c r="K317" s="88">
        <f t="shared" si="202"/>
        <v>0.12386860133278009</v>
      </c>
      <c r="L317" s="88">
        <f t="shared" si="203"/>
        <v>0.13222723531624195</v>
      </c>
      <c r="M317" s="88">
        <f t="shared" si="204"/>
        <v>0.1679988102863024</v>
      </c>
      <c r="N317" s="88">
        <f t="shared" si="205"/>
        <v>0.21758625555448893</v>
      </c>
      <c r="O317" s="88">
        <f t="shared" si="206"/>
        <v>5.5979914751173407E-2</v>
      </c>
      <c r="P317" s="65">
        <f t="shared" si="207"/>
        <v>0</v>
      </c>
      <c r="Q317" s="65">
        <f t="shared" si="207"/>
        <v>0</v>
      </c>
      <c r="R317" s="65">
        <f t="shared" si="207"/>
        <v>0</v>
      </c>
      <c r="S317" s="65">
        <f t="shared" si="195"/>
        <v>0</v>
      </c>
      <c r="T317" s="65">
        <f t="shared" si="208"/>
        <v>0</v>
      </c>
      <c r="U317" s="65">
        <f t="shared" si="208"/>
        <v>0</v>
      </c>
      <c r="V317" s="89">
        <f t="shared" si="209"/>
        <v>0</v>
      </c>
      <c r="W317" s="89">
        <f t="shared" si="210"/>
        <v>0</v>
      </c>
      <c r="X317" s="89">
        <f t="shared" si="211"/>
        <v>0</v>
      </c>
      <c r="Y317" s="89">
        <f t="shared" si="212"/>
        <v>0</v>
      </c>
      <c r="Z317" s="89">
        <f t="shared" si="213"/>
        <v>0</v>
      </c>
      <c r="AA317" s="89">
        <f t="shared" si="213"/>
        <v>0</v>
      </c>
      <c r="AB317" s="89">
        <f t="shared" si="214"/>
        <v>0</v>
      </c>
      <c r="AC317" s="89">
        <f t="shared" si="215"/>
        <v>0</v>
      </c>
      <c r="AD317" s="89">
        <f t="shared" si="216"/>
        <v>0</v>
      </c>
      <c r="AE317" s="89">
        <f t="shared" si="217"/>
        <v>0</v>
      </c>
      <c r="AF317" s="89">
        <f t="shared" si="218"/>
        <v>0</v>
      </c>
      <c r="AG317" s="89">
        <f t="shared" si="218"/>
        <v>0</v>
      </c>
      <c r="AH317" s="65">
        <v>0</v>
      </c>
      <c r="AI317" s="65">
        <v>0</v>
      </c>
      <c r="AJ317" s="65">
        <v>0</v>
      </c>
      <c r="AK317" s="65">
        <v>0</v>
      </c>
      <c r="AL317" s="65">
        <v>0</v>
      </c>
      <c r="AM317" s="65">
        <v>0</v>
      </c>
      <c r="AN317" s="89">
        <v>0</v>
      </c>
      <c r="AO317" s="89">
        <v>0</v>
      </c>
      <c r="AP317" s="89">
        <v>0</v>
      </c>
      <c r="AQ317" s="89">
        <v>0</v>
      </c>
      <c r="AR317" s="89">
        <v>0</v>
      </c>
      <c r="AS317" s="89">
        <v>0</v>
      </c>
      <c r="AT317" s="89">
        <v>0</v>
      </c>
      <c r="AU317" s="89">
        <v>0</v>
      </c>
      <c r="AV317" s="89">
        <v>0</v>
      </c>
      <c r="AW317" s="89">
        <v>0</v>
      </c>
      <c r="AX317" s="89">
        <v>0</v>
      </c>
      <c r="AY317" s="89">
        <v>0</v>
      </c>
      <c r="AZ317" s="65">
        <f t="shared" si="193"/>
        <v>0</v>
      </c>
      <c r="BA317" s="65">
        <f t="shared" si="193"/>
        <v>0</v>
      </c>
      <c r="BB317" s="65">
        <f t="shared" si="193"/>
        <v>0</v>
      </c>
      <c r="BC317" s="65">
        <f t="shared" si="191"/>
        <v>0</v>
      </c>
      <c r="BD317" s="65">
        <f t="shared" si="191"/>
        <v>0</v>
      </c>
      <c r="BE317" s="65">
        <f t="shared" si="191"/>
        <v>0</v>
      </c>
      <c r="BF317" s="65">
        <f t="shared" si="194"/>
        <v>0</v>
      </c>
      <c r="BG317" s="65">
        <f t="shared" si="194"/>
        <v>0</v>
      </c>
      <c r="BH317" s="65">
        <f t="shared" si="194"/>
        <v>0</v>
      </c>
      <c r="BI317" s="65">
        <f t="shared" si="192"/>
        <v>0</v>
      </c>
      <c r="BJ317" s="65">
        <f t="shared" si="192"/>
        <v>0</v>
      </c>
      <c r="BK317" s="65">
        <f t="shared" si="192"/>
        <v>0</v>
      </c>
    </row>
    <row r="318" spans="2:63" hidden="1" outlineLevel="1">
      <c r="B318" s="56" t="s">
        <v>68</v>
      </c>
      <c r="C318" s="56" t="s">
        <v>34</v>
      </c>
      <c r="D318" s="88">
        <f t="shared" si="196"/>
        <v>0.3</v>
      </c>
      <c r="E318" s="88">
        <f t="shared" si="197"/>
        <v>0</v>
      </c>
      <c r="F318" s="65">
        <f t="shared" si="198"/>
        <v>0</v>
      </c>
      <c r="G318" s="65">
        <f t="shared" si="199"/>
        <v>0</v>
      </c>
      <c r="H318" s="65">
        <f t="shared" si="200"/>
        <v>0</v>
      </c>
      <c r="J318" s="88">
        <f t="shared" si="201"/>
        <v>0.30233918275901323</v>
      </c>
      <c r="K318" s="88">
        <f t="shared" si="202"/>
        <v>0.12386860133278009</v>
      </c>
      <c r="L318" s="88">
        <f t="shared" si="203"/>
        <v>0.13222723531624195</v>
      </c>
      <c r="M318" s="88">
        <f t="shared" si="204"/>
        <v>0.1679988102863024</v>
      </c>
      <c r="N318" s="88">
        <f t="shared" si="205"/>
        <v>0.21758625555448893</v>
      </c>
      <c r="O318" s="88">
        <f t="shared" si="206"/>
        <v>5.5979914751173407E-2</v>
      </c>
      <c r="P318" s="65">
        <f t="shared" si="207"/>
        <v>0</v>
      </c>
      <c r="Q318" s="65">
        <f t="shared" si="207"/>
        <v>0</v>
      </c>
      <c r="R318" s="65">
        <f t="shared" si="207"/>
        <v>0</v>
      </c>
      <c r="S318" s="65">
        <f t="shared" si="195"/>
        <v>0</v>
      </c>
      <c r="T318" s="65">
        <f t="shared" si="208"/>
        <v>0</v>
      </c>
      <c r="U318" s="65">
        <f t="shared" si="208"/>
        <v>0</v>
      </c>
      <c r="V318" s="89">
        <f t="shared" si="209"/>
        <v>0</v>
      </c>
      <c r="W318" s="89">
        <f t="shared" si="210"/>
        <v>0</v>
      </c>
      <c r="X318" s="89">
        <f t="shared" si="211"/>
        <v>0</v>
      </c>
      <c r="Y318" s="89">
        <f t="shared" si="212"/>
        <v>0</v>
      </c>
      <c r="Z318" s="89">
        <f t="shared" si="213"/>
        <v>0</v>
      </c>
      <c r="AA318" s="89">
        <f t="shared" si="213"/>
        <v>0</v>
      </c>
      <c r="AB318" s="89">
        <f t="shared" si="214"/>
        <v>0</v>
      </c>
      <c r="AC318" s="89">
        <f t="shared" si="215"/>
        <v>0</v>
      </c>
      <c r="AD318" s="89">
        <f t="shared" si="216"/>
        <v>0</v>
      </c>
      <c r="AE318" s="89">
        <f t="shared" si="217"/>
        <v>0</v>
      </c>
      <c r="AF318" s="89">
        <f t="shared" si="218"/>
        <v>0</v>
      </c>
      <c r="AG318" s="89">
        <f t="shared" si="218"/>
        <v>0</v>
      </c>
      <c r="AH318" s="65">
        <v>0</v>
      </c>
      <c r="AI318" s="65">
        <v>0</v>
      </c>
      <c r="AJ318" s="65">
        <v>0</v>
      </c>
      <c r="AK318" s="65">
        <v>0</v>
      </c>
      <c r="AL318" s="65">
        <v>0</v>
      </c>
      <c r="AM318" s="65">
        <v>0</v>
      </c>
      <c r="AN318" s="89">
        <v>0</v>
      </c>
      <c r="AO318" s="89">
        <v>0</v>
      </c>
      <c r="AP318" s="89">
        <v>0</v>
      </c>
      <c r="AQ318" s="89">
        <v>0</v>
      </c>
      <c r="AR318" s="89">
        <v>0</v>
      </c>
      <c r="AS318" s="89">
        <v>0</v>
      </c>
      <c r="AT318" s="89">
        <v>0</v>
      </c>
      <c r="AU318" s="89">
        <v>0</v>
      </c>
      <c r="AV318" s="89">
        <v>0</v>
      </c>
      <c r="AW318" s="89">
        <v>0</v>
      </c>
      <c r="AX318" s="89">
        <v>0</v>
      </c>
      <c r="AY318" s="89">
        <v>0</v>
      </c>
      <c r="AZ318" s="65">
        <f t="shared" si="193"/>
        <v>0</v>
      </c>
      <c r="BA318" s="65">
        <f t="shared" si="193"/>
        <v>0</v>
      </c>
      <c r="BB318" s="65">
        <f t="shared" si="193"/>
        <v>0</v>
      </c>
      <c r="BC318" s="65">
        <f t="shared" si="191"/>
        <v>0</v>
      </c>
      <c r="BD318" s="65">
        <f t="shared" si="191"/>
        <v>0</v>
      </c>
      <c r="BE318" s="65">
        <f t="shared" si="191"/>
        <v>0</v>
      </c>
      <c r="BF318" s="65">
        <f t="shared" si="194"/>
        <v>0</v>
      </c>
      <c r="BG318" s="65">
        <f t="shared" si="194"/>
        <v>0</v>
      </c>
      <c r="BH318" s="65">
        <f t="shared" si="194"/>
        <v>0</v>
      </c>
      <c r="BI318" s="65">
        <f t="shared" si="192"/>
        <v>0</v>
      </c>
      <c r="BJ318" s="65">
        <f t="shared" si="192"/>
        <v>0</v>
      </c>
      <c r="BK318" s="65">
        <f t="shared" si="192"/>
        <v>0</v>
      </c>
    </row>
    <row r="319" spans="2:63" hidden="1" outlineLevel="1">
      <c r="B319" s="56" t="s">
        <v>68</v>
      </c>
      <c r="C319" s="56" t="s">
        <v>33</v>
      </c>
      <c r="D319" s="88">
        <f t="shared" si="196"/>
        <v>0.3</v>
      </c>
      <c r="E319" s="88">
        <f t="shared" si="197"/>
        <v>0</v>
      </c>
      <c r="F319" s="65">
        <f t="shared" si="198"/>
        <v>0</v>
      </c>
      <c r="G319" s="65">
        <f t="shared" si="199"/>
        <v>0</v>
      </c>
      <c r="H319" s="65">
        <f t="shared" si="200"/>
        <v>0</v>
      </c>
      <c r="J319" s="88">
        <f t="shared" si="201"/>
        <v>4.7939756569690153E-5</v>
      </c>
      <c r="K319" s="88">
        <f t="shared" si="202"/>
        <v>1.2308856416542066E-4</v>
      </c>
      <c r="L319" s="88">
        <f t="shared" si="203"/>
        <v>5.1956330768772301E-3</v>
      </c>
      <c r="M319" s="88">
        <f t="shared" si="204"/>
        <v>0.99463333860238767</v>
      </c>
      <c r="N319" s="88">
        <f t="shared" si="205"/>
        <v>0</v>
      </c>
      <c r="O319" s="88">
        <f t="shared" si="206"/>
        <v>0</v>
      </c>
      <c r="P319" s="65">
        <f t="shared" si="207"/>
        <v>0</v>
      </c>
      <c r="Q319" s="65">
        <f t="shared" si="207"/>
        <v>0</v>
      </c>
      <c r="R319" s="65">
        <f t="shared" si="207"/>
        <v>0</v>
      </c>
      <c r="S319" s="65">
        <f t="shared" si="195"/>
        <v>0</v>
      </c>
      <c r="T319" s="65">
        <f t="shared" si="208"/>
        <v>0</v>
      </c>
      <c r="U319" s="65">
        <f t="shared" si="208"/>
        <v>0</v>
      </c>
      <c r="V319" s="89">
        <f t="shared" si="209"/>
        <v>0</v>
      </c>
      <c r="W319" s="89">
        <f t="shared" si="210"/>
        <v>0</v>
      </c>
      <c r="X319" s="89">
        <f t="shared" si="211"/>
        <v>0</v>
      </c>
      <c r="Y319" s="89">
        <f t="shared" si="212"/>
        <v>0</v>
      </c>
      <c r="Z319" s="89">
        <f t="shared" si="213"/>
        <v>0</v>
      </c>
      <c r="AA319" s="89">
        <f t="shared" si="213"/>
        <v>0</v>
      </c>
      <c r="AB319" s="89">
        <f t="shared" si="214"/>
        <v>0</v>
      </c>
      <c r="AC319" s="89">
        <f t="shared" si="215"/>
        <v>0</v>
      </c>
      <c r="AD319" s="89">
        <f t="shared" si="216"/>
        <v>0</v>
      </c>
      <c r="AE319" s="89">
        <f t="shared" si="217"/>
        <v>0</v>
      </c>
      <c r="AF319" s="89">
        <f t="shared" si="218"/>
        <v>0</v>
      </c>
      <c r="AG319" s="89">
        <f t="shared" si="218"/>
        <v>0</v>
      </c>
      <c r="AH319" s="65">
        <v>37</v>
      </c>
      <c r="AI319" s="65">
        <v>95</v>
      </c>
      <c r="AJ319" s="65">
        <v>4010</v>
      </c>
      <c r="AK319" s="65">
        <v>767660</v>
      </c>
      <c r="AL319" s="65">
        <v>0</v>
      </c>
      <c r="AM319" s="65">
        <v>0</v>
      </c>
      <c r="AN319" s="89">
        <v>22235</v>
      </c>
      <c r="AO319" s="89">
        <v>73226</v>
      </c>
      <c r="AP319" s="89">
        <v>3243110</v>
      </c>
      <c r="AQ319" s="89">
        <v>420061553</v>
      </c>
      <c r="AR319" s="89">
        <v>0</v>
      </c>
      <c r="AS319" s="89">
        <v>0</v>
      </c>
      <c r="AT319" s="89">
        <v>12453</v>
      </c>
      <c r="AU319" s="89">
        <v>33801</v>
      </c>
      <c r="AV319" s="89">
        <v>1368051</v>
      </c>
      <c r="AW319" s="89">
        <v>261874137</v>
      </c>
      <c r="AX319" s="89">
        <v>0</v>
      </c>
      <c r="AY319" s="89">
        <v>0</v>
      </c>
      <c r="AZ319" s="65">
        <f t="shared" si="193"/>
        <v>600.94594594594594</v>
      </c>
      <c r="BA319" s="65">
        <f t="shared" si="193"/>
        <v>770.8</v>
      </c>
      <c r="BB319" s="65">
        <f t="shared" si="193"/>
        <v>808.75561097256855</v>
      </c>
      <c r="BC319" s="65">
        <f t="shared" si="191"/>
        <v>547.1973959825965</v>
      </c>
      <c r="BD319" s="65">
        <f t="shared" si="191"/>
        <v>0</v>
      </c>
      <c r="BE319" s="65">
        <f t="shared" si="191"/>
        <v>0</v>
      </c>
      <c r="BF319" s="65">
        <f t="shared" si="194"/>
        <v>336.56756756756755</v>
      </c>
      <c r="BG319" s="65">
        <f t="shared" si="194"/>
        <v>355.8</v>
      </c>
      <c r="BH319" s="65">
        <f t="shared" si="194"/>
        <v>341.15985037406483</v>
      </c>
      <c r="BI319" s="65">
        <f t="shared" si="192"/>
        <v>341.13297162806452</v>
      </c>
      <c r="BJ319" s="65">
        <f t="shared" si="192"/>
        <v>0</v>
      </c>
      <c r="BK319" s="65">
        <f t="shared" si="192"/>
        <v>0</v>
      </c>
    </row>
    <row r="320" spans="2:63" hidden="1" outlineLevel="1">
      <c r="B320" s="56" t="s">
        <v>68</v>
      </c>
      <c r="C320" s="56" t="s">
        <v>32</v>
      </c>
      <c r="D320" s="88">
        <f t="shared" si="196"/>
        <v>0.3</v>
      </c>
      <c r="E320" s="88">
        <f t="shared" si="197"/>
        <v>0</v>
      </c>
      <c r="F320" s="65">
        <f t="shared" si="198"/>
        <v>0</v>
      </c>
      <c r="G320" s="65">
        <f t="shared" si="199"/>
        <v>0</v>
      </c>
      <c r="H320" s="65">
        <f t="shared" si="200"/>
        <v>0</v>
      </c>
      <c r="J320" s="88">
        <f t="shared" si="201"/>
        <v>0</v>
      </c>
      <c r="K320" s="88">
        <f t="shared" si="202"/>
        <v>0</v>
      </c>
      <c r="L320" s="88">
        <f t="shared" si="203"/>
        <v>0.67168505704133163</v>
      </c>
      <c r="M320" s="88">
        <f t="shared" si="204"/>
        <v>0.32831494295866842</v>
      </c>
      <c r="N320" s="88">
        <f t="shared" si="205"/>
        <v>0</v>
      </c>
      <c r="O320" s="88">
        <f t="shared" si="206"/>
        <v>0</v>
      </c>
      <c r="P320" s="65">
        <f t="shared" si="207"/>
        <v>0</v>
      </c>
      <c r="Q320" s="65">
        <f t="shared" si="207"/>
        <v>0</v>
      </c>
      <c r="R320" s="65">
        <f t="shared" si="207"/>
        <v>0</v>
      </c>
      <c r="S320" s="65">
        <f t="shared" si="195"/>
        <v>0</v>
      </c>
      <c r="T320" s="65">
        <f t="shared" si="208"/>
        <v>0</v>
      </c>
      <c r="U320" s="65">
        <f t="shared" si="208"/>
        <v>0</v>
      </c>
      <c r="V320" s="89">
        <f t="shared" si="209"/>
        <v>0</v>
      </c>
      <c r="W320" s="89">
        <f t="shared" si="210"/>
        <v>0</v>
      </c>
      <c r="X320" s="89">
        <f t="shared" si="211"/>
        <v>0</v>
      </c>
      <c r="Y320" s="89">
        <f t="shared" si="212"/>
        <v>0</v>
      </c>
      <c r="Z320" s="89">
        <f t="shared" si="213"/>
        <v>0</v>
      </c>
      <c r="AA320" s="89">
        <f t="shared" si="213"/>
        <v>0</v>
      </c>
      <c r="AB320" s="89">
        <f t="shared" si="214"/>
        <v>0</v>
      </c>
      <c r="AC320" s="89">
        <f t="shared" si="215"/>
        <v>0</v>
      </c>
      <c r="AD320" s="89">
        <f t="shared" si="216"/>
        <v>0</v>
      </c>
      <c r="AE320" s="89">
        <f t="shared" si="217"/>
        <v>0</v>
      </c>
      <c r="AF320" s="89">
        <f t="shared" si="218"/>
        <v>0</v>
      </c>
      <c r="AG320" s="89">
        <f t="shared" si="218"/>
        <v>0</v>
      </c>
      <c r="AH320" s="65">
        <v>0</v>
      </c>
      <c r="AI320" s="65">
        <v>0</v>
      </c>
      <c r="AJ320" s="65">
        <v>7183</v>
      </c>
      <c r="AK320" s="65">
        <v>3511</v>
      </c>
      <c r="AL320" s="65">
        <v>0</v>
      </c>
      <c r="AM320" s="65"/>
      <c r="AN320" s="89">
        <v>0</v>
      </c>
      <c r="AO320" s="89">
        <v>0</v>
      </c>
      <c r="AP320" s="89">
        <v>1861114</v>
      </c>
      <c r="AQ320" s="89">
        <v>2425749</v>
      </c>
      <c r="AR320" s="89">
        <v>0</v>
      </c>
      <c r="AS320" s="89">
        <v>-2600</v>
      </c>
      <c r="AT320" s="89">
        <v>0</v>
      </c>
      <c r="AU320" s="89">
        <v>0</v>
      </c>
      <c r="AV320" s="89">
        <v>1758834</v>
      </c>
      <c r="AW320" s="89">
        <v>836895</v>
      </c>
      <c r="AX320" s="89">
        <v>0</v>
      </c>
      <c r="AY320" s="89">
        <v>-905</v>
      </c>
      <c r="AZ320" s="65">
        <f t="shared" si="193"/>
        <v>0</v>
      </c>
      <c r="BA320" s="65">
        <f t="shared" si="193"/>
        <v>0</v>
      </c>
      <c r="BB320" s="65">
        <f t="shared" si="193"/>
        <v>259.09981901712376</v>
      </c>
      <c r="BC320" s="65">
        <f t="shared" si="191"/>
        <v>690.89974366277409</v>
      </c>
      <c r="BD320" s="65">
        <f t="shared" si="191"/>
        <v>0</v>
      </c>
      <c r="BE320" s="65">
        <f t="shared" si="191"/>
        <v>0</v>
      </c>
      <c r="BF320" s="65">
        <f t="shared" si="194"/>
        <v>0</v>
      </c>
      <c r="BG320" s="65">
        <f t="shared" si="194"/>
        <v>0</v>
      </c>
      <c r="BH320" s="65">
        <f t="shared" si="194"/>
        <v>244.86064318529861</v>
      </c>
      <c r="BI320" s="65">
        <f t="shared" si="192"/>
        <v>238.36371404158359</v>
      </c>
      <c r="BJ320" s="65">
        <f t="shared" si="192"/>
        <v>0</v>
      </c>
      <c r="BK320" s="65">
        <f t="shared" si="192"/>
        <v>0</v>
      </c>
    </row>
    <row r="321" spans="2:63" hidden="1" outlineLevel="1">
      <c r="B321" s="56" t="s">
        <v>68</v>
      </c>
      <c r="C321" s="56" t="s">
        <v>31</v>
      </c>
      <c r="D321" s="88">
        <f t="shared" si="196"/>
        <v>0.3</v>
      </c>
      <c r="E321" s="88">
        <f t="shared" si="197"/>
        <v>0</v>
      </c>
      <c r="F321" s="65">
        <f t="shared" si="198"/>
        <v>0</v>
      </c>
      <c r="G321" s="65">
        <f t="shared" si="199"/>
        <v>0</v>
      </c>
      <c r="H321" s="65">
        <f t="shared" si="200"/>
        <v>0</v>
      </c>
      <c r="J321" s="88">
        <f t="shared" si="201"/>
        <v>0.30233918275901323</v>
      </c>
      <c r="K321" s="88">
        <f t="shared" si="202"/>
        <v>0.12386860133278009</v>
      </c>
      <c r="L321" s="88">
        <f t="shared" si="203"/>
        <v>0.13222723531624195</v>
      </c>
      <c r="M321" s="88">
        <f t="shared" si="204"/>
        <v>0.1679988102863024</v>
      </c>
      <c r="N321" s="88">
        <f t="shared" si="205"/>
        <v>0.21758625555448893</v>
      </c>
      <c r="O321" s="88">
        <f t="shared" si="206"/>
        <v>5.5979914751173407E-2</v>
      </c>
      <c r="P321" s="65">
        <f t="shared" si="207"/>
        <v>0</v>
      </c>
      <c r="Q321" s="65">
        <f t="shared" si="207"/>
        <v>0</v>
      </c>
      <c r="R321" s="65">
        <f t="shared" si="207"/>
        <v>0</v>
      </c>
      <c r="S321" s="65">
        <f t="shared" si="195"/>
        <v>0</v>
      </c>
      <c r="T321" s="65">
        <f t="shared" si="208"/>
        <v>0</v>
      </c>
      <c r="U321" s="65">
        <f t="shared" si="208"/>
        <v>0</v>
      </c>
      <c r="V321" s="89">
        <f t="shared" si="209"/>
        <v>0</v>
      </c>
      <c r="W321" s="89">
        <f t="shared" si="210"/>
        <v>0</v>
      </c>
      <c r="X321" s="89">
        <f t="shared" si="211"/>
        <v>0</v>
      </c>
      <c r="Y321" s="89">
        <f t="shared" si="212"/>
        <v>0</v>
      </c>
      <c r="Z321" s="89">
        <f t="shared" si="213"/>
        <v>0</v>
      </c>
      <c r="AA321" s="89">
        <f t="shared" si="213"/>
        <v>0</v>
      </c>
      <c r="AB321" s="89">
        <f t="shared" si="214"/>
        <v>0</v>
      </c>
      <c r="AC321" s="89">
        <f t="shared" si="215"/>
        <v>0</v>
      </c>
      <c r="AD321" s="89">
        <f t="shared" si="216"/>
        <v>0</v>
      </c>
      <c r="AE321" s="89">
        <f t="shared" si="217"/>
        <v>0</v>
      </c>
      <c r="AF321" s="89">
        <f t="shared" si="218"/>
        <v>0</v>
      </c>
      <c r="AG321" s="89">
        <f t="shared" si="218"/>
        <v>0</v>
      </c>
      <c r="AH321" s="65">
        <v>0</v>
      </c>
      <c r="AI321" s="65">
        <v>0</v>
      </c>
      <c r="AJ321" s="65">
        <v>0</v>
      </c>
      <c r="AK321" s="65">
        <v>0</v>
      </c>
      <c r="AL321" s="65">
        <v>0</v>
      </c>
      <c r="AM321" s="65">
        <v>0</v>
      </c>
      <c r="AN321" s="89">
        <v>0</v>
      </c>
      <c r="AO321" s="89">
        <v>0</v>
      </c>
      <c r="AP321" s="89">
        <v>0</v>
      </c>
      <c r="AQ321" s="89">
        <v>0</v>
      </c>
      <c r="AR321" s="89">
        <v>0</v>
      </c>
      <c r="AS321" s="89">
        <v>0</v>
      </c>
      <c r="AT321" s="89">
        <v>0</v>
      </c>
      <c r="AU321" s="89">
        <v>0</v>
      </c>
      <c r="AV321" s="89">
        <v>0</v>
      </c>
      <c r="AW321" s="89">
        <v>0</v>
      </c>
      <c r="AX321" s="89">
        <v>0</v>
      </c>
      <c r="AY321" s="89">
        <v>0</v>
      </c>
      <c r="AZ321" s="65">
        <f t="shared" si="193"/>
        <v>0</v>
      </c>
      <c r="BA321" s="65">
        <f t="shared" si="193"/>
        <v>0</v>
      </c>
      <c r="BB321" s="65">
        <f t="shared" si="193"/>
        <v>0</v>
      </c>
      <c r="BC321" s="65">
        <f t="shared" si="191"/>
        <v>0</v>
      </c>
      <c r="BD321" s="65">
        <f t="shared" si="191"/>
        <v>0</v>
      </c>
      <c r="BE321" s="65">
        <f t="shared" si="191"/>
        <v>0</v>
      </c>
      <c r="BF321" s="65">
        <f t="shared" si="194"/>
        <v>0</v>
      </c>
      <c r="BG321" s="65">
        <f t="shared" si="194"/>
        <v>0</v>
      </c>
      <c r="BH321" s="65">
        <f t="shared" si="194"/>
        <v>0</v>
      </c>
      <c r="BI321" s="65">
        <f t="shared" si="192"/>
        <v>0</v>
      </c>
      <c r="BJ321" s="65">
        <f t="shared" si="192"/>
        <v>0</v>
      </c>
      <c r="BK321" s="65">
        <f t="shared" si="192"/>
        <v>0</v>
      </c>
    </row>
    <row r="322" spans="2:63" hidden="1" outlineLevel="1">
      <c r="B322" s="56" t="s">
        <v>68</v>
      </c>
      <c r="C322" s="56" t="s">
        <v>65</v>
      </c>
      <c r="D322" s="88">
        <f t="shared" si="196"/>
        <v>0.3</v>
      </c>
      <c r="E322" s="88">
        <f t="shared" si="197"/>
        <v>0</v>
      </c>
      <c r="F322" s="65">
        <f t="shared" si="198"/>
        <v>0</v>
      </c>
      <c r="G322" s="65">
        <f t="shared" si="199"/>
        <v>0</v>
      </c>
      <c r="H322" s="65">
        <f t="shared" si="200"/>
        <v>0</v>
      </c>
      <c r="J322" s="88">
        <f t="shared" si="201"/>
        <v>0.30233918275901323</v>
      </c>
      <c r="K322" s="88">
        <f t="shared" si="202"/>
        <v>0.12386860133278009</v>
      </c>
      <c r="L322" s="88">
        <f t="shared" si="203"/>
        <v>0.13222723531624195</v>
      </c>
      <c r="M322" s="88">
        <f t="shared" si="204"/>
        <v>0.1679988102863024</v>
      </c>
      <c r="N322" s="88">
        <f t="shared" si="205"/>
        <v>0.21758625555448893</v>
      </c>
      <c r="O322" s="88">
        <f t="shared" si="206"/>
        <v>5.5979914751173407E-2</v>
      </c>
      <c r="P322" s="65">
        <f t="shared" si="207"/>
        <v>0</v>
      </c>
      <c r="Q322" s="65">
        <f t="shared" si="207"/>
        <v>0</v>
      </c>
      <c r="R322" s="65">
        <f t="shared" si="207"/>
        <v>0</v>
      </c>
      <c r="S322" s="65">
        <f t="shared" si="195"/>
        <v>0</v>
      </c>
      <c r="T322" s="65">
        <f t="shared" si="208"/>
        <v>0</v>
      </c>
      <c r="U322" s="65">
        <f t="shared" si="208"/>
        <v>0</v>
      </c>
      <c r="V322" s="89">
        <f t="shared" si="209"/>
        <v>0</v>
      </c>
      <c r="W322" s="89">
        <f t="shared" si="210"/>
        <v>0</v>
      </c>
      <c r="X322" s="89">
        <f t="shared" si="211"/>
        <v>0</v>
      </c>
      <c r="Y322" s="89">
        <f t="shared" si="212"/>
        <v>0</v>
      </c>
      <c r="Z322" s="89">
        <f t="shared" si="213"/>
        <v>0</v>
      </c>
      <c r="AA322" s="89">
        <f t="shared" si="213"/>
        <v>0</v>
      </c>
      <c r="AB322" s="89">
        <f t="shared" si="214"/>
        <v>0</v>
      </c>
      <c r="AC322" s="89">
        <f t="shared" si="215"/>
        <v>0</v>
      </c>
      <c r="AD322" s="89">
        <f t="shared" si="216"/>
        <v>0</v>
      </c>
      <c r="AE322" s="89">
        <f t="shared" si="217"/>
        <v>0</v>
      </c>
      <c r="AF322" s="89">
        <f t="shared" si="218"/>
        <v>0</v>
      </c>
      <c r="AG322" s="89">
        <f t="shared" si="218"/>
        <v>0</v>
      </c>
      <c r="AH322" s="65">
        <v>0</v>
      </c>
      <c r="AI322" s="65">
        <v>0</v>
      </c>
      <c r="AJ322" s="65">
        <v>0</v>
      </c>
      <c r="AK322" s="65">
        <v>0</v>
      </c>
      <c r="AL322" s="65">
        <v>0</v>
      </c>
      <c r="AM322" s="65">
        <v>0</v>
      </c>
      <c r="AN322" s="89">
        <v>0</v>
      </c>
      <c r="AO322" s="89">
        <v>0</v>
      </c>
      <c r="AP322" s="89">
        <v>0</v>
      </c>
      <c r="AQ322" s="89">
        <v>0</v>
      </c>
      <c r="AR322" s="89">
        <v>0</v>
      </c>
      <c r="AS322" s="89">
        <v>0</v>
      </c>
      <c r="AT322" s="89">
        <v>0</v>
      </c>
      <c r="AU322" s="89">
        <v>0</v>
      </c>
      <c r="AV322" s="89">
        <v>0</v>
      </c>
      <c r="AW322" s="89">
        <v>0</v>
      </c>
      <c r="AX322" s="89">
        <v>0</v>
      </c>
      <c r="AY322" s="89">
        <v>0</v>
      </c>
      <c r="AZ322" s="65">
        <f t="shared" si="193"/>
        <v>0</v>
      </c>
      <c r="BA322" s="65">
        <f t="shared" si="193"/>
        <v>0</v>
      </c>
      <c r="BB322" s="65">
        <f t="shared" si="193"/>
        <v>0</v>
      </c>
      <c r="BC322" s="65">
        <f t="shared" si="191"/>
        <v>0</v>
      </c>
      <c r="BD322" s="65">
        <f t="shared" si="191"/>
        <v>0</v>
      </c>
      <c r="BE322" s="65">
        <f t="shared" si="191"/>
        <v>0</v>
      </c>
      <c r="BF322" s="65">
        <f t="shared" si="194"/>
        <v>0</v>
      </c>
      <c r="BG322" s="65">
        <f t="shared" si="194"/>
        <v>0</v>
      </c>
      <c r="BH322" s="65">
        <f t="shared" si="194"/>
        <v>0</v>
      </c>
      <c r="BI322" s="65">
        <f t="shared" si="192"/>
        <v>0</v>
      </c>
      <c r="BJ322" s="65">
        <f t="shared" si="192"/>
        <v>0</v>
      </c>
      <c r="BK322" s="65">
        <f t="shared" si="192"/>
        <v>0</v>
      </c>
    </row>
    <row r="323" spans="2:63" hidden="1" outlineLevel="1">
      <c r="B323" s="56" t="s">
        <v>67</v>
      </c>
      <c r="C323" s="56" t="s">
        <v>64</v>
      </c>
      <c r="D323" s="88">
        <f t="shared" si="196"/>
        <v>0.5</v>
      </c>
      <c r="E323" s="88">
        <f t="shared" si="197"/>
        <v>0</v>
      </c>
      <c r="F323" s="65">
        <f t="shared" si="198"/>
        <v>0</v>
      </c>
      <c r="G323" s="65">
        <f t="shared" si="199"/>
        <v>0</v>
      </c>
      <c r="H323" s="65">
        <f t="shared" si="200"/>
        <v>0</v>
      </c>
      <c r="J323" s="88">
        <f t="shared" si="201"/>
        <v>5.034057912019322E-2</v>
      </c>
      <c r="K323" s="88">
        <f t="shared" si="202"/>
        <v>8.6026757849602432E-3</v>
      </c>
      <c r="L323" s="88">
        <f t="shared" si="203"/>
        <v>0.29656164346386604</v>
      </c>
      <c r="M323" s="88">
        <f t="shared" si="204"/>
        <v>0</v>
      </c>
      <c r="N323" s="88">
        <f t="shared" si="205"/>
        <v>0.64449510163098045</v>
      </c>
      <c r="O323" s="88">
        <f t="shared" si="206"/>
        <v>0</v>
      </c>
      <c r="P323" s="65">
        <f t="shared" si="207"/>
        <v>0</v>
      </c>
      <c r="Q323" s="65">
        <f t="shared" si="207"/>
        <v>0</v>
      </c>
      <c r="R323" s="65">
        <f t="shared" si="207"/>
        <v>0</v>
      </c>
      <c r="S323" s="65">
        <f t="shared" si="195"/>
        <v>0</v>
      </c>
      <c r="T323" s="65">
        <f t="shared" si="208"/>
        <v>0</v>
      </c>
      <c r="U323" s="65">
        <f t="shared" si="208"/>
        <v>0</v>
      </c>
      <c r="V323" s="89">
        <f t="shared" si="209"/>
        <v>0</v>
      </c>
      <c r="W323" s="89">
        <f t="shared" si="210"/>
        <v>0</v>
      </c>
      <c r="X323" s="89">
        <f t="shared" si="211"/>
        <v>0</v>
      </c>
      <c r="Y323" s="89">
        <f t="shared" si="212"/>
        <v>0</v>
      </c>
      <c r="Z323" s="89">
        <f t="shared" si="213"/>
        <v>0</v>
      </c>
      <c r="AA323" s="89">
        <f t="shared" si="213"/>
        <v>0</v>
      </c>
      <c r="AB323" s="89">
        <f t="shared" si="214"/>
        <v>0</v>
      </c>
      <c r="AC323" s="89">
        <f t="shared" si="215"/>
        <v>0</v>
      </c>
      <c r="AD323" s="89">
        <f t="shared" si="216"/>
        <v>0</v>
      </c>
      <c r="AE323" s="89">
        <f t="shared" si="217"/>
        <v>0</v>
      </c>
      <c r="AF323" s="89">
        <f t="shared" si="218"/>
        <v>0</v>
      </c>
      <c r="AG323" s="89">
        <f t="shared" si="218"/>
        <v>0</v>
      </c>
      <c r="AH323" s="65">
        <v>1855</v>
      </c>
      <c r="AI323" s="65">
        <v>317</v>
      </c>
      <c r="AJ323" s="65">
        <v>10928</v>
      </c>
      <c r="AK323" s="65">
        <v>0</v>
      </c>
      <c r="AL323" s="65">
        <v>23749</v>
      </c>
      <c r="AM323" s="65">
        <v>0</v>
      </c>
      <c r="AN323" s="89">
        <v>3379103</v>
      </c>
      <c r="AO323" s="89">
        <v>694164</v>
      </c>
      <c r="AP323" s="89">
        <v>19247476</v>
      </c>
      <c r="AQ323" s="89">
        <v>0</v>
      </c>
      <c r="AR323" s="89">
        <v>59934885</v>
      </c>
      <c r="AS323" s="89">
        <v>0</v>
      </c>
      <c r="AT323" s="89">
        <v>2857652</v>
      </c>
      <c r="AU323" s="89">
        <v>453974</v>
      </c>
      <c r="AV323" s="89">
        <v>16556160</v>
      </c>
      <c r="AW323" s="89">
        <v>0</v>
      </c>
      <c r="AX323" s="89">
        <v>36573460</v>
      </c>
      <c r="AY323" s="89">
        <v>0</v>
      </c>
      <c r="AZ323" s="65">
        <f t="shared" si="193"/>
        <v>1821.6188679245283</v>
      </c>
      <c r="BA323" s="65">
        <f t="shared" si="193"/>
        <v>2189.7917981072555</v>
      </c>
      <c r="BB323" s="65">
        <f t="shared" si="193"/>
        <v>1761.2990483162519</v>
      </c>
      <c r="BC323" s="65">
        <f t="shared" si="191"/>
        <v>0</v>
      </c>
      <c r="BD323" s="65">
        <f t="shared" si="191"/>
        <v>2523.6803654890732</v>
      </c>
      <c r="BE323" s="65">
        <f t="shared" si="191"/>
        <v>0</v>
      </c>
      <c r="BF323" s="65">
        <f t="shared" si="194"/>
        <v>1540.5132075471697</v>
      </c>
      <c r="BG323" s="65">
        <f t="shared" si="194"/>
        <v>1432.0946372239748</v>
      </c>
      <c r="BH323" s="65">
        <f t="shared" si="194"/>
        <v>1515.0219619326501</v>
      </c>
      <c r="BI323" s="65">
        <f t="shared" si="192"/>
        <v>0</v>
      </c>
      <c r="BJ323" s="65">
        <f t="shared" si="192"/>
        <v>1540</v>
      </c>
      <c r="BK323" s="65">
        <f t="shared" si="192"/>
        <v>0</v>
      </c>
    </row>
    <row r="324" spans="2:63" hidden="1" outlineLevel="1">
      <c r="B324" s="56" t="s">
        <v>67</v>
      </c>
      <c r="C324" s="56" t="s">
        <v>63</v>
      </c>
      <c r="D324" s="88">
        <f t="shared" si="196"/>
        <v>0.5</v>
      </c>
      <c r="E324" s="88">
        <f t="shared" si="197"/>
        <v>0</v>
      </c>
      <c r="F324" s="65">
        <f t="shared" si="198"/>
        <v>0</v>
      </c>
      <c r="G324" s="65">
        <f t="shared" si="199"/>
        <v>0</v>
      </c>
      <c r="H324" s="65">
        <f t="shared" si="200"/>
        <v>0</v>
      </c>
      <c r="J324" s="88">
        <f t="shared" si="201"/>
        <v>0.30233918275901323</v>
      </c>
      <c r="K324" s="88">
        <f t="shared" si="202"/>
        <v>0.12386860133278009</v>
      </c>
      <c r="L324" s="88">
        <f t="shared" si="203"/>
        <v>0.13222723531624195</v>
      </c>
      <c r="M324" s="88">
        <f t="shared" si="204"/>
        <v>0.1679988102863024</v>
      </c>
      <c r="N324" s="88">
        <f t="shared" si="205"/>
        <v>0.21758625555448893</v>
      </c>
      <c r="O324" s="88">
        <f t="shared" si="206"/>
        <v>5.5979914751173407E-2</v>
      </c>
      <c r="P324" s="65">
        <f t="shared" si="207"/>
        <v>0</v>
      </c>
      <c r="Q324" s="65">
        <f t="shared" si="207"/>
        <v>0</v>
      </c>
      <c r="R324" s="65">
        <f t="shared" si="207"/>
        <v>0</v>
      </c>
      <c r="S324" s="65">
        <f t="shared" si="195"/>
        <v>0</v>
      </c>
      <c r="T324" s="65">
        <f t="shared" si="208"/>
        <v>0</v>
      </c>
      <c r="U324" s="65">
        <f t="shared" si="208"/>
        <v>0</v>
      </c>
      <c r="V324" s="89">
        <f t="shared" si="209"/>
        <v>0</v>
      </c>
      <c r="W324" s="89">
        <f t="shared" si="210"/>
        <v>0</v>
      </c>
      <c r="X324" s="89">
        <f t="shared" si="211"/>
        <v>0</v>
      </c>
      <c r="Y324" s="89">
        <f t="shared" si="212"/>
        <v>0</v>
      </c>
      <c r="Z324" s="89">
        <f t="shared" si="213"/>
        <v>0</v>
      </c>
      <c r="AA324" s="89">
        <f t="shared" si="213"/>
        <v>0</v>
      </c>
      <c r="AB324" s="89">
        <f t="shared" si="214"/>
        <v>0</v>
      </c>
      <c r="AC324" s="89">
        <f t="shared" si="215"/>
        <v>0</v>
      </c>
      <c r="AD324" s="89">
        <f t="shared" si="216"/>
        <v>0</v>
      </c>
      <c r="AE324" s="89">
        <f t="shared" si="217"/>
        <v>0</v>
      </c>
      <c r="AF324" s="89">
        <f t="shared" si="218"/>
        <v>0</v>
      </c>
      <c r="AG324" s="89">
        <f t="shared" si="218"/>
        <v>0</v>
      </c>
      <c r="AH324" s="65">
        <v>0</v>
      </c>
      <c r="AI324" s="65">
        <v>0</v>
      </c>
      <c r="AJ324" s="65">
        <v>0</v>
      </c>
      <c r="AK324" s="65">
        <v>0</v>
      </c>
      <c r="AL324" s="65">
        <v>0</v>
      </c>
      <c r="AM324" s="65">
        <v>0</v>
      </c>
      <c r="AN324" s="89">
        <v>0</v>
      </c>
      <c r="AO324" s="89">
        <v>0</v>
      </c>
      <c r="AP324" s="89">
        <v>0</v>
      </c>
      <c r="AQ324" s="89">
        <v>0</v>
      </c>
      <c r="AR324" s="89">
        <v>0</v>
      </c>
      <c r="AS324" s="89">
        <v>0</v>
      </c>
      <c r="AT324" s="89">
        <v>0</v>
      </c>
      <c r="AU324" s="89">
        <v>0</v>
      </c>
      <c r="AV324" s="89">
        <v>0</v>
      </c>
      <c r="AW324" s="89">
        <v>0</v>
      </c>
      <c r="AX324" s="89">
        <v>0</v>
      </c>
      <c r="AY324" s="89">
        <v>0</v>
      </c>
      <c r="AZ324" s="65">
        <f t="shared" si="193"/>
        <v>0</v>
      </c>
      <c r="BA324" s="65">
        <f t="shared" si="193"/>
        <v>0</v>
      </c>
      <c r="BB324" s="65">
        <f t="shared" si="193"/>
        <v>0</v>
      </c>
      <c r="BC324" s="65">
        <f t="shared" si="191"/>
        <v>0</v>
      </c>
      <c r="BD324" s="65">
        <f t="shared" si="191"/>
        <v>0</v>
      </c>
      <c r="BE324" s="65">
        <f t="shared" si="191"/>
        <v>0</v>
      </c>
      <c r="BF324" s="65">
        <f t="shared" si="194"/>
        <v>0</v>
      </c>
      <c r="BG324" s="65">
        <f t="shared" si="194"/>
        <v>0</v>
      </c>
      <c r="BH324" s="65">
        <f t="shared" si="194"/>
        <v>0</v>
      </c>
      <c r="BI324" s="65">
        <f t="shared" si="192"/>
        <v>0</v>
      </c>
      <c r="BJ324" s="65">
        <f t="shared" si="192"/>
        <v>0</v>
      </c>
      <c r="BK324" s="65">
        <f t="shared" si="192"/>
        <v>0</v>
      </c>
    </row>
    <row r="325" spans="2:63" hidden="1" outlineLevel="1">
      <c r="B325" s="56" t="s">
        <v>67</v>
      </c>
      <c r="C325" s="56" t="s">
        <v>62</v>
      </c>
      <c r="D325" s="88">
        <f t="shared" si="196"/>
        <v>0.5</v>
      </c>
      <c r="E325" s="88">
        <f t="shared" si="197"/>
        <v>0</v>
      </c>
      <c r="F325" s="65">
        <f t="shared" si="198"/>
        <v>0</v>
      </c>
      <c r="G325" s="65">
        <f t="shared" si="199"/>
        <v>0</v>
      </c>
      <c r="H325" s="65">
        <f t="shared" si="200"/>
        <v>0</v>
      </c>
      <c r="J325" s="88">
        <f t="shared" si="201"/>
        <v>2.581340032083717E-2</v>
      </c>
      <c r="K325" s="88">
        <f t="shared" si="202"/>
        <v>2.707266994445547E-3</v>
      </c>
      <c r="L325" s="88">
        <f t="shared" si="203"/>
        <v>0.48555419252182569</v>
      </c>
      <c r="M325" s="88">
        <f t="shared" si="204"/>
        <v>0</v>
      </c>
      <c r="N325" s="88">
        <f t="shared" si="205"/>
        <v>0.48592514016289157</v>
      </c>
      <c r="O325" s="88">
        <f t="shared" si="206"/>
        <v>0</v>
      </c>
      <c r="P325" s="65">
        <f t="shared" si="207"/>
        <v>0</v>
      </c>
      <c r="Q325" s="65">
        <f t="shared" si="207"/>
        <v>0</v>
      </c>
      <c r="R325" s="65">
        <f t="shared" si="207"/>
        <v>0</v>
      </c>
      <c r="S325" s="65">
        <f t="shared" si="195"/>
        <v>0</v>
      </c>
      <c r="T325" s="65">
        <f t="shared" si="208"/>
        <v>0</v>
      </c>
      <c r="U325" s="65">
        <f t="shared" si="208"/>
        <v>0</v>
      </c>
      <c r="V325" s="89">
        <f t="shared" si="209"/>
        <v>0</v>
      </c>
      <c r="W325" s="89">
        <f t="shared" si="210"/>
        <v>0</v>
      </c>
      <c r="X325" s="89">
        <f t="shared" si="211"/>
        <v>0</v>
      </c>
      <c r="Y325" s="89">
        <f t="shared" si="212"/>
        <v>0</v>
      </c>
      <c r="Z325" s="89">
        <f t="shared" si="213"/>
        <v>0</v>
      </c>
      <c r="AA325" s="89">
        <f t="shared" si="213"/>
        <v>0</v>
      </c>
      <c r="AB325" s="89">
        <f t="shared" si="214"/>
        <v>0</v>
      </c>
      <c r="AC325" s="89">
        <f t="shared" si="215"/>
        <v>0</v>
      </c>
      <c r="AD325" s="89">
        <f t="shared" si="216"/>
        <v>0</v>
      </c>
      <c r="AE325" s="89">
        <f t="shared" si="217"/>
        <v>0</v>
      </c>
      <c r="AF325" s="89">
        <f t="shared" si="218"/>
        <v>0</v>
      </c>
      <c r="AG325" s="89">
        <f t="shared" si="218"/>
        <v>0</v>
      </c>
      <c r="AH325" s="65">
        <v>7933</v>
      </c>
      <c r="AI325" s="65">
        <v>832</v>
      </c>
      <c r="AJ325" s="65">
        <v>149221</v>
      </c>
      <c r="AK325" s="65">
        <v>0</v>
      </c>
      <c r="AL325" s="65">
        <v>149335</v>
      </c>
      <c r="AM325" s="65">
        <v>0</v>
      </c>
      <c r="AN325" s="89">
        <v>12614994</v>
      </c>
      <c r="AO325" s="89">
        <v>1543334</v>
      </c>
      <c r="AP325" s="89">
        <v>271547085</v>
      </c>
      <c r="AQ325" s="89">
        <v>0</v>
      </c>
      <c r="AR325" s="89">
        <v>298554846</v>
      </c>
      <c r="AS325" s="89">
        <v>0</v>
      </c>
      <c r="AT325" s="89">
        <v>8339980</v>
      </c>
      <c r="AU325" s="89">
        <v>747690</v>
      </c>
      <c r="AV325" s="89">
        <v>156688285</v>
      </c>
      <c r="AW325" s="89">
        <v>0</v>
      </c>
      <c r="AX325" s="89">
        <v>157847315</v>
      </c>
      <c r="AY325" s="89">
        <v>0</v>
      </c>
      <c r="AZ325" s="65">
        <f t="shared" si="193"/>
        <v>1590.1921089121392</v>
      </c>
      <c r="BA325" s="65">
        <f t="shared" si="193"/>
        <v>1854.96875</v>
      </c>
      <c r="BB325" s="65">
        <f t="shared" si="193"/>
        <v>1819.7645438644695</v>
      </c>
      <c r="BC325" s="65">
        <f t="shared" si="191"/>
        <v>0</v>
      </c>
      <c r="BD325" s="65">
        <f t="shared" si="191"/>
        <v>1999.2288880704457</v>
      </c>
      <c r="BE325" s="65">
        <f t="shared" si="191"/>
        <v>0</v>
      </c>
      <c r="BF325" s="65">
        <f t="shared" si="194"/>
        <v>1051.3021555527544</v>
      </c>
      <c r="BG325" s="65">
        <f t="shared" si="194"/>
        <v>898.66586538461536</v>
      </c>
      <c r="BH325" s="65">
        <f t="shared" si="194"/>
        <v>1050.0417836631573</v>
      </c>
      <c r="BI325" s="65">
        <f t="shared" si="192"/>
        <v>0</v>
      </c>
      <c r="BJ325" s="65">
        <f t="shared" si="192"/>
        <v>1057.0014731978438</v>
      </c>
      <c r="BK325" s="65">
        <f t="shared" si="192"/>
        <v>0</v>
      </c>
    </row>
    <row r="326" spans="2:63" hidden="1" outlineLevel="1">
      <c r="B326" s="56" t="s">
        <v>67</v>
      </c>
      <c r="C326" s="56" t="s">
        <v>61</v>
      </c>
      <c r="D326" s="88">
        <f t="shared" si="196"/>
        <v>0.5</v>
      </c>
      <c r="E326" s="88">
        <f t="shared" si="197"/>
        <v>0</v>
      </c>
      <c r="F326" s="65">
        <f t="shared" si="198"/>
        <v>0</v>
      </c>
      <c r="G326" s="65">
        <f t="shared" si="199"/>
        <v>0</v>
      </c>
      <c r="H326" s="65">
        <f t="shared" si="200"/>
        <v>0</v>
      </c>
      <c r="J326" s="88">
        <f t="shared" si="201"/>
        <v>0.30233918275901323</v>
      </c>
      <c r="K326" s="88">
        <f t="shared" si="202"/>
        <v>0.12386860133278009</v>
      </c>
      <c r="L326" s="88">
        <f t="shared" si="203"/>
        <v>0.13222723531624195</v>
      </c>
      <c r="M326" s="88">
        <f t="shared" si="204"/>
        <v>0.1679988102863024</v>
      </c>
      <c r="N326" s="88">
        <f t="shared" si="205"/>
        <v>0.21758625555448893</v>
      </c>
      <c r="O326" s="88">
        <f t="shared" si="206"/>
        <v>5.5979914751173407E-2</v>
      </c>
      <c r="P326" s="65">
        <f t="shared" si="207"/>
        <v>0</v>
      </c>
      <c r="Q326" s="65">
        <f t="shared" si="207"/>
        <v>0</v>
      </c>
      <c r="R326" s="65">
        <f t="shared" si="207"/>
        <v>0</v>
      </c>
      <c r="S326" s="65">
        <f t="shared" si="195"/>
        <v>0</v>
      </c>
      <c r="T326" s="65">
        <f t="shared" si="208"/>
        <v>0</v>
      </c>
      <c r="U326" s="65">
        <f t="shared" si="208"/>
        <v>0</v>
      </c>
      <c r="V326" s="89">
        <f t="shared" si="209"/>
        <v>0</v>
      </c>
      <c r="W326" s="89">
        <f t="shared" si="210"/>
        <v>0</v>
      </c>
      <c r="X326" s="89">
        <f t="shared" si="211"/>
        <v>0</v>
      </c>
      <c r="Y326" s="89">
        <f t="shared" si="212"/>
        <v>0</v>
      </c>
      <c r="Z326" s="89">
        <f t="shared" si="213"/>
        <v>0</v>
      </c>
      <c r="AA326" s="89">
        <f t="shared" si="213"/>
        <v>0</v>
      </c>
      <c r="AB326" s="89">
        <f t="shared" si="214"/>
        <v>0</v>
      </c>
      <c r="AC326" s="89">
        <f t="shared" si="215"/>
        <v>0</v>
      </c>
      <c r="AD326" s="89">
        <f t="shared" si="216"/>
        <v>0</v>
      </c>
      <c r="AE326" s="89">
        <f t="shared" si="217"/>
        <v>0</v>
      </c>
      <c r="AF326" s="89">
        <f t="shared" si="218"/>
        <v>0</v>
      </c>
      <c r="AG326" s="89">
        <f t="shared" si="218"/>
        <v>0</v>
      </c>
      <c r="AH326" s="65">
        <v>0</v>
      </c>
      <c r="AI326" s="65">
        <v>0</v>
      </c>
      <c r="AJ326" s="65">
        <v>0</v>
      </c>
      <c r="AK326" s="65">
        <v>0</v>
      </c>
      <c r="AL326" s="65">
        <v>0</v>
      </c>
      <c r="AM326" s="65">
        <v>0</v>
      </c>
      <c r="AN326" s="89">
        <v>0</v>
      </c>
      <c r="AO326" s="89">
        <v>0</v>
      </c>
      <c r="AP326" s="89">
        <v>0</v>
      </c>
      <c r="AQ326" s="89">
        <v>0</v>
      </c>
      <c r="AR326" s="89">
        <v>0</v>
      </c>
      <c r="AS326" s="89">
        <v>0</v>
      </c>
      <c r="AT326" s="89">
        <v>0</v>
      </c>
      <c r="AU326" s="89">
        <v>0</v>
      </c>
      <c r="AV326" s="89">
        <v>0</v>
      </c>
      <c r="AW326" s="89">
        <v>0</v>
      </c>
      <c r="AX326" s="89">
        <v>0</v>
      </c>
      <c r="AY326" s="89">
        <v>0</v>
      </c>
      <c r="AZ326" s="65">
        <f t="shared" si="193"/>
        <v>0</v>
      </c>
      <c r="BA326" s="65">
        <f t="shared" si="193"/>
        <v>0</v>
      </c>
      <c r="BB326" s="65">
        <f t="shared" si="193"/>
        <v>0</v>
      </c>
      <c r="BC326" s="65">
        <f t="shared" si="191"/>
        <v>0</v>
      </c>
      <c r="BD326" s="65">
        <f t="shared" si="191"/>
        <v>0</v>
      </c>
      <c r="BE326" s="65">
        <f t="shared" si="191"/>
        <v>0</v>
      </c>
      <c r="BF326" s="65">
        <f t="shared" si="194"/>
        <v>0</v>
      </c>
      <c r="BG326" s="65">
        <f t="shared" si="194"/>
        <v>0</v>
      </c>
      <c r="BH326" s="65">
        <f t="shared" si="194"/>
        <v>0</v>
      </c>
      <c r="BI326" s="65">
        <f t="shared" si="192"/>
        <v>0</v>
      </c>
      <c r="BJ326" s="65">
        <f t="shared" si="192"/>
        <v>0</v>
      </c>
      <c r="BK326" s="65">
        <f t="shared" si="192"/>
        <v>0</v>
      </c>
    </row>
    <row r="327" spans="2:63" hidden="1" outlineLevel="1">
      <c r="B327" s="56" t="s">
        <v>67</v>
      </c>
      <c r="C327" s="56" t="s">
        <v>40</v>
      </c>
      <c r="D327" s="88">
        <f t="shared" si="196"/>
        <v>0.5</v>
      </c>
      <c r="E327" s="88">
        <f t="shared" si="197"/>
        <v>0</v>
      </c>
      <c r="F327" s="65">
        <f t="shared" si="198"/>
        <v>0</v>
      </c>
      <c r="G327" s="65">
        <f t="shared" si="199"/>
        <v>0</v>
      </c>
      <c r="H327" s="65">
        <f t="shared" si="200"/>
        <v>0</v>
      </c>
      <c r="J327" s="88">
        <f t="shared" si="201"/>
        <v>0.30233918275901323</v>
      </c>
      <c r="K327" s="88">
        <f t="shared" si="202"/>
        <v>0.12386860133278009</v>
      </c>
      <c r="L327" s="88">
        <f t="shared" si="203"/>
        <v>0.13222723531624195</v>
      </c>
      <c r="M327" s="88">
        <f t="shared" si="204"/>
        <v>0.1679988102863024</v>
      </c>
      <c r="N327" s="88">
        <f t="shared" si="205"/>
        <v>0.21758625555448893</v>
      </c>
      <c r="O327" s="88">
        <f t="shared" si="206"/>
        <v>5.5979914751173407E-2</v>
      </c>
      <c r="P327" s="65">
        <f t="shared" si="207"/>
        <v>0</v>
      </c>
      <c r="Q327" s="65">
        <f t="shared" si="207"/>
        <v>0</v>
      </c>
      <c r="R327" s="65">
        <f t="shared" si="207"/>
        <v>0</v>
      </c>
      <c r="S327" s="65">
        <f t="shared" si="195"/>
        <v>0</v>
      </c>
      <c r="T327" s="65">
        <f t="shared" si="208"/>
        <v>0</v>
      </c>
      <c r="U327" s="65">
        <f t="shared" si="208"/>
        <v>0</v>
      </c>
      <c r="V327" s="89">
        <f t="shared" si="209"/>
        <v>0</v>
      </c>
      <c r="W327" s="89">
        <f t="shared" si="210"/>
        <v>0</v>
      </c>
      <c r="X327" s="89">
        <f t="shared" si="211"/>
        <v>0</v>
      </c>
      <c r="Y327" s="89">
        <f t="shared" si="212"/>
        <v>0</v>
      </c>
      <c r="Z327" s="89">
        <f t="shared" si="213"/>
        <v>0</v>
      </c>
      <c r="AA327" s="89">
        <f t="shared" si="213"/>
        <v>0</v>
      </c>
      <c r="AB327" s="89">
        <f t="shared" si="214"/>
        <v>0</v>
      </c>
      <c r="AC327" s="89">
        <f t="shared" si="215"/>
        <v>0</v>
      </c>
      <c r="AD327" s="89">
        <f t="shared" si="216"/>
        <v>0</v>
      </c>
      <c r="AE327" s="89">
        <f t="shared" si="217"/>
        <v>0</v>
      </c>
      <c r="AF327" s="89">
        <f t="shared" si="218"/>
        <v>0</v>
      </c>
      <c r="AG327" s="89">
        <f t="shared" si="218"/>
        <v>0</v>
      </c>
      <c r="AH327" s="65">
        <v>0</v>
      </c>
      <c r="AI327" s="65">
        <v>0</v>
      </c>
      <c r="AJ327" s="65">
        <v>0</v>
      </c>
      <c r="AK327" s="65">
        <v>0</v>
      </c>
      <c r="AL327" s="65">
        <v>0</v>
      </c>
      <c r="AM327" s="65">
        <v>0</v>
      </c>
      <c r="AN327" s="89">
        <v>0</v>
      </c>
      <c r="AO327" s="89">
        <v>0</v>
      </c>
      <c r="AP327" s="89">
        <v>0</v>
      </c>
      <c r="AQ327" s="89">
        <v>0</v>
      </c>
      <c r="AR327" s="89">
        <v>0</v>
      </c>
      <c r="AS327" s="89">
        <v>0</v>
      </c>
      <c r="AT327" s="89">
        <v>0</v>
      </c>
      <c r="AU327" s="89">
        <v>0</v>
      </c>
      <c r="AV327" s="89">
        <v>0</v>
      </c>
      <c r="AW327" s="89">
        <v>0</v>
      </c>
      <c r="AX327" s="89">
        <v>0</v>
      </c>
      <c r="AY327" s="89">
        <v>0</v>
      </c>
      <c r="AZ327" s="65">
        <f t="shared" si="193"/>
        <v>0</v>
      </c>
      <c r="BA327" s="65">
        <f t="shared" si="193"/>
        <v>0</v>
      </c>
      <c r="BB327" s="65">
        <f t="shared" si="193"/>
        <v>0</v>
      </c>
      <c r="BC327" s="65">
        <f t="shared" si="191"/>
        <v>0</v>
      </c>
      <c r="BD327" s="65">
        <f t="shared" si="191"/>
        <v>0</v>
      </c>
      <c r="BE327" s="65">
        <f t="shared" si="191"/>
        <v>0</v>
      </c>
      <c r="BF327" s="65">
        <f t="shared" si="194"/>
        <v>0</v>
      </c>
      <c r="BG327" s="65">
        <f t="shared" si="194"/>
        <v>0</v>
      </c>
      <c r="BH327" s="65">
        <f t="shared" si="194"/>
        <v>0</v>
      </c>
      <c r="BI327" s="65">
        <f t="shared" si="192"/>
        <v>0</v>
      </c>
      <c r="BJ327" s="65">
        <f t="shared" si="192"/>
        <v>0</v>
      </c>
      <c r="BK327" s="65">
        <f t="shared" si="192"/>
        <v>0</v>
      </c>
    </row>
    <row r="328" spans="2:63" hidden="1" outlineLevel="1">
      <c r="B328" s="56" t="s">
        <v>67</v>
      </c>
      <c r="C328" s="56" t="s">
        <v>60</v>
      </c>
      <c r="D328" s="88">
        <f t="shared" si="196"/>
        <v>0.5</v>
      </c>
      <c r="E328" s="88">
        <f t="shared" si="197"/>
        <v>0.5</v>
      </c>
      <c r="F328" s="65">
        <f t="shared" si="198"/>
        <v>11250</v>
      </c>
      <c r="G328" s="65">
        <f t="shared" si="199"/>
        <v>21775692.431063231</v>
      </c>
      <c r="H328" s="65">
        <f t="shared" si="200"/>
        <v>11423708.585583266</v>
      </c>
      <c r="J328" s="88">
        <f t="shared" si="201"/>
        <v>2.7714321188568116E-2</v>
      </c>
      <c r="K328" s="88">
        <f t="shared" si="202"/>
        <v>9.8001130761782809E-2</v>
      </c>
      <c r="L328" s="88">
        <f t="shared" si="203"/>
        <v>0.24203497688119702</v>
      </c>
      <c r="M328" s="88">
        <f t="shared" si="204"/>
        <v>0</v>
      </c>
      <c r="N328" s="88">
        <f t="shared" si="205"/>
        <v>0.63224957116845204</v>
      </c>
      <c r="O328" s="88">
        <f t="shared" si="206"/>
        <v>0</v>
      </c>
      <c r="P328" s="65">
        <f t="shared" si="207"/>
        <v>311.78611337139131</v>
      </c>
      <c r="Q328" s="65">
        <f t="shared" si="207"/>
        <v>1102.5127210700566</v>
      </c>
      <c r="R328" s="65">
        <f t="shared" si="207"/>
        <v>2722.8934899134665</v>
      </c>
      <c r="S328" s="65">
        <f t="shared" si="195"/>
        <v>0</v>
      </c>
      <c r="T328" s="65">
        <f t="shared" si="208"/>
        <v>7112.8076756450855</v>
      </c>
      <c r="U328" s="65">
        <f t="shared" si="208"/>
        <v>0</v>
      </c>
      <c r="V328" s="89">
        <f t="shared" si="209"/>
        <v>603105.05014091893</v>
      </c>
      <c r="W328" s="89">
        <f t="shared" si="210"/>
        <v>2009892.6322503707</v>
      </c>
      <c r="X328" s="89">
        <f t="shared" si="211"/>
        <v>4594012.8321745954</v>
      </c>
      <c r="Y328" s="89">
        <f t="shared" si="212"/>
        <v>0</v>
      </c>
      <c r="Z328" s="89">
        <f t="shared" si="213"/>
        <v>14568681.916497346</v>
      </c>
      <c r="AA328" s="89">
        <f t="shared" si="213"/>
        <v>0</v>
      </c>
      <c r="AB328" s="89">
        <f t="shared" si="214"/>
        <v>353194.64116431167</v>
      </c>
      <c r="AC328" s="89">
        <f t="shared" si="215"/>
        <v>1128475.0822093657</v>
      </c>
      <c r="AD328" s="89">
        <f t="shared" si="216"/>
        <v>2711359.2531297109</v>
      </c>
      <c r="AE328" s="89">
        <f t="shared" si="217"/>
        <v>0</v>
      </c>
      <c r="AF328" s="89">
        <f t="shared" si="218"/>
        <v>7230679.6090798788</v>
      </c>
      <c r="AG328" s="89">
        <f t="shared" si="218"/>
        <v>0</v>
      </c>
      <c r="AH328" s="65">
        <v>104018</v>
      </c>
      <c r="AI328" s="65">
        <v>367820</v>
      </c>
      <c r="AJ328" s="65">
        <v>908411</v>
      </c>
      <c r="AK328" s="65">
        <v>0</v>
      </c>
      <c r="AL328" s="65">
        <v>2372973</v>
      </c>
      <c r="AM328" s="65">
        <v>0</v>
      </c>
      <c r="AN328" s="89">
        <v>201207746</v>
      </c>
      <c r="AO328" s="89">
        <v>670539844</v>
      </c>
      <c r="AP328" s="89">
        <v>1532653336</v>
      </c>
      <c r="AQ328" s="89">
        <v>0</v>
      </c>
      <c r="AR328" s="89">
        <v>4860399776</v>
      </c>
      <c r="AS328" s="89">
        <v>0</v>
      </c>
      <c r="AT328" s="89">
        <v>117832702</v>
      </c>
      <c r="AU328" s="89">
        <v>376481556</v>
      </c>
      <c r="AV328" s="89">
        <v>904562951</v>
      </c>
      <c r="AW328" s="89">
        <v>0</v>
      </c>
      <c r="AX328" s="89">
        <v>2412297403</v>
      </c>
      <c r="AY328" s="89">
        <v>0</v>
      </c>
      <c r="AZ328" s="65">
        <f t="shared" si="193"/>
        <v>1934.3550731604146</v>
      </c>
      <c r="BA328" s="65">
        <f t="shared" si="193"/>
        <v>1823.0108313849166</v>
      </c>
      <c r="BB328" s="65">
        <f t="shared" si="193"/>
        <v>1687.1805119048536</v>
      </c>
      <c r="BC328" s="65">
        <f t="shared" si="191"/>
        <v>0</v>
      </c>
      <c r="BD328" s="65">
        <f t="shared" si="191"/>
        <v>2048.2322285167174</v>
      </c>
      <c r="BE328" s="65">
        <f t="shared" si="191"/>
        <v>0</v>
      </c>
      <c r="BF328" s="65">
        <f t="shared" si="194"/>
        <v>1132.8106866119326</v>
      </c>
      <c r="BG328" s="65">
        <f t="shared" si="194"/>
        <v>1023.5483551737262</v>
      </c>
      <c r="BH328" s="65">
        <f t="shared" si="194"/>
        <v>995.76397797913057</v>
      </c>
      <c r="BI328" s="65">
        <f t="shared" si="192"/>
        <v>0</v>
      </c>
      <c r="BJ328" s="65">
        <f t="shared" si="192"/>
        <v>1016.5717869524854</v>
      </c>
      <c r="BK328" s="65">
        <f t="shared" si="192"/>
        <v>0</v>
      </c>
    </row>
    <row r="329" spans="2:63" hidden="1" outlineLevel="1">
      <c r="B329" s="56" t="s">
        <v>67</v>
      </c>
      <c r="C329" s="56" t="s">
        <v>59</v>
      </c>
      <c r="D329" s="88">
        <f t="shared" si="196"/>
        <v>0.5</v>
      </c>
      <c r="E329" s="88">
        <f t="shared" si="197"/>
        <v>0.5</v>
      </c>
      <c r="F329" s="65">
        <f t="shared" si="198"/>
        <v>11250</v>
      </c>
      <c r="G329" s="65">
        <f t="shared" si="199"/>
        <v>24390833.287940182</v>
      </c>
      <c r="H329" s="65">
        <f t="shared" si="200"/>
        <v>13377371.347430471</v>
      </c>
      <c r="J329" s="88">
        <f t="shared" si="201"/>
        <v>0.16498909380276952</v>
      </c>
      <c r="K329" s="88">
        <f t="shared" si="202"/>
        <v>0.24333056237768519</v>
      </c>
      <c r="L329" s="88">
        <f t="shared" si="203"/>
        <v>0.16884382730814948</v>
      </c>
      <c r="M329" s="88">
        <f t="shared" si="204"/>
        <v>0</v>
      </c>
      <c r="N329" s="88">
        <f t="shared" si="205"/>
        <v>0.42283651651139581</v>
      </c>
      <c r="O329" s="88">
        <f t="shared" si="206"/>
        <v>0</v>
      </c>
      <c r="P329" s="65">
        <f t="shared" si="207"/>
        <v>1856.1273052811571</v>
      </c>
      <c r="Q329" s="65">
        <f t="shared" si="207"/>
        <v>2737.4688267489582</v>
      </c>
      <c r="R329" s="65">
        <f t="shared" si="207"/>
        <v>1899.4930572166816</v>
      </c>
      <c r="S329" s="65">
        <f t="shared" si="195"/>
        <v>0</v>
      </c>
      <c r="T329" s="65">
        <f t="shared" si="208"/>
        <v>4756.9108107532029</v>
      </c>
      <c r="U329" s="65">
        <f t="shared" si="208"/>
        <v>0</v>
      </c>
      <c r="V329" s="89">
        <f t="shared" si="209"/>
        <v>3565812.6064271959</v>
      </c>
      <c r="W329" s="89">
        <f t="shared" si="210"/>
        <v>4739134.5737109715</v>
      </c>
      <c r="X329" s="89">
        <f t="shared" si="211"/>
        <v>3862222.8644694802</v>
      </c>
      <c r="Y329" s="89">
        <f t="shared" si="212"/>
        <v>0</v>
      </c>
      <c r="Z329" s="89">
        <f t="shared" si="213"/>
        <v>12223663.243332535</v>
      </c>
      <c r="AA329" s="89">
        <f t="shared" si="213"/>
        <v>0</v>
      </c>
      <c r="AB329" s="89">
        <f t="shared" si="214"/>
        <v>1998659.7766775528</v>
      </c>
      <c r="AC329" s="89">
        <f t="shared" si="215"/>
        <v>2680032.7200719025</v>
      </c>
      <c r="AD329" s="89">
        <f t="shared" si="216"/>
        <v>2395775.2133280598</v>
      </c>
      <c r="AE329" s="89">
        <f t="shared" si="217"/>
        <v>0</v>
      </c>
      <c r="AF329" s="89">
        <f t="shared" si="218"/>
        <v>6302903.6373529565</v>
      </c>
      <c r="AG329" s="89">
        <f t="shared" si="218"/>
        <v>0</v>
      </c>
      <c r="AH329" s="65">
        <v>1253961</v>
      </c>
      <c r="AI329" s="65">
        <v>1849377</v>
      </c>
      <c r="AJ329" s="65">
        <v>1283258</v>
      </c>
      <c r="AK329" s="65">
        <v>0</v>
      </c>
      <c r="AL329" s="65">
        <v>3213670</v>
      </c>
      <c r="AM329" s="65">
        <v>0</v>
      </c>
      <c r="AN329" s="89">
        <v>2408988828</v>
      </c>
      <c r="AO329" s="89">
        <v>3201660744</v>
      </c>
      <c r="AP329" s="89">
        <v>2609237433</v>
      </c>
      <c r="AQ329" s="89">
        <v>0</v>
      </c>
      <c r="AR329" s="89">
        <v>8258052635</v>
      </c>
      <c r="AS329" s="89">
        <v>0</v>
      </c>
      <c r="AT329" s="89">
        <v>1350252973</v>
      </c>
      <c r="AU329" s="89">
        <v>1810574361</v>
      </c>
      <c r="AV329" s="89">
        <v>1618535902</v>
      </c>
      <c r="AW329" s="89">
        <v>0</v>
      </c>
      <c r="AX329" s="89">
        <v>4258110597</v>
      </c>
      <c r="AY329" s="89">
        <v>0</v>
      </c>
      <c r="AZ329" s="65">
        <f t="shared" si="193"/>
        <v>1921.103469725135</v>
      </c>
      <c r="BA329" s="65">
        <f t="shared" si="193"/>
        <v>1731.2104259975115</v>
      </c>
      <c r="BB329" s="65">
        <f t="shared" si="193"/>
        <v>2033.2913825590801</v>
      </c>
      <c r="BC329" s="65">
        <f t="shared" si="191"/>
        <v>0</v>
      </c>
      <c r="BD329" s="65">
        <f t="shared" si="191"/>
        <v>2569.6641643354792</v>
      </c>
      <c r="BE329" s="65">
        <f t="shared" si="191"/>
        <v>0</v>
      </c>
      <c r="BF329" s="65">
        <f t="shared" si="194"/>
        <v>1076.7902454701541</v>
      </c>
      <c r="BG329" s="65">
        <f t="shared" si="194"/>
        <v>979.0185348903982</v>
      </c>
      <c r="BH329" s="65">
        <f t="shared" si="194"/>
        <v>1261.2708449898616</v>
      </c>
      <c r="BI329" s="65">
        <f t="shared" si="192"/>
        <v>0</v>
      </c>
      <c r="BJ329" s="65">
        <f t="shared" si="192"/>
        <v>1324.999330049445</v>
      </c>
      <c r="BK329" s="65">
        <f t="shared" si="192"/>
        <v>0</v>
      </c>
    </row>
    <row r="330" spans="2:63" hidden="1" outlineLevel="1">
      <c r="B330" s="56" t="s">
        <v>67</v>
      </c>
      <c r="C330" s="56" t="s">
        <v>58</v>
      </c>
      <c r="D330" s="88">
        <f t="shared" si="196"/>
        <v>0.5</v>
      </c>
      <c r="E330" s="88">
        <f t="shared" si="197"/>
        <v>0</v>
      </c>
      <c r="F330" s="65">
        <f t="shared" si="198"/>
        <v>0</v>
      </c>
      <c r="G330" s="65">
        <f t="shared" si="199"/>
        <v>0</v>
      </c>
      <c r="H330" s="65">
        <f t="shared" si="200"/>
        <v>0</v>
      </c>
      <c r="J330" s="88">
        <f t="shared" si="201"/>
        <v>4.3241306962106284E-2</v>
      </c>
      <c r="K330" s="88">
        <f t="shared" si="202"/>
        <v>1.8166466238518026E-3</v>
      </c>
      <c r="L330" s="88">
        <f t="shared" si="203"/>
        <v>0.94741959419696542</v>
      </c>
      <c r="M330" s="88">
        <f t="shared" si="204"/>
        <v>0</v>
      </c>
      <c r="N330" s="88">
        <f t="shared" si="205"/>
        <v>7.5224522170764781E-3</v>
      </c>
      <c r="O330" s="88">
        <f t="shared" si="206"/>
        <v>0</v>
      </c>
      <c r="P330" s="65">
        <f t="shared" si="207"/>
        <v>0</v>
      </c>
      <c r="Q330" s="65">
        <f t="shared" si="207"/>
        <v>0</v>
      </c>
      <c r="R330" s="65">
        <f t="shared" si="207"/>
        <v>0</v>
      </c>
      <c r="S330" s="65">
        <f t="shared" si="195"/>
        <v>0</v>
      </c>
      <c r="T330" s="65">
        <f t="shared" si="208"/>
        <v>0</v>
      </c>
      <c r="U330" s="65">
        <f t="shared" si="208"/>
        <v>0</v>
      </c>
      <c r="V330" s="89">
        <f t="shared" si="209"/>
        <v>0</v>
      </c>
      <c r="W330" s="89">
        <f t="shared" si="210"/>
        <v>0</v>
      </c>
      <c r="X330" s="89">
        <f t="shared" si="211"/>
        <v>0</v>
      </c>
      <c r="Y330" s="89">
        <f t="shared" si="212"/>
        <v>0</v>
      </c>
      <c r="Z330" s="89">
        <f t="shared" si="213"/>
        <v>0</v>
      </c>
      <c r="AA330" s="89">
        <f t="shared" si="213"/>
        <v>0</v>
      </c>
      <c r="AB330" s="89">
        <f t="shared" si="214"/>
        <v>0</v>
      </c>
      <c r="AC330" s="89">
        <f t="shared" si="215"/>
        <v>0</v>
      </c>
      <c r="AD330" s="89">
        <f t="shared" si="216"/>
        <v>0</v>
      </c>
      <c r="AE330" s="89">
        <f t="shared" si="217"/>
        <v>0</v>
      </c>
      <c r="AF330" s="89">
        <f t="shared" si="218"/>
        <v>0</v>
      </c>
      <c r="AG330" s="89">
        <f t="shared" si="218"/>
        <v>0</v>
      </c>
      <c r="AH330" s="65">
        <v>1690</v>
      </c>
      <c r="AI330" s="65">
        <v>71</v>
      </c>
      <c r="AJ330" s="65">
        <v>37028</v>
      </c>
      <c r="AK330" s="65">
        <v>0</v>
      </c>
      <c r="AL330" s="65">
        <v>294</v>
      </c>
      <c r="AM330" s="65">
        <v>0</v>
      </c>
      <c r="AN330" s="89">
        <v>2877681</v>
      </c>
      <c r="AO330" s="89">
        <v>118140</v>
      </c>
      <c r="AP330" s="89">
        <v>54643412</v>
      </c>
      <c r="AQ330" s="89">
        <v>0</v>
      </c>
      <c r="AR330" s="89">
        <v>547452</v>
      </c>
      <c r="AS330" s="89">
        <v>0</v>
      </c>
      <c r="AT330" s="89">
        <v>1204970</v>
      </c>
      <c r="AU330" s="89">
        <v>50055</v>
      </c>
      <c r="AV330" s="89">
        <v>26786447</v>
      </c>
      <c r="AW330" s="89">
        <v>0</v>
      </c>
      <c r="AX330" s="89">
        <v>273482</v>
      </c>
      <c r="AY330" s="89">
        <v>0</v>
      </c>
      <c r="AZ330" s="65">
        <f t="shared" si="193"/>
        <v>1702.769822485207</v>
      </c>
      <c r="BA330" s="65">
        <f t="shared" si="193"/>
        <v>1663.943661971831</v>
      </c>
      <c r="BB330" s="65">
        <f t="shared" si="193"/>
        <v>1475.7322026574484</v>
      </c>
      <c r="BC330" s="65">
        <f t="shared" si="191"/>
        <v>0</v>
      </c>
      <c r="BD330" s="65">
        <f t="shared" si="191"/>
        <v>1862.0816326530612</v>
      </c>
      <c r="BE330" s="65">
        <f t="shared" si="191"/>
        <v>0</v>
      </c>
      <c r="BF330" s="65">
        <f t="shared" si="194"/>
        <v>713</v>
      </c>
      <c r="BG330" s="65">
        <f t="shared" si="194"/>
        <v>705</v>
      </c>
      <c r="BH330" s="65">
        <f t="shared" si="194"/>
        <v>723.41058118180831</v>
      </c>
      <c r="BI330" s="65">
        <f t="shared" si="192"/>
        <v>0</v>
      </c>
      <c r="BJ330" s="65">
        <f t="shared" si="192"/>
        <v>930.21088435374145</v>
      </c>
      <c r="BK330" s="65">
        <f t="shared" si="192"/>
        <v>0</v>
      </c>
    </row>
    <row r="331" spans="2:63" hidden="1" outlineLevel="1">
      <c r="B331" s="56" t="s">
        <v>67</v>
      </c>
      <c r="C331" s="56" t="s">
        <v>57</v>
      </c>
      <c r="D331" s="88">
        <f t="shared" si="196"/>
        <v>0.5</v>
      </c>
      <c r="E331" s="88">
        <f t="shared" si="197"/>
        <v>0</v>
      </c>
      <c r="F331" s="65">
        <f t="shared" si="198"/>
        <v>0</v>
      </c>
      <c r="G331" s="65">
        <f t="shared" si="199"/>
        <v>0</v>
      </c>
      <c r="H331" s="65">
        <f t="shared" si="200"/>
        <v>0</v>
      </c>
      <c r="J331" s="88">
        <f t="shared" si="201"/>
        <v>0.30233918275901323</v>
      </c>
      <c r="K331" s="88">
        <f t="shared" si="202"/>
        <v>0.12386860133278009</v>
      </c>
      <c r="L331" s="88">
        <f t="shared" si="203"/>
        <v>0.13222723531624195</v>
      </c>
      <c r="M331" s="88">
        <f t="shared" si="204"/>
        <v>0.1679988102863024</v>
      </c>
      <c r="N331" s="88">
        <f t="shared" si="205"/>
        <v>0.21758625555448893</v>
      </c>
      <c r="O331" s="88">
        <f t="shared" si="206"/>
        <v>5.5979914751173407E-2</v>
      </c>
      <c r="P331" s="65">
        <f t="shared" si="207"/>
        <v>0</v>
      </c>
      <c r="Q331" s="65">
        <f t="shared" si="207"/>
        <v>0</v>
      </c>
      <c r="R331" s="65">
        <f t="shared" si="207"/>
        <v>0</v>
      </c>
      <c r="S331" s="65">
        <f t="shared" si="195"/>
        <v>0</v>
      </c>
      <c r="T331" s="65">
        <f t="shared" si="208"/>
        <v>0</v>
      </c>
      <c r="U331" s="65">
        <f t="shared" si="208"/>
        <v>0</v>
      </c>
      <c r="V331" s="89">
        <f t="shared" si="209"/>
        <v>0</v>
      </c>
      <c r="W331" s="89">
        <f t="shared" si="210"/>
        <v>0</v>
      </c>
      <c r="X331" s="89">
        <f t="shared" si="211"/>
        <v>0</v>
      </c>
      <c r="Y331" s="89">
        <f t="shared" si="212"/>
        <v>0</v>
      </c>
      <c r="Z331" s="89">
        <f t="shared" si="213"/>
        <v>0</v>
      </c>
      <c r="AA331" s="89">
        <f t="shared" si="213"/>
        <v>0</v>
      </c>
      <c r="AB331" s="89">
        <f t="shared" si="214"/>
        <v>0</v>
      </c>
      <c r="AC331" s="89">
        <f t="shared" si="215"/>
        <v>0</v>
      </c>
      <c r="AD331" s="89">
        <f t="shared" si="216"/>
        <v>0</v>
      </c>
      <c r="AE331" s="89">
        <f t="shared" si="217"/>
        <v>0</v>
      </c>
      <c r="AF331" s="89">
        <f t="shared" si="218"/>
        <v>0</v>
      </c>
      <c r="AG331" s="89">
        <f t="shared" si="218"/>
        <v>0</v>
      </c>
      <c r="AH331" s="65">
        <v>0</v>
      </c>
      <c r="AI331" s="65">
        <v>0</v>
      </c>
      <c r="AJ331" s="65">
        <v>0</v>
      </c>
      <c r="AK331" s="65">
        <v>0</v>
      </c>
      <c r="AL331" s="65">
        <v>0</v>
      </c>
      <c r="AM331" s="65">
        <v>0</v>
      </c>
      <c r="AN331" s="89">
        <v>0</v>
      </c>
      <c r="AO331" s="89">
        <v>0</v>
      </c>
      <c r="AP331" s="89">
        <v>0</v>
      </c>
      <c r="AQ331" s="89">
        <v>0</v>
      </c>
      <c r="AR331" s="89">
        <v>0</v>
      </c>
      <c r="AS331" s="89">
        <v>0</v>
      </c>
      <c r="AT331" s="89">
        <v>0</v>
      </c>
      <c r="AU331" s="89">
        <v>0</v>
      </c>
      <c r="AV331" s="89">
        <v>0</v>
      </c>
      <c r="AW331" s="89">
        <v>0</v>
      </c>
      <c r="AX331" s="89">
        <v>0</v>
      </c>
      <c r="AY331" s="89">
        <v>0</v>
      </c>
      <c r="AZ331" s="65">
        <f t="shared" si="193"/>
        <v>0</v>
      </c>
      <c r="BA331" s="65">
        <f t="shared" si="193"/>
        <v>0</v>
      </c>
      <c r="BB331" s="65">
        <f t="shared" si="193"/>
        <v>0</v>
      </c>
      <c r="BC331" s="65">
        <f t="shared" si="191"/>
        <v>0</v>
      </c>
      <c r="BD331" s="65">
        <f t="shared" si="191"/>
        <v>0</v>
      </c>
      <c r="BE331" s="65">
        <f t="shared" si="191"/>
        <v>0</v>
      </c>
      <c r="BF331" s="65">
        <f t="shared" si="194"/>
        <v>0</v>
      </c>
      <c r="BG331" s="65">
        <f t="shared" si="194"/>
        <v>0</v>
      </c>
      <c r="BH331" s="65">
        <f t="shared" si="194"/>
        <v>0</v>
      </c>
      <c r="BI331" s="65">
        <f t="shared" si="192"/>
        <v>0</v>
      </c>
      <c r="BJ331" s="65">
        <f t="shared" si="192"/>
        <v>0</v>
      </c>
      <c r="BK331" s="65">
        <f t="shared" si="192"/>
        <v>0</v>
      </c>
    </row>
    <row r="332" spans="2:63" hidden="1" outlineLevel="1">
      <c r="B332" s="56" t="s">
        <v>67</v>
      </c>
      <c r="C332" s="56" t="s">
        <v>56</v>
      </c>
      <c r="D332" s="88">
        <f t="shared" si="196"/>
        <v>0.5</v>
      </c>
      <c r="E332" s="88">
        <f t="shared" si="197"/>
        <v>0</v>
      </c>
      <c r="F332" s="65">
        <f t="shared" si="198"/>
        <v>0</v>
      </c>
      <c r="G332" s="65">
        <f t="shared" si="199"/>
        <v>0</v>
      </c>
      <c r="H332" s="65">
        <f t="shared" si="200"/>
        <v>0</v>
      </c>
      <c r="J332" s="88">
        <f t="shared" si="201"/>
        <v>0.30233918275901323</v>
      </c>
      <c r="K332" s="88">
        <f t="shared" si="202"/>
        <v>0.12386860133278009</v>
      </c>
      <c r="L332" s="88">
        <f t="shared" si="203"/>
        <v>0.13222723531624195</v>
      </c>
      <c r="M332" s="88">
        <f t="shared" si="204"/>
        <v>0.1679988102863024</v>
      </c>
      <c r="N332" s="88">
        <f t="shared" si="205"/>
        <v>0.21758625555448893</v>
      </c>
      <c r="O332" s="88">
        <f t="shared" si="206"/>
        <v>5.5979914751173407E-2</v>
      </c>
      <c r="P332" s="65">
        <f t="shared" si="207"/>
        <v>0</v>
      </c>
      <c r="Q332" s="65">
        <f t="shared" si="207"/>
        <v>0</v>
      </c>
      <c r="R332" s="65">
        <f t="shared" si="207"/>
        <v>0</v>
      </c>
      <c r="S332" s="65">
        <f t="shared" si="195"/>
        <v>0</v>
      </c>
      <c r="T332" s="65">
        <f t="shared" si="208"/>
        <v>0</v>
      </c>
      <c r="U332" s="65">
        <f t="shared" si="208"/>
        <v>0</v>
      </c>
      <c r="V332" s="89">
        <f t="shared" si="209"/>
        <v>0</v>
      </c>
      <c r="W332" s="89">
        <f t="shared" si="210"/>
        <v>0</v>
      </c>
      <c r="X332" s="89">
        <f t="shared" si="211"/>
        <v>0</v>
      </c>
      <c r="Y332" s="89">
        <f t="shared" si="212"/>
        <v>0</v>
      </c>
      <c r="Z332" s="89">
        <f t="shared" si="213"/>
        <v>0</v>
      </c>
      <c r="AA332" s="89">
        <f t="shared" si="213"/>
        <v>0</v>
      </c>
      <c r="AB332" s="89">
        <f t="shared" si="214"/>
        <v>0</v>
      </c>
      <c r="AC332" s="89">
        <f t="shared" si="215"/>
        <v>0</v>
      </c>
      <c r="AD332" s="89">
        <f t="shared" si="216"/>
        <v>0</v>
      </c>
      <c r="AE332" s="89">
        <f t="shared" si="217"/>
        <v>0</v>
      </c>
      <c r="AF332" s="89">
        <f t="shared" si="218"/>
        <v>0</v>
      </c>
      <c r="AG332" s="89">
        <f t="shared" si="218"/>
        <v>0</v>
      </c>
      <c r="AH332" s="65">
        <v>0</v>
      </c>
      <c r="AI332" s="65">
        <v>0</v>
      </c>
      <c r="AJ332" s="65">
        <v>0</v>
      </c>
      <c r="AK332" s="65">
        <v>0</v>
      </c>
      <c r="AL332" s="65">
        <v>0</v>
      </c>
      <c r="AM332" s="65">
        <v>0</v>
      </c>
      <c r="AN332" s="89">
        <v>0</v>
      </c>
      <c r="AO332" s="89">
        <v>0</v>
      </c>
      <c r="AP332" s="89">
        <v>0</v>
      </c>
      <c r="AQ332" s="89">
        <v>0</v>
      </c>
      <c r="AR332" s="89">
        <v>0</v>
      </c>
      <c r="AS332" s="89">
        <v>0</v>
      </c>
      <c r="AT332" s="89">
        <v>0</v>
      </c>
      <c r="AU332" s="89">
        <v>0</v>
      </c>
      <c r="AV332" s="89">
        <v>0</v>
      </c>
      <c r="AW332" s="89">
        <v>0</v>
      </c>
      <c r="AX332" s="89">
        <v>0</v>
      </c>
      <c r="AY332" s="89">
        <v>0</v>
      </c>
      <c r="AZ332" s="65">
        <f t="shared" si="193"/>
        <v>0</v>
      </c>
      <c r="BA332" s="65">
        <f t="shared" si="193"/>
        <v>0</v>
      </c>
      <c r="BB332" s="65">
        <f t="shared" si="193"/>
        <v>0</v>
      </c>
      <c r="BC332" s="65">
        <f t="shared" si="191"/>
        <v>0</v>
      </c>
      <c r="BD332" s="65">
        <f t="shared" si="191"/>
        <v>0</v>
      </c>
      <c r="BE332" s="65">
        <f t="shared" si="191"/>
        <v>0</v>
      </c>
      <c r="BF332" s="65">
        <f t="shared" si="194"/>
        <v>0</v>
      </c>
      <c r="BG332" s="65">
        <f t="shared" si="194"/>
        <v>0</v>
      </c>
      <c r="BH332" s="65">
        <f t="shared" si="194"/>
        <v>0</v>
      </c>
      <c r="BI332" s="65">
        <f t="shared" si="192"/>
        <v>0</v>
      </c>
      <c r="BJ332" s="65">
        <f t="shared" si="192"/>
        <v>0</v>
      </c>
      <c r="BK332" s="65">
        <f t="shared" si="192"/>
        <v>0</v>
      </c>
    </row>
    <row r="333" spans="2:63" hidden="1" outlineLevel="1">
      <c r="B333" s="56" t="s">
        <v>67</v>
      </c>
      <c r="C333" s="56" t="s">
        <v>55</v>
      </c>
      <c r="D333" s="88">
        <f t="shared" si="196"/>
        <v>0.5</v>
      </c>
      <c r="E333" s="88">
        <f t="shared" si="197"/>
        <v>0</v>
      </c>
      <c r="F333" s="65">
        <f t="shared" si="198"/>
        <v>0</v>
      </c>
      <c r="G333" s="65">
        <f t="shared" si="199"/>
        <v>0</v>
      </c>
      <c r="H333" s="65">
        <f t="shared" si="200"/>
        <v>0</v>
      </c>
      <c r="J333" s="88">
        <f t="shared" si="201"/>
        <v>0.93319213530867851</v>
      </c>
      <c r="K333" s="88">
        <f t="shared" si="202"/>
        <v>4.3468416939422062E-4</v>
      </c>
      <c r="L333" s="88">
        <f t="shared" si="203"/>
        <v>6.6372734539537306E-2</v>
      </c>
      <c r="M333" s="88">
        <f t="shared" si="204"/>
        <v>0</v>
      </c>
      <c r="N333" s="88">
        <f t="shared" si="205"/>
        <v>4.4598238993935087E-7</v>
      </c>
      <c r="O333" s="88">
        <f t="shared" si="206"/>
        <v>0</v>
      </c>
      <c r="P333" s="65">
        <f t="shared" si="207"/>
        <v>0</v>
      </c>
      <c r="Q333" s="65">
        <f t="shared" si="207"/>
        <v>0</v>
      </c>
      <c r="R333" s="65">
        <f t="shared" si="207"/>
        <v>0</v>
      </c>
      <c r="S333" s="65">
        <f t="shared" si="195"/>
        <v>0</v>
      </c>
      <c r="T333" s="65">
        <f t="shared" si="208"/>
        <v>0</v>
      </c>
      <c r="U333" s="65">
        <f t="shared" si="208"/>
        <v>0</v>
      </c>
      <c r="V333" s="89">
        <f t="shared" si="209"/>
        <v>0</v>
      </c>
      <c r="W333" s="89">
        <f t="shared" si="210"/>
        <v>0</v>
      </c>
      <c r="X333" s="89">
        <f t="shared" si="211"/>
        <v>0</v>
      </c>
      <c r="Y333" s="89">
        <f t="shared" si="212"/>
        <v>0</v>
      </c>
      <c r="Z333" s="89">
        <f t="shared" si="213"/>
        <v>0</v>
      </c>
      <c r="AA333" s="89">
        <f t="shared" si="213"/>
        <v>0</v>
      </c>
      <c r="AB333" s="89">
        <f t="shared" si="214"/>
        <v>0</v>
      </c>
      <c r="AC333" s="89">
        <f t="shared" si="215"/>
        <v>0</v>
      </c>
      <c r="AD333" s="89">
        <f t="shared" si="216"/>
        <v>0</v>
      </c>
      <c r="AE333" s="89">
        <f t="shared" si="217"/>
        <v>0</v>
      </c>
      <c r="AF333" s="89">
        <f t="shared" si="218"/>
        <v>0</v>
      </c>
      <c r="AG333" s="89">
        <f t="shared" si="218"/>
        <v>0</v>
      </c>
      <c r="AH333" s="65">
        <v>6277325</v>
      </c>
      <c r="AI333" s="65">
        <v>2924</v>
      </c>
      <c r="AJ333" s="65">
        <v>446471</v>
      </c>
      <c r="AK333" s="65">
        <v>0</v>
      </c>
      <c r="AL333" s="65">
        <v>3</v>
      </c>
      <c r="AM333" s="65">
        <v>0</v>
      </c>
      <c r="AN333" s="89">
        <v>4894241395</v>
      </c>
      <c r="AO333" s="89">
        <v>2873786</v>
      </c>
      <c r="AP333" s="89">
        <v>397451607</v>
      </c>
      <c r="AQ333" s="89">
        <v>0</v>
      </c>
      <c r="AR333" s="89">
        <v>4048</v>
      </c>
      <c r="AS333" s="89">
        <v>0</v>
      </c>
      <c r="AT333" s="89">
        <v>3107481290</v>
      </c>
      <c r="AU333" s="89">
        <v>1686859</v>
      </c>
      <c r="AV333" s="89">
        <v>270910636</v>
      </c>
      <c r="AW333" s="89">
        <v>0</v>
      </c>
      <c r="AX333" s="89">
        <v>2162</v>
      </c>
      <c r="AY333" s="89">
        <v>0</v>
      </c>
      <c r="AZ333" s="65">
        <f t="shared" si="193"/>
        <v>779.66990636935316</v>
      </c>
      <c r="BA333" s="65">
        <f t="shared" si="193"/>
        <v>982.82694938440488</v>
      </c>
      <c r="BB333" s="65">
        <f t="shared" si="193"/>
        <v>890.2069944072515</v>
      </c>
      <c r="BC333" s="65">
        <f t="shared" si="191"/>
        <v>0</v>
      </c>
      <c r="BD333" s="65">
        <f t="shared" si="191"/>
        <v>1349.3333333333333</v>
      </c>
      <c r="BE333" s="65">
        <f t="shared" si="191"/>
        <v>0</v>
      </c>
      <c r="BF333" s="65">
        <f t="shared" si="194"/>
        <v>495.03272333358558</v>
      </c>
      <c r="BG333" s="65">
        <f t="shared" si="194"/>
        <v>576.90116279069764</v>
      </c>
      <c r="BH333" s="65">
        <f t="shared" si="194"/>
        <v>606.78215606388767</v>
      </c>
      <c r="BI333" s="65">
        <f t="shared" si="192"/>
        <v>0</v>
      </c>
      <c r="BJ333" s="65">
        <f t="shared" si="192"/>
        <v>720.66666666666663</v>
      </c>
      <c r="BK333" s="65">
        <f t="shared" si="192"/>
        <v>0</v>
      </c>
    </row>
    <row r="334" spans="2:63" hidden="1" outlineLevel="1">
      <c r="B334" s="56" t="s">
        <v>67</v>
      </c>
      <c r="C334" s="56" t="s">
        <v>39</v>
      </c>
      <c r="D334" s="88">
        <f t="shared" si="196"/>
        <v>0.5</v>
      </c>
      <c r="E334" s="88">
        <f t="shared" si="197"/>
        <v>0</v>
      </c>
      <c r="F334" s="65">
        <f t="shared" si="198"/>
        <v>0</v>
      </c>
      <c r="G334" s="65">
        <f t="shared" si="199"/>
        <v>0</v>
      </c>
      <c r="H334" s="65">
        <f t="shared" si="200"/>
        <v>0</v>
      </c>
      <c r="J334" s="88">
        <f t="shared" si="201"/>
        <v>0.30233918275901323</v>
      </c>
      <c r="K334" s="88">
        <f t="shared" si="202"/>
        <v>0.12386860133278009</v>
      </c>
      <c r="L334" s="88">
        <f t="shared" si="203"/>
        <v>0.13222723531624195</v>
      </c>
      <c r="M334" s="88">
        <f t="shared" si="204"/>
        <v>0.1679988102863024</v>
      </c>
      <c r="N334" s="88">
        <f t="shared" si="205"/>
        <v>0.21758625555448893</v>
      </c>
      <c r="O334" s="88">
        <f t="shared" si="206"/>
        <v>5.5979914751173407E-2</v>
      </c>
      <c r="P334" s="65">
        <f t="shared" si="207"/>
        <v>0</v>
      </c>
      <c r="Q334" s="65">
        <f t="shared" si="207"/>
        <v>0</v>
      </c>
      <c r="R334" s="65">
        <f t="shared" si="207"/>
        <v>0</v>
      </c>
      <c r="S334" s="65">
        <f t="shared" si="195"/>
        <v>0</v>
      </c>
      <c r="T334" s="65">
        <f t="shared" si="208"/>
        <v>0</v>
      </c>
      <c r="U334" s="65">
        <f t="shared" si="208"/>
        <v>0</v>
      </c>
      <c r="V334" s="89">
        <f t="shared" si="209"/>
        <v>0</v>
      </c>
      <c r="W334" s="89">
        <f t="shared" si="210"/>
        <v>0</v>
      </c>
      <c r="X334" s="89">
        <f t="shared" si="211"/>
        <v>0</v>
      </c>
      <c r="Y334" s="89">
        <f t="shared" si="212"/>
        <v>0</v>
      </c>
      <c r="Z334" s="89">
        <f t="shared" si="213"/>
        <v>0</v>
      </c>
      <c r="AA334" s="89">
        <f t="shared" si="213"/>
        <v>0</v>
      </c>
      <c r="AB334" s="89">
        <f t="shared" si="214"/>
        <v>0</v>
      </c>
      <c r="AC334" s="89">
        <f t="shared" si="215"/>
        <v>0</v>
      </c>
      <c r="AD334" s="89">
        <f t="shared" si="216"/>
        <v>0</v>
      </c>
      <c r="AE334" s="89">
        <f t="shared" si="217"/>
        <v>0</v>
      </c>
      <c r="AF334" s="89">
        <f t="shared" si="218"/>
        <v>0</v>
      </c>
      <c r="AG334" s="89">
        <f t="shared" si="218"/>
        <v>0</v>
      </c>
      <c r="AH334" s="65">
        <v>0</v>
      </c>
      <c r="AI334" s="65">
        <v>0</v>
      </c>
      <c r="AJ334" s="65">
        <v>0</v>
      </c>
      <c r="AK334" s="65">
        <v>0</v>
      </c>
      <c r="AL334" s="65">
        <v>0</v>
      </c>
      <c r="AM334" s="65">
        <v>0</v>
      </c>
      <c r="AN334" s="89">
        <v>0</v>
      </c>
      <c r="AO334" s="89">
        <v>0</v>
      </c>
      <c r="AP334" s="89">
        <v>0</v>
      </c>
      <c r="AQ334" s="89">
        <v>0</v>
      </c>
      <c r="AR334" s="89">
        <v>0</v>
      </c>
      <c r="AS334" s="89">
        <v>0</v>
      </c>
      <c r="AT334" s="89">
        <v>0</v>
      </c>
      <c r="AU334" s="89">
        <v>0</v>
      </c>
      <c r="AV334" s="89">
        <v>0</v>
      </c>
      <c r="AW334" s="89">
        <v>0</v>
      </c>
      <c r="AX334" s="89">
        <v>0</v>
      </c>
      <c r="AY334" s="89">
        <v>0</v>
      </c>
      <c r="AZ334" s="65">
        <f t="shared" si="193"/>
        <v>0</v>
      </c>
      <c r="BA334" s="65">
        <f t="shared" si="193"/>
        <v>0</v>
      </c>
      <c r="BB334" s="65">
        <f t="shared" si="193"/>
        <v>0</v>
      </c>
      <c r="BC334" s="65">
        <f t="shared" si="191"/>
        <v>0</v>
      </c>
      <c r="BD334" s="65">
        <f t="shared" si="191"/>
        <v>0</v>
      </c>
      <c r="BE334" s="65">
        <f t="shared" si="191"/>
        <v>0</v>
      </c>
      <c r="BF334" s="65">
        <f t="shared" si="194"/>
        <v>0</v>
      </c>
      <c r="BG334" s="65">
        <f t="shared" si="194"/>
        <v>0</v>
      </c>
      <c r="BH334" s="65">
        <f t="shared" si="194"/>
        <v>0</v>
      </c>
      <c r="BI334" s="65">
        <f t="shared" si="192"/>
        <v>0</v>
      </c>
      <c r="BJ334" s="65">
        <f t="shared" si="192"/>
        <v>0</v>
      </c>
      <c r="BK334" s="65">
        <f t="shared" si="192"/>
        <v>0</v>
      </c>
    </row>
    <row r="335" spans="2:63" hidden="1" outlineLevel="1">
      <c r="B335" s="56" t="s">
        <v>67</v>
      </c>
      <c r="C335" s="56" t="s">
        <v>38</v>
      </c>
      <c r="D335" s="88">
        <f t="shared" si="196"/>
        <v>0.5</v>
      </c>
      <c r="E335" s="88">
        <f t="shared" si="197"/>
        <v>0</v>
      </c>
      <c r="F335" s="65">
        <f t="shared" si="198"/>
        <v>0</v>
      </c>
      <c r="G335" s="65">
        <f t="shared" si="199"/>
        <v>0</v>
      </c>
      <c r="H335" s="65">
        <f t="shared" si="200"/>
        <v>0</v>
      </c>
      <c r="J335" s="88">
        <f t="shared" si="201"/>
        <v>0.30233918275901323</v>
      </c>
      <c r="K335" s="88">
        <f t="shared" si="202"/>
        <v>0.12386860133278009</v>
      </c>
      <c r="L335" s="88">
        <f t="shared" si="203"/>
        <v>0.13222723531624195</v>
      </c>
      <c r="M335" s="88">
        <f t="shared" si="204"/>
        <v>0.1679988102863024</v>
      </c>
      <c r="N335" s="88">
        <f t="shared" si="205"/>
        <v>0.21758625555448893</v>
      </c>
      <c r="O335" s="88">
        <f t="shared" si="206"/>
        <v>5.5979914751173407E-2</v>
      </c>
      <c r="P335" s="65">
        <f t="shared" si="207"/>
        <v>0</v>
      </c>
      <c r="Q335" s="65">
        <f t="shared" si="207"/>
        <v>0</v>
      </c>
      <c r="R335" s="65">
        <f t="shared" si="207"/>
        <v>0</v>
      </c>
      <c r="S335" s="65">
        <f t="shared" si="195"/>
        <v>0</v>
      </c>
      <c r="T335" s="65">
        <f t="shared" si="208"/>
        <v>0</v>
      </c>
      <c r="U335" s="65">
        <f t="shared" si="208"/>
        <v>0</v>
      </c>
      <c r="V335" s="89">
        <f t="shared" si="209"/>
        <v>0</v>
      </c>
      <c r="W335" s="89">
        <f t="shared" si="210"/>
        <v>0</v>
      </c>
      <c r="X335" s="89">
        <f t="shared" si="211"/>
        <v>0</v>
      </c>
      <c r="Y335" s="89">
        <f t="shared" si="212"/>
        <v>0</v>
      </c>
      <c r="Z335" s="89">
        <f t="shared" si="213"/>
        <v>0</v>
      </c>
      <c r="AA335" s="89">
        <f t="shared" si="213"/>
        <v>0</v>
      </c>
      <c r="AB335" s="89">
        <f t="shared" si="214"/>
        <v>0</v>
      </c>
      <c r="AC335" s="89">
        <f t="shared" si="215"/>
        <v>0</v>
      </c>
      <c r="AD335" s="89">
        <f t="shared" si="216"/>
        <v>0</v>
      </c>
      <c r="AE335" s="89">
        <f t="shared" si="217"/>
        <v>0</v>
      </c>
      <c r="AF335" s="89">
        <f t="shared" si="218"/>
        <v>0</v>
      </c>
      <c r="AG335" s="89">
        <f t="shared" si="218"/>
        <v>0</v>
      </c>
      <c r="AH335" s="65">
        <v>0</v>
      </c>
      <c r="AI335" s="65">
        <v>0</v>
      </c>
      <c r="AJ335" s="65">
        <v>0</v>
      </c>
      <c r="AK335" s="65">
        <v>0</v>
      </c>
      <c r="AL335" s="65">
        <v>0</v>
      </c>
      <c r="AM335" s="65">
        <v>0</v>
      </c>
      <c r="AN335" s="89">
        <v>0</v>
      </c>
      <c r="AO335" s="89">
        <v>0</v>
      </c>
      <c r="AP335" s="89">
        <v>0</v>
      </c>
      <c r="AQ335" s="89">
        <v>0</v>
      </c>
      <c r="AR335" s="89">
        <v>0</v>
      </c>
      <c r="AS335" s="89">
        <v>0</v>
      </c>
      <c r="AT335" s="89">
        <v>0</v>
      </c>
      <c r="AU335" s="89">
        <v>0</v>
      </c>
      <c r="AV335" s="89">
        <v>0</v>
      </c>
      <c r="AW335" s="89">
        <v>0</v>
      </c>
      <c r="AX335" s="89">
        <v>0</v>
      </c>
      <c r="AY335" s="89">
        <v>0</v>
      </c>
      <c r="AZ335" s="65">
        <f t="shared" si="193"/>
        <v>0</v>
      </c>
      <c r="BA335" s="65">
        <f t="shared" si="193"/>
        <v>0</v>
      </c>
      <c r="BB335" s="65">
        <f t="shared" si="193"/>
        <v>0</v>
      </c>
      <c r="BC335" s="65">
        <f t="shared" si="191"/>
        <v>0</v>
      </c>
      <c r="BD335" s="65">
        <f t="shared" si="191"/>
        <v>0</v>
      </c>
      <c r="BE335" s="65">
        <f t="shared" si="191"/>
        <v>0</v>
      </c>
      <c r="BF335" s="65">
        <f t="shared" si="194"/>
        <v>0</v>
      </c>
      <c r="BG335" s="65">
        <f t="shared" si="194"/>
        <v>0</v>
      </c>
      <c r="BH335" s="65">
        <f t="shared" si="194"/>
        <v>0</v>
      </c>
      <c r="BI335" s="65">
        <f t="shared" si="192"/>
        <v>0</v>
      </c>
      <c r="BJ335" s="65">
        <f t="shared" si="192"/>
        <v>0</v>
      </c>
      <c r="BK335" s="65">
        <f t="shared" si="192"/>
        <v>0</v>
      </c>
    </row>
    <row r="336" spans="2:63" hidden="1" outlineLevel="1">
      <c r="B336" s="56" t="s">
        <v>67</v>
      </c>
      <c r="C336" s="56" t="s">
        <v>37</v>
      </c>
      <c r="D336" s="88">
        <f t="shared" si="196"/>
        <v>0.5</v>
      </c>
      <c r="E336" s="88">
        <f t="shared" si="197"/>
        <v>0</v>
      </c>
      <c r="F336" s="65">
        <f t="shared" si="198"/>
        <v>0</v>
      </c>
      <c r="G336" s="65">
        <f t="shared" si="199"/>
        <v>0</v>
      </c>
      <c r="H336" s="65">
        <f t="shared" si="200"/>
        <v>0</v>
      </c>
      <c r="J336" s="88">
        <f t="shared" si="201"/>
        <v>0</v>
      </c>
      <c r="K336" s="88">
        <f t="shared" si="202"/>
        <v>0</v>
      </c>
      <c r="L336" s="88">
        <f t="shared" si="203"/>
        <v>1</v>
      </c>
      <c r="M336" s="88">
        <f t="shared" si="204"/>
        <v>0</v>
      </c>
      <c r="N336" s="88">
        <f t="shared" si="205"/>
        <v>0</v>
      </c>
      <c r="O336" s="88">
        <f t="shared" si="206"/>
        <v>0</v>
      </c>
      <c r="P336" s="65">
        <f t="shared" si="207"/>
        <v>0</v>
      </c>
      <c r="Q336" s="65">
        <f t="shared" si="207"/>
        <v>0</v>
      </c>
      <c r="R336" s="65">
        <f t="shared" si="207"/>
        <v>0</v>
      </c>
      <c r="S336" s="65">
        <f t="shared" si="195"/>
        <v>0</v>
      </c>
      <c r="T336" s="65">
        <f t="shared" si="208"/>
        <v>0</v>
      </c>
      <c r="U336" s="65">
        <f t="shared" si="208"/>
        <v>0</v>
      </c>
      <c r="V336" s="89">
        <f t="shared" si="209"/>
        <v>0</v>
      </c>
      <c r="W336" s="89">
        <f t="shared" si="210"/>
        <v>0</v>
      </c>
      <c r="X336" s="89">
        <f t="shared" si="211"/>
        <v>0</v>
      </c>
      <c r="Y336" s="89">
        <f t="shared" si="212"/>
        <v>0</v>
      </c>
      <c r="Z336" s="89">
        <f t="shared" si="213"/>
        <v>0</v>
      </c>
      <c r="AA336" s="89">
        <f t="shared" si="213"/>
        <v>0</v>
      </c>
      <c r="AB336" s="89">
        <f t="shared" si="214"/>
        <v>0</v>
      </c>
      <c r="AC336" s="89">
        <f t="shared" si="215"/>
        <v>0</v>
      </c>
      <c r="AD336" s="89">
        <f t="shared" si="216"/>
        <v>0</v>
      </c>
      <c r="AE336" s="89">
        <f t="shared" si="217"/>
        <v>0</v>
      </c>
      <c r="AF336" s="89">
        <f t="shared" si="218"/>
        <v>0</v>
      </c>
      <c r="AG336" s="89">
        <f t="shared" si="218"/>
        <v>0</v>
      </c>
      <c r="AH336" s="65">
        <v>0</v>
      </c>
      <c r="AI336" s="65">
        <v>0</v>
      </c>
      <c r="AJ336" s="65">
        <v>73420</v>
      </c>
      <c r="AK336" s="65">
        <v>0</v>
      </c>
      <c r="AL336" s="65">
        <v>0</v>
      </c>
      <c r="AM336" s="65">
        <v>0</v>
      </c>
      <c r="AN336" s="89">
        <v>0</v>
      </c>
      <c r="AO336" s="89">
        <v>0</v>
      </c>
      <c r="AP336" s="89">
        <v>52864063</v>
      </c>
      <c r="AQ336" s="89">
        <v>0</v>
      </c>
      <c r="AR336" s="89">
        <v>0</v>
      </c>
      <c r="AS336" s="89">
        <v>0</v>
      </c>
      <c r="AT336" s="89">
        <v>0</v>
      </c>
      <c r="AU336" s="89">
        <v>0</v>
      </c>
      <c r="AV336" s="89">
        <v>41312046</v>
      </c>
      <c r="AW336" s="89">
        <v>0</v>
      </c>
      <c r="AX336" s="89">
        <v>0</v>
      </c>
      <c r="AY336" s="89">
        <v>0</v>
      </c>
      <c r="AZ336" s="65">
        <f t="shared" si="193"/>
        <v>0</v>
      </c>
      <c r="BA336" s="65">
        <f t="shared" si="193"/>
        <v>0</v>
      </c>
      <c r="BB336" s="65">
        <f t="shared" si="193"/>
        <v>720.02265050394988</v>
      </c>
      <c r="BC336" s="65">
        <f t="shared" si="191"/>
        <v>0</v>
      </c>
      <c r="BD336" s="65">
        <f t="shared" si="191"/>
        <v>0</v>
      </c>
      <c r="BE336" s="65">
        <f t="shared" si="191"/>
        <v>0</v>
      </c>
      <c r="BF336" s="65">
        <f t="shared" si="194"/>
        <v>0</v>
      </c>
      <c r="BG336" s="65">
        <f t="shared" si="194"/>
        <v>0</v>
      </c>
      <c r="BH336" s="65">
        <f t="shared" si="194"/>
        <v>562.68109506946337</v>
      </c>
      <c r="BI336" s="65">
        <f t="shared" si="192"/>
        <v>0</v>
      </c>
      <c r="BJ336" s="65">
        <f t="shared" si="192"/>
        <v>0</v>
      </c>
      <c r="BK336" s="65">
        <f t="shared" si="192"/>
        <v>0</v>
      </c>
    </row>
    <row r="337" spans="2:63" hidden="1" outlineLevel="1">
      <c r="B337" s="56" t="s">
        <v>67</v>
      </c>
      <c r="C337" s="56" t="s">
        <v>36</v>
      </c>
      <c r="D337" s="88">
        <f t="shared" si="196"/>
        <v>0.5</v>
      </c>
      <c r="E337" s="88">
        <f t="shared" si="197"/>
        <v>0</v>
      </c>
      <c r="F337" s="65">
        <f t="shared" si="198"/>
        <v>0</v>
      </c>
      <c r="G337" s="65">
        <f t="shared" si="199"/>
        <v>0</v>
      </c>
      <c r="H337" s="65">
        <f t="shared" si="200"/>
        <v>0</v>
      </c>
      <c r="J337" s="88">
        <f t="shared" si="201"/>
        <v>0.30233918275901323</v>
      </c>
      <c r="K337" s="88">
        <f t="shared" si="202"/>
        <v>0.12386860133278009</v>
      </c>
      <c r="L337" s="88">
        <f t="shared" si="203"/>
        <v>0.13222723531624195</v>
      </c>
      <c r="M337" s="88">
        <f t="shared" si="204"/>
        <v>0.1679988102863024</v>
      </c>
      <c r="N337" s="88">
        <f t="shared" si="205"/>
        <v>0.21758625555448893</v>
      </c>
      <c r="O337" s="88">
        <f t="shared" si="206"/>
        <v>5.5979914751173407E-2</v>
      </c>
      <c r="P337" s="65">
        <f t="shared" si="207"/>
        <v>0</v>
      </c>
      <c r="Q337" s="65">
        <f t="shared" si="207"/>
        <v>0</v>
      </c>
      <c r="R337" s="65">
        <f t="shared" si="207"/>
        <v>0</v>
      </c>
      <c r="S337" s="65">
        <f t="shared" si="195"/>
        <v>0</v>
      </c>
      <c r="T337" s="65">
        <f t="shared" si="208"/>
        <v>0</v>
      </c>
      <c r="U337" s="65">
        <f t="shared" si="208"/>
        <v>0</v>
      </c>
      <c r="V337" s="89">
        <f t="shared" si="209"/>
        <v>0</v>
      </c>
      <c r="W337" s="89">
        <f t="shared" si="210"/>
        <v>0</v>
      </c>
      <c r="X337" s="89">
        <f t="shared" si="211"/>
        <v>0</v>
      </c>
      <c r="Y337" s="89">
        <f t="shared" si="212"/>
        <v>0</v>
      </c>
      <c r="Z337" s="89">
        <f t="shared" si="213"/>
        <v>0</v>
      </c>
      <c r="AA337" s="89">
        <f t="shared" si="213"/>
        <v>0</v>
      </c>
      <c r="AB337" s="89">
        <f t="shared" si="214"/>
        <v>0</v>
      </c>
      <c r="AC337" s="89">
        <f t="shared" si="215"/>
        <v>0</v>
      </c>
      <c r="AD337" s="89">
        <f t="shared" si="216"/>
        <v>0</v>
      </c>
      <c r="AE337" s="89">
        <f t="shared" si="217"/>
        <v>0</v>
      </c>
      <c r="AF337" s="89">
        <f t="shared" si="218"/>
        <v>0</v>
      </c>
      <c r="AG337" s="89">
        <f t="shared" si="218"/>
        <v>0</v>
      </c>
      <c r="AH337" s="65">
        <v>0</v>
      </c>
      <c r="AI337" s="65">
        <v>0</v>
      </c>
      <c r="AJ337" s="65">
        <v>0</v>
      </c>
      <c r="AK337" s="65">
        <v>0</v>
      </c>
      <c r="AL337" s="65">
        <v>0</v>
      </c>
      <c r="AM337" s="65">
        <v>0</v>
      </c>
      <c r="AN337" s="89">
        <v>0</v>
      </c>
      <c r="AO337" s="89">
        <v>0</v>
      </c>
      <c r="AP337" s="89">
        <v>0</v>
      </c>
      <c r="AQ337" s="89">
        <v>0</v>
      </c>
      <c r="AR337" s="89">
        <v>0</v>
      </c>
      <c r="AS337" s="89">
        <v>0</v>
      </c>
      <c r="AT337" s="89">
        <v>0</v>
      </c>
      <c r="AU337" s="89">
        <v>0</v>
      </c>
      <c r="AV337" s="89">
        <v>0</v>
      </c>
      <c r="AW337" s="89">
        <v>0</v>
      </c>
      <c r="AX337" s="89">
        <v>0</v>
      </c>
      <c r="AY337" s="89">
        <v>0</v>
      </c>
      <c r="AZ337" s="65">
        <f t="shared" si="193"/>
        <v>0</v>
      </c>
      <c r="BA337" s="65">
        <f t="shared" si="193"/>
        <v>0</v>
      </c>
      <c r="BB337" s="65">
        <f t="shared" si="193"/>
        <v>0</v>
      </c>
      <c r="BC337" s="65">
        <f t="shared" si="191"/>
        <v>0</v>
      </c>
      <c r="BD337" s="65">
        <f t="shared" si="191"/>
        <v>0</v>
      </c>
      <c r="BE337" s="65">
        <f t="shared" si="191"/>
        <v>0</v>
      </c>
      <c r="BF337" s="65">
        <f t="shared" si="194"/>
        <v>0</v>
      </c>
      <c r="BG337" s="65">
        <f t="shared" si="194"/>
        <v>0</v>
      </c>
      <c r="BH337" s="65">
        <f t="shared" si="194"/>
        <v>0</v>
      </c>
      <c r="BI337" s="65">
        <f t="shared" si="192"/>
        <v>0</v>
      </c>
      <c r="BJ337" s="65">
        <f t="shared" si="192"/>
        <v>0</v>
      </c>
      <c r="BK337" s="65">
        <f t="shared" si="192"/>
        <v>0</v>
      </c>
    </row>
    <row r="338" spans="2:63" hidden="1" outlineLevel="1">
      <c r="B338" s="56" t="s">
        <v>67</v>
      </c>
      <c r="C338" s="56" t="s">
        <v>35</v>
      </c>
      <c r="D338" s="88">
        <f t="shared" si="196"/>
        <v>0.5</v>
      </c>
      <c r="E338" s="88">
        <f t="shared" si="197"/>
        <v>0</v>
      </c>
      <c r="F338" s="65">
        <f t="shared" si="198"/>
        <v>0</v>
      </c>
      <c r="G338" s="65">
        <f t="shared" si="199"/>
        <v>0</v>
      </c>
      <c r="H338" s="65">
        <f t="shared" si="200"/>
        <v>0</v>
      </c>
      <c r="J338" s="88">
        <f t="shared" si="201"/>
        <v>0.30233918275901323</v>
      </c>
      <c r="K338" s="88">
        <f t="shared" si="202"/>
        <v>0.12386860133278009</v>
      </c>
      <c r="L338" s="88">
        <f t="shared" si="203"/>
        <v>0.13222723531624195</v>
      </c>
      <c r="M338" s="88">
        <f t="shared" si="204"/>
        <v>0.1679988102863024</v>
      </c>
      <c r="N338" s="88">
        <f t="shared" si="205"/>
        <v>0.21758625555448893</v>
      </c>
      <c r="O338" s="88">
        <f t="shared" si="206"/>
        <v>5.5979914751173407E-2</v>
      </c>
      <c r="P338" s="65">
        <f t="shared" si="207"/>
        <v>0</v>
      </c>
      <c r="Q338" s="65">
        <f t="shared" si="207"/>
        <v>0</v>
      </c>
      <c r="R338" s="65">
        <f t="shared" si="207"/>
        <v>0</v>
      </c>
      <c r="S338" s="65">
        <f t="shared" si="195"/>
        <v>0</v>
      </c>
      <c r="T338" s="65">
        <f t="shared" si="208"/>
        <v>0</v>
      </c>
      <c r="U338" s="65">
        <f t="shared" si="208"/>
        <v>0</v>
      </c>
      <c r="V338" s="89">
        <f t="shared" si="209"/>
        <v>0</v>
      </c>
      <c r="W338" s="89">
        <f t="shared" si="210"/>
        <v>0</v>
      </c>
      <c r="X338" s="89">
        <f t="shared" si="211"/>
        <v>0</v>
      </c>
      <c r="Y338" s="89">
        <f t="shared" si="212"/>
        <v>0</v>
      </c>
      <c r="Z338" s="89">
        <f t="shared" si="213"/>
        <v>0</v>
      </c>
      <c r="AA338" s="89">
        <f t="shared" si="213"/>
        <v>0</v>
      </c>
      <c r="AB338" s="89">
        <f t="shared" si="214"/>
        <v>0</v>
      </c>
      <c r="AC338" s="89">
        <f t="shared" si="215"/>
        <v>0</v>
      </c>
      <c r="AD338" s="89">
        <f t="shared" si="216"/>
        <v>0</v>
      </c>
      <c r="AE338" s="89">
        <f t="shared" si="217"/>
        <v>0</v>
      </c>
      <c r="AF338" s="89">
        <f t="shared" si="218"/>
        <v>0</v>
      </c>
      <c r="AG338" s="89">
        <f t="shared" si="218"/>
        <v>0</v>
      </c>
      <c r="AH338" s="65">
        <v>0</v>
      </c>
      <c r="AI338" s="65">
        <v>0</v>
      </c>
      <c r="AJ338" s="65">
        <v>0</v>
      </c>
      <c r="AK338" s="65">
        <v>0</v>
      </c>
      <c r="AL338" s="65">
        <v>0</v>
      </c>
      <c r="AM338" s="65">
        <v>0</v>
      </c>
      <c r="AN338" s="89">
        <v>0</v>
      </c>
      <c r="AO338" s="89">
        <v>0</v>
      </c>
      <c r="AP338" s="89">
        <v>0</v>
      </c>
      <c r="AQ338" s="89">
        <v>0</v>
      </c>
      <c r="AR338" s="89">
        <v>0</v>
      </c>
      <c r="AS338" s="89">
        <v>0</v>
      </c>
      <c r="AT338" s="89">
        <v>0</v>
      </c>
      <c r="AU338" s="89">
        <v>0</v>
      </c>
      <c r="AV338" s="89">
        <v>0</v>
      </c>
      <c r="AW338" s="89">
        <v>0</v>
      </c>
      <c r="AX338" s="89">
        <v>0</v>
      </c>
      <c r="AY338" s="89">
        <v>0</v>
      </c>
      <c r="AZ338" s="65">
        <f t="shared" si="193"/>
        <v>0</v>
      </c>
      <c r="BA338" s="65">
        <f t="shared" si="193"/>
        <v>0</v>
      </c>
      <c r="BB338" s="65">
        <f t="shared" si="193"/>
        <v>0</v>
      </c>
      <c r="BC338" s="65">
        <f t="shared" si="191"/>
        <v>0</v>
      </c>
      <c r="BD338" s="65">
        <f t="shared" si="191"/>
        <v>0</v>
      </c>
      <c r="BE338" s="65">
        <f t="shared" si="191"/>
        <v>0</v>
      </c>
      <c r="BF338" s="65">
        <f t="shared" si="194"/>
        <v>0</v>
      </c>
      <c r="BG338" s="65">
        <f t="shared" si="194"/>
        <v>0</v>
      </c>
      <c r="BH338" s="65">
        <f t="shared" si="194"/>
        <v>0</v>
      </c>
      <c r="BI338" s="65">
        <f t="shared" si="192"/>
        <v>0</v>
      </c>
      <c r="BJ338" s="65">
        <f t="shared" si="192"/>
        <v>0</v>
      </c>
      <c r="BK338" s="65">
        <f t="shared" si="192"/>
        <v>0</v>
      </c>
    </row>
    <row r="339" spans="2:63" hidden="1" outlineLevel="1">
      <c r="B339" s="56" t="s">
        <v>67</v>
      </c>
      <c r="C339" s="56" t="s">
        <v>34</v>
      </c>
      <c r="D339" s="88">
        <f t="shared" si="196"/>
        <v>0.5</v>
      </c>
      <c r="E339" s="88">
        <f t="shared" si="197"/>
        <v>0</v>
      </c>
      <c r="F339" s="65">
        <f t="shared" si="198"/>
        <v>0</v>
      </c>
      <c r="G339" s="65">
        <f t="shared" si="199"/>
        <v>0</v>
      </c>
      <c r="H339" s="65">
        <f t="shared" si="200"/>
        <v>0</v>
      </c>
      <c r="J339" s="88">
        <f t="shared" si="201"/>
        <v>0.30233918275901323</v>
      </c>
      <c r="K339" s="88">
        <f t="shared" si="202"/>
        <v>0.12386860133278009</v>
      </c>
      <c r="L339" s="88">
        <f t="shared" si="203"/>
        <v>0.13222723531624195</v>
      </c>
      <c r="M339" s="88">
        <f t="shared" si="204"/>
        <v>0.1679988102863024</v>
      </c>
      <c r="N339" s="88">
        <f t="shared" si="205"/>
        <v>0.21758625555448893</v>
      </c>
      <c r="O339" s="88">
        <f t="shared" si="206"/>
        <v>5.5979914751173407E-2</v>
      </c>
      <c r="P339" s="65">
        <f t="shared" si="207"/>
        <v>0</v>
      </c>
      <c r="Q339" s="65">
        <f t="shared" si="207"/>
        <v>0</v>
      </c>
      <c r="R339" s="65">
        <f t="shared" si="207"/>
        <v>0</v>
      </c>
      <c r="S339" s="65">
        <f t="shared" si="195"/>
        <v>0</v>
      </c>
      <c r="T339" s="65">
        <f t="shared" si="208"/>
        <v>0</v>
      </c>
      <c r="U339" s="65">
        <f t="shared" si="208"/>
        <v>0</v>
      </c>
      <c r="V339" s="89">
        <f t="shared" si="209"/>
        <v>0</v>
      </c>
      <c r="W339" s="89">
        <f t="shared" si="210"/>
        <v>0</v>
      </c>
      <c r="X339" s="89">
        <f t="shared" si="211"/>
        <v>0</v>
      </c>
      <c r="Y339" s="89">
        <f t="shared" si="212"/>
        <v>0</v>
      </c>
      <c r="Z339" s="89">
        <f t="shared" si="213"/>
        <v>0</v>
      </c>
      <c r="AA339" s="89">
        <f t="shared" si="213"/>
        <v>0</v>
      </c>
      <c r="AB339" s="89">
        <f t="shared" si="214"/>
        <v>0</v>
      </c>
      <c r="AC339" s="89">
        <f t="shared" si="215"/>
        <v>0</v>
      </c>
      <c r="AD339" s="89">
        <f t="shared" si="216"/>
        <v>0</v>
      </c>
      <c r="AE339" s="89">
        <f t="shared" si="217"/>
        <v>0</v>
      </c>
      <c r="AF339" s="89">
        <f t="shared" si="218"/>
        <v>0</v>
      </c>
      <c r="AG339" s="89">
        <f t="shared" si="218"/>
        <v>0</v>
      </c>
      <c r="AH339" s="65">
        <v>0</v>
      </c>
      <c r="AI339" s="65">
        <v>0</v>
      </c>
      <c r="AJ339" s="65">
        <v>0</v>
      </c>
      <c r="AK339" s="65">
        <v>0</v>
      </c>
      <c r="AL339" s="65">
        <v>0</v>
      </c>
      <c r="AM339" s="65">
        <v>0</v>
      </c>
      <c r="AN339" s="89">
        <v>0</v>
      </c>
      <c r="AO339" s="89">
        <v>0</v>
      </c>
      <c r="AP339" s="89">
        <v>0</v>
      </c>
      <c r="AQ339" s="89">
        <v>0</v>
      </c>
      <c r="AR339" s="89">
        <v>0</v>
      </c>
      <c r="AS339" s="89">
        <v>0</v>
      </c>
      <c r="AT339" s="89">
        <v>0</v>
      </c>
      <c r="AU339" s="89">
        <v>0</v>
      </c>
      <c r="AV339" s="89">
        <v>0</v>
      </c>
      <c r="AW339" s="89">
        <v>0</v>
      </c>
      <c r="AX339" s="89">
        <v>0</v>
      </c>
      <c r="AY339" s="89">
        <v>0</v>
      </c>
      <c r="AZ339" s="65">
        <f t="shared" si="193"/>
        <v>0</v>
      </c>
      <c r="BA339" s="65">
        <f t="shared" si="193"/>
        <v>0</v>
      </c>
      <c r="BB339" s="65">
        <f t="shared" si="193"/>
        <v>0</v>
      </c>
      <c r="BC339" s="65">
        <f t="shared" si="191"/>
        <v>0</v>
      </c>
      <c r="BD339" s="65">
        <f t="shared" si="191"/>
        <v>0</v>
      </c>
      <c r="BE339" s="65">
        <f t="shared" si="191"/>
        <v>0</v>
      </c>
      <c r="BF339" s="65">
        <f t="shared" si="194"/>
        <v>0</v>
      </c>
      <c r="BG339" s="65">
        <f t="shared" si="194"/>
        <v>0</v>
      </c>
      <c r="BH339" s="65">
        <f t="shared" si="194"/>
        <v>0</v>
      </c>
      <c r="BI339" s="65">
        <f t="shared" si="192"/>
        <v>0</v>
      </c>
      <c r="BJ339" s="65">
        <f t="shared" si="192"/>
        <v>0</v>
      </c>
      <c r="BK339" s="65">
        <f t="shared" si="192"/>
        <v>0</v>
      </c>
    </row>
    <row r="340" spans="2:63" hidden="1" outlineLevel="1">
      <c r="B340" s="56" t="s">
        <v>67</v>
      </c>
      <c r="C340" s="56" t="s">
        <v>33</v>
      </c>
      <c r="D340" s="88">
        <f t="shared" si="196"/>
        <v>0.5</v>
      </c>
      <c r="E340" s="88">
        <f t="shared" si="197"/>
        <v>0</v>
      </c>
      <c r="F340" s="65">
        <f t="shared" si="198"/>
        <v>0</v>
      </c>
      <c r="G340" s="65">
        <f t="shared" si="199"/>
        <v>0</v>
      </c>
      <c r="H340" s="65">
        <f t="shared" si="200"/>
        <v>0</v>
      </c>
      <c r="J340" s="88">
        <f t="shared" si="201"/>
        <v>3.6639883126369614E-3</v>
      </c>
      <c r="K340" s="88">
        <f t="shared" si="202"/>
        <v>9.7394691989286581E-6</v>
      </c>
      <c r="L340" s="88">
        <f t="shared" si="203"/>
        <v>4.0496712929145359E-3</v>
      </c>
      <c r="M340" s="88">
        <f t="shared" si="204"/>
        <v>0.99227660092524961</v>
      </c>
      <c r="N340" s="88">
        <f t="shared" si="205"/>
        <v>0</v>
      </c>
      <c r="O340" s="88">
        <f t="shared" si="206"/>
        <v>0</v>
      </c>
      <c r="P340" s="65">
        <f t="shared" si="207"/>
        <v>0</v>
      </c>
      <c r="Q340" s="65">
        <f t="shared" si="207"/>
        <v>0</v>
      </c>
      <c r="R340" s="65">
        <f t="shared" si="207"/>
        <v>0</v>
      </c>
      <c r="S340" s="65">
        <f t="shared" si="195"/>
        <v>0</v>
      </c>
      <c r="T340" s="65">
        <f t="shared" si="208"/>
        <v>0</v>
      </c>
      <c r="U340" s="65">
        <f t="shared" si="208"/>
        <v>0</v>
      </c>
      <c r="V340" s="89">
        <f t="shared" si="209"/>
        <v>0</v>
      </c>
      <c r="W340" s="89">
        <f t="shared" si="210"/>
        <v>0</v>
      </c>
      <c r="X340" s="89">
        <f t="shared" si="211"/>
        <v>0</v>
      </c>
      <c r="Y340" s="89">
        <f t="shared" si="212"/>
        <v>0</v>
      </c>
      <c r="Z340" s="89">
        <f t="shared" si="213"/>
        <v>0</v>
      </c>
      <c r="AA340" s="89">
        <f t="shared" si="213"/>
        <v>0</v>
      </c>
      <c r="AB340" s="89">
        <f t="shared" si="214"/>
        <v>0</v>
      </c>
      <c r="AC340" s="89">
        <f t="shared" si="215"/>
        <v>0</v>
      </c>
      <c r="AD340" s="89">
        <f t="shared" si="216"/>
        <v>0</v>
      </c>
      <c r="AE340" s="89">
        <f t="shared" si="217"/>
        <v>0</v>
      </c>
      <c r="AF340" s="89">
        <f t="shared" si="218"/>
        <v>0</v>
      </c>
      <c r="AG340" s="89">
        <f t="shared" si="218"/>
        <v>0</v>
      </c>
      <c r="AH340" s="65">
        <v>1881</v>
      </c>
      <c r="AI340" s="65">
        <v>5</v>
      </c>
      <c r="AJ340" s="65">
        <v>2079</v>
      </c>
      <c r="AK340" s="65">
        <v>509410</v>
      </c>
      <c r="AL340" s="65">
        <v>0</v>
      </c>
      <c r="AM340" s="65">
        <v>0</v>
      </c>
      <c r="AN340" s="89">
        <v>1590845</v>
      </c>
      <c r="AO340" s="89">
        <v>4269</v>
      </c>
      <c r="AP340" s="89">
        <v>1868323</v>
      </c>
      <c r="AQ340" s="89">
        <v>334547676</v>
      </c>
      <c r="AR340" s="89">
        <v>0</v>
      </c>
      <c r="AS340" s="89">
        <v>0</v>
      </c>
      <c r="AT340" s="89">
        <v>632432</v>
      </c>
      <c r="AU340" s="89">
        <v>1682</v>
      </c>
      <c r="AV340" s="89">
        <v>677846</v>
      </c>
      <c r="AW340" s="89">
        <v>164149744</v>
      </c>
      <c r="AX340" s="89">
        <v>0</v>
      </c>
      <c r="AY340" s="89">
        <v>0</v>
      </c>
      <c r="AZ340" s="65">
        <f t="shared" si="193"/>
        <v>845.74428495481129</v>
      </c>
      <c r="BA340" s="65">
        <f t="shared" si="193"/>
        <v>853.8</v>
      </c>
      <c r="BB340" s="65">
        <f t="shared" si="193"/>
        <v>898.66426166426163</v>
      </c>
      <c r="BC340" s="65">
        <f t="shared" si="191"/>
        <v>656.73558822952043</v>
      </c>
      <c r="BD340" s="65">
        <f t="shared" si="191"/>
        <v>0</v>
      </c>
      <c r="BE340" s="65">
        <f t="shared" si="191"/>
        <v>0</v>
      </c>
      <c r="BF340" s="65">
        <f t="shared" si="194"/>
        <v>336.22115895800107</v>
      </c>
      <c r="BG340" s="65">
        <f t="shared" si="194"/>
        <v>336.4</v>
      </c>
      <c r="BH340" s="65">
        <f t="shared" si="194"/>
        <v>326.04425204425206</v>
      </c>
      <c r="BI340" s="65">
        <f t="shared" si="192"/>
        <v>322.23502483264951</v>
      </c>
      <c r="BJ340" s="65">
        <f t="shared" si="192"/>
        <v>0</v>
      </c>
      <c r="BK340" s="65">
        <f t="shared" si="192"/>
        <v>0</v>
      </c>
    </row>
    <row r="341" spans="2:63" hidden="1" outlineLevel="1">
      <c r="B341" s="56" t="s">
        <v>67</v>
      </c>
      <c r="C341" s="56" t="s">
        <v>32</v>
      </c>
      <c r="D341" s="88">
        <f t="shared" si="196"/>
        <v>0.5</v>
      </c>
      <c r="E341" s="88">
        <f t="shared" si="197"/>
        <v>0</v>
      </c>
      <c r="F341" s="65">
        <f t="shared" si="198"/>
        <v>0</v>
      </c>
      <c r="G341" s="65">
        <f t="shared" si="199"/>
        <v>0</v>
      </c>
      <c r="H341" s="65">
        <f t="shared" si="200"/>
        <v>0</v>
      </c>
      <c r="J341" s="88">
        <f t="shared" si="201"/>
        <v>4.4124784891673651E-6</v>
      </c>
      <c r="K341" s="88">
        <f t="shared" si="202"/>
        <v>0</v>
      </c>
      <c r="L341" s="88">
        <f t="shared" si="203"/>
        <v>0.34971980761593785</v>
      </c>
      <c r="M341" s="88">
        <f t="shared" si="204"/>
        <v>0.65027577990557295</v>
      </c>
      <c r="N341" s="88">
        <f t="shared" si="205"/>
        <v>0</v>
      </c>
      <c r="O341" s="88">
        <f t="shared" si="206"/>
        <v>0</v>
      </c>
      <c r="P341" s="65">
        <f t="shared" si="207"/>
        <v>0</v>
      </c>
      <c r="Q341" s="65">
        <f t="shared" si="207"/>
        <v>0</v>
      </c>
      <c r="R341" s="65">
        <f t="shared" si="207"/>
        <v>0</v>
      </c>
      <c r="S341" s="65">
        <f t="shared" si="195"/>
        <v>0</v>
      </c>
      <c r="T341" s="65">
        <f t="shared" si="208"/>
        <v>0</v>
      </c>
      <c r="U341" s="65">
        <f t="shared" si="208"/>
        <v>0</v>
      </c>
      <c r="V341" s="89">
        <f t="shared" si="209"/>
        <v>0</v>
      </c>
      <c r="W341" s="89">
        <f t="shared" si="210"/>
        <v>0</v>
      </c>
      <c r="X341" s="89">
        <f t="shared" si="211"/>
        <v>0</v>
      </c>
      <c r="Y341" s="89">
        <f t="shared" si="212"/>
        <v>0</v>
      </c>
      <c r="Z341" s="89">
        <f t="shared" si="213"/>
        <v>0</v>
      </c>
      <c r="AA341" s="89">
        <f t="shared" si="213"/>
        <v>0</v>
      </c>
      <c r="AB341" s="89">
        <f t="shared" si="214"/>
        <v>0</v>
      </c>
      <c r="AC341" s="89">
        <f t="shared" si="215"/>
        <v>0</v>
      </c>
      <c r="AD341" s="89">
        <f t="shared" si="216"/>
        <v>0</v>
      </c>
      <c r="AE341" s="89">
        <f t="shared" si="217"/>
        <v>0</v>
      </c>
      <c r="AF341" s="89">
        <f t="shared" si="218"/>
        <v>0</v>
      </c>
      <c r="AG341" s="89">
        <f t="shared" si="218"/>
        <v>0</v>
      </c>
      <c r="AH341" s="65">
        <v>1</v>
      </c>
      <c r="AI341" s="65">
        <v>0</v>
      </c>
      <c r="AJ341" s="65">
        <v>79257</v>
      </c>
      <c r="AK341" s="65">
        <v>147372</v>
      </c>
      <c r="AL341" s="65">
        <v>0</v>
      </c>
      <c r="AM341" s="65"/>
      <c r="AN341" s="89">
        <v>2850</v>
      </c>
      <c r="AO341" s="89">
        <v>0</v>
      </c>
      <c r="AP341" s="89">
        <v>23246621</v>
      </c>
      <c r="AQ341" s="89">
        <v>107357381</v>
      </c>
      <c r="AR341" s="89">
        <v>0</v>
      </c>
      <c r="AS341" s="89">
        <v>-8126</v>
      </c>
      <c r="AT341" s="89">
        <v>1042</v>
      </c>
      <c r="AU341" s="89">
        <v>0</v>
      </c>
      <c r="AV341" s="89">
        <v>20950525</v>
      </c>
      <c r="AW341" s="89">
        <v>43707705</v>
      </c>
      <c r="AX341" s="89">
        <v>0</v>
      </c>
      <c r="AY341" s="89">
        <v>-3126</v>
      </c>
      <c r="AZ341" s="65">
        <f t="shared" si="193"/>
        <v>2850</v>
      </c>
      <c r="BA341" s="65">
        <f t="shared" si="193"/>
        <v>0</v>
      </c>
      <c r="BB341" s="65">
        <f t="shared" si="193"/>
        <v>293.30684986815044</v>
      </c>
      <c r="BC341" s="65">
        <f t="shared" si="191"/>
        <v>728.47882230002983</v>
      </c>
      <c r="BD341" s="65">
        <f t="shared" si="191"/>
        <v>0</v>
      </c>
      <c r="BE341" s="65">
        <f t="shared" si="191"/>
        <v>0</v>
      </c>
      <c r="BF341" s="65">
        <f t="shared" si="194"/>
        <v>1042</v>
      </c>
      <c r="BG341" s="65">
        <f t="shared" si="194"/>
        <v>0</v>
      </c>
      <c r="BH341" s="65">
        <f t="shared" si="194"/>
        <v>264.33658856630962</v>
      </c>
      <c r="BI341" s="65">
        <f t="shared" si="192"/>
        <v>296.58079553782267</v>
      </c>
      <c r="BJ341" s="65">
        <f t="shared" si="192"/>
        <v>0</v>
      </c>
      <c r="BK341" s="65">
        <f t="shared" si="192"/>
        <v>0</v>
      </c>
    </row>
    <row r="342" spans="2:63" hidden="1" outlineLevel="1">
      <c r="B342" s="56" t="s">
        <v>67</v>
      </c>
      <c r="C342" s="56" t="s">
        <v>31</v>
      </c>
      <c r="D342" s="88">
        <f t="shared" si="196"/>
        <v>0.5</v>
      </c>
      <c r="E342" s="88">
        <f t="shared" si="197"/>
        <v>0</v>
      </c>
      <c r="F342" s="65">
        <f t="shared" si="198"/>
        <v>0</v>
      </c>
      <c r="G342" s="65">
        <f t="shared" si="199"/>
        <v>0</v>
      </c>
      <c r="H342" s="65">
        <f t="shared" si="200"/>
        <v>0</v>
      </c>
      <c r="J342" s="88">
        <f t="shared" si="201"/>
        <v>0.30233918275901323</v>
      </c>
      <c r="K342" s="88">
        <f t="shared" si="202"/>
        <v>0.12386860133278009</v>
      </c>
      <c r="L342" s="88">
        <f t="shared" si="203"/>
        <v>0.13222723531624195</v>
      </c>
      <c r="M342" s="88">
        <f t="shared" si="204"/>
        <v>0.1679988102863024</v>
      </c>
      <c r="N342" s="88">
        <f t="shared" si="205"/>
        <v>0.21758625555448893</v>
      </c>
      <c r="O342" s="88">
        <f t="shared" si="206"/>
        <v>5.5979914751173407E-2</v>
      </c>
      <c r="P342" s="65">
        <f t="shared" si="207"/>
        <v>0</v>
      </c>
      <c r="Q342" s="65">
        <f t="shared" si="207"/>
        <v>0</v>
      </c>
      <c r="R342" s="65">
        <f t="shared" si="207"/>
        <v>0</v>
      </c>
      <c r="S342" s="65">
        <f t="shared" si="195"/>
        <v>0</v>
      </c>
      <c r="T342" s="65">
        <f t="shared" si="208"/>
        <v>0</v>
      </c>
      <c r="U342" s="65">
        <f t="shared" si="208"/>
        <v>0</v>
      </c>
      <c r="V342" s="89">
        <f t="shared" si="209"/>
        <v>0</v>
      </c>
      <c r="W342" s="89">
        <f t="shared" si="210"/>
        <v>0</v>
      </c>
      <c r="X342" s="89">
        <f t="shared" si="211"/>
        <v>0</v>
      </c>
      <c r="Y342" s="89">
        <f t="shared" si="212"/>
        <v>0</v>
      </c>
      <c r="Z342" s="89">
        <f t="shared" si="213"/>
        <v>0</v>
      </c>
      <c r="AA342" s="89">
        <f t="shared" si="213"/>
        <v>0</v>
      </c>
      <c r="AB342" s="89">
        <f t="shared" si="214"/>
        <v>0</v>
      </c>
      <c r="AC342" s="89">
        <f t="shared" si="215"/>
        <v>0</v>
      </c>
      <c r="AD342" s="89">
        <f t="shared" si="216"/>
        <v>0</v>
      </c>
      <c r="AE342" s="89">
        <f t="shared" si="217"/>
        <v>0</v>
      </c>
      <c r="AF342" s="89">
        <f t="shared" si="218"/>
        <v>0</v>
      </c>
      <c r="AG342" s="89">
        <f t="shared" si="218"/>
        <v>0</v>
      </c>
      <c r="AH342" s="65">
        <v>0</v>
      </c>
      <c r="AI342" s="65">
        <v>0</v>
      </c>
      <c r="AJ342" s="65">
        <v>0</v>
      </c>
      <c r="AK342" s="65">
        <v>0</v>
      </c>
      <c r="AL342" s="65">
        <v>0</v>
      </c>
      <c r="AM342" s="65">
        <v>0</v>
      </c>
      <c r="AN342" s="89">
        <v>0</v>
      </c>
      <c r="AO342" s="89">
        <v>0</v>
      </c>
      <c r="AP342" s="89">
        <v>0</v>
      </c>
      <c r="AQ342" s="89">
        <v>0</v>
      </c>
      <c r="AR342" s="89">
        <v>0</v>
      </c>
      <c r="AS342" s="89">
        <v>0</v>
      </c>
      <c r="AT342" s="89">
        <v>0</v>
      </c>
      <c r="AU342" s="89">
        <v>0</v>
      </c>
      <c r="AV342" s="89">
        <v>0</v>
      </c>
      <c r="AW342" s="89">
        <v>0</v>
      </c>
      <c r="AX342" s="89">
        <v>0</v>
      </c>
      <c r="AY342" s="89">
        <v>0</v>
      </c>
      <c r="AZ342" s="65">
        <f t="shared" si="193"/>
        <v>0</v>
      </c>
      <c r="BA342" s="65">
        <f t="shared" si="193"/>
        <v>0</v>
      </c>
      <c r="BB342" s="65">
        <f t="shared" si="193"/>
        <v>0</v>
      </c>
      <c r="BC342" s="65">
        <f t="shared" si="191"/>
        <v>0</v>
      </c>
      <c r="BD342" s="65">
        <f t="shared" si="191"/>
        <v>0</v>
      </c>
      <c r="BE342" s="65">
        <f t="shared" si="191"/>
        <v>0</v>
      </c>
      <c r="BF342" s="65">
        <f t="shared" si="194"/>
        <v>0</v>
      </c>
      <c r="BG342" s="65">
        <f t="shared" si="194"/>
        <v>0</v>
      </c>
      <c r="BH342" s="65">
        <f t="shared" si="194"/>
        <v>0</v>
      </c>
      <c r="BI342" s="65">
        <f t="shared" si="192"/>
        <v>0</v>
      </c>
      <c r="BJ342" s="65">
        <f t="shared" si="192"/>
        <v>0</v>
      </c>
      <c r="BK342" s="65">
        <f t="shared" si="192"/>
        <v>0</v>
      </c>
    </row>
    <row r="343" spans="2:63" hidden="1" outlineLevel="1">
      <c r="B343" s="56" t="s">
        <v>67</v>
      </c>
      <c r="C343" s="56" t="s">
        <v>65</v>
      </c>
      <c r="D343" s="88">
        <f t="shared" si="196"/>
        <v>0.5</v>
      </c>
      <c r="E343" s="88">
        <f t="shared" si="197"/>
        <v>0</v>
      </c>
      <c r="F343" s="65">
        <f t="shared" si="198"/>
        <v>0</v>
      </c>
      <c r="G343" s="65">
        <f t="shared" si="199"/>
        <v>0</v>
      </c>
      <c r="H343" s="65">
        <f t="shared" si="200"/>
        <v>0</v>
      </c>
      <c r="J343" s="88">
        <f t="shared" si="201"/>
        <v>0.30233918275901323</v>
      </c>
      <c r="K343" s="88">
        <f t="shared" si="202"/>
        <v>0.12386860133278009</v>
      </c>
      <c r="L343" s="88">
        <f t="shared" si="203"/>
        <v>0.13222723531624195</v>
      </c>
      <c r="M343" s="88">
        <f t="shared" si="204"/>
        <v>0.1679988102863024</v>
      </c>
      <c r="N343" s="88">
        <f t="shared" si="205"/>
        <v>0.21758625555448893</v>
      </c>
      <c r="O343" s="88">
        <f t="shared" si="206"/>
        <v>5.5979914751173407E-2</v>
      </c>
      <c r="P343" s="65">
        <f t="shared" si="207"/>
        <v>0</v>
      </c>
      <c r="Q343" s="65">
        <f t="shared" si="207"/>
        <v>0</v>
      </c>
      <c r="R343" s="65">
        <f t="shared" si="207"/>
        <v>0</v>
      </c>
      <c r="S343" s="65">
        <f t="shared" si="195"/>
        <v>0</v>
      </c>
      <c r="T343" s="65">
        <f t="shared" si="208"/>
        <v>0</v>
      </c>
      <c r="U343" s="65">
        <f t="shared" si="208"/>
        <v>0</v>
      </c>
      <c r="V343" s="89">
        <f t="shared" si="209"/>
        <v>0</v>
      </c>
      <c r="W343" s="89">
        <f t="shared" si="210"/>
        <v>0</v>
      </c>
      <c r="X343" s="89">
        <f t="shared" si="211"/>
        <v>0</v>
      </c>
      <c r="Y343" s="89">
        <f t="shared" si="212"/>
        <v>0</v>
      </c>
      <c r="Z343" s="89">
        <f t="shared" si="213"/>
        <v>0</v>
      </c>
      <c r="AA343" s="89">
        <f t="shared" si="213"/>
        <v>0</v>
      </c>
      <c r="AB343" s="89">
        <f t="shared" si="214"/>
        <v>0</v>
      </c>
      <c r="AC343" s="89">
        <f t="shared" si="215"/>
        <v>0</v>
      </c>
      <c r="AD343" s="89">
        <f t="shared" si="216"/>
        <v>0</v>
      </c>
      <c r="AE343" s="89">
        <f t="shared" si="217"/>
        <v>0</v>
      </c>
      <c r="AF343" s="89">
        <f t="shared" si="218"/>
        <v>0</v>
      </c>
      <c r="AG343" s="89">
        <f t="shared" si="218"/>
        <v>0</v>
      </c>
      <c r="AH343" s="65">
        <v>0</v>
      </c>
      <c r="AI343" s="65">
        <v>0</v>
      </c>
      <c r="AJ343" s="65">
        <v>0</v>
      </c>
      <c r="AK343" s="65">
        <v>0</v>
      </c>
      <c r="AL343" s="65">
        <v>0</v>
      </c>
      <c r="AM343" s="65">
        <v>0</v>
      </c>
      <c r="AN343" s="89">
        <v>0</v>
      </c>
      <c r="AO343" s="89">
        <v>0</v>
      </c>
      <c r="AP343" s="89">
        <v>0</v>
      </c>
      <c r="AQ343" s="89">
        <v>0</v>
      </c>
      <c r="AR343" s="89">
        <v>0</v>
      </c>
      <c r="AS343" s="89">
        <v>0</v>
      </c>
      <c r="AT343" s="89">
        <v>0</v>
      </c>
      <c r="AU343" s="89">
        <v>0</v>
      </c>
      <c r="AV343" s="89">
        <v>0</v>
      </c>
      <c r="AW343" s="89">
        <v>0</v>
      </c>
      <c r="AX343" s="89">
        <v>0</v>
      </c>
      <c r="AY343" s="89">
        <v>0</v>
      </c>
      <c r="AZ343" s="65">
        <f t="shared" si="193"/>
        <v>0</v>
      </c>
      <c r="BA343" s="65">
        <f t="shared" si="193"/>
        <v>0</v>
      </c>
      <c r="BB343" s="65">
        <f t="shared" si="193"/>
        <v>0</v>
      </c>
      <c r="BC343" s="65">
        <f t="shared" si="191"/>
        <v>0</v>
      </c>
      <c r="BD343" s="65">
        <f t="shared" si="191"/>
        <v>0</v>
      </c>
      <c r="BE343" s="65">
        <f t="shared" si="191"/>
        <v>0</v>
      </c>
      <c r="BF343" s="65">
        <f t="shared" si="194"/>
        <v>0</v>
      </c>
      <c r="BG343" s="65">
        <f t="shared" si="194"/>
        <v>0</v>
      </c>
      <c r="BH343" s="65">
        <f t="shared" si="194"/>
        <v>0</v>
      </c>
      <c r="BI343" s="65">
        <f t="shared" si="192"/>
        <v>0</v>
      </c>
      <c r="BJ343" s="65">
        <f t="shared" si="192"/>
        <v>0</v>
      </c>
      <c r="BK343" s="65">
        <f t="shared" si="192"/>
        <v>0</v>
      </c>
    </row>
    <row r="344" spans="2:63" hidden="1" outlineLevel="1">
      <c r="B344" s="56" t="s">
        <v>66</v>
      </c>
      <c r="C344" s="56" t="s">
        <v>64</v>
      </c>
      <c r="D344" s="88">
        <f t="shared" si="196"/>
        <v>0</v>
      </c>
      <c r="E344" s="88">
        <f t="shared" si="197"/>
        <v>0</v>
      </c>
      <c r="F344" s="65">
        <f t="shared" si="198"/>
        <v>0</v>
      </c>
      <c r="G344" s="65">
        <f t="shared" si="199"/>
        <v>0</v>
      </c>
      <c r="H344" s="65">
        <f t="shared" si="200"/>
        <v>0</v>
      </c>
      <c r="J344" s="88">
        <f t="shared" si="201"/>
        <v>0.80769973423769748</v>
      </c>
      <c r="K344" s="88">
        <f t="shared" si="202"/>
        <v>7.8464827746005661E-3</v>
      </c>
      <c r="L344" s="88">
        <f t="shared" si="203"/>
        <v>0.17508013242475626</v>
      </c>
      <c r="M344" s="88">
        <f t="shared" si="204"/>
        <v>0</v>
      </c>
      <c r="N344" s="88">
        <f t="shared" si="205"/>
        <v>9.373650562945644E-3</v>
      </c>
      <c r="O344" s="88">
        <f t="shared" si="206"/>
        <v>0</v>
      </c>
      <c r="P344" s="65">
        <f t="shared" si="207"/>
        <v>0</v>
      </c>
      <c r="Q344" s="65">
        <f t="shared" si="207"/>
        <v>0</v>
      </c>
      <c r="R344" s="65">
        <f t="shared" si="207"/>
        <v>0</v>
      </c>
      <c r="S344" s="65">
        <f t="shared" si="195"/>
        <v>0</v>
      </c>
      <c r="T344" s="65">
        <f t="shared" si="208"/>
        <v>0</v>
      </c>
      <c r="U344" s="65">
        <f t="shared" si="208"/>
        <v>0</v>
      </c>
      <c r="V344" s="89">
        <f t="shared" si="209"/>
        <v>0</v>
      </c>
      <c r="W344" s="89">
        <f t="shared" si="210"/>
        <v>0</v>
      </c>
      <c r="X344" s="89">
        <f t="shared" si="211"/>
        <v>0</v>
      </c>
      <c r="Y344" s="89">
        <f t="shared" si="212"/>
        <v>0</v>
      </c>
      <c r="Z344" s="89">
        <f t="shared" si="213"/>
        <v>0</v>
      </c>
      <c r="AA344" s="89">
        <f t="shared" si="213"/>
        <v>0</v>
      </c>
      <c r="AB344" s="89">
        <f t="shared" si="214"/>
        <v>0</v>
      </c>
      <c r="AC344" s="89">
        <f t="shared" si="215"/>
        <v>0</v>
      </c>
      <c r="AD344" s="89">
        <f t="shared" si="216"/>
        <v>0</v>
      </c>
      <c r="AE344" s="89">
        <f t="shared" si="217"/>
        <v>0</v>
      </c>
      <c r="AF344" s="89">
        <f t="shared" si="218"/>
        <v>0</v>
      </c>
      <c r="AG344" s="89">
        <f t="shared" si="218"/>
        <v>0</v>
      </c>
      <c r="AH344" s="65">
        <v>230066</v>
      </c>
      <c r="AI344" s="65">
        <v>2235</v>
      </c>
      <c r="AJ344" s="65">
        <v>49870</v>
      </c>
      <c r="AK344" s="65">
        <v>0</v>
      </c>
      <c r="AL344" s="65">
        <v>2670</v>
      </c>
      <c r="AM344" s="65">
        <v>0</v>
      </c>
      <c r="AN344" s="89">
        <v>289444433</v>
      </c>
      <c r="AO344" s="89">
        <v>2631187</v>
      </c>
      <c r="AP344" s="89">
        <v>61765503</v>
      </c>
      <c r="AQ344" s="89">
        <v>0</v>
      </c>
      <c r="AR344" s="89">
        <v>6737697</v>
      </c>
      <c r="AS344" s="89">
        <v>0</v>
      </c>
      <c r="AT344" s="89">
        <v>197146801</v>
      </c>
      <c r="AU344" s="89">
        <v>1831482</v>
      </c>
      <c r="AV344" s="89">
        <v>45903303</v>
      </c>
      <c r="AW344" s="89">
        <v>0</v>
      </c>
      <c r="AX344" s="89">
        <v>3454673</v>
      </c>
      <c r="AY344" s="89">
        <v>0</v>
      </c>
      <c r="AZ344" s="65">
        <f t="shared" si="193"/>
        <v>1258.0930385193815</v>
      </c>
      <c r="BA344" s="65">
        <f t="shared" si="193"/>
        <v>1177.2648769574944</v>
      </c>
      <c r="BB344" s="65">
        <f t="shared" si="193"/>
        <v>1238.530238620413</v>
      </c>
      <c r="BC344" s="65">
        <f t="shared" si="191"/>
        <v>0</v>
      </c>
      <c r="BD344" s="65">
        <f t="shared" si="191"/>
        <v>2523.4820224719101</v>
      </c>
      <c r="BE344" s="65">
        <f t="shared" si="191"/>
        <v>0</v>
      </c>
      <c r="BF344" s="65">
        <f t="shared" si="194"/>
        <v>856.91410725617868</v>
      </c>
      <c r="BG344" s="65">
        <f t="shared" si="194"/>
        <v>819.45503355704693</v>
      </c>
      <c r="BH344" s="65">
        <f t="shared" si="194"/>
        <v>920.45925406055744</v>
      </c>
      <c r="BI344" s="65">
        <f t="shared" si="192"/>
        <v>0</v>
      </c>
      <c r="BJ344" s="65">
        <f t="shared" si="192"/>
        <v>1293.8850187265919</v>
      </c>
      <c r="BK344" s="65">
        <f t="shared" si="192"/>
        <v>0</v>
      </c>
    </row>
    <row r="345" spans="2:63" hidden="1" outlineLevel="1">
      <c r="B345" s="56" t="s">
        <v>66</v>
      </c>
      <c r="C345" s="56" t="s">
        <v>63</v>
      </c>
      <c r="D345" s="88">
        <f t="shared" si="196"/>
        <v>0</v>
      </c>
      <c r="E345" s="88">
        <f t="shared" si="197"/>
        <v>0</v>
      </c>
      <c r="F345" s="65">
        <f t="shared" si="198"/>
        <v>0</v>
      </c>
      <c r="G345" s="65">
        <f t="shared" si="199"/>
        <v>0</v>
      </c>
      <c r="H345" s="65">
        <f t="shared" si="200"/>
        <v>0</v>
      </c>
      <c r="J345" s="88">
        <f t="shared" si="201"/>
        <v>1</v>
      </c>
      <c r="K345" s="88">
        <f t="shared" si="202"/>
        <v>0</v>
      </c>
      <c r="L345" s="88">
        <f t="shared" si="203"/>
        <v>0</v>
      </c>
      <c r="M345" s="88">
        <f t="shared" si="204"/>
        <v>0</v>
      </c>
      <c r="N345" s="88">
        <f t="shared" si="205"/>
        <v>0</v>
      </c>
      <c r="O345" s="88">
        <f t="shared" si="206"/>
        <v>0</v>
      </c>
      <c r="P345" s="65">
        <f t="shared" si="207"/>
        <v>0</v>
      </c>
      <c r="Q345" s="65">
        <f t="shared" si="207"/>
        <v>0</v>
      </c>
      <c r="R345" s="65">
        <f t="shared" si="207"/>
        <v>0</v>
      </c>
      <c r="S345" s="65">
        <f t="shared" si="195"/>
        <v>0</v>
      </c>
      <c r="T345" s="65">
        <f t="shared" si="208"/>
        <v>0</v>
      </c>
      <c r="U345" s="65">
        <f t="shared" si="208"/>
        <v>0</v>
      </c>
      <c r="V345" s="89">
        <f t="shared" si="209"/>
        <v>0</v>
      </c>
      <c r="W345" s="89">
        <f t="shared" si="210"/>
        <v>0</v>
      </c>
      <c r="X345" s="89">
        <f t="shared" si="211"/>
        <v>0</v>
      </c>
      <c r="Y345" s="89">
        <f t="shared" si="212"/>
        <v>0</v>
      </c>
      <c r="Z345" s="89">
        <f t="shared" si="213"/>
        <v>0</v>
      </c>
      <c r="AA345" s="89">
        <f t="shared" si="213"/>
        <v>0</v>
      </c>
      <c r="AB345" s="89">
        <f t="shared" si="214"/>
        <v>0</v>
      </c>
      <c r="AC345" s="89">
        <f t="shared" si="215"/>
        <v>0</v>
      </c>
      <c r="AD345" s="89">
        <f t="shared" si="216"/>
        <v>0</v>
      </c>
      <c r="AE345" s="89">
        <f t="shared" si="217"/>
        <v>0</v>
      </c>
      <c r="AF345" s="89">
        <f t="shared" si="218"/>
        <v>0</v>
      </c>
      <c r="AG345" s="89">
        <f t="shared" si="218"/>
        <v>0</v>
      </c>
      <c r="AH345" s="65">
        <v>184</v>
      </c>
      <c r="AI345" s="65">
        <v>0</v>
      </c>
      <c r="AJ345" s="65">
        <v>0</v>
      </c>
      <c r="AK345" s="65">
        <v>0</v>
      </c>
      <c r="AL345" s="65">
        <v>0</v>
      </c>
      <c r="AM345" s="65">
        <v>0</v>
      </c>
      <c r="AN345" s="89">
        <v>201509</v>
      </c>
      <c r="AO345" s="89">
        <v>0</v>
      </c>
      <c r="AP345" s="89">
        <v>0</v>
      </c>
      <c r="AQ345" s="89">
        <v>0</v>
      </c>
      <c r="AR345" s="89">
        <v>0</v>
      </c>
      <c r="AS345" s="89">
        <v>0</v>
      </c>
      <c r="AT345" s="89">
        <v>202400</v>
      </c>
      <c r="AU345" s="89">
        <v>0</v>
      </c>
      <c r="AV345" s="89">
        <v>0</v>
      </c>
      <c r="AW345" s="89">
        <v>0</v>
      </c>
      <c r="AX345" s="89">
        <v>0</v>
      </c>
      <c r="AY345" s="89">
        <v>0</v>
      </c>
      <c r="AZ345" s="65">
        <f t="shared" si="193"/>
        <v>1095.1576086956522</v>
      </c>
      <c r="BA345" s="65">
        <f t="shared" si="193"/>
        <v>0</v>
      </c>
      <c r="BB345" s="65">
        <f t="shared" si="193"/>
        <v>0</v>
      </c>
      <c r="BC345" s="65">
        <f t="shared" si="193"/>
        <v>0</v>
      </c>
      <c r="BD345" s="65">
        <f t="shared" si="193"/>
        <v>0</v>
      </c>
      <c r="BE345" s="65">
        <f t="shared" si="193"/>
        <v>0</v>
      </c>
      <c r="BF345" s="65">
        <f t="shared" si="194"/>
        <v>1100</v>
      </c>
      <c r="BG345" s="65">
        <f t="shared" si="194"/>
        <v>0</v>
      </c>
      <c r="BH345" s="65">
        <f t="shared" si="194"/>
        <v>0</v>
      </c>
      <c r="BI345" s="65">
        <f t="shared" si="194"/>
        <v>0</v>
      </c>
      <c r="BJ345" s="65">
        <f t="shared" si="194"/>
        <v>0</v>
      </c>
      <c r="BK345" s="65">
        <f t="shared" si="194"/>
        <v>0</v>
      </c>
    </row>
    <row r="346" spans="2:63" hidden="1" outlineLevel="1">
      <c r="B346" s="56" t="s">
        <v>66</v>
      </c>
      <c r="C346" s="56" t="s">
        <v>62</v>
      </c>
      <c r="D346" s="88">
        <f t="shared" si="196"/>
        <v>0</v>
      </c>
      <c r="E346" s="88">
        <f t="shared" si="197"/>
        <v>0</v>
      </c>
      <c r="F346" s="65">
        <f t="shared" si="198"/>
        <v>0</v>
      </c>
      <c r="G346" s="65">
        <f t="shared" si="199"/>
        <v>0</v>
      </c>
      <c r="H346" s="65">
        <f t="shared" si="200"/>
        <v>0</v>
      </c>
      <c r="J346" s="88">
        <f t="shared" si="201"/>
        <v>0.26028376633608413</v>
      </c>
      <c r="K346" s="88">
        <f t="shared" si="202"/>
        <v>9.8951339223769959E-4</v>
      </c>
      <c r="L346" s="88">
        <f t="shared" si="203"/>
        <v>0.18344273051605212</v>
      </c>
      <c r="M346" s="88">
        <f t="shared" si="204"/>
        <v>0</v>
      </c>
      <c r="N346" s="88">
        <f t="shared" si="205"/>
        <v>0.5552839897556261</v>
      </c>
      <c r="O346" s="88">
        <f t="shared" si="206"/>
        <v>0</v>
      </c>
      <c r="P346" s="65">
        <f t="shared" si="207"/>
        <v>0</v>
      </c>
      <c r="Q346" s="65">
        <f t="shared" si="207"/>
        <v>0</v>
      </c>
      <c r="R346" s="65">
        <f t="shared" si="207"/>
        <v>0</v>
      </c>
      <c r="S346" s="65">
        <f t="shared" si="195"/>
        <v>0</v>
      </c>
      <c r="T346" s="65">
        <f t="shared" si="208"/>
        <v>0</v>
      </c>
      <c r="U346" s="65">
        <f t="shared" si="208"/>
        <v>0</v>
      </c>
      <c r="V346" s="89">
        <f t="shared" si="209"/>
        <v>0</v>
      </c>
      <c r="W346" s="89">
        <f t="shared" si="210"/>
        <v>0</v>
      </c>
      <c r="X346" s="89">
        <f t="shared" si="211"/>
        <v>0</v>
      </c>
      <c r="Y346" s="89">
        <f t="shared" si="212"/>
        <v>0</v>
      </c>
      <c r="Z346" s="89">
        <f t="shared" si="213"/>
        <v>0</v>
      </c>
      <c r="AA346" s="89">
        <f t="shared" si="213"/>
        <v>0</v>
      </c>
      <c r="AB346" s="89">
        <f t="shared" si="214"/>
        <v>0</v>
      </c>
      <c r="AC346" s="89">
        <f t="shared" si="215"/>
        <v>0</v>
      </c>
      <c r="AD346" s="89">
        <f t="shared" si="216"/>
        <v>0</v>
      </c>
      <c r="AE346" s="89">
        <f t="shared" si="217"/>
        <v>0</v>
      </c>
      <c r="AF346" s="89">
        <f t="shared" si="218"/>
        <v>0</v>
      </c>
      <c r="AG346" s="89">
        <f t="shared" si="218"/>
        <v>0</v>
      </c>
      <c r="AH346" s="65">
        <v>442700</v>
      </c>
      <c r="AI346" s="65">
        <v>1683</v>
      </c>
      <c r="AJ346" s="65">
        <v>312006</v>
      </c>
      <c r="AK346" s="65">
        <v>0</v>
      </c>
      <c r="AL346" s="65">
        <v>944447</v>
      </c>
      <c r="AM346" s="65">
        <v>0</v>
      </c>
      <c r="AN346" s="89">
        <v>490824934</v>
      </c>
      <c r="AO346" s="89">
        <v>3224920</v>
      </c>
      <c r="AP346" s="89">
        <v>527591087</v>
      </c>
      <c r="AQ346" s="89">
        <v>0</v>
      </c>
      <c r="AR346" s="89">
        <v>1925954832</v>
      </c>
      <c r="AS346" s="89">
        <v>0</v>
      </c>
      <c r="AT346" s="89">
        <v>462814364</v>
      </c>
      <c r="AU346" s="89">
        <v>1638566</v>
      </c>
      <c r="AV346" s="89">
        <v>342216348</v>
      </c>
      <c r="AW346" s="89">
        <v>0</v>
      </c>
      <c r="AX346" s="89">
        <v>1042410615</v>
      </c>
      <c r="AY346" s="89">
        <v>0</v>
      </c>
      <c r="AZ346" s="65">
        <f t="shared" ref="AZ346:BE388" si="219">+IF(ISERROR(AN346/AH346),0,AN346/AH346)</f>
        <v>1108.7077795346736</v>
      </c>
      <c r="BA346" s="65">
        <f t="shared" si="219"/>
        <v>1916.1734997029114</v>
      </c>
      <c r="BB346" s="65">
        <f t="shared" si="219"/>
        <v>1690.9645551688109</v>
      </c>
      <c r="BC346" s="65">
        <f t="shared" si="219"/>
        <v>0</v>
      </c>
      <c r="BD346" s="65">
        <f t="shared" si="219"/>
        <v>2039.2407747602565</v>
      </c>
      <c r="BE346" s="65">
        <f t="shared" si="219"/>
        <v>0</v>
      </c>
      <c r="BF346" s="65">
        <f t="shared" ref="BF346:BK388" si="220">+IF(ISERROR(AT346/AH346),0,AT346/AH346)</f>
        <v>1045.4356539417213</v>
      </c>
      <c r="BG346" s="65">
        <f t="shared" si="220"/>
        <v>973.59833630421861</v>
      </c>
      <c r="BH346" s="65">
        <f t="shared" si="220"/>
        <v>1096.8261764196843</v>
      </c>
      <c r="BI346" s="65">
        <f t="shared" si="220"/>
        <v>0</v>
      </c>
      <c r="BJ346" s="65">
        <f t="shared" si="220"/>
        <v>1103.7258999181531</v>
      </c>
      <c r="BK346" s="65">
        <f t="shared" si="220"/>
        <v>0</v>
      </c>
    </row>
    <row r="347" spans="2:63" hidden="1" outlineLevel="1">
      <c r="B347" s="56" t="s">
        <v>66</v>
      </c>
      <c r="C347" s="56" t="s">
        <v>61</v>
      </c>
      <c r="D347" s="88">
        <f t="shared" si="196"/>
        <v>0</v>
      </c>
      <c r="E347" s="88">
        <f t="shared" si="197"/>
        <v>0</v>
      </c>
      <c r="F347" s="65">
        <f t="shared" si="198"/>
        <v>0</v>
      </c>
      <c r="G347" s="65">
        <f t="shared" si="199"/>
        <v>0</v>
      </c>
      <c r="H347" s="65">
        <f t="shared" si="200"/>
        <v>0</v>
      </c>
      <c r="J347" s="88">
        <f t="shared" si="201"/>
        <v>0.13054678065118713</v>
      </c>
      <c r="K347" s="88">
        <f t="shared" si="202"/>
        <v>0.72891792043690096</v>
      </c>
      <c r="L347" s="88">
        <f t="shared" si="203"/>
        <v>9.7453988764156355E-2</v>
      </c>
      <c r="M347" s="88">
        <f t="shared" si="204"/>
        <v>0</v>
      </c>
      <c r="N347" s="88">
        <f t="shared" si="205"/>
        <v>4.3081310147755507E-2</v>
      </c>
      <c r="O347" s="88">
        <f t="shared" si="206"/>
        <v>0</v>
      </c>
      <c r="P347" s="65">
        <f t="shared" si="207"/>
        <v>0</v>
      </c>
      <c r="Q347" s="65">
        <f t="shared" si="207"/>
        <v>0</v>
      </c>
      <c r="R347" s="65">
        <f t="shared" si="207"/>
        <v>0</v>
      </c>
      <c r="S347" s="65">
        <f t="shared" si="195"/>
        <v>0</v>
      </c>
      <c r="T347" s="65">
        <f t="shared" si="208"/>
        <v>0</v>
      </c>
      <c r="U347" s="65">
        <f t="shared" si="208"/>
        <v>0</v>
      </c>
      <c r="V347" s="89">
        <f t="shared" si="209"/>
        <v>0</v>
      </c>
      <c r="W347" s="89">
        <f t="shared" si="210"/>
        <v>0</v>
      </c>
      <c r="X347" s="89">
        <f t="shared" si="211"/>
        <v>0</v>
      </c>
      <c r="Y347" s="89">
        <f t="shared" si="212"/>
        <v>0</v>
      </c>
      <c r="Z347" s="89">
        <f t="shared" si="213"/>
        <v>0</v>
      </c>
      <c r="AA347" s="89">
        <f t="shared" si="213"/>
        <v>0</v>
      </c>
      <c r="AB347" s="89">
        <f t="shared" si="214"/>
        <v>0</v>
      </c>
      <c r="AC347" s="89">
        <f t="shared" si="215"/>
        <v>0</v>
      </c>
      <c r="AD347" s="89">
        <f t="shared" si="216"/>
        <v>0</v>
      </c>
      <c r="AE347" s="89">
        <f t="shared" si="217"/>
        <v>0</v>
      </c>
      <c r="AF347" s="89">
        <f t="shared" si="218"/>
        <v>0</v>
      </c>
      <c r="AG347" s="89">
        <f t="shared" si="218"/>
        <v>0</v>
      </c>
      <c r="AH347" s="65">
        <v>65832</v>
      </c>
      <c r="AI347" s="65">
        <v>367578</v>
      </c>
      <c r="AJ347" s="65">
        <v>49144</v>
      </c>
      <c r="AK347" s="65">
        <v>0</v>
      </c>
      <c r="AL347" s="65">
        <v>21725</v>
      </c>
      <c r="AM347" s="65">
        <v>0</v>
      </c>
      <c r="AN347" s="89">
        <v>99473278</v>
      </c>
      <c r="AO347" s="89">
        <v>507167615</v>
      </c>
      <c r="AP347" s="89">
        <v>92692944</v>
      </c>
      <c r="AQ347" s="89">
        <v>0</v>
      </c>
      <c r="AR347" s="89">
        <v>43141934</v>
      </c>
      <c r="AS347" s="89">
        <v>0</v>
      </c>
      <c r="AT347" s="89">
        <v>78851278</v>
      </c>
      <c r="AU347" s="89">
        <v>417033655</v>
      </c>
      <c r="AV347" s="89">
        <v>69482357</v>
      </c>
      <c r="AW347" s="89">
        <v>0</v>
      </c>
      <c r="AX347" s="89">
        <v>30797245</v>
      </c>
      <c r="AY347" s="89">
        <v>0</v>
      </c>
      <c r="AZ347" s="65">
        <f t="shared" si="219"/>
        <v>1511.0171041438814</v>
      </c>
      <c r="BA347" s="65">
        <f t="shared" si="219"/>
        <v>1379.7550859953533</v>
      </c>
      <c r="BB347" s="65">
        <f t="shared" si="219"/>
        <v>1886.1497639589777</v>
      </c>
      <c r="BC347" s="65">
        <f t="shared" si="219"/>
        <v>0</v>
      </c>
      <c r="BD347" s="65">
        <f t="shared" si="219"/>
        <v>1985.8197468354431</v>
      </c>
      <c r="BE347" s="65">
        <f t="shared" si="219"/>
        <v>0</v>
      </c>
      <c r="BF347" s="65">
        <f t="shared" si="220"/>
        <v>1197.7651901810671</v>
      </c>
      <c r="BG347" s="65">
        <f t="shared" si="220"/>
        <v>1134.5446544678953</v>
      </c>
      <c r="BH347" s="65">
        <f t="shared" si="220"/>
        <v>1413.8522912257854</v>
      </c>
      <c r="BI347" s="65">
        <f t="shared" si="220"/>
        <v>0</v>
      </c>
      <c r="BJ347" s="65">
        <f t="shared" si="220"/>
        <v>1417.5947065592636</v>
      </c>
      <c r="BK347" s="65">
        <f t="shared" si="220"/>
        <v>0</v>
      </c>
    </row>
    <row r="348" spans="2:63" hidden="1" outlineLevel="1">
      <c r="B348" s="56" t="s">
        <v>66</v>
      </c>
      <c r="C348" s="56" t="s">
        <v>40</v>
      </c>
      <c r="D348" s="88">
        <f t="shared" si="196"/>
        <v>0</v>
      </c>
      <c r="E348" s="88">
        <f t="shared" si="197"/>
        <v>0</v>
      </c>
      <c r="F348" s="65">
        <f t="shared" si="198"/>
        <v>0</v>
      </c>
      <c r="G348" s="65">
        <f t="shared" si="199"/>
        <v>0</v>
      </c>
      <c r="H348" s="65">
        <f t="shared" si="200"/>
        <v>0</v>
      </c>
      <c r="J348" s="88">
        <f t="shared" si="201"/>
        <v>4.1598029917303117E-6</v>
      </c>
      <c r="K348" s="88">
        <f t="shared" si="202"/>
        <v>0.9996630559576698</v>
      </c>
      <c r="L348" s="88">
        <f t="shared" si="203"/>
        <v>0</v>
      </c>
      <c r="M348" s="88">
        <f t="shared" si="204"/>
        <v>0</v>
      </c>
      <c r="N348" s="88">
        <f t="shared" si="205"/>
        <v>3.3278423933842492E-4</v>
      </c>
      <c r="O348" s="88">
        <f t="shared" si="206"/>
        <v>0</v>
      </c>
      <c r="P348" s="65">
        <f t="shared" si="207"/>
        <v>0</v>
      </c>
      <c r="Q348" s="65">
        <f t="shared" si="207"/>
        <v>0</v>
      </c>
      <c r="R348" s="65">
        <f t="shared" si="207"/>
        <v>0</v>
      </c>
      <c r="S348" s="65">
        <f t="shared" si="195"/>
        <v>0</v>
      </c>
      <c r="T348" s="65">
        <f t="shared" si="208"/>
        <v>0</v>
      </c>
      <c r="U348" s="65">
        <f t="shared" si="208"/>
        <v>0</v>
      </c>
      <c r="V348" s="89">
        <f t="shared" si="209"/>
        <v>0</v>
      </c>
      <c r="W348" s="89">
        <f t="shared" si="210"/>
        <v>0</v>
      </c>
      <c r="X348" s="89">
        <f t="shared" si="211"/>
        <v>0</v>
      </c>
      <c r="Y348" s="89">
        <f t="shared" si="212"/>
        <v>0</v>
      </c>
      <c r="Z348" s="89">
        <f t="shared" si="213"/>
        <v>0</v>
      </c>
      <c r="AA348" s="89">
        <f t="shared" si="213"/>
        <v>0</v>
      </c>
      <c r="AB348" s="89">
        <f t="shared" si="214"/>
        <v>0</v>
      </c>
      <c r="AC348" s="89">
        <f t="shared" si="215"/>
        <v>0</v>
      </c>
      <c r="AD348" s="89">
        <f t="shared" si="216"/>
        <v>0</v>
      </c>
      <c r="AE348" s="89">
        <f t="shared" si="217"/>
        <v>0</v>
      </c>
      <c r="AF348" s="89">
        <f t="shared" si="218"/>
        <v>0</v>
      </c>
      <c r="AG348" s="89">
        <f t="shared" si="218"/>
        <v>0</v>
      </c>
      <c r="AH348" s="65">
        <v>1</v>
      </c>
      <c r="AI348" s="65">
        <v>240315</v>
      </c>
      <c r="AJ348" s="65">
        <v>0</v>
      </c>
      <c r="AK348" s="65">
        <v>0</v>
      </c>
      <c r="AL348" s="65">
        <v>80</v>
      </c>
      <c r="AM348" s="65">
        <v>0</v>
      </c>
      <c r="AN348" s="89">
        <v>2480</v>
      </c>
      <c r="AO348" s="89">
        <v>403933592</v>
      </c>
      <c r="AP348" s="89">
        <v>-246218</v>
      </c>
      <c r="AQ348" s="89">
        <v>0</v>
      </c>
      <c r="AR348" s="89">
        <v>161455</v>
      </c>
      <c r="AS348" s="89">
        <v>0</v>
      </c>
      <c r="AT348" s="89">
        <v>1065</v>
      </c>
      <c r="AU348" s="89">
        <v>362395334</v>
      </c>
      <c r="AV348" s="89">
        <v>16845</v>
      </c>
      <c r="AW348" s="89">
        <v>0</v>
      </c>
      <c r="AX348" s="89">
        <v>108264</v>
      </c>
      <c r="AY348" s="89">
        <v>0</v>
      </c>
      <c r="AZ348" s="65">
        <f t="shared" si="219"/>
        <v>2480</v>
      </c>
      <c r="BA348" s="65">
        <f t="shared" si="219"/>
        <v>1680.8505170297319</v>
      </c>
      <c r="BB348" s="65">
        <f t="shared" si="219"/>
        <v>0</v>
      </c>
      <c r="BC348" s="65">
        <f t="shared" si="219"/>
        <v>0</v>
      </c>
      <c r="BD348" s="65">
        <f t="shared" si="219"/>
        <v>2018.1875</v>
      </c>
      <c r="BE348" s="65">
        <f t="shared" si="219"/>
        <v>0</v>
      </c>
      <c r="BF348" s="65">
        <f t="shared" si="220"/>
        <v>1065</v>
      </c>
      <c r="BG348" s="65">
        <f t="shared" si="220"/>
        <v>1508.0013066183967</v>
      </c>
      <c r="BH348" s="65">
        <f t="shared" si="220"/>
        <v>0</v>
      </c>
      <c r="BI348" s="65">
        <f t="shared" si="220"/>
        <v>0</v>
      </c>
      <c r="BJ348" s="65">
        <f t="shared" si="220"/>
        <v>1353.3</v>
      </c>
      <c r="BK348" s="65">
        <f t="shared" si="220"/>
        <v>0</v>
      </c>
    </row>
    <row r="349" spans="2:63" hidden="1" outlineLevel="1">
      <c r="B349" s="56" t="s">
        <v>66</v>
      </c>
      <c r="C349" s="56" t="s">
        <v>60</v>
      </c>
      <c r="D349" s="88">
        <f t="shared" si="196"/>
        <v>0</v>
      </c>
      <c r="E349" s="88">
        <f t="shared" si="197"/>
        <v>0.5</v>
      </c>
      <c r="F349" s="65">
        <f t="shared" si="198"/>
        <v>0</v>
      </c>
      <c r="G349" s="65">
        <f t="shared" si="199"/>
        <v>0</v>
      </c>
      <c r="H349" s="65">
        <f t="shared" si="200"/>
        <v>0</v>
      </c>
      <c r="J349" s="88">
        <f t="shared" si="201"/>
        <v>3.4969095869018668E-2</v>
      </c>
      <c r="K349" s="88">
        <f t="shared" si="202"/>
        <v>1.3958602884123978E-2</v>
      </c>
      <c r="L349" s="88">
        <f t="shared" si="203"/>
        <v>0.21902646837537754</v>
      </c>
      <c r="M349" s="88">
        <f t="shared" si="204"/>
        <v>0</v>
      </c>
      <c r="N349" s="88">
        <f t="shared" si="205"/>
        <v>0.73204583287147984</v>
      </c>
      <c r="O349" s="88">
        <f t="shared" si="206"/>
        <v>0</v>
      </c>
      <c r="P349" s="65">
        <f t="shared" si="207"/>
        <v>0</v>
      </c>
      <c r="Q349" s="65">
        <f t="shared" si="207"/>
        <v>0</v>
      </c>
      <c r="R349" s="65">
        <f t="shared" si="207"/>
        <v>0</v>
      </c>
      <c r="S349" s="65">
        <f t="shared" si="195"/>
        <v>0</v>
      </c>
      <c r="T349" s="65">
        <f t="shared" si="208"/>
        <v>0</v>
      </c>
      <c r="U349" s="65">
        <f t="shared" si="208"/>
        <v>0</v>
      </c>
      <c r="V349" s="89">
        <f t="shared" si="209"/>
        <v>0</v>
      </c>
      <c r="W349" s="89">
        <f t="shared" si="210"/>
        <v>0</v>
      </c>
      <c r="X349" s="89">
        <f t="shared" si="211"/>
        <v>0</v>
      </c>
      <c r="Y349" s="89">
        <f t="shared" si="212"/>
        <v>0</v>
      </c>
      <c r="Z349" s="89">
        <f t="shared" si="213"/>
        <v>0</v>
      </c>
      <c r="AA349" s="89">
        <f t="shared" si="213"/>
        <v>0</v>
      </c>
      <c r="AB349" s="89">
        <f t="shared" si="214"/>
        <v>0</v>
      </c>
      <c r="AC349" s="89">
        <f t="shared" si="215"/>
        <v>0</v>
      </c>
      <c r="AD349" s="89">
        <f t="shared" si="216"/>
        <v>0</v>
      </c>
      <c r="AE349" s="89">
        <f t="shared" si="217"/>
        <v>0</v>
      </c>
      <c r="AF349" s="89">
        <f t="shared" si="218"/>
        <v>0</v>
      </c>
      <c r="AG349" s="89">
        <f t="shared" si="218"/>
        <v>0</v>
      </c>
      <c r="AH349" s="65">
        <v>35649</v>
      </c>
      <c r="AI349" s="65">
        <v>14230</v>
      </c>
      <c r="AJ349" s="65">
        <v>223285</v>
      </c>
      <c r="AK349" s="65">
        <v>0</v>
      </c>
      <c r="AL349" s="65">
        <v>746279</v>
      </c>
      <c r="AM349" s="65">
        <v>0</v>
      </c>
      <c r="AN349" s="89">
        <v>62968363</v>
      </c>
      <c r="AO349" s="89">
        <v>21826529</v>
      </c>
      <c r="AP349" s="89">
        <v>383190245</v>
      </c>
      <c r="AQ349" s="89">
        <v>0</v>
      </c>
      <c r="AR349" s="89">
        <v>1537383047</v>
      </c>
      <c r="AS349" s="89">
        <v>0</v>
      </c>
      <c r="AT349" s="89">
        <v>41835147</v>
      </c>
      <c r="AU349" s="89">
        <v>14943151</v>
      </c>
      <c r="AV349" s="89">
        <v>255825909</v>
      </c>
      <c r="AW349" s="89">
        <v>0</v>
      </c>
      <c r="AX349" s="89">
        <v>875052440</v>
      </c>
      <c r="AY349" s="89">
        <v>0</v>
      </c>
      <c r="AZ349" s="65">
        <f t="shared" si="219"/>
        <v>1766.3430390754299</v>
      </c>
      <c r="BA349" s="65">
        <f t="shared" si="219"/>
        <v>1533.8390021082221</v>
      </c>
      <c r="BB349" s="65">
        <f t="shared" si="219"/>
        <v>1716.1486217166403</v>
      </c>
      <c r="BC349" s="65">
        <f t="shared" si="219"/>
        <v>0</v>
      </c>
      <c r="BD349" s="65">
        <f t="shared" si="219"/>
        <v>2060.0647304828353</v>
      </c>
      <c r="BE349" s="65">
        <f t="shared" si="219"/>
        <v>0</v>
      </c>
      <c r="BF349" s="65">
        <f t="shared" si="220"/>
        <v>1173.5293276108728</v>
      </c>
      <c r="BG349" s="65">
        <f t="shared" si="220"/>
        <v>1050.1160224877021</v>
      </c>
      <c r="BH349" s="65">
        <f t="shared" si="220"/>
        <v>1145.737102805831</v>
      </c>
      <c r="BI349" s="65">
        <f t="shared" si="220"/>
        <v>0</v>
      </c>
      <c r="BJ349" s="65">
        <f t="shared" si="220"/>
        <v>1172.5540180013104</v>
      </c>
      <c r="BK349" s="65">
        <f t="shared" si="220"/>
        <v>0</v>
      </c>
    </row>
    <row r="350" spans="2:63" hidden="1" outlineLevel="1">
      <c r="B350" s="56" t="s">
        <v>66</v>
      </c>
      <c r="C350" s="56" t="s">
        <v>59</v>
      </c>
      <c r="D350" s="88">
        <f t="shared" si="196"/>
        <v>0</v>
      </c>
      <c r="E350" s="88">
        <f t="shared" si="197"/>
        <v>0.5</v>
      </c>
      <c r="F350" s="65">
        <f t="shared" si="198"/>
        <v>0</v>
      </c>
      <c r="G350" s="65">
        <f t="shared" si="199"/>
        <v>0</v>
      </c>
      <c r="H350" s="65">
        <f t="shared" si="200"/>
        <v>0</v>
      </c>
      <c r="J350" s="88">
        <f t="shared" si="201"/>
        <v>0.51057473064811432</v>
      </c>
      <c r="K350" s="88">
        <f t="shared" si="202"/>
        <v>0.16804986427117982</v>
      </c>
      <c r="L350" s="88">
        <f t="shared" si="203"/>
        <v>0.10830553983422908</v>
      </c>
      <c r="M350" s="88">
        <f t="shared" si="204"/>
        <v>0</v>
      </c>
      <c r="N350" s="88">
        <f t="shared" si="205"/>
        <v>0.21306986524647675</v>
      </c>
      <c r="O350" s="88">
        <f t="shared" si="206"/>
        <v>0</v>
      </c>
      <c r="P350" s="65">
        <f t="shared" si="207"/>
        <v>0</v>
      </c>
      <c r="Q350" s="65">
        <f t="shared" si="207"/>
        <v>0</v>
      </c>
      <c r="R350" s="65">
        <f t="shared" si="207"/>
        <v>0</v>
      </c>
      <c r="S350" s="65">
        <f t="shared" si="195"/>
        <v>0</v>
      </c>
      <c r="T350" s="65">
        <f t="shared" si="208"/>
        <v>0</v>
      </c>
      <c r="U350" s="65">
        <f t="shared" si="208"/>
        <v>0</v>
      </c>
      <c r="V350" s="89">
        <f t="shared" si="209"/>
        <v>0</v>
      </c>
      <c r="W350" s="89">
        <f t="shared" si="210"/>
        <v>0</v>
      </c>
      <c r="X350" s="89">
        <f t="shared" si="211"/>
        <v>0</v>
      </c>
      <c r="Y350" s="89">
        <f t="shared" si="212"/>
        <v>0</v>
      </c>
      <c r="Z350" s="89">
        <f t="shared" si="213"/>
        <v>0</v>
      </c>
      <c r="AA350" s="89">
        <f t="shared" si="213"/>
        <v>0</v>
      </c>
      <c r="AB350" s="89">
        <f t="shared" si="214"/>
        <v>0</v>
      </c>
      <c r="AC350" s="89">
        <f t="shared" si="215"/>
        <v>0</v>
      </c>
      <c r="AD350" s="89">
        <f t="shared" si="216"/>
        <v>0</v>
      </c>
      <c r="AE350" s="89">
        <f t="shared" si="217"/>
        <v>0</v>
      </c>
      <c r="AF350" s="89">
        <f t="shared" si="218"/>
        <v>0</v>
      </c>
      <c r="AG350" s="89">
        <f t="shared" si="218"/>
        <v>0</v>
      </c>
      <c r="AH350" s="65">
        <v>1727573</v>
      </c>
      <c r="AI350" s="65">
        <v>568611</v>
      </c>
      <c r="AJ350" s="65">
        <v>366461</v>
      </c>
      <c r="AK350" s="65">
        <v>0</v>
      </c>
      <c r="AL350" s="65">
        <v>720940</v>
      </c>
      <c r="AM350" s="65">
        <v>0</v>
      </c>
      <c r="AN350" s="89">
        <v>3290628967</v>
      </c>
      <c r="AO350" s="89">
        <v>1034735895</v>
      </c>
      <c r="AP350" s="89">
        <v>788431231</v>
      </c>
      <c r="AQ350" s="89">
        <v>0</v>
      </c>
      <c r="AR350" s="89">
        <v>1880400465</v>
      </c>
      <c r="AS350" s="89">
        <v>0</v>
      </c>
      <c r="AT350" s="89">
        <v>1998845390</v>
      </c>
      <c r="AU350" s="89">
        <v>634384478</v>
      </c>
      <c r="AV350" s="89">
        <v>493258332</v>
      </c>
      <c r="AW350" s="89">
        <v>0</v>
      </c>
      <c r="AX350" s="89">
        <v>980712757</v>
      </c>
      <c r="AY350" s="89">
        <v>0</v>
      </c>
      <c r="AZ350" s="65">
        <f t="shared" si="219"/>
        <v>1904.7698516936766</v>
      </c>
      <c r="BA350" s="65">
        <f t="shared" si="219"/>
        <v>1819.7606008325552</v>
      </c>
      <c r="BB350" s="65">
        <f t="shared" si="219"/>
        <v>2151.4737748355215</v>
      </c>
      <c r="BC350" s="65">
        <f t="shared" si="219"/>
        <v>0</v>
      </c>
      <c r="BD350" s="65">
        <f t="shared" si="219"/>
        <v>2608.2620814492193</v>
      </c>
      <c r="BE350" s="65">
        <f t="shared" si="219"/>
        <v>0</v>
      </c>
      <c r="BF350" s="65">
        <f t="shared" si="220"/>
        <v>1157.0251387350925</v>
      </c>
      <c r="BG350" s="65">
        <f t="shared" si="220"/>
        <v>1115.6739458082943</v>
      </c>
      <c r="BH350" s="65">
        <f t="shared" si="220"/>
        <v>1346.0049827948949</v>
      </c>
      <c r="BI350" s="65">
        <f t="shared" si="220"/>
        <v>0</v>
      </c>
      <c r="BJ350" s="65">
        <f t="shared" si="220"/>
        <v>1360.3250714345161</v>
      </c>
      <c r="BK350" s="65">
        <f t="shared" si="220"/>
        <v>0</v>
      </c>
    </row>
    <row r="351" spans="2:63" hidden="1" outlineLevel="1">
      <c r="B351" s="56" t="s">
        <v>66</v>
      </c>
      <c r="C351" s="56" t="s">
        <v>58</v>
      </c>
      <c r="D351" s="88">
        <f t="shared" si="196"/>
        <v>0</v>
      </c>
      <c r="E351" s="88">
        <f t="shared" si="197"/>
        <v>0</v>
      </c>
      <c r="F351" s="65">
        <f t="shared" si="198"/>
        <v>0</v>
      </c>
      <c r="G351" s="65">
        <f t="shared" si="199"/>
        <v>0</v>
      </c>
      <c r="H351" s="65">
        <f t="shared" si="200"/>
        <v>0</v>
      </c>
      <c r="J351" s="88">
        <f t="shared" si="201"/>
        <v>0.30233918275901323</v>
      </c>
      <c r="K351" s="88">
        <f t="shared" si="202"/>
        <v>0.12386860133278009</v>
      </c>
      <c r="L351" s="88">
        <f t="shared" si="203"/>
        <v>0.13222723531624195</v>
      </c>
      <c r="M351" s="88">
        <f t="shared" si="204"/>
        <v>0.1679988102863024</v>
      </c>
      <c r="N351" s="88">
        <f t="shared" si="205"/>
        <v>0.21758625555448893</v>
      </c>
      <c r="O351" s="88">
        <f t="shared" si="206"/>
        <v>5.5979914751173407E-2</v>
      </c>
      <c r="P351" s="65">
        <f t="shared" si="207"/>
        <v>0</v>
      </c>
      <c r="Q351" s="65">
        <f t="shared" si="207"/>
        <v>0</v>
      </c>
      <c r="R351" s="65">
        <f t="shared" si="207"/>
        <v>0</v>
      </c>
      <c r="S351" s="65">
        <f t="shared" si="195"/>
        <v>0</v>
      </c>
      <c r="T351" s="65">
        <f t="shared" si="208"/>
        <v>0</v>
      </c>
      <c r="U351" s="65">
        <f t="shared" si="208"/>
        <v>0</v>
      </c>
      <c r="V351" s="89">
        <f t="shared" si="209"/>
        <v>0</v>
      </c>
      <c r="W351" s="89">
        <f t="shared" si="210"/>
        <v>0</v>
      </c>
      <c r="X351" s="89">
        <f t="shared" si="211"/>
        <v>0</v>
      </c>
      <c r="Y351" s="89">
        <f t="shared" si="212"/>
        <v>0</v>
      </c>
      <c r="Z351" s="89">
        <f t="shared" si="213"/>
        <v>0</v>
      </c>
      <c r="AA351" s="89">
        <f t="shared" si="213"/>
        <v>0</v>
      </c>
      <c r="AB351" s="89">
        <f t="shared" si="214"/>
        <v>0</v>
      </c>
      <c r="AC351" s="89">
        <f t="shared" si="215"/>
        <v>0</v>
      </c>
      <c r="AD351" s="89">
        <f t="shared" si="216"/>
        <v>0</v>
      </c>
      <c r="AE351" s="89">
        <f t="shared" si="217"/>
        <v>0</v>
      </c>
      <c r="AF351" s="89">
        <f t="shared" si="218"/>
        <v>0</v>
      </c>
      <c r="AG351" s="89">
        <f t="shared" si="218"/>
        <v>0</v>
      </c>
      <c r="AH351" s="65">
        <v>0</v>
      </c>
      <c r="AI351" s="65">
        <v>0</v>
      </c>
      <c r="AJ351" s="65">
        <v>0</v>
      </c>
      <c r="AK351" s="65">
        <v>0</v>
      </c>
      <c r="AL351" s="65">
        <v>0</v>
      </c>
      <c r="AM351" s="65">
        <v>0</v>
      </c>
      <c r="AN351" s="89">
        <v>0</v>
      </c>
      <c r="AO351" s="89">
        <v>0</v>
      </c>
      <c r="AP351" s="89">
        <v>0</v>
      </c>
      <c r="AQ351" s="89">
        <v>0</v>
      </c>
      <c r="AR351" s="89">
        <v>0</v>
      </c>
      <c r="AS351" s="89">
        <v>0</v>
      </c>
      <c r="AT351" s="89">
        <v>0</v>
      </c>
      <c r="AU351" s="89">
        <v>0</v>
      </c>
      <c r="AV351" s="89">
        <v>0</v>
      </c>
      <c r="AW351" s="89">
        <v>0</v>
      </c>
      <c r="AX351" s="89">
        <v>0</v>
      </c>
      <c r="AY351" s="89">
        <v>0</v>
      </c>
      <c r="AZ351" s="65">
        <f t="shared" si="219"/>
        <v>0</v>
      </c>
      <c r="BA351" s="65">
        <f t="shared" si="219"/>
        <v>0</v>
      </c>
      <c r="BB351" s="65">
        <f t="shared" si="219"/>
        <v>0</v>
      </c>
      <c r="BC351" s="65">
        <f t="shared" si="219"/>
        <v>0</v>
      </c>
      <c r="BD351" s="65">
        <f t="shared" si="219"/>
        <v>0</v>
      </c>
      <c r="BE351" s="65">
        <f t="shared" si="219"/>
        <v>0</v>
      </c>
      <c r="BF351" s="65">
        <f t="shared" si="220"/>
        <v>0</v>
      </c>
      <c r="BG351" s="65">
        <f t="shared" si="220"/>
        <v>0</v>
      </c>
      <c r="BH351" s="65">
        <f t="shared" si="220"/>
        <v>0</v>
      </c>
      <c r="BI351" s="65">
        <f t="shared" si="220"/>
        <v>0</v>
      </c>
      <c r="BJ351" s="65">
        <f t="shared" si="220"/>
        <v>0</v>
      </c>
      <c r="BK351" s="65">
        <f t="shared" si="220"/>
        <v>0</v>
      </c>
    </row>
    <row r="352" spans="2:63" hidden="1" outlineLevel="1">
      <c r="B352" s="56" t="s">
        <v>66</v>
      </c>
      <c r="C352" s="56" t="s">
        <v>57</v>
      </c>
      <c r="D352" s="88">
        <f t="shared" si="196"/>
        <v>0</v>
      </c>
      <c r="E352" s="88">
        <f t="shared" si="197"/>
        <v>0</v>
      </c>
      <c r="F352" s="65">
        <f t="shared" si="198"/>
        <v>0</v>
      </c>
      <c r="G352" s="65">
        <f t="shared" si="199"/>
        <v>0</v>
      </c>
      <c r="H352" s="65">
        <f t="shared" si="200"/>
        <v>0</v>
      </c>
      <c r="J352" s="88">
        <f t="shared" si="201"/>
        <v>0.98181273673250569</v>
      </c>
      <c r="K352" s="88">
        <f t="shared" si="202"/>
        <v>2.6763865677918103E-3</v>
      </c>
      <c r="L352" s="88">
        <f t="shared" si="203"/>
        <v>1.5510876699702537E-2</v>
      </c>
      <c r="M352" s="88">
        <f t="shared" si="204"/>
        <v>0</v>
      </c>
      <c r="N352" s="88">
        <f t="shared" si="205"/>
        <v>0</v>
      </c>
      <c r="O352" s="88">
        <f t="shared" si="206"/>
        <v>0</v>
      </c>
      <c r="P352" s="65">
        <f t="shared" si="207"/>
        <v>0</v>
      </c>
      <c r="Q352" s="65">
        <f t="shared" si="207"/>
        <v>0</v>
      </c>
      <c r="R352" s="65">
        <f t="shared" si="207"/>
        <v>0</v>
      </c>
      <c r="S352" s="65">
        <f t="shared" si="195"/>
        <v>0</v>
      </c>
      <c r="T352" s="65">
        <f t="shared" si="208"/>
        <v>0</v>
      </c>
      <c r="U352" s="65">
        <f t="shared" si="208"/>
        <v>0</v>
      </c>
      <c r="V352" s="89">
        <f t="shared" si="209"/>
        <v>0</v>
      </c>
      <c r="W352" s="89">
        <f t="shared" si="210"/>
        <v>0</v>
      </c>
      <c r="X352" s="89">
        <f t="shared" si="211"/>
        <v>0</v>
      </c>
      <c r="Y352" s="89">
        <f t="shared" si="212"/>
        <v>0</v>
      </c>
      <c r="Z352" s="89">
        <f t="shared" si="213"/>
        <v>0</v>
      </c>
      <c r="AA352" s="89">
        <f t="shared" si="213"/>
        <v>0</v>
      </c>
      <c r="AB352" s="89">
        <f t="shared" si="214"/>
        <v>0</v>
      </c>
      <c r="AC352" s="89">
        <f t="shared" si="215"/>
        <v>0</v>
      </c>
      <c r="AD352" s="89">
        <f t="shared" si="216"/>
        <v>0</v>
      </c>
      <c r="AE352" s="89">
        <f t="shared" si="217"/>
        <v>0</v>
      </c>
      <c r="AF352" s="89">
        <f t="shared" si="218"/>
        <v>0</v>
      </c>
      <c r="AG352" s="89">
        <f t="shared" si="218"/>
        <v>0</v>
      </c>
      <c r="AH352" s="65">
        <v>3163651</v>
      </c>
      <c r="AI352" s="65">
        <v>8624</v>
      </c>
      <c r="AJ352" s="65">
        <v>49980</v>
      </c>
      <c r="AK352" s="65">
        <v>0</v>
      </c>
      <c r="AL352" s="65">
        <v>0</v>
      </c>
      <c r="AM352" s="65">
        <v>0</v>
      </c>
      <c r="AN352" s="89">
        <v>3675940231</v>
      </c>
      <c r="AO352" s="89">
        <v>12070356</v>
      </c>
      <c r="AP352" s="89">
        <v>70959146</v>
      </c>
      <c r="AQ352" s="89">
        <v>0</v>
      </c>
      <c r="AR352" s="89">
        <v>0</v>
      </c>
      <c r="AS352" s="89">
        <v>0</v>
      </c>
      <c r="AT352" s="89">
        <v>2951999544</v>
      </c>
      <c r="AU352" s="89">
        <v>8095388</v>
      </c>
      <c r="AV352" s="89">
        <v>53655683</v>
      </c>
      <c r="AW352" s="89">
        <v>0</v>
      </c>
      <c r="AX352" s="89">
        <v>0</v>
      </c>
      <c r="AY352" s="89">
        <v>0</v>
      </c>
      <c r="AZ352" s="65">
        <f t="shared" si="219"/>
        <v>1161.9297548939501</v>
      </c>
      <c r="BA352" s="65">
        <f t="shared" si="219"/>
        <v>1399.623840445269</v>
      </c>
      <c r="BB352" s="65">
        <f t="shared" si="219"/>
        <v>1419.7508203281313</v>
      </c>
      <c r="BC352" s="65">
        <f t="shared" si="219"/>
        <v>0</v>
      </c>
      <c r="BD352" s="65">
        <f t="shared" si="219"/>
        <v>0</v>
      </c>
      <c r="BE352" s="65">
        <f t="shared" si="219"/>
        <v>0</v>
      </c>
      <c r="BF352" s="65">
        <f t="shared" si="220"/>
        <v>933.09898721445575</v>
      </c>
      <c r="BG352" s="65">
        <f t="shared" si="220"/>
        <v>938.7045454545455</v>
      </c>
      <c r="BH352" s="65">
        <f t="shared" si="220"/>
        <v>1073.5430772308923</v>
      </c>
      <c r="BI352" s="65">
        <f t="shared" si="220"/>
        <v>0</v>
      </c>
      <c r="BJ352" s="65">
        <f t="shared" si="220"/>
        <v>0</v>
      </c>
      <c r="BK352" s="65">
        <f t="shared" si="220"/>
        <v>0</v>
      </c>
    </row>
    <row r="353" spans="2:63" hidden="1" outlineLevel="1">
      <c r="B353" s="56" t="s">
        <v>66</v>
      </c>
      <c r="C353" s="56" t="s">
        <v>56</v>
      </c>
      <c r="D353" s="88">
        <f t="shared" si="196"/>
        <v>0</v>
      </c>
      <c r="E353" s="88">
        <f t="shared" si="197"/>
        <v>0</v>
      </c>
      <c r="F353" s="65">
        <f t="shared" si="198"/>
        <v>0</v>
      </c>
      <c r="G353" s="65">
        <f t="shared" si="199"/>
        <v>0</v>
      </c>
      <c r="H353" s="65">
        <f t="shared" si="200"/>
        <v>0</v>
      </c>
      <c r="J353" s="88">
        <f t="shared" si="201"/>
        <v>0.30233918275901323</v>
      </c>
      <c r="K353" s="88">
        <f t="shared" si="202"/>
        <v>0.12386860133278009</v>
      </c>
      <c r="L353" s="88">
        <f t="shared" si="203"/>
        <v>0.13222723531624195</v>
      </c>
      <c r="M353" s="88">
        <f t="shared" si="204"/>
        <v>0.1679988102863024</v>
      </c>
      <c r="N353" s="88">
        <f t="shared" si="205"/>
        <v>0.21758625555448893</v>
      </c>
      <c r="O353" s="88">
        <f t="shared" si="206"/>
        <v>5.5979914751173407E-2</v>
      </c>
      <c r="P353" s="65">
        <f t="shared" si="207"/>
        <v>0</v>
      </c>
      <c r="Q353" s="65">
        <f t="shared" si="207"/>
        <v>0</v>
      </c>
      <c r="R353" s="65">
        <f t="shared" si="207"/>
        <v>0</v>
      </c>
      <c r="S353" s="65">
        <f t="shared" si="195"/>
        <v>0</v>
      </c>
      <c r="T353" s="65">
        <f t="shared" si="208"/>
        <v>0</v>
      </c>
      <c r="U353" s="65">
        <f t="shared" si="208"/>
        <v>0</v>
      </c>
      <c r="V353" s="89">
        <f t="shared" si="209"/>
        <v>0</v>
      </c>
      <c r="W353" s="89">
        <f t="shared" si="210"/>
        <v>0</v>
      </c>
      <c r="X353" s="89">
        <f t="shared" si="211"/>
        <v>0</v>
      </c>
      <c r="Y353" s="89">
        <f t="shared" si="212"/>
        <v>0</v>
      </c>
      <c r="Z353" s="89">
        <f t="shared" si="213"/>
        <v>0</v>
      </c>
      <c r="AA353" s="89">
        <f t="shared" si="213"/>
        <v>0</v>
      </c>
      <c r="AB353" s="89">
        <f t="shared" si="214"/>
        <v>0</v>
      </c>
      <c r="AC353" s="89">
        <f t="shared" si="215"/>
        <v>0</v>
      </c>
      <c r="AD353" s="89">
        <f t="shared" si="216"/>
        <v>0</v>
      </c>
      <c r="AE353" s="89">
        <f t="shared" si="217"/>
        <v>0</v>
      </c>
      <c r="AF353" s="89">
        <f t="shared" si="218"/>
        <v>0</v>
      </c>
      <c r="AG353" s="89">
        <f t="shared" si="218"/>
        <v>0</v>
      </c>
      <c r="AH353" s="65">
        <v>0</v>
      </c>
      <c r="AI353" s="65">
        <v>0</v>
      </c>
      <c r="AJ353" s="65">
        <v>0</v>
      </c>
      <c r="AK353" s="65">
        <v>0</v>
      </c>
      <c r="AL353" s="65">
        <v>0</v>
      </c>
      <c r="AM353" s="65">
        <v>0</v>
      </c>
      <c r="AN353" s="89">
        <v>0</v>
      </c>
      <c r="AO353" s="89">
        <v>0</v>
      </c>
      <c r="AP353" s="89">
        <v>0</v>
      </c>
      <c r="AQ353" s="89">
        <v>0</v>
      </c>
      <c r="AR353" s="89">
        <v>0</v>
      </c>
      <c r="AS353" s="89">
        <v>0</v>
      </c>
      <c r="AT353" s="89">
        <v>0</v>
      </c>
      <c r="AU353" s="89">
        <v>0</v>
      </c>
      <c r="AV353" s="89">
        <v>0</v>
      </c>
      <c r="AW353" s="89">
        <v>0</v>
      </c>
      <c r="AX353" s="89">
        <v>0</v>
      </c>
      <c r="AY353" s="89">
        <v>0</v>
      </c>
      <c r="AZ353" s="65">
        <f t="shared" si="219"/>
        <v>0</v>
      </c>
      <c r="BA353" s="65">
        <f t="shared" si="219"/>
        <v>0</v>
      </c>
      <c r="BB353" s="65">
        <f t="shared" si="219"/>
        <v>0</v>
      </c>
      <c r="BC353" s="65">
        <f t="shared" si="219"/>
        <v>0</v>
      </c>
      <c r="BD353" s="65">
        <f t="shared" si="219"/>
        <v>0</v>
      </c>
      <c r="BE353" s="65">
        <f t="shared" si="219"/>
        <v>0</v>
      </c>
      <c r="BF353" s="65">
        <f t="shared" si="220"/>
        <v>0</v>
      </c>
      <c r="BG353" s="65">
        <f t="shared" si="220"/>
        <v>0</v>
      </c>
      <c r="BH353" s="65">
        <f t="shared" si="220"/>
        <v>0</v>
      </c>
      <c r="BI353" s="65">
        <f t="shared" si="220"/>
        <v>0</v>
      </c>
      <c r="BJ353" s="65">
        <f t="shared" si="220"/>
        <v>0</v>
      </c>
      <c r="BK353" s="65">
        <f t="shared" si="220"/>
        <v>0</v>
      </c>
    </row>
    <row r="354" spans="2:63" hidden="1" outlineLevel="1">
      <c r="B354" s="56" t="s">
        <v>66</v>
      </c>
      <c r="C354" s="56" t="s">
        <v>55</v>
      </c>
      <c r="D354" s="88">
        <f t="shared" si="196"/>
        <v>0</v>
      </c>
      <c r="E354" s="88">
        <f t="shared" si="197"/>
        <v>0</v>
      </c>
      <c r="F354" s="65">
        <f t="shared" si="198"/>
        <v>0</v>
      </c>
      <c r="G354" s="65">
        <f t="shared" si="199"/>
        <v>0</v>
      </c>
      <c r="H354" s="65">
        <f t="shared" si="200"/>
        <v>0</v>
      </c>
      <c r="J354" s="88">
        <f t="shared" si="201"/>
        <v>0.30233918275901323</v>
      </c>
      <c r="K354" s="88">
        <f t="shared" si="202"/>
        <v>0.12386860133278009</v>
      </c>
      <c r="L354" s="88">
        <f t="shared" si="203"/>
        <v>0.13222723531624195</v>
      </c>
      <c r="M354" s="88">
        <f t="shared" si="204"/>
        <v>0.1679988102863024</v>
      </c>
      <c r="N354" s="88">
        <f t="shared" si="205"/>
        <v>0.21758625555448893</v>
      </c>
      <c r="O354" s="88">
        <f t="shared" si="206"/>
        <v>5.5979914751173407E-2</v>
      </c>
      <c r="P354" s="65">
        <f t="shared" si="207"/>
        <v>0</v>
      </c>
      <c r="Q354" s="65">
        <f t="shared" si="207"/>
        <v>0</v>
      </c>
      <c r="R354" s="65">
        <f t="shared" si="207"/>
        <v>0</v>
      </c>
      <c r="S354" s="65">
        <f t="shared" si="195"/>
        <v>0</v>
      </c>
      <c r="T354" s="65">
        <f t="shared" si="208"/>
        <v>0</v>
      </c>
      <c r="U354" s="65">
        <f t="shared" si="208"/>
        <v>0</v>
      </c>
      <c r="V354" s="89">
        <f t="shared" si="209"/>
        <v>0</v>
      </c>
      <c r="W354" s="89">
        <f t="shared" si="210"/>
        <v>0</v>
      </c>
      <c r="X354" s="89">
        <f t="shared" si="211"/>
        <v>0</v>
      </c>
      <c r="Y354" s="89">
        <f t="shared" si="212"/>
        <v>0</v>
      </c>
      <c r="Z354" s="89">
        <f t="shared" si="213"/>
        <v>0</v>
      </c>
      <c r="AA354" s="89">
        <f t="shared" si="213"/>
        <v>0</v>
      </c>
      <c r="AB354" s="89">
        <f t="shared" si="214"/>
        <v>0</v>
      </c>
      <c r="AC354" s="89">
        <f t="shared" si="215"/>
        <v>0</v>
      </c>
      <c r="AD354" s="89">
        <f t="shared" si="216"/>
        <v>0</v>
      </c>
      <c r="AE354" s="89">
        <f t="shared" si="217"/>
        <v>0</v>
      </c>
      <c r="AF354" s="89">
        <f t="shared" si="218"/>
        <v>0</v>
      </c>
      <c r="AG354" s="89">
        <f t="shared" si="218"/>
        <v>0</v>
      </c>
      <c r="AH354" s="65">
        <v>0</v>
      </c>
      <c r="AI354" s="65">
        <v>0</v>
      </c>
      <c r="AJ354" s="65">
        <v>0</v>
      </c>
      <c r="AK354" s="65">
        <v>0</v>
      </c>
      <c r="AL354" s="65">
        <v>0</v>
      </c>
      <c r="AM354" s="65">
        <v>0</v>
      </c>
      <c r="AN354" s="89">
        <v>0</v>
      </c>
      <c r="AO354" s="89">
        <v>0</v>
      </c>
      <c r="AP354" s="89">
        <v>0</v>
      </c>
      <c r="AQ354" s="89">
        <v>0</v>
      </c>
      <c r="AR354" s="89">
        <v>0</v>
      </c>
      <c r="AS354" s="89">
        <v>0</v>
      </c>
      <c r="AT354" s="89">
        <v>0</v>
      </c>
      <c r="AU354" s="89">
        <v>0</v>
      </c>
      <c r="AV354" s="89">
        <v>0</v>
      </c>
      <c r="AW354" s="89">
        <v>0</v>
      </c>
      <c r="AX354" s="89">
        <v>0</v>
      </c>
      <c r="AY354" s="89">
        <v>0</v>
      </c>
      <c r="AZ354" s="65">
        <f t="shared" si="219"/>
        <v>0</v>
      </c>
      <c r="BA354" s="65">
        <f t="shared" si="219"/>
        <v>0</v>
      </c>
      <c r="BB354" s="65">
        <f t="shared" si="219"/>
        <v>0</v>
      </c>
      <c r="BC354" s="65">
        <f t="shared" si="219"/>
        <v>0</v>
      </c>
      <c r="BD354" s="65">
        <f t="shared" si="219"/>
        <v>0</v>
      </c>
      <c r="BE354" s="65">
        <f t="shared" si="219"/>
        <v>0</v>
      </c>
      <c r="BF354" s="65">
        <f t="shared" si="220"/>
        <v>0</v>
      </c>
      <c r="BG354" s="65">
        <f t="shared" si="220"/>
        <v>0</v>
      </c>
      <c r="BH354" s="65">
        <f t="shared" si="220"/>
        <v>0</v>
      </c>
      <c r="BI354" s="65">
        <f t="shared" si="220"/>
        <v>0</v>
      </c>
      <c r="BJ354" s="65">
        <f t="shared" si="220"/>
        <v>0</v>
      </c>
      <c r="BK354" s="65">
        <f t="shared" si="220"/>
        <v>0</v>
      </c>
    </row>
    <row r="355" spans="2:63" hidden="1" outlineLevel="1">
      <c r="B355" s="56" t="s">
        <v>66</v>
      </c>
      <c r="C355" s="56" t="s">
        <v>39</v>
      </c>
      <c r="D355" s="88">
        <f t="shared" si="196"/>
        <v>0</v>
      </c>
      <c r="E355" s="88">
        <f t="shared" si="197"/>
        <v>0</v>
      </c>
      <c r="F355" s="65">
        <f t="shared" si="198"/>
        <v>0</v>
      </c>
      <c r="G355" s="65">
        <f t="shared" si="199"/>
        <v>0</v>
      </c>
      <c r="H355" s="65">
        <f t="shared" si="200"/>
        <v>0</v>
      </c>
      <c r="J355" s="88">
        <f t="shared" si="201"/>
        <v>0.30233918275901323</v>
      </c>
      <c r="K355" s="88">
        <f t="shared" si="202"/>
        <v>0.12386860133278009</v>
      </c>
      <c r="L355" s="88">
        <f t="shared" si="203"/>
        <v>0.13222723531624195</v>
      </c>
      <c r="M355" s="88">
        <f t="shared" si="204"/>
        <v>0.1679988102863024</v>
      </c>
      <c r="N355" s="88">
        <f t="shared" si="205"/>
        <v>0.21758625555448893</v>
      </c>
      <c r="O355" s="88">
        <f t="shared" si="206"/>
        <v>5.5979914751173407E-2</v>
      </c>
      <c r="P355" s="65">
        <f t="shared" si="207"/>
        <v>0</v>
      </c>
      <c r="Q355" s="65">
        <f t="shared" si="207"/>
        <v>0</v>
      </c>
      <c r="R355" s="65">
        <f t="shared" si="207"/>
        <v>0</v>
      </c>
      <c r="S355" s="65">
        <f t="shared" si="195"/>
        <v>0</v>
      </c>
      <c r="T355" s="65">
        <f t="shared" si="208"/>
        <v>0</v>
      </c>
      <c r="U355" s="65">
        <f t="shared" si="208"/>
        <v>0</v>
      </c>
      <c r="V355" s="89">
        <f t="shared" si="209"/>
        <v>0</v>
      </c>
      <c r="W355" s="89">
        <f t="shared" si="210"/>
        <v>0</v>
      </c>
      <c r="X355" s="89">
        <f t="shared" si="211"/>
        <v>0</v>
      </c>
      <c r="Y355" s="89">
        <f t="shared" si="212"/>
        <v>0</v>
      </c>
      <c r="Z355" s="89">
        <f t="shared" si="213"/>
        <v>0</v>
      </c>
      <c r="AA355" s="89">
        <f t="shared" si="213"/>
        <v>0</v>
      </c>
      <c r="AB355" s="89">
        <f t="shared" si="214"/>
        <v>0</v>
      </c>
      <c r="AC355" s="89">
        <f t="shared" si="215"/>
        <v>0</v>
      </c>
      <c r="AD355" s="89">
        <f t="shared" si="216"/>
        <v>0</v>
      </c>
      <c r="AE355" s="89">
        <f t="shared" si="217"/>
        <v>0</v>
      </c>
      <c r="AF355" s="89">
        <f t="shared" si="218"/>
        <v>0</v>
      </c>
      <c r="AG355" s="89">
        <f t="shared" si="218"/>
        <v>0</v>
      </c>
      <c r="AH355" s="65">
        <v>0</v>
      </c>
      <c r="AI355" s="65">
        <v>0</v>
      </c>
      <c r="AJ355" s="65">
        <v>0</v>
      </c>
      <c r="AK355" s="65">
        <v>0</v>
      </c>
      <c r="AL355" s="65">
        <v>0</v>
      </c>
      <c r="AM355" s="65">
        <v>0</v>
      </c>
      <c r="AN355" s="89">
        <v>0</v>
      </c>
      <c r="AO355" s="89">
        <v>0</v>
      </c>
      <c r="AP355" s="89">
        <v>0</v>
      </c>
      <c r="AQ355" s="89">
        <v>0</v>
      </c>
      <c r="AR355" s="89">
        <v>0</v>
      </c>
      <c r="AS355" s="89">
        <v>0</v>
      </c>
      <c r="AT355" s="89">
        <v>0</v>
      </c>
      <c r="AU355" s="89">
        <v>0</v>
      </c>
      <c r="AV355" s="89">
        <v>0</v>
      </c>
      <c r="AW355" s="89">
        <v>0</v>
      </c>
      <c r="AX355" s="89">
        <v>0</v>
      </c>
      <c r="AY355" s="89">
        <v>0</v>
      </c>
      <c r="AZ355" s="65">
        <f t="shared" si="219"/>
        <v>0</v>
      </c>
      <c r="BA355" s="65">
        <f t="shared" si="219"/>
        <v>0</v>
      </c>
      <c r="BB355" s="65">
        <f t="shared" si="219"/>
        <v>0</v>
      </c>
      <c r="BC355" s="65">
        <f t="shared" si="219"/>
        <v>0</v>
      </c>
      <c r="BD355" s="65">
        <f t="shared" si="219"/>
        <v>0</v>
      </c>
      <c r="BE355" s="65">
        <f t="shared" si="219"/>
        <v>0</v>
      </c>
      <c r="BF355" s="65">
        <f t="shared" si="220"/>
        <v>0</v>
      </c>
      <c r="BG355" s="65">
        <f t="shared" si="220"/>
        <v>0</v>
      </c>
      <c r="BH355" s="65">
        <f t="shared" si="220"/>
        <v>0</v>
      </c>
      <c r="BI355" s="65">
        <f t="shared" si="220"/>
        <v>0</v>
      </c>
      <c r="BJ355" s="65">
        <f t="shared" si="220"/>
        <v>0</v>
      </c>
      <c r="BK355" s="65">
        <f t="shared" si="220"/>
        <v>0</v>
      </c>
    </row>
    <row r="356" spans="2:63" hidden="1" outlineLevel="1">
      <c r="B356" s="56" t="s">
        <v>66</v>
      </c>
      <c r="C356" s="56" t="s">
        <v>38</v>
      </c>
      <c r="D356" s="88">
        <f t="shared" si="196"/>
        <v>0</v>
      </c>
      <c r="E356" s="88">
        <f t="shared" si="197"/>
        <v>0</v>
      </c>
      <c r="F356" s="65">
        <f t="shared" si="198"/>
        <v>0</v>
      </c>
      <c r="G356" s="65">
        <f t="shared" si="199"/>
        <v>0</v>
      </c>
      <c r="H356" s="65">
        <f t="shared" si="200"/>
        <v>0</v>
      </c>
      <c r="J356" s="88">
        <f t="shared" si="201"/>
        <v>6.6515495086923657E-2</v>
      </c>
      <c r="K356" s="88">
        <f t="shared" si="202"/>
        <v>2.4737167594310453E-3</v>
      </c>
      <c r="L356" s="88">
        <f t="shared" si="203"/>
        <v>0.93066721638150207</v>
      </c>
      <c r="M356" s="88">
        <f t="shared" si="204"/>
        <v>0</v>
      </c>
      <c r="N356" s="88">
        <f t="shared" si="205"/>
        <v>3.435717721432007E-4</v>
      </c>
      <c r="O356" s="88">
        <f t="shared" si="206"/>
        <v>0</v>
      </c>
      <c r="P356" s="65">
        <f t="shared" si="207"/>
        <v>0</v>
      </c>
      <c r="Q356" s="65">
        <f t="shared" si="207"/>
        <v>0</v>
      </c>
      <c r="R356" s="65">
        <f t="shared" si="207"/>
        <v>0</v>
      </c>
      <c r="S356" s="65">
        <f t="shared" si="195"/>
        <v>0</v>
      </c>
      <c r="T356" s="65">
        <f t="shared" si="208"/>
        <v>0</v>
      </c>
      <c r="U356" s="65">
        <f t="shared" si="208"/>
        <v>0</v>
      </c>
      <c r="V356" s="89">
        <f t="shared" si="209"/>
        <v>0</v>
      </c>
      <c r="W356" s="89">
        <f t="shared" si="210"/>
        <v>0</v>
      </c>
      <c r="X356" s="89">
        <f t="shared" si="211"/>
        <v>0</v>
      </c>
      <c r="Y356" s="89">
        <f t="shared" si="212"/>
        <v>0</v>
      </c>
      <c r="Z356" s="89">
        <f t="shared" si="213"/>
        <v>0</v>
      </c>
      <c r="AA356" s="89">
        <f t="shared" si="213"/>
        <v>0</v>
      </c>
      <c r="AB356" s="89">
        <f t="shared" si="214"/>
        <v>0</v>
      </c>
      <c r="AC356" s="89">
        <f t="shared" si="215"/>
        <v>0</v>
      </c>
      <c r="AD356" s="89">
        <f t="shared" si="216"/>
        <v>0</v>
      </c>
      <c r="AE356" s="89">
        <f t="shared" si="217"/>
        <v>0</v>
      </c>
      <c r="AF356" s="89">
        <f t="shared" si="218"/>
        <v>0</v>
      </c>
      <c r="AG356" s="89">
        <f t="shared" si="218"/>
        <v>0</v>
      </c>
      <c r="AH356" s="65">
        <v>968</v>
      </c>
      <c r="AI356" s="65">
        <v>36</v>
      </c>
      <c r="AJ356" s="65">
        <v>13544</v>
      </c>
      <c r="AK356" s="65">
        <v>0</v>
      </c>
      <c r="AL356" s="65">
        <v>5</v>
      </c>
      <c r="AM356" s="65">
        <v>0</v>
      </c>
      <c r="AN356" s="89">
        <v>1426254</v>
      </c>
      <c r="AO356" s="89">
        <v>59527</v>
      </c>
      <c r="AP356" s="89">
        <v>22477234</v>
      </c>
      <c r="AQ356" s="89">
        <v>0</v>
      </c>
      <c r="AR356" s="89">
        <v>9829</v>
      </c>
      <c r="AS356" s="89">
        <v>0</v>
      </c>
      <c r="AT356" s="89">
        <v>701800</v>
      </c>
      <c r="AU356" s="89">
        <v>25092</v>
      </c>
      <c r="AV356" s="89">
        <v>9980700</v>
      </c>
      <c r="AW356" s="89">
        <v>0</v>
      </c>
      <c r="AX356" s="89">
        <v>3961</v>
      </c>
      <c r="AY356" s="89">
        <v>0</v>
      </c>
      <c r="AZ356" s="65">
        <f t="shared" si="219"/>
        <v>1473.4028925619834</v>
      </c>
      <c r="BA356" s="65">
        <f t="shared" si="219"/>
        <v>1653.5277777777778</v>
      </c>
      <c r="BB356" s="65">
        <f t="shared" si="219"/>
        <v>1659.5713230950976</v>
      </c>
      <c r="BC356" s="65">
        <f t="shared" si="219"/>
        <v>0</v>
      </c>
      <c r="BD356" s="65">
        <f t="shared" si="219"/>
        <v>1965.8</v>
      </c>
      <c r="BE356" s="65">
        <f t="shared" si="219"/>
        <v>0</v>
      </c>
      <c r="BF356" s="65">
        <f t="shared" si="220"/>
        <v>725</v>
      </c>
      <c r="BG356" s="65">
        <f t="shared" si="220"/>
        <v>697</v>
      </c>
      <c r="BH356" s="65">
        <f t="shared" si="220"/>
        <v>736.90933254577669</v>
      </c>
      <c r="BI356" s="65">
        <f t="shared" si="220"/>
        <v>0</v>
      </c>
      <c r="BJ356" s="65">
        <f t="shared" si="220"/>
        <v>792.2</v>
      </c>
      <c r="BK356" s="65">
        <f t="shared" si="220"/>
        <v>0</v>
      </c>
    </row>
    <row r="357" spans="2:63" hidden="1" outlineLevel="1">
      <c r="B357" s="56" t="s">
        <v>66</v>
      </c>
      <c r="C357" s="56" t="s">
        <v>37</v>
      </c>
      <c r="D357" s="88">
        <f t="shared" si="196"/>
        <v>0</v>
      </c>
      <c r="E357" s="88">
        <f t="shared" si="197"/>
        <v>0</v>
      </c>
      <c r="F357" s="65">
        <f t="shared" si="198"/>
        <v>0</v>
      </c>
      <c r="G357" s="65">
        <f t="shared" si="199"/>
        <v>0</v>
      </c>
      <c r="H357" s="65">
        <f t="shared" si="200"/>
        <v>0</v>
      </c>
      <c r="J357" s="88">
        <f t="shared" si="201"/>
        <v>0.30233918275901323</v>
      </c>
      <c r="K357" s="88">
        <f t="shared" si="202"/>
        <v>0.12386860133278009</v>
      </c>
      <c r="L357" s="88">
        <f t="shared" si="203"/>
        <v>0.13222723531624195</v>
      </c>
      <c r="M357" s="88">
        <f t="shared" si="204"/>
        <v>0.1679988102863024</v>
      </c>
      <c r="N357" s="88">
        <f t="shared" si="205"/>
        <v>0.21758625555448893</v>
      </c>
      <c r="O357" s="88">
        <f t="shared" si="206"/>
        <v>5.5979914751173407E-2</v>
      </c>
      <c r="P357" s="65">
        <f t="shared" si="207"/>
        <v>0</v>
      </c>
      <c r="Q357" s="65">
        <f t="shared" si="207"/>
        <v>0</v>
      </c>
      <c r="R357" s="65">
        <f t="shared" si="207"/>
        <v>0</v>
      </c>
      <c r="S357" s="65">
        <f t="shared" si="195"/>
        <v>0</v>
      </c>
      <c r="T357" s="65">
        <f t="shared" si="208"/>
        <v>0</v>
      </c>
      <c r="U357" s="65">
        <f t="shared" si="208"/>
        <v>0</v>
      </c>
      <c r="V357" s="89">
        <f t="shared" si="209"/>
        <v>0</v>
      </c>
      <c r="W357" s="89">
        <f t="shared" si="210"/>
        <v>0</v>
      </c>
      <c r="X357" s="89">
        <f t="shared" si="211"/>
        <v>0</v>
      </c>
      <c r="Y357" s="89">
        <f t="shared" si="212"/>
        <v>0</v>
      </c>
      <c r="Z357" s="89">
        <f t="shared" si="213"/>
        <v>0</v>
      </c>
      <c r="AA357" s="89">
        <f t="shared" si="213"/>
        <v>0</v>
      </c>
      <c r="AB357" s="89">
        <f t="shared" si="214"/>
        <v>0</v>
      </c>
      <c r="AC357" s="89">
        <f t="shared" si="215"/>
        <v>0</v>
      </c>
      <c r="AD357" s="89">
        <f t="shared" si="216"/>
        <v>0</v>
      </c>
      <c r="AE357" s="89">
        <f t="shared" si="217"/>
        <v>0</v>
      </c>
      <c r="AF357" s="89">
        <f t="shared" si="218"/>
        <v>0</v>
      </c>
      <c r="AG357" s="89">
        <f t="shared" si="218"/>
        <v>0</v>
      </c>
      <c r="AH357" s="65">
        <v>0</v>
      </c>
      <c r="AI357" s="65">
        <v>0</v>
      </c>
      <c r="AJ357" s="65">
        <v>0</v>
      </c>
      <c r="AK357" s="65">
        <v>0</v>
      </c>
      <c r="AL357" s="65">
        <v>0</v>
      </c>
      <c r="AM357" s="65">
        <v>0</v>
      </c>
      <c r="AN357" s="89">
        <v>0</v>
      </c>
      <c r="AO357" s="89">
        <v>0</v>
      </c>
      <c r="AP357" s="89">
        <v>0</v>
      </c>
      <c r="AQ357" s="89">
        <v>0</v>
      </c>
      <c r="AR357" s="89">
        <v>0</v>
      </c>
      <c r="AS357" s="89">
        <v>0</v>
      </c>
      <c r="AT357" s="89">
        <v>0</v>
      </c>
      <c r="AU357" s="89">
        <v>0</v>
      </c>
      <c r="AV357" s="89">
        <v>0</v>
      </c>
      <c r="AW357" s="89">
        <v>0</v>
      </c>
      <c r="AX357" s="89">
        <v>0</v>
      </c>
      <c r="AY357" s="89">
        <v>0</v>
      </c>
      <c r="AZ357" s="65">
        <f t="shared" si="219"/>
        <v>0</v>
      </c>
      <c r="BA357" s="65">
        <f t="shared" si="219"/>
        <v>0</v>
      </c>
      <c r="BB357" s="65">
        <f t="shared" si="219"/>
        <v>0</v>
      </c>
      <c r="BC357" s="65">
        <f t="shared" si="219"/>
        <v>0</v>
      </c>
      <c r="BD357" s="65">
        <f t="shared" si="219"/>
        <v>0</v>
      </c>
      <c r="BE357" s="65">
        <f t="shared" si="219"/>
        <v>0</v>
      </c>
      <c r="BF357" s="65">
        <f t="shared" si="220"/>
        <v>0</v>
      </c>
      <c r="BG357" s="65">
        <f t="shared" si="220"/>
        <v>0</v>
      </c>
      <c r="BH357" s="65">
        <f t="shared" si="220"/>
        <v>0</v>
      </c>
      <c r="BI357" s="65">
        <f t="shared" si="220"/>
        <v>0</v>
      </c>
      <c r="BJ357" s="65">
        <f t="shared" si="220"/>
        <v>0</v>
      </c>
      <c r="BK357" s="65">
        <f t="shared" si="220"/>
        <v>0</v>
      </c>
    </row>
    <row r="358" spans="2:63" hidden="1" outlineLevel="1">
      <c r="B358" s="56" t="s">
        <v>66</v>
      </c>
      <c r="C358" s="56" t="s">
        <v>36</v>
      </c>
      <c r="D358" s="88">
        <f t="shared" si="196"/>
        <v>0</v>
      </c>
      <c r="E358" s="88">
        <f t="shared" si="197"/>
        <v>0</v>
      </c>
      <c r="F358" s="65">
        <f t="shared" si="198"/>
        <v>0</v>
      </c>
      <c r="G358" s="65">
        <f t="shared" si="199"/>
        <v>0</v>
      </c>
      <c r="H358" s="65">
        <f t="shared" si="200"/>
        <v>0</v>
      </c>
      <c r="J358" s="88">
        <f t="shared" si="201"/>
        <v>0.30233918275901323</v>
      </c>
      <c r="K358" s="88">
        <f t="shared" si="202"/>
        <v>0.12386860133278009</v>
      </c>
      <c r="L358" s="88">
        <f t="shared" si="203"/>
        <v>0.13222723531624195</v>
      </c>
      <c r="M358" s="88">
        <f t="shared" si="204"/>
        <v>0.1679988102863024</v>
      </c>
      <c r="N358" s="88">
        <f t="shared" si="205"/>
        <v>0.21758625555448893</v>
      </c>
      <c r="O358" s="88">
        <f t="shared" si="206"/>
        <v>5.5979914751173407E-2</v>
      </c>
      <c r="P358" s="65">
        <f t="shared" si="207"/>
        <v>0</v>
      </c>
      <c r="Q358" s="65">
        <f t="shared" si="207"/>
        <v>0</v>
      </c>
      <c r="R358" s="65">
        <f t="shared" si="207"/>
        <v>0</v>
      </c>
      <c r="S358" s="65">
        <f t="shared" si="195"/>
        <v>0</v>
      </c>
      <c r="T358" s="65">
        <f t="shared" si="208"/>
        <v>0</v>
      </c>
      <c r="U358" s="65">
        <f t="shared" si="208"/>
        <v>0</v>
      </c>
      <c r="V358" s="89">
        <f t="shared" si="209"/>
        <v>0</v>
      </c>
      <c r="W358" s="89">
        <f t="shared" si="210"/>
        <v>0</v>
      </c>
      <c r="X358" s="89">
        <f t="shared" si="211"/>
        <v>0</v>
      </c>
      <c r="Y358" s="89">
        <f t="shared" si="212"/>
        <v>0</v>
      </c>
      <c r="Z358" s="89">
        <f t="shared" si="213"/>
        <v>0</v>
      </c>
      <c r="AA358" s="89">
        <f t="shared" si="213"/>
        <v>0</v>
      </c>
      <c r="AB358" s="89">
        <f t="shared" si="214"/>
        <v>0</v>
      </c>
      <c r="AC358" s="89">
        <f t="shared" si="215"/>
        <v>0</v>
      </c>
      <c r="AD358" s="89">
        <f t="shared" si="216"/>
        <v>0</v>
      </c>
      <c r="AE358" s="89">
        <f t="shared" si="217"/>
        <v>0</v>
      </c>
      <c r="AF358" s="89">
        <f t="shared" si="218"/>
        <v>0</v>
      </c>
      <c r="AG358" s="89">
        <f t="shared" si="218"/>
        <v>0</v>
      </c>
      <c r="AH358" s="65">
        <v>0</v>
      </c>
      <c r="AI358" s="65">
        <v>0</v>
      </c>
      <c r="AJ358" s="65">
        <v>0</v>
      </c>
      <c r="AK358" s="65">
        <v>0</v>
      </c>
      <c r="AL358" s="65">
        <v>0</v>
      </c>
      <c r="AM358" s="65">
        <v>0</v>
      </c>
      <c r="AN358" s="89">
        <v>0</v>
      </c>
      <c r="AO358" s="89">
        <v>0</v>
      </c>
      <c r="AP358" s="89">
        <v>0</v>
      </c>
      <c r="AQ358" s="89">
        <v>0</v>
      </c>
      <c r="AR358" s="89">
        <v>0</v>
      </c>
      <c r="AS358" s="89">
        <v>0</v>
      </c>
      <c r="AT358" s="89">
        <v>0</v>
      </c>
      <c r="AU358" s="89">
        <v>0</v>
      </c>
      <c r="AV358" s="89">
        <v>0</v>
      </c>
      <c r="AW358" s="89">
        <v>0</v>
      </c>
      <c r="AX358" s="89">
        <v>0</v>
      </c>
      <c r="AY358" s="89">
        <v>0</v>
      </c>
      <c r="AZ358" s="65">
        <f t="shared" si="219"/>
        <v>0</v>
      </c>
      <c r="BA358" s="65">
        <f t="shared" si="219"/>
        <v>0</v>
      </c>
      <c r="BB358" s="65">
        <f t="shared" si="219"/>
        <v>0</v>
      </c>
      <c r="BC358" s="65">
        <f t="shared" si="219"/>
        <v>0</v>
      </c>
      <c r="BD358" s="65">
        <f t="shared" si="219"/>
        <v>0</v>
      </c>
      <c r="BE358" s="65">
        <f t="shared" si="219"/>
        <v>0</v>
      </c>
      <c r="BF358" s="65">
        <f t="shared" si="220"/>
        <v>0</v>
      </c>
      <c r="BG358" s="65">
        <f t="shared" si="220"/>
        <v>0</v>
      </c>
      <c r="BH358" s="65">
        <f t="shared" si="220"/>
        <v>0</v>
      </c>
      <c r="BI358" s="65">
        <f t="shared" si="220"/>
        <v>0</v>
      </c>
      <c r="BJ358" s="65">
        <f t="shared" si="220"/>
        <v>0</v>
      </c>
      <c r="BK358" s="65">
        <f t="shared" si="220"/>
        <v>0</v>
      </c>
    </row>
    <row r="359" spans="2:63" hidden="1" outlineLevel="1">
      <c r="B359" s="56" t="s">
        <v>66</v>
      </c>
      <c r="C359" s="56" t="s">
        <v>35</v>
      </c>
      <c r="D359" s="88">
        <f t="shared" si="196"/>
        <v>0</v>
      </c>
      <c r="E359" s="88">
        <f t="shared" si="197"/>
        <v>0</v>
      </c>
      <c r="F359" s="65">
        <f t="shared" si="198"/>
        <v>0</v>
      </c>
      <c r="G359" s="65">
        <f t="shared" si="199"/>
        <v>0</v>
      </c>
      <c r="H359" s="65">
        <f t="shared" si="200"/>
        <v>0</v>
      </c>
      <c r="J359" s="88">
        <f t="shared" si="201"/>
        <v>0.30233918275901323</v>
      </c>
      <c r="K359" s="88">
        <f t="shared" si="202"/>
        <v>0.12386860133278009</v>
      </c>
      <c r="L359" s="88">
        <f t="shared" si="203"/>
        <v>0.13222723531624195</v>
      </c>
      <c r="M359" s="88">
        <f t="shared" si="204"/>
        <v>0.1679988102863024</v>
      </c>
      <c r="N359" s="88">
        <f t="shared" si="205"/>
        <v>0.21758625555448893</v>
      </c>
      <c r="O359" s="88">
        <f t="shared" si="206"/>
        <v>5.5979914751173407E-2</v>
      </c>
      <c r="P359" s="65">
        <f t="shared" si="207"/>
        <v>0</v>
      </c>
      <c r="Q359" s="65">
        <f t="shared" si="207"/>
        <v>0</v>
      </c>
      <c r="R359" s="65">
        <f t="shared" si="207"/>
        <v>0</v>
      </c>
      <c r="S359" s="65">
        <f t="shared" si="195"/>
        <v>0</v>
      </c>
      <c r="T359" s="65">
        <f t="shared" si="208"/>
        <v>0</v>
      </c>
      <c r="U359" s="65">
        <f t="shared" si="208"/>
        <v>0</v>
      </c>
      <c r="V359" s="89">
        <f t="shared" si="209"/>
        <v>0</v>
      </c>
      <c r="W359" s="89">
        <f t="shared" si="210"/>
        <v>0</v>
      </c>
      <c r="X359" s="89">
        <f t="shared" si="211"/>
        <v>0</v>
      </c>
      <c r="Y359" s="89">
        <f t="shared" si="212"/>
        <v>0</v>
      </c>
      <c r="Z359" s="89">
        <f t="shared" si="213"/>
        <v>0</v>
      </c>
      <c r="AA359" s="89">
        <f t="shared" si="213"/>
        <v>0</v>
      </c>
      <c r="AB359" s="89">
        <f t="shared" si="214"/>
        <v>0</v>
      </c>
      <c r="AC359" s="89">
        <f t="shared" si="215"/>
        <v>0</v>
      </c>
      <c r="AD359" s="89">
        <f t="shared" si="216"/>
        <v>0</v>
      </c>
      <c r="AE359" s="89">
        <f t="shared" si="217"/>
        <v>0</v>
      </c>
      <c r="AF359" s="89">
        <f t="shared" si="218"/>
        <v>0</v>
      </c>
      <c r="AG359" s="89">
        <f t="shared" si="218"/>
        <v>0</v>
      </c>
      <c r="AH359" s="65">
        <v>0</v>
      </c>
      <c r="AI359" s="65">
        <v>0</v>
      </c>
      <c r="AJ359" s="65">
        <v>0</v>
      </c>
      <c r="AK359" s="65">
        <v>0</v>
      </c>
      <c r="AL359" s="65">
        <v>0</v>
      </c>
      <c r="AM359" s="65">
        <v>0</v>
      </c>
      <c r="AN359" s="89">
        <v>0</v>
      </c>
      <c r="AO359" s="89">
        <v>0</v>
      </c>
      <c r="AP359" s="89">
        <v>0</v>
      </c>
      <c r="AQ359" s="89">
        <v>0</v>
      </c>
      <c r="AR359" s="89">
        <v>0</v>
      </c>
      <c r="AS359" s="89">
        <v>0</v>
      </c>
      <c r="AT359" s="89">
        <v>0</v>
      </c>
      <c r="AU359" s="89">
        <v>0</v>
      </c>
      <c r="AV359" s="89">
        <v>0</v>
      </c>
      <c r="AW359" s="89">
        <v>0</v>
      </c>
      <c r="AX359" s="89">
        <v>0</v>
      </c>
      <c r="AY359" s="89">
        <v>0</v>
      </c>
      <c r="AZ359" s="65">
        <f t="shared" si="219"/>
        <v>0</v>
      </c>
      <c r="BA359" s="65">
        <f t="shared" si="219"/>
        <v>0</v>
      </c>
      <c r="BB359" s="65">
        <f t="shared" si="219"/>
        <v>0</v>
      </c>
      <c r="BC359" s="65">
        <f t="shared" si="219"/>
        <v>0</v>
      </c>
      <c r="BD359" s="65">
        <f t="shared" si="219"/>
        <v>0</v>
      </c>
      <c r="BE359" s="65">
        <f t="shared" si="219"/>
        <v>0</v>
      </c>
      <c r="BF359" s="65">
        <f t="shared" si="220"/>
        <v>0</v>
      </c>
      <c r="BG359" s="65">
        <f t="shared" si="220"/>
        <v>0</v>
      </c>
      <c r="BH359" s="65">
        <f t="shared" si="220"/>
        <v>0</v>
      </c>
      <c r="BI359" s="65">
        <f t="shared" si="220"/>
        <v>0</v>
      </c>
      <c r="BJ359" s="65">
        <f t="shared" si="220"/>
        <v>0</v>
      </c>
      <c r="BK359" s="65">
        <f t="shared" si="220"/>
        <v>0</v>
      </c>
    </row>
    <row r="360" spans="2:63" hidden="1" outlineLevel="1">
      <c r="B360" s="56" t="s">
        <v>66</v>
      </c>
      <c r="C360" s="56" t="s">
        <v>34</v>
      </c>
      <c r="D360" s="88">
        <f t="shared" si="196"/>
        <v>0</v>
      </c>
      <c r="E360" s="88">
        <f t="shared" si="197"/>
        <v>0</v>
      </c>
      <c r="F360" s="65">
        <f t="shared" si="198"/>
        <v>0</v>
      </c>
      <c r="G360" s="65">
        <f t="shared" si="199"/>
        <v>0</v>
      </c>
      <c r="H360" s="65">
        <f t="shared" si="200"/>
        <v>0</v>
      </c>
      <c r="J360" s="88">
        <f t="shared" si="201"/>
        <v>0.30233918275901323</v>
      </c>
      <c r="K360" s="88">
        <f t="shared" si="202"/>
        <v>0.12386860133278009</v>
      </c>
      <c r="L360" s="88">
        <f t="shared" si="203"/>
        <v>0.13222723531624195</v>
      </c>
      <c r="M360" s="88">
        <f t="shared" si="204"/>
        <v>0.1679988102863024</v>
      </c>
      <c r="N360" s="88">
        <f t="shared" si="205"/>
        <v>0.21758625555448893</v>
      </c>
      <c r="O360" s="88">
        <f t="shared" si="206"/>
        <v>5.5979914751173407E-2</v>
      </c>
      <c r="P360" s="65">
        <f t="shared" si="207"/>
        <v>0</v>
      </c>
      <c r="Q360" s="65">
        <f t="shared" si="207"/>
        <v>0</v>
      </c>
      <c r="R360" s="65">
        <f t="shared" si="207"/>
        <v>0</v>
      </c>
      <c r="S360" s="65">
        <f t="shared" si="195"/>
        <v>0</v>
      </c>
      <c r="T360" s="65">
        <f t="shared" si="208"/>
        <v>0</v>
      </c>
      <c r="U360" s="65">
        <f t="shared" si="208"/>
        <v>0</v>
      </c>
      <c r="V360" s="89">
        <f t="shared" si="209"/>
        <v>0</v>
      </c>
      <c r="W360" s="89">
        <f t="shared" si="210"/>
        <v>0</v>
      </c>
      <c r="X360" s="89">
        <f t="shared" si="211"/>
        <v>0</v>
      </c>
      <c r="Y360" s="89">
        <f t="shared" si="212"/>
        <v>0</v>
      </c>
      <c r="Z360" s="89">
        <f t="shared" si="213"/>
        <v>0</v>
      </c>
      <c r="AA360" s="89">
        <f t="shared" si="213"/>
        <v>0</v>
      </c>
      <c r="AB360" s="89">
        <f t="shared" si="214"/>
        <v>0</v>
      </c>
      <c r="AC360" s="89">
        <f t="shared" si="215"/>
        <v>0</v>
      </c>
      <c r="AD360" s="89">
        <f t="shared" si="216"/>
        <v>0</v>
      </c>
      <c r="AE360" s="89">
        <f t="shared" si="217"/>
        <v>0</v>
      </c>
      <c r="AF360" s="89">
        <f t="shared" si="218"/>
        <v>0</v>
      </c>
      <c r="AG360" s="89">
        <f t="shared" si="218"/>
        <v>0</v>
      </c>
      <c r="AH360" s="65">
        <v>0</v>
      </c>
      <c r="AI360" s="65">
        <v>0</v>
      </c>
      <c r="AJ360" s="65">
        <v>0</v>
      </c>
      <c r="AK360" s="65">
        <v>0</v>
      </c>
      <c r="AL360" s="65">
        <v>0</v>
      </c>
      <c r="AM360" s="65">
        <v>0</v>
      </c>
      <c r="AN360" s="89">
        <v>0</v>
      </c>
      <c r="AO360" s="89">
        <v>0</v>
      </c>
      <c r="AP360" s="89">
        <v>0</v>
      </c>
      <c r="AQ360" s="89">
        <v>0</v>
      </c>
      <c r="AR360" s="89">
        <v>0</v>
      </c>
      <c r="AS360" s="89">
        <v>0</v>
      </c>
      <c r="AT360" s="89">
        <v>0</v>
      </c>
      <c r="AU360" s="89">
        <v>0</v>
      </c>
      <c r="AV360" s="89">
        <v>0</v>
      </c>
      <c r="AW360" s="89">
        <v>0</v>
      </c>
      <c r="AX360" s="89">
        <v>0</v>
      </c>
      <c r="AY360" s="89">
        <v>0</v>
      </c>
      <c r="AZ360" s="65">
        <f t="shared" si="219"/>
        <v>0</v>
      </c>
      <c r="BA360" s="65">
        <f t="shared" si="219"/>
        <v>0</v>
      </c>
      <c r="BB360" s="65">
        <f t="shared" si="219"/>
        <v>0</v>
      </c>
      <c r="BC360" s="65">
        <f t="shared" si="219"/>
        <v>0</v>
      </c>
      <c r="BD360" s="65">
        <f t="shared" si="219"/>
        <v>0</v>
      </c>
      <c r="BE360" s="65">
        <f t="shared" si="219"/>
        <v>0</v>
      </c>
      <c r="BF360" s="65">
        <f t="shared" si="220"/>
        <v>0</v>
      </c>
      <c r="BG360" s="65">
        <f t="shared" si="220"/>
        <v>0</v>
      </c>
      <c r="BH360" s="65">
        <f t="shared" si="220"/>
        <v>0</v>
      </c>
      <c r="BI360" s="65">
        <f t="shared" si="220"/>
        <v>0</v>
      </c>
      <c r="BJ360" s="65">
        <f t="shared" si="220"/>
        <v>0</v>
      </c>
      <c r="BK360" s="65">
        <f t="shared" si="220"/>
        <v>0</v>
      </c>
    </row>
    <row r="361" spans="2:63" hidden="1" outlineLevel="1">
      <c r="B361" s="56" t="s">
        <v>66</v>
      </c>
      <c r="C361" s="56" t="s">
        <v>33</v>
      </c>
      <c r="D361" s="88">
        <f t="shared" si="196"/>
        <v>0</v>
      </c>
      <c r="E361" s="88">
        <f t="shared" si="197"/>
        <v>0</v>
      </c>
      <c r="F361" s="65">
        <f t="shared" si="198"/>
        <v>0</v>
      </c>
      <c r="G361" s="65">
        <f t="shared" si="199"/>
        <v>0</v>
      </c>
      <c r="H361" s="65">
        <f t="shared" si="200"/>
        <v>0</v>
      </c>
      <c r="J361" s="88">
        <f t="shared" si="201"/>
        <v>2.9874016503968894E-2</v>
      </c>
      <c r="K361" s="88">
        <f t="shared" si="202"/>
        <v>5.7839821607020515E-3</v>
      </c>
      <c r="L361" s="88">
        <f t="shared" si="203"/>
        <v>9.7028674664094913E-3</v>
      </c>
      <c r="M361" s="88">
        <f t="shared" si="204"/>
        <v>0.95463913386891952</v>
      </c>
      <c r="N361" s="88">
        <f t="shared" si="205"/>
        <v>0</v>
      </c>
      <c r="O361" s="88">
        <f t="shared" si="206"/>
        <v>0</v>
      </c>
      <c r="P361" s="65">
        <f t="shared" si="207"/>
        <v>0</v>
      </c>
      <c r="Q361" s="65">
        <f t="shared" si="207"/>
        <v>0</v>
      </c>
      <c r="R361" s="65">
        <f t="shared" si="207"/>
        <v>0</v>
      </c>
      <c r="S361" s="65">
        <f t="shared" si="195"/>
        <v>0</v>
      </c>
      <c r="T361" s="65">
        <f t="shared" si="208"/>
        <v>0</v>
      </c>
      <c r="U361" s="65">
        <f t="shared" si="208"/>
        <v>0</v>
      </c>
      <c r="V361" s="89">
        <f t="shared" si="209"/>
        <v>0</v>
      </c>
      <c r="W361" s="89">
        <f t="shared" si="210"/>
        <v>0</v>
      </c>
      <c r="X361" s="89">
        <f t="shared" si="211"/>
        <v>0</v>
      </c>
      <c r="Y361" s="89">
        <f t="shared" si="212"/>
        <v>0</v>
      </c>
      <c r="Z361" s="89">
        <f t="shared" si="213"/>
        <v>0</v>
      </c>
      <c r="AA361" s="89">
        <f t="shared" si="213"/>
        <v>0</v>
      </c>
      <c r="AB361" s="89">
        <f t="shared" si="214"/>
        <v>0</v>
      </c>
      <c r="AC361" s="89">
        <f t="shared" si="215"/>
        <v>0</v>
      </c>
      <c r="AD361" s="89">
        <f t="shared" si="216"/>
        <v>0</v>
      </c>
      <c r="AE361" s="89">
        <f t="shared" si="217"/>
        <v>0</v>
      </c>
      <c r="AF361" s="89">
        <f t="shared" si="218"/>
        <v>0</v>
      </c>
      <c r="AG361" s="89">
        <f t="shared" si="218"/>
        <v>0</v>
      </c>
      <c r="AH361" s="65">
        <v>171146</v>
      </c>
      <c r="AI361" s="65">
        <v>33136</v>
      </c>
      <c r="AJ361" s="65">
        <v>55587</v>
      </c>
      <c r="AK361" s="65">
        <v>5469056</v>
      </c>
      <c r="AL361" s="65">
        <v>0</v>
      </c>
      <c r="AM361" s="65">
        <v>0</v>
      </c>
      <c r="AN361" s="89">
        <v>64523282</v>
      </c>
      <c r="AO361" s="89">
        <v>36133722</v>
      </c>
      <c r="AP361" s="89">
        <v>24905626</v>
      </c>
      <c r="AQ361" s="89">
        <v>2409982046</v>
      </c>
      <c r="AR361" s="89">
        <v>0</v>
      </c>
      <c r="AS361" s="89">
        <v>0</v>
      </c>
      <c r="AT361" s="89">
        <v>38712148</v>
      </c>
      <c r="AU361" s="89">
        <v>6903573</v>
      </c>
      <c r="AV361" s="89">
        <v>11760793</v>
      </c>
      <c r="AW361" s="89">
        <v>1165503463</v>
      </c>
      <c r="AX361" s="89">
        <v>0</v>
      </c>
      <c r="AY361" s="89">
        <v>0</v>
      </c>
      <c r="AZ361" s="65">
        <f t="shared" si="219"/>
        <v>377.00724527596321</v>
      </c>
      <c r="BA361" s="65">
        <f t="shared" si="219"/>
        <v>1090.4672259777885</v>
      </c>
      <c r="BB361" s="65">
        <f t="shared" si="219"/>
        <v>448.04767301707233</v>
      </c>
      <c r="BC361" s="65">
        <f t="shared" si="219"/>
        <v>440.65777457755047</v>
      </c>
      <c r="BD361" s="65">
        <f t="shared" si="219"/>
        <v>0</v>
      </c>
      <c r="BE361" s="65">
        <f t="shared" si="219"/>
        <v>0</v>
      </c>
      <c r="BF361" s="65">
        <f t="shared" si="220"/>
        <v>226.19370595865519</v>
      </c>
      <c r="BG361" s="65">
        <f t="shared" si="220"/>
        <v>208.34056615161757</v>
      </c>
      <c r="BH361" s="65">
        <f t="shared" si="220"/>
        <v>211.57452282008384</v>
      </c>
      <c r="BI361" s="65">
        <f t="shared" si="220"/>
        <v>213.10870888870036</v>
      </c>
      <c r="BJ361" s="65">
        <f t="shared" si="220"/>
        <v>0</v>
      </c>
      <c r="BK361" s="65">
        <f t="shared" si="220"/>
        <v>0</v>
      </c>
    </row>
    <row r="362" spans="2:63" hidden="1" outlineLevel="1">
      <c r="B362" s="56" t="s">
        <v>66</v>
      </c>
      <c r="C362" s="56" t="s">
        <v>32</v>
      </c>
      <c r="D362" s="88">
        <f t="shared" si="196"/>
        <v>0</v>
      </c>
      <c r="E362" s="88">
        <f t="shared" si="197"/>
        <v>0</v>
      </c>
      <c r="F362" s="65">
        <f t="shared" si="198"/>
        <v>0</v>
      </c>
      <c r="G362" s="65">
        <f t="shared" si="199"/>
        <v>0</v>
      </c>
      <c r="H362" s="65">
        <f t="shared" si="200"/>
        <v>0</v>
      </c>
      <c r="J362" s="88">
        <f t="shared" si="201"/>
        <v>0.30233918275901323</v>
      </c>
      <c r="K362" s="88">
        <f t="shared" si="202"/>
        <v>0.12386860133278009</v>
      </c>
      <c r="L362" s="88">
        <f t="shared" si="203"/>
        <v>0.13222723531624195</v>
      </c>
      <c r="M362" s="88">
        <f t="shared" si="204"/>
        <v>0.1679988102863024</v>
      </c>
      <c r="N362" s="88">
        <f t="shared" si="205"/>
        <v>0.21758625555448893</v>
      </c>
      <c r="O362" s="88">
        <f t="shared" si="206"/>
        <v>5.5979914751173407E-2</v>
      </c>
      <c r="P362" s="65">
        <f t="shared" si="207"/>
        <v>0</v>
      </c>
      <c r="Q362" s="65">
        <f t="shared" si="207"/>
        <v>0</v>
      </c>
      <c r="R362" s="65">
        <f t="shared" si="207"/>
        <v>0</v>
      </c>
      <c r="S362" s="65">
        <f t="shared" si="195"/>
        <v>0</v>
      </c>
      <c r="T362" s="65">
        <f t="shared" si="208"/>
        <v>0</v>
      </c>
      <c r="U362" s="65">
        <f t="shared" si="208"/>
        <v>0</v>
      </c>
      <c r="V362" s="89">
        <f t="shared" si="209"/>
        <v>0</v>
      </c>
      <c r="W362" s="89">
        <f t="shared" si="210"/>
        <v>0</v>
      </c>
      <c r="X362" s="89">
        <f t="shared" si="211"/>
        <v>0</v>
      </c>
      <c r="Y362" s="89">
        <f t="shared" si="212"/>
        <v>0</v>
      </c>
      <c r="Z362" s="89">
        <f t="shared" si="213"/>
        <v>0</v>
      </c>
      <c r="AA362" s="89">
        <f t="shared" si="213"/>
        <v>0</v>
      </c>
      <c r="AB362" s="89">
        <f t="shared" si="214"/>
        <v>0</v>
      </c>
      <c r="AC362" s="89">
        <f t="shared" si="215"/>
        <v>0</v>
      </c>
      <c r="AD362" s="89">
        <f t="shared" si="216"/>
        <v>0</v>
      </c>
      <c r="AE362" s="89">
        <f t="shared" si="217"/>
        <v>0</v>
      </c>
      <c r="AF362" s="89">
        <f t="shared" si="218"/>
        <v>0</v>
      </c>
      <c r="AG362" s="89">
        <f t="shared" si="218"/>
        <v>0</v>
      </c>
      <c r="AH362" s="65">
        <v>0</v>
      </c>
      <c r="AI362" s="65">
        <v>0</v>
      </c>
      <c r="AJ362" s="65">
        <v>0</v>
      </c>
      <c r="AK362" s="65">
        <v>0</v>
      </c>
      <c r="AL362" s="65">
        <v>0</v>
      </c>
      <c r="AM362" s="65">
        <v>0</v>
      </c>
      <c r="AN362" s="89">
        <v>0</v>
      </c>
      <c r="AO362" s="89">
        <v>0</v>
      </c>
      <c r="AP362" s="89">
        <v>0</v>
      </c>
      <c r="AQ362" s="89">
        <v>0</v>
      </c>
      <c r="AR362" s="89">
        <v>0</v>
      </c>
      <c r="AS362" s="89">
        <v>0</v>
      </c>
      <c r="AT362" s="89">
        <v>0</v>
      </c>
      <c r="AU362" s="89">
        <v>0</v>
      </c>
      <c r="AV362" s="89">
        <v>0</v>
      </c>
      <c r="AW362" s="89">
        <v>0</v>
      </c>
      <c r="AX362" s="89">
        <v>0</v>
      </c>
      <c r="AY362" s="89">
        <v>0</v>
      </c>
      <c r="AZ362" s="65">
        <f t="shared" si="219"/>
        <v>0</v>
      </c>
      <c r="BA362" s="65">
        <f t="shared" si="219"/>
        <v>0</v>
      </c>
      <c r="BB362" s="65">
        <f t="shared" si="219"/>
        <v>0</v>
      </c>
      <c r="BC362" s="65">
        <f t="shared" si="219"/>
        <v>0</v>
      </c>
      <c r="BD362" s="65">
        <f t="shared" si="219"/>
        <v>0</v>
      </c>
      <c r="BE362" s="65">
        <f t="shared" si="219"/>
        <v>0</v>
      </c>
      <c r="BF362" s="65">
        <f t="shared" si="220"/>
        <v>0</v>
      </c>
      <c r="BG362" s="65">
        <f t="shared" si="220"/>
        <v>0</v>
      </c>
      <c r="BH362" s="65">
        <f t="shared" si="220"/>
        <v>0</v>
      </c>
      <c r="BI362" s="65">
        <f t="shared" si="220"/>
        <v>0</v>
      </c>
      <c r="BJ362" s="65">
        <f t="shared" si="220"/>
        <v>0</v>
      </c>
      <c r="BK362" s="65">
        <f t="shared" si="220"/>
        <v>0</v>
      </c>
    </row>
    <row r="363" spans="2:63" hidden="1" outlineLevel="1">
      <c r="B363" s="56" t="s">
        <v>66</v>
      </c>
      <c r="C363" s="56" t="s">
        <v>31</v>
      </c>
      <c r="D363" s="88">
        <f t="shared" si="196"/>
        <v>0</v>
      </c>
      <c r="E363" s="88">
        <f t="shared" si="197"/>
        <v>0</v>
      </c>
      <c r="F363" s="65">
        <f t="shared" si="198"/>
        <v>0</v>
      </c>
      <c r="G363" s="65">
        <f t="shared" si="199"/>
        <v>0</v>
      </c>
      <c r="H363" s="65">
        <f t="shared" si="200"/>
        <v>0</v>
      </c>
      <c r="J363" s="88">
        <f t="shared" si="201"/>
        <v>0.30233918275901323</v>
      </c>
      <c r="K363" s="88">
        <f t="shared" si="202"/>
        <v>0.12386860133278009</v>
      </c>
      <c r="L363" s="88">
        <f t="shared" si="203"/>
        <v>0.13222723531624195</v>
      </c>
      <c r="M363" s="88">
        <f t="shared" si="204"/>
        <v>0.1679988102863024</v>
      </c>
      <c r="N363" s="88">
        <f t="shared" si="205"/>
        <v>0.21758625555448893</v>
      </c>
      <c r="O363" s="88">
        <f t="shared" si="206"/>
        <v>5.5979914751173407E-2</v>
      </c>
      <c r="P363" s="65">
        <f t="shared" si="207"/>
        <v>0</v>
      </c>
      <c r="Q363" s="65">
        <f t="shared" si="207"/>
        <v>0</v>
      </c>
      <c r="R363" s="65">
        <f t="shared" si="207"/>
        <v>0</v>
      </c>
      <c r="S363" s="65">
        <f t="shared" si="195"/>
        <v>0</v>
      </c>
      <c r="T363" s="65">
        <f t="shared" si="208"/>
        <v>0</v>
      </c>
      <c r="U363" s="65">
        <f t="shared" si="208"/>
        <v>0</v>
      </c>
      <c r="V363" s="89">
        <f t="shared" si="209"/>
        <v>0</v>
      </c>
      <c r="W363" s="89">
        <f t="shared" si="210"/>
        <v>0</v>
      </c>
      <c r="X363" s="89">
        <f t="shared" si="211"/>
        <v>0</v>
      </c>
      <c r="Y363" s="89">
        <f t="shared" si="212"/>
        <v>0</v>
      </c>
      <c r="Z363" s="89">
        <f t="shared" si="213"/>
        <v>0</v>
      </c>
      <c r="AA363" s="89">
        <f t="shared" si="213"/>
        <v>0</v>
      </c>
      <c r="AB363" s="89">
        <f t="shared" si="214"/>
        <v>0</v>
      </c>
      <c r="AC363" s="89">
        <f t="shared" si="215"/>
        <v>0</v>
      </c>
      <c r="AD363" s="89">
        <f t="shared" si="216"/>
        <v>0</v>
      </c>
      <c r="AE363" s="89">
        <f t="shared" si="217"/>
        <v>0</v>
      </c>
      <c r="AF363" s="89">
        <f t="shared" si="218"/>
        <v>0</v>
      </c>
      <c r="AG363" s="89">
        <f t="shared" si="218"/>
        <v>0</v>
      </c>
      <c r="AH363" s="65">
        <v>0</v>
      </c>
      <c r="AI363" s="65">
        <v>0</v>
      </c>
      <c r="AJ363" s="65">
        <v>0</v>
      </c>
      <c r="AK363" s="65">
        <v>0</v>
      </c>
      <c r="AL363" s="65">
        <v>0</v>
      </c>
      <c r="AM363" s="65">
        <v>0</v>
      </c>
      <c r="AN363" s="89">
        <v>0</v>
      </c>
      <c r="AO363" s="89">
        <v>0</v>
      </c>
      <c r="AP363" s="89">
        <v>0</v>
      </c>
      <c r="AQ363" s="89">
        <v>0</v>
      </c>
      <c r="AR363" s="89">
        <v>0</v>
      </c>
      <c r="AS363" s="89">
        <v>0</v>
      </c>
      <c r="AT363" s="89">
        <v>0</v>
      </c>
      <c r="AU363" s="89">
        <v>0</v>
      </c>
      <c r="AV363" s="89">
        <v>0</v>
      </c>
      <c r="AW363" s="89">
        <v>0</v>
      </c>
      <c r="AX363" s="89">
        <v>0</v>
      </c>
      <c r="AY363" s="89">
        <v>0</v>
      </c>
      <c r="AZ363" s="65">
        <f t="shared" si="219"/>
        <v>0</v>
      </c>
      <c r="BA363" s="65">
        <f t="shared" si="219"/>
        <v>0</v>
      </c>
      <c r="BB363" s="65">
        <f t="shared" si="219"/>
        <v>0</v>
      </c>
      <c r="BC363" s="65">
        <f t="shared" si="219"/>
        <v>0</v>
      </c>
      <c r="BD363" s="65">
        <f t="shared" si="219"/>
        <v>0</v>
      </c>
      <c r="BE363" s="65">
        <f t="shared" si="219"/>
        <v>0</v>
      </c>
      <c r="BF363" s="65">
        <f t="shared" si="220"/>
        <v>0</v>
      </c>
      <c r="BG363" s="65">
        <f t="shared" si="220"/>
        <v>0</v>
      </c>
      <c r="BH363" s="65">
        <f t="shared" si="220"/>
        <v>0</v>
      </c>
      <c r="BI363" s="65">
        <f t="shared" si="220"/>
        <v>0</v>
      </c>
      <c r="BJ363" s="65">
        <f t="shared" si="220"/>
        <v>0</v>
      </c>
      <c r="BK363" s="65">
        <f t="shared" si="220"/>
        <v>0</v>
      </c>
    </row>
    <row r="364" spans="2:63" hidden="1" outlineLevel="1">
      <c r="B364" s="56" t="s">
        <v>66</v>
      </c>
      <c r="C364" s="56" t="s">
        <v>65</v>
      </c>
      <c r="D364" s="88">
        <f t="shared" si="196"/>
        <v>0</v>
      </c>
      <c r="E364" s="88">
        <f t="shared" si="197"/>
        <v>0</v>
      </c>
      <c r="F364" s="65">
        <f t="shared" si="198"/>
        <v>0</v>
      </c>
      <c r="G364" s="65">
        <f t="shared" si="199"/>
        <v>0</v>
      </c>
      <c r="H364" s="65">
        <f t="shared" si="200"/>
        <v>0</v>
      </c>
      <c r="J364" s="88">
        <f t="shared" si="201"/>
        <v>0.30233918275901323</v>
      </c>
      <c r="K364" s="88">
        <f t="shared" si="202"/>
        <v>0.12386860133278009</v>
      </c>
      <c r="L364" s="88">
        <f t="shared" si="203"/>
        <v>0.13222723531624195</v>
      </c>
      <c r="M364" s="88">
        <f t="shared" si="204"/>
        <v>0.1679988102863024</v>
      </c>
      <c r="N364" s="88">
        <f t="shared" si="205"/>
        <v>0.21758625555448893</v>
      </c>
      <c r="O364" s="88">
        <f t="shared" si="206"/>
        <v>5.5979914751173407E-2</v>
      </c>
      <c r="P364" s="65">
        <f t="shared" si="207"/>
        <v>0</v>
      </c>
      <c r="Q364" s="65">
        <f t="shared" si="207"/>
        <v>0</v>
      </c>
      <c r="R364" s="65">
        <f t="shared" si="207"/>
        <v>0</v>
      </c>
      <c r="S364" s="65">
        <f t="shared" si="195"/>
        <v>0</v>
      </c>
      <c r="T364" s="65">
        <f t="shared" si="208"/>
        <v>0</v>
      </c>
      <c r="U364" s="65">
        <f t="shared" si="208"/>
        <v>0</v>
      </c>
      <c r="V364" s="89">
        <f t="shared" si="209"/>
        <v>0</v>
      </c>
      <c r="W364" s="89">
        <f t="shared" si="210"/>
        <v>0</v>
      </c>
      <c r="X364" s="89">
        <f t="shared" si="211"/>
        <v>0</v>
      </c>
      <c r="Y364" s="89">
        <f t="shared" si="212"/>
        <v>0</v>
      </c>
      <c r="Z364" s="89">
        <f t="shared" si="213"/>
        <v>0</v>
      </c>
      <c r="AA364" s="89">
        <f t="shared" si="213"/>
        <v>0</v>
      </c>
      <c r="AB364" s="89">
        <f t="shared" si="214"/>
        <v>0</v>
      </c>
      <c r="AC364" s="89">
        <f t="shared" si="215"/>
        <v>0</v>
      </c>
      <c r="AD364" s="89">
        <f t="shared" si="216"/>
        <v>0</v>
      </c>
      <c r="AE364" s="89">
        <f t="shared" si="217"/>
        <v>0</v>
      </c>
      <c r="AF364" s="89">
        <f t="shared" si="218"/>
        <v>0</v>
      </c>
      <c r="AG364" s="89">
        <f t="shared" si="218"/>
        <v>0</v>
      </c>
      <c r="AH364" s="65">
        <v>0</v>
      </c>
      <c r="AI364" s="65">
        <v>0</v>
      </c>
      <c r="AJ364" s="65">
        <v>0</v>
      </c>
      <c r="AK364" s="65">
        <v>0</v>
      </c>
      <c r="AL364" s="65">
        <v>0</v>
      </c>
      <c r="AM364" s="65">
        <v>0</v>
      </c>
      <c r="AN364" s="89">
        <v>0</v>
      </c>
      <c r="AO364" s="89">
        <v>0</v>
      </c>
      <c r="AP364" s="89">
        <v>0</v>
      </c>
      <c r="AQ364" s="89">
        <v>0</v>
      </c>
      <c r="AR364" s="89">
        <v>0</v>
      </c>
      <c r="AS364" s="89">
        <v>0</v>
      </c>
      <c r="AT364" s="89">
        <v>0</v>
      </c>
      <c r="AU364" s="89">
        <v>0</v>
      </c>
      <c r="AV364" s="89">
        <v>0</v>
      </c>
      <c r="AW364" s="89">
        <v>0</v>
      </c>
      <c r="AX364" s="89">
        <v>0</v>
      </c>
      <c r="AY364" s="89">
        <v>0</v>
      </c>
      <c r="AZ364" s="65">
        <f t="shared" si="219"/>
        <v>0</v>
      </c>
      <c r="BA364" s="65">
        <f t="shared" si="219"/>
        <v>0</v>
      </c>
      <c r="BB364" s="65">
        <f t="shared" si="219"/>
        <v>0</v>
      </c>
      <c r="BC364" s="65">
        <f t="shared" si="219"/>
        <v>0</v>
      </c>
      <c r="BD364" s="65">
        <f t="shared" si="219"/>
        <v>0</v>
      </c>
      <c r="BE364" s="65">
        <f t="shared" si="219"/>
        <v>0</v>
      </c>
      <c r="BF364" s="65">
        <f t="shared" si="220"/>
        <v>0</v>
      </c>
      <c r="BG364" s="65">
        <f t="shared" si="220"/>
        <v>0</v>
      </c>
      <c r="BH364" s="65">
        <f t="shared" si="220"/>
        <v>0</v>
      </c>
      <c r="BI364" s="65">
        <f t="shared" si="220"/>
        <v>0</v>
      </c>
      <c r="BJ364" s="65">
        <f t="shared" si="220"/>
        <v>0</v>
      </c>
      <c r="BK364" s="65">
        <f t="shared" si="220"/>
        <v>0</v>
      </c>
    </row>
    <row r="365" spans="2:63" hidden="1" outlineLevel="1">
      <c r="B365" s="56" t="s">
        <v>54</v>
      </c>
      <c r="C365" s="56" t="s">
        <v>64</v>
      </c>
      <c r="D365" s="88">
        <f t="shared" si="196"/>
        <v>0</v>
      </c>
      <c r="E365" s="88">
        <f t="shared" si="197"/>
        <v>0</v>
      </c>
      <c r="F365" s="65">
        <f t="shared" si="198"/>
        <v>0</v>
      </c>
      <c r="G365" s="65">
        <f t="shared" si="199"/>
        <v>0</v>
      </c>
      <c r="H365" s="65">
        <f t="shared" si="200"/>
        <v>0</v>
      </c>
      <c r="J365" s="88">
        <f t="shared" si="201"/>
        <v>0.74954261560784807</v>
      </c>
      <c r="K365" s="88">
        <f t="shared" si="202"/>
        <v>1.0235947258848022E-2</v>
      </c>
      <c r="L365" s="88">
        <f t="shared" si="203"/>
        <v>0.24022143713330391</v>
      </c>
      <c r="M365" s="88">
        <f t="shared" si="204"/>
        <v>0</v>
      </c>
      <c r="N365" s="88">
        <f t="shared" si="205"/>
        <v>0</v>
      </c>
      <c r="O365" s="88">
        <f t="shared" si="206"/>
        <v>0</v>
      </c>
      <c r="P365" s="65">
        <f t="shared" si="207"/>
        <v>0</v>
      </c>
      <c r="Q365" s="65">
        <f t="shared" si="207"/>
        <v>0</v>
      </c>
      <c r="R365" s="65">
        <f t="shared" si="207"/>
        <v>0</v>
      </c>
      <c r="S365" s="65">
        <f t="shared" si="195"/>
        <v>0</v>
      </c>
      <c r="T365" s="65">
        <f t="shared" si="208"/>
        <v>0</v>
      </c>
      <c r="U365" s="65">
        <f t="shared" si="208"/>
        <v>0</v>
      </c>
      <c r="V365" s="89">
        <f t="shared" si="209"/>
        <v>0</v>
      </c>
      <c r="W365" s="89">
        <f t="shared" si="210"/>
        <v>0</v>
      </c>
      <c r="X365" s="89">
        <f t="shared" si="211"/>
        <v>0</v>
      </c>
      <c r="Y365" s="89">
        <f t="shared" si="212"/>
        <v>0</v>
      </c>
      <c r="Z365" s="89">
        <f t="shared" si="213"/>
        <v>0</v>
      </c>
      <c r="AA365" s="89">
        <f t="shared" si="213"/>
        <v>0</v>
      </c>
      <c r="AB365" s="89">
        <f t="shared" si="214"/>
        <v>0</v>
      </c>
      <c r="AC365" s="89">
        <f t="shared" si="215"/>
        <v>0</v>
      </c>
      <c r="AD365" s="89">
        <f t="shared" si="216"/>
        <v>0</v>
      </c>
      <c r="AE365" s="89">
        <f t="shared" si="217"/>
        <v>0</v>
      </c>
      <c r="AF365" s="89">
        <f t="shared" si="218"/>
        <v>0</v>
      </c>
      <c r="AG365" s="89">
        <f t="shared" si="218"/>
        <v>0</v>
      </c>
      <c r="AH365" s="65">
        <v>47524</v>
      </c>
      <c r="AI365" s="65">
        <v>649</v>
      </c>
      <c r="AJ365" s="65">
        <v>15231</v>
      </c>
      <c r="AK365" s="65">
        <v>0</v>
      </c>
      <c r="AL365" s="65">
        <v>0</v>
      </c>
      <c r="AM365" s="65">
        <v>0</v>
      </c>
      <c r="AN365" s="89">
        <v>63816698</v>
      </c>
      <c r="AO365" s="89">
        <v>759609</v>
      </c>
      <c r="AP365" s="89">
        <v>22248906</v>
      </c>
      <c r="AQ365" s="89">
        <v>0</v>
      </c>
      <c r="AR365" s="89">
        <v>0</v>
      </c>
      <c r="AS365" s="89">
        <v>0</v>
      </c>
      <c r="AT365" s="89">
        <v>39350093</v>
      </c>
      <c r="AU365" s="89">
        <v>519200</v>
      </c>
      <c r="AV365" s="89">
        <v>12775112</v>
      </c>
      <c r="AW365" s="89">
        <v>0</v>
      </c>
      <c r="AX365" s="89">
        <v>0</v>
      </c>
      <c r="AY365" s="89">
        <v>0</v>
      </c>
      <c r="AZ365" s="65">
        <f t="shared" si="219"/>
        <v>1342.8309485733523</v>
      </c>
      <c r="BA365" s="65">
        <f t="shared" si="219"/>
        <v>1170.4298921417565</v>
      </c>
      <c r="BB365" s="65">
        <f t="shared" si="219"/>
        <v>1460.7646247784126</v>
      </c>
      <c r="BC365" s="65">
        <f t="shared" si="219"/>
        <v>0</v>
      </c>
      <c r="BD365" s="65">
        <f t="shared" si="219"/>
        <v>0</v>
      </c>
      <c r="BE365" s="65">
        <f t="shared" si="219"/>
        <v>0</v>
      </c>
      <c r="BF365" s="65">
        <f t="shared" si="220"/>
        <v>828.00465028196277</v>
      </c>
      <c r="BG365" s="65">
        <f t="shared" si="220"/>
        <v>800</v>
      </c>
      <c r="BH365" s="65">
        <f t="shared" si="220"/>
        <v>838.75727135447448</v>
      </c>
      <c r="BI365" s="65">
        <f t="shared" si="220"/>
        <v>0</v>
      </c>
      <c r="BJ365" s="65">
        <f t="shared" si="220"/>
        <v>0</v>
      </c>
      <c r="BK365" s="65">
        <f t="shared" si="220"/>
        <v>0</v>
      </c>
    </row>
    <row r="366" spans="2:63" hidden="1" outlineLevel="1">
      <c r="B366" s="56" t="s">
        <v>54</v>
      </c>
      <c r="C366" s="56" t="s">
        <v>63</v>
      </c>
      <c r="D366" s="88">
        <f t="shared" si="196"/>
        <v>0</v>
      </c>
      <c r="E366" s="88">
        <f t="shared" si="197"/>
        <v>0</v>
      </c>
      <c r="F366" s="65">
        <f t="shared" si="198"/>
        <v>0</v>
      </c>
      <c r="G366" s="65">
        <f t="shared" si="199"/>
        <v>0</v>
      </c>
      <c r="H366" s="65">
        <f t="shared" si="200"/>
        <v>0</v>
      </c>
      <c r="J366" s="88">
        <f t="shared" si="201"/>
        <v>0.30233918275901323</v>
      </c>
      <c r="K366" s="88">
        <f t="shared" si="202"/>
        <v>0.12386860133278009</v>
      </c>
      <c r="L366" s="88">
        <f t="shared" si="203"/>
        <v>0.13222723531624195</v>
      </c>
      <c r="M366" s="88">
        <f t="shared" si="204"/>
        <v>0.1679988102863024</v>
      </c>
      <c r="N366" s="88">
        <f t="shared" si="205"/>
        <v>0.21758625555448893</v>
      </c>
      <c r="O366" s="88">
        <f t="shared" si="206"/>
        <v>5.5979914751173407E-2</v>
      </c>
      <c r="P366" s="65">
        <f t="shared" si="207"/>
        <v>0</v>
      </c>
      <c r="Q366" s="65">
        <f t="shared" si="207"/>
        <v>0</v>
      </c>
      <c r="R366" s="65">
        <f t="shared" si="207"/>
        <v>0</v>
      </c>
      <c r="S366" s="65">
        <f t="shared" si="207"/>
        <v>0</v>
      </c>
      <c r="T366" s="65">
        <f t="shared" si="208"/>
        <v>0</v>
      </c>
      <c r="U366" s="65">
        <f t="shared" si="208"/>
        <v>0</v>
      </c>
      <c r="V366" s="89">
        <f t="shared" si="209"/>
        <v>0</v>
      </c>
      <c r="W366" s="89">
        <f t="shared" si="210"/>
        <v>0</v>
      </c>
      <c r="X366" s="89">
        <f t="shared" si="211"/>
        <v>0</v>
      </c>
      <c r="Y366" s="89">
        <f t="shared" si="212"/>
        <v>0</v>
      </c>
      <c r="Z366" s="89">
        <f t="shared" si="213"/>
        <v>0</v>
      </c>
      <c r="AA366" s="89">
        <f t="shared" si="213"/>
        <v>0</v>
      </c>
      <c r="AB366" s="89">
        <f t="shared" si="214"/>
        <v>0</v>
      </c>
      <c r="AC366" s="89">
        <f t="shared" si="215"/>
        <v>0</v>
      </c>
      <c r="AD366" s="89">
        <f t="shared" si="216"/>
        <v>0</v>
      </c>
      <c r="AE366" s="89">
        <f t="shared" si="217"/>
        <v>0</v>
      </c>
      <c r="AF366" s="89">
        <f t="shared" si="218"/>
        <v>0</v>
      </c>
      <c r="AG366" s="89">
        <f t="shared" si="218"/>
        <v>0</v>
      </c>
      <c r="AH366" s="65">
        <v>0</v>
      </c>
      <c r="AI366" s="65">
        <v>0</v>
      </c>
      <c r="AJ366" s="65">
        <v>0</v>
      </c>
      <c r="AK366" s="65">
        <v>0</v>
      </c>
      <c r="AL366" s="65">
        <v>0</v>
      </c>
      <c r="AM366" s="65">
        <v>0</v>
      </c>
      <c r="AN366" s="89">
        <v>0</v>
      </c>
      <c r="AO366" s="89">
        <v>0</v>
      </c>
      <c r="AP366" s="89">
        <v>0</v>
      </c>
      <c r="AQ366" s="89">
        <v>0</v>
      </c>
      <c r="AR366" s="89">
        <v>0</v>
      </c>
      <c r="AS366" s="89">
        <v>0</v>
      </c>
      <c r="AT366" s="89">
        <v>0</v>
      </c>
      <c r="AU366" s="89">
        <v>0</v>
      </c>
      <c r="AV366" s="89">
        <v>0</v>
      </c>
      <c r="AW366" s="89">
        <v>0</v>
      </c>
      <c r="AX366" s="89">
        <v>0</v>
      </c>
      <c r="AY366" s="89">
        <v>0</v>
      </c>
      <c r="AZ366" s="65">
        <f t="shared" si="219"/>
        <v>0</v>
      </c>
      <c r="BA366" s="65">
        <f t="shared" si="219"/>
        <v>0</v>
      </c>
      <c r="BB366" s="65">
        <f t="shared" si="219"/>
        <v>0</v>
      </c>
      <c r="BC366" s="65">
        <f t="shared" si="219"/>
        <v>0</v>
      </c>
      <c r="BD366" s="65">
        <f t="shared" si="219"/>
        <v>0</v>
      </c>
      <c r="BE366" s="65">
        <f t="shared" si="219"/>
        <v>0</v>
      </c>
      <c r="BF366" s="65">
        <f t="shared" si="220"/>
        <v>0</v>
      </c>
      <c r="BG366" s="65">
        <f t="shared" si="220"/>
        <v>0</v>
      </c>
      <c r="BH366" s="65">
        <f t="shared" si="220"/>
        <v>0</v>
      </c>
      <c r="BI366" s="65">
        <f t="shared" si="220"/>
        <v>0</v>
      </c>
      <c r="BJ366" s="65">
        <f t="shared" si="220"/>
        <v>0</v>
      </c>
      <c r="BK366" s="65">
        <f t="shared" si="220"/>
        <v>0</v>
      </c>
    </row>
    <row r="367" spans="2:63" hidden="1" outlineLevel="1">
      <c r="B367" s="56" t="s">
        <v>54</v>
      </c>
      <c r="C367" s="56" t="s">
        <v>62</v>
      </c>
      <c r="D367" s="88">
        <f t="shared" ref="D367:D430" si="221">VLOOKUP(B367,$B$188:$C$208,2,0)</f>
        <v>0</v>
      </c>
      <c r="E367" s="88">
        <f t="shared" ref="E367:E430" si="222">VLOOKUP(C367,$B$213:$C$233,2,0)</f>
        <v>0</v>
      </c>
      <c r="F367" s="65">
        <f t="shared" ref="F367:F430" si="223">VLOOKUP($B367,$B$188:$D$208,3,0)*E367</f>
        <v>0</v>
      </c>
      <c r="G367" s="65">
        <f t="shared" ref="G367:G430" si="224">SUM(V367:AA367)</f>
        <v>0</v>
      </c>
      <c r="H367" s="65">
        <f t="shared" ref="H367:H430" si="225">SUM(AB367:AG367)</f>
        <v>0</v>
      </c>
      <c r="J367" s="88">
        <f t="shared" ref="J367:J430" si="226">+IF(ISERROR(AH367/SUM($AH367:$AM367)),J$236,AH367/SUM($AH367:$AM367))</f>
        <v>0.52885030753090734</v>
      </c>
      <c r="K367" s="88">
        <f t="shared" ref="K367:K430" si="227">+IF(ISERROR(AI367/SUM($AH367:$AM367)),K$236,AI367/SUM($AH367:$AM367))</f>
        <v>1.7896447452327568E-3</v>
      </c>
      <c r="L367" s="88">
        <f t="shared" ref="L367:L430" si="228">+IF(ISERROR(AJ367/SUM($AH367:$AM367)),L$236,AJ367/SUM($AH367:$AM367))</f>
        <v>0.4066401991236912</v>
      </c>
      <c r="M367" s="88">
        <f t="shared" ref="M367:M430" si="229">+IF(ISERROR(AK367/SUM($AH367:$AM367)),M$236,AK367/SUM($AH367:$AM367))</f>
        <v>0</v>
      </c>
      <c r="N367" s="88">
        <f t="shared" ref="N367:N430" si="230">+IF(ISERROR(AL367/SUM($AH367:$AM367)),N$236,AL367/SUM($AH367:$AM367))</f>
        <v>6.2719848600168673E-2</v>
      </c>
      <c r="O367" s="88">
        <f t="shared" ref="O367:O430" si="231">+IF(ISERROR(AM367/SUM($AH367:$AM367)),O$236,AM367/SUM($AH367:$AM367))</f>
        <v>0</v>
      </c>
      <c r="P367" s="65">
        <f t="shared" ref="P367:S430" si="232">+$F367*J367</f>
        <v>0</v>
      </c>
      <c r="Q367" s="65">
        <f t="shared" si="232"/>
        <v>0</v>
      </c>
      <c r="R367" s="65">
        <f t="shared" si="232"/>
        <v>0</v>
      </c>
      <c r="S367" s="65">
        <f t="shared" si="232"/>
        <v>0</v>
      </c>
      <c r="T367" s="65">
        <f t="shared" ref="T367:U430" si="233">+$F367*N367</f>
        <v>0</v>
      </c>
      <c r="U367" s="65">
        <f t="shared" si="233"/>
        <v>0</v>
      </c>
      <c r="V367" s="89">
        <f t="shared" ref="V367:V430" si="234">+IF(AZ367=0,AZ$236*P367,P367*AZ367)</f>
        <v>0</v>
      </c>
      <c r="W367" s="89">
        <f t="shared" ref="W367:W430" si="235">+IF(BA367=0,BA$236*Q367,Q367*BA367)</f>
        <v>0</v>
      </c>
      <c r="X367" s="89">
        <f t="shared" ref="X367:X430" si="236">+IF(BB367=0,BB$236*R367,R367*BB367)</f>
        <v>0</v>
      </c>
      <c r="Y367" s="89">
        <f t="shared" ref="Y367:Y430" si="237">+IF(BC367=0,BC$236*S367,S367*BC367)</f>
        <v>0</v>
      </c>
      <c r="Z367" s="89">
        <f t="shared" ref="Z367:AA430" si="238">+IF(BD367=0,BD$236*T367,T367*BD367)</f>
        <v>0</v>
      </c>
      <c r="AA367" s="89">
        <f t="shared" si="238"/>
        <v>0</v>
      </c>
      <c r="AB367" s="89">
        <f t="shared" ref="AB367:AB430" si="239">+IF(BF367=0,BF$236*P367,P367*BF367)</f>
        <v>0</v>
      </c>
      <c r="AC367" s="89">
        <f t="shared" ref="AC367:AC430" si="240">+IF(BG367=0,BG$236*Q367,Q367*BG367)</f>
        <v>0</v>
      </c>
      <c r="AD367" s="89">
        <f t="shared" ref="AD367:AD430" si="241">+IF(BH367=0,BH$236*R367,R367*BH367)</f>
        <v>0</v>
      </c>
      <c r="AE367" s="89">
        <f t="shared" ref="AE367:AE430" si="242">+IF(BI367=0,BI$236*S367,S367*BI367)</f>
        <v>0</v>
      </c>
      <c r="AF367" s="89">
        <f t="shared" ref="AF367:AG430" si="243">+IF(BJ367=0,BJ$236*T367,T367*BJ367)</f>
        <v>0</v>
      </c>
      <c r="AG367" s="89">
        <f t="shared" si="243"/>
        <v>0</v>
      </c>
      <c r="AH367" s="65">
        <v>25709</v>
      </c>
      <c r="AI367" s="65">
        <v>87</v>
      </c>
      <c r="AJ367" s="65">
        <v>19768</v>
      </c>
      <c r="AK367" s="65">
        <v>0</v>
      </c>
      <c r="AL367" s="65">
        <v>3049</v>
      </c>
      <c r="AM367" s="65">
        <v>0</v>
      </c>
      <c r="AN367" s="89">
        <v>30652912</v>
      </c>
      <c r="AO367" s="89">
        <v>173899</v>
      </c>
      <c r="AP367" s="89">
        <v>32652757</v>
      </c>
      <c r="AQ367" s="89">
        <v>0</v>
      </c>
      <c r="AR367" s="89">
        <v>5751802</v>
      </c>
      <c r="AS367" s="89">
        <v>0</v>
      </c>
      <c r="AT367" s="89">
        <v>27560210</v>
      </c>
      <c r="AU367" s="89">
        <v>83752</v>
      </c>
      <c r="AV367" s="89">
        <v>20596677</v>
      </c>
      <c r="AW367" s="89">
        <v>0</v>
      </c>
      <c r="AX367" s="89">
        <v>3296284</v>
      </c>
      <c r="AY367" s="89">
        <v>0</v>
      </c>
      <c r="AZ367" s="65">
        <f t="shared" si="219"/>
        <v>1192.3027733478548</v>
      </c>
      <c r="BA367" s="65">
        <f t="shared" si="219"/>
        <v>1998.83908045977</v>
      </c>
      <c r="BB367" s="65">
        <f t="shared" si="219"/>
        <v>1651.7987150951033</v>
      </c>
      <c r="BC367" s="65">
        <f t="shared" si="219"/>
        <v>0</v>
      </c>
      <c r="BD367" s="65">
        <f t="shared" si="219"/>
        <v>1886.455231223352</v>
      </c>
      <c r="BE367" s="65">
        <f t="shared" si="219"/>
        <v>0</v>
      </c>
      <c r="BF367" s="65">
        <f t="shared" si="220"/>
        <v>1072.0063012952662</v>
      </c>
      <c r="BG367" s="65">
        <f t="shared" si="220"/>
        <v>962.66666666666663</v>
      </c>
      <c r="BH367" s="65">
        <f t="shared" si="220"/>
        <v>1041.9201234318091</v>
      </c>
      <c r="BI367" s="65">
        <f t="shared" si="220"/>
        <v>0</v>
      </c>
      <c r="BJ367" s="65">
        <f t="shared" si="220"/>
        <v>1081.1033125614956</v>
      </c>
      <c r="BK367" s="65">
        <f t="shared" si="220"/>
        <v>0</v>
      </c>
    </row>
    <row r="368" spans="2:63" hidden="1" outlineLevel="1">
      <c r="B368" s="56" t="s">
        <v>54</v>
      </c>
      <c r="C368" s="56" t="s">
        <v>61</v>
      </c>
      <c r="D368" s="88">
        <f t="shared" si="221"/>
        <v>0</v>
      </c>
      <c r="E368" s="88">
        <f t="shared" si="222"/>
        <v>0</v>
      </c>
      <c r="F368" s="65">
        <f t="shared" si="223"/>
        <v>0</v>
      </c>
      <c r="G368" s="65">
        <f t="shared" si="224"/>
        <v>0</v>
      </c>
      <c r="H368" s="65">
        <f t="shared" si="225"/>
        <v>0</v>
      </c>
      <c r="J368" s="88">
        <f t="shared" si="226"/>
        <v>0.30233918275901323</v>
      </c>
      <c r="K368" s="88">
        <f t="shared" si="227"/>
        <v>0.12386860133278009</v>
      </c>
      <c r="L368" s="88">
        <f t="shared" si="228"/>
        <v>0.13222723531624195</v>
      </c>
      <c r="M368" s="88">
        <f t="shared" si="229"/>
        <v>0.1679988102863024</v>
      </c>
      <c r="N368" s="88">
        <f t="shared" si="230"/>
        <v>0.21758625555448893</v>
      </c>
      <c r="O368" s="88">
        <f t="shared" si="231"/>
        <v>5.5979914751173407E-2</v>
      </c>
      <c r="P368" s="65">
        <f t="shared" si="232"/>
        <v>0</v>
      </c>
      <c r="Q368" s="65">
        <f t="shared" si="232"/>
        <v>0</v>
      </c>
      <c r="R368" s="65">
        <f t="shared" si="232"/>
        <v>0</v>
      </c>
      <c r="S368" s="65">
        <f t="shared" si="232"/>
        <v>0</v>
      </c>
      <c r="T368" s="65">
        <f t="shared" si="233"/>
        <v>0</v>
      </c>
      <c r="U368" s="65">
        <f t="shared" si="233"/>
        <v>0</v>
      </c>
      <c r="V368" s="89">
        <f t="shared" si="234"/>
        <v>0</v>
      </c>
      <c r="W368" s="89">
        <f t="shared" si="235"/>
        <v>0</v>
      </c>
      <c r="X368" s="89">
        <f t="shared" si="236"/>
        <v>0</v>
      </c>
      <c r="Y368" s="89">
        <f t="shared" si="237"/>
        <v>0</v>
      </c>
      <c r="Z368" s="89">
        <f t="shared" si="238"/>
        <v>0</v>
      </c>
      <c r="AA368" s="89">
        <f t="shared" si="238"/>
        <v>0</v>
      </c>
      <c r="AB368" s="89">
        <f t="shared" si="239"/>
        <v>0</v>
      </c>
      <c r="AC368" s="89">
        <f t="shared" si="240"/>
        <v>0</v>
      </c>
      <c r="AD368" s="89">
        <f t="shared" si="241"/>
        <v>0</v>
      </c>
      <c r="AE368" s="89">
        <f t="shared" si="242"/>
        <v>0</v>
      </c>
      <c r="AF368" s="89">
        <f t="shared" si="243"/>
        <v>0</v>
      </c>
      <c r="AG368" s="89">
        <f t="shared" si="243"/>
        <v>0</v>
      </c>
      <c r="AH368" s="65">
        <v>0</v>
      </c>
      <c r="AI368" s="65">
        <v>0</v>
      </c>
      <c r="AJ368" s="65">
        <v>0</v>
      </c>
      <c r="AK368" s="65">
        <v>0</v>
      </c>
      <c r="AL368" s="65">
        <v>0</v>
      </c>
      <c r="AM368" s="65">
        <v>0</v>
      </c>
      <c r="AN368" s="89">
        <v>0</v>
      </c>
      <c r="AO368" s="89">
        <v>0</v>
      </c>
      <c r="AP368" s="89">
        <v>0</v>
      </c>
      <c r="AQ368" s="89">
        <v>0</v>
      </c>
      <c r="AR368" s="89">
        <v>0</v>
      </c>
      <c r="AS368" s="89">
        <v>0</v>
      </c>
      <c r="AT368" s="89">
        <v>0</v>
      </c>
      <c r="AU368" s="89">
        <v>0</v>
      </c>
      <c r="AV368" s="89">
        <v>0</v>
      </c>
      <c r="AW368" s="89">
        <v>0</v>
      </c>
      <c r="AX368" s="89">
        <v>0</v>
      </c>
      <c r="AY368" s="89">
        <v>0</v>
      </c>
      <c r="AZ368" s="65">
        <f t="shared" si="219"/>
        <v>0</v>
      </c>
      <c r="BA368" s="65">
        <f t="shared" si="219"/>
        <v>0</v>
      </c>
      <c r="BB368" s="65">
        <f t="shared" si="219"/>
        <v>0</v>
      </c>
      <c r="BC368" s="65">
        <f t="shared" si="219"/>
        <v>0</v>
      </c>
      <c r="BD368" s="65">
        <f t="shared" si="219"/>
        <v>0</v>
      </c>
      <c r="BE368" s="65">
        <f t="shared" si="219"/>
        <v>0</v>
      </c>
      <c r="BF368" s="65">
        <f t="shared" si="220"/>
        <v>0</v>
      </c>
      <c r="BG368" s="65">
        <f t="shared" si="220"/>
        <v>0</v>
      </c>
      <c r="BH368" s="65">
        <f t="shared" si="220"/>
        <v>0</v>
      </c>
      <c r="BI368" s="65">
        <f t="shared" si="220"/>
        <v>0</v>
      </c>
      <c r="BJ368" s="65">
        <f t="shared" si="220"/>
        <v>0</v>
      </c>
      <c r="BK368" s="65">
        <f t="shared" si="220"/>
        <v>0</v>
      </c>
    </row>
    <row r="369" spans="2:63" hidden="1" outlineLevel="1">
      <c r="B369" s="56" t="s">
        <v>54</v>
      </c>
      <c r="C369" s="56" t="s">
        <v>40</v>
      </c>
      <c r="D369" s="88">
        <f t="shared" si="221"/>
        <v>0</v>
      </c>
      <c r="E369" s="88">
        <f t="shared" si="222"/>
        <v>0</v>
      </c>
      <c r="F369" s="65">
        <f t="shared" si="223"/>
        <v>0</v>
      </c>
      <c r="G369" s="65">
        <f t="shared" si="224"/>
        <v>0</v>
      </c>
      <c r="H369" s="65">
        <f t="shared" si="225"/>
        <v>0</v>
      </c>
      <c r="J369" s="88">
        <f t="shared" si="226"/>
        <v>0.30233918275901323</v>
      </c>
      <c r="K369" s="88">
        <f t="shared" si="227"/>
        <v>0.12386860133278009</v>
      </c>
      <c r="L369" s="88">
        <f t="shared" si="228"/>
        <v>0.13222723531624195</v>
      </c>
      <c r="M369" s="88">
        <f t="shared" si="229"/>
        <v>0.1679988102863024</v>
      </c>
      <c r="N369" s="88">
        <f t="shared" si="230"/>
        <v>0.21758625555448893</v>
      </c>
      <c r="O369" s="88">
        <f t="shared" si="231"/>
        <v>5.5979914751173407E-2</v>
      </c>
      <c r="P369" s="65">
        <f t="shared" si="232"/>
        <v>0</v>
      </c>
      <c r="Q369" s="65">
        <f t="shared" si="232"/>
        <v>0</v>
      </c>
      <c r="R369" s="65">
        <f t="shared" si="232"/>
        <v>0</v>
      </c>
      <c r="S369" s="65">
        <f t="shared" si="232"/>
        <v>0</v>
      </c>
      <c r="T369" s="65">
        <f t="shared" si="233"/>
        <v>0</v>
      </c>
      <c r="U369" s="65">
        <f t="shared" si="233"/>
        <v>0</v>
      </c>
      <c r="V369" s="89">
        <f t="shared" si="234"/>
        <v>0</v>
      </c>
      <c r="W369" s="89">
        <f t="shared" si="235"/>
        <v>0</v>
      </c>
      <c r="X369" s="89">
        <f t="shared" si="236"/>
        <v>0</v>
      </c>
      <c r="Y369" s="89">
        <f t="shared" si="237"/>
        <v>0</v>
      </c>
      <c r="Z369" s="89">
        <f t="shared" si="238"/>
        <v>0</v>
      </c>
      <c r="AA369" s="89">
        <f t="shared" si="238"/>
        <v>0</v>
      </c>
      <c r="AB369" s="89">
        <f t="shared" si="239"/>
        <v>0</v>
      </c>
      <c r="AC369" s="89">
        <f t="shared" si="240"/>
        <v>0</v>
      </c>
      <c r="AD369" s="89">
        <f t="shared" si="241"/>
        <v>0</v>
      </c>
      <c r="AE369" s="89">
        <f t="shared" si="242"/>
        <v>0</v>
      </c>
      <c r="AF369" s="89">
        <f t="shared" si="243"/>
        <v>0</v>
      </c>
      <c r="AG369" s="89">
        <f t="shared" si="243"/>
        <v>0</v>
      </c>
      <c r="AH369" s="65">
        <v>0</v>
      </c>
      <c r="AI369" s="65">
        <v>0</v>
      </c>
      <c r="AJ369" s="65">
        <v>0</v>
      </c>
      <c r="AK369" s="65">
        <v>0</v>
      </c>
      <c r="AL369" s="65">
        <v>0</v>
      </c>
      <c r="AM369" s="65">
        <v>0</v>
      </c>
      <c r="AN369" s="89">
        <v>0</v>
      </c>
      <c r="AO369" s="89">
        <v>0</v>
      </c>
      <c r="AP369" s="89">
        <v>0</v>
      </c>
      <c r="AQ369" s="89">
        <v>0</v>
      </c>
      <c r="AR369" s="89">
        <v>0</v>
      </c>
      <c r="AS369" s="89">
        <v>0</v>
      </c>
      <c r="AT369" s="89">
        <v>0</v>
      </c>
      <c r="AU369" s="89">
        <v>0</v>
      </c>
      <c r="AV369" s="89">
        <v>0</v>
      </c>
      <c r="AW369" s="89">
        <v>0</v>
      </c>
      <c r="AX369" s="89">
        <v>0</v>
      </c>
      <c r="AY369" s="89">
        <v>0</v>
      </c>
      <c r="AZ369" s="65">
        <f t="shared" si="219"/>
        <v>0</v>
      </c>
      <c r="BA369" s="65">
        <f t="shared" si="219"/>
        <v>0</v>
      </c>
      <c r="BB369" s="65">
        <f t="shared" si="219"/>
        <v>0</v>
      </c>
      <c r="BC369" s="65">
        <f t="shared" si="219"/>
        <v>0</v>
      </c>
      <c r="BD369" s="65">
        <f t="shared" si="219"/>
        <v>0</v>
      </c>
      <c r="BE369" s="65">
        <f t="shared" si="219"/>
        <v>0</v>
      </c>
      <c r="BF369" s="65">
        <f t="shared" si="220"/>
        <v>0</v>
      </c>
      <c r="BG369" s="65">
        <f t="shared" si="220"/>
        <v>0</v>
      </c>
      <c r="BH369" s="65">
        <f t="shared" si="220"/>
        <v>0</v>
      </c>
      <c r="BI369" s="65">
        <f t="shared" si="220"/>
        <v>0</v>
      </c>
      <c r="BJ369" s="65">
        <f t="shared" si="220"/>
        <v>0</v>
      </c>
      <c r="BK369" s="65">
        <f t="shared" si="220"/>
        <v>0</v>
      </c>
    </row>
    <row r="370" spans="2:63" hidden="1" outlineLevel="1">
      <c r="B370" s="56" t="s">
        <v>54</v>
      </c>
      <c r="C370" s="56" t="s">
        <v>60</v>
      </c>
      <c r="D370" s="88">
        <f t="shared" si="221"/>
        <v>0</v>
      </c>
      <c r="E370" s="88">
        <f t="shared" si="222"/>
        <v>0.5</v>
      </c>
      <c r="F370" s="65">
        <f t="shared" si="223"/>
        <v>0</v>
      </c>
      <c r="G370" s="65">
        <f t="shared" si="224"/>
        <v>0</v>
      </c>
      <c r="H370" s="65">
        <f t="shared" si="225"/>
        <v>0</v>
      </c>
      <c r="J370" s="88">
        <f t="shared" si="226"/>
        <v>0.30233918275901323</v>
      </c>
      <c r="K370" s="88">
        <f t="shared" si="227"/>
        <v>0.12386860133278009</v>
      </c>
      <c r="L370" s="88">
        <f t="shared" si="228"/>
        <v>0.13222723531624195</v>
      </c>
      <c r="M370" s="88">
        <f t="shared" si="229"/>
        <v>0.1679988102863024</v>
      </c>
      <c r="N370" s="88">
        <f t="shared" si="230"/>
        <v>0.21758625555448893</v>
      </c>
      <c r="O370" s="88">
        <f t="shared" si="231"/>
        <v>5.5979914751173407E-2</v>
      </c>
      <c r="P370" s="65">
        <f t="shared" si="232"/>
        <v>0</v>
      </c>
      <c r="Q370" s="65">
        <f t="shared" si="232"/>
        <v>0</v>
      </c>
      <c r="R370" s="65">
        <f t="shared" si="232"/>
        <v>0</v>
      </c>
      <c r="S370" s="65">
        <f t="shared" si="232"/>
        <v>0</v>
      </c>
      <c r="T370" s="65">
        <f t="shared" si="233"/>
        <v>0</v>
      </c>
      <c r="U370" s="65">
        <f t="shared" si="233"/>
        <v>0</v>
      </c>
      <c r="V370" s="89">
        <f t="shared" si="234"/>
        <v>0</v>
      </c>
      <c r="W370" s="89">
        <f t="shared" si="235"/>
        <v>0</v>
      </c>
      <c r="X370" s="89">
        <f t="shared" si="236"/>
        <v>0</v>
      </c>
      <c r="Y370" s="89">
        <f t="shared" si="237"/>
        <v>0</v>
      </c>
      <c r="Z370" s="89">
        <f t="shared" si="238"/>
        <v>0</v>
      </c>
      <c r="AA370" s="89">
        <f t="shared" si="238"/>
        <v>0</v>
      </c>
      <c r="AB370" s="89">
        <f t="shared" si="239"/>
        <v>0</v>
      </c>
      <c r="AC370" s="89">
        <f t="shared" si="240"/>
        <v>0</v>
      </c>
      <c r="AD370" s="89">
        <f t="shared" si="241"/>
        <v>0</v>
      </c>
      <c r="AE370" s="89">
        <f t="shared" si="242"/>
        <v>0</v>
      </c>
      <c r="AF370" s="89">
        <f t="shared" si="243"/>
        <v>0</v>
      </c>
      <c r="AG370" s="89">
        <f t="shared" si="243"/>
        <v>0</v>
      </c>
      <c r="AH370" s="65">
        <v>0</v>
      </c>
      <c r="AI370" s="65">
        <v>0</v>
      </c>
      <c r="AJ370" s="65">
        <v>0</v>
      </c>
      <c r="AK370" s="65">
        <v>0</v>
      </c>
      <c r="AL370" s="65">
        <v>0</v>
      </c>
      <c r="AM370" s="65">
        <v>0</v>
      </c>
      <c r="AN370" s="89">
        <v>0</v>
      </c>
      <c r="AO370" s="89">
        <v>0</v>
      </c>
      <c r="AP370" s="89">
        <v>0</v>
      </c>
      <c r="AQ370" s="89">
        <v>0</v>
      </c>
      <c r="AR370" s="89">
        <v>0</v>
      </c>
      <c r="AS370" s="89">
        <v>0</v>
      </c>
      <c r="AT370" s="89">
        <v>0</v>
      </c>
      <c r="AU370" s="89">
        <v>0</v>
      </c>
      <c r="AV370" s="89">
        <v>0</v>
      </c>
      <c r="AW370" s="89">
        <v>0</v>
      </c>
      <c r="AX370" s="89">
        <v>0</v>
      </c>
      <c r="AY370" s="89">
        <v>0</v>
      </c>
      <c r="AZ370" s="65">
        <f t="shared" si="219"/>
        <v>0</v>
      </c>
      <c r="BA370" s="65">
        <f t="shared" si="219"/>
        <v>0</v>
      </c>
      <c r="BB370" s="65">
        <f t="shared" si="219"/>
        <v>0</v>
      </c>
      <c r="BC370" s="65">
        <f t="shared" si="219"/>
        <v>0</v>
      </c>
      <c r="BD370" s="65">
        <f t="shared" si="219"/>
        <v>0</v>
      </c>
      <c r="BE370" s="65">
        <f t="shared" si="219"/>
        <v>0</v>
      </c>
      <c r="BF370" s="65">
        <f t="shared" si="220"/>
        <v>0</v>
      </c>
      <c r="BG370" s="65">
        <f t="shared" si="220"/>
        <v>0</v>
      </c>
      <c r="BH370" s="65">
        <f t="shared" si="220"/>
        <v>0</v>
      </c>
      <c r="BI370" s="65">
        <f t="shared" si="220"/>
        <v>0</v>
      </c>
      <c r="BJ370" s="65">
        <f t="shared" si="220"/>
        <v>0</v>
      </c>
      <c r="BK370" s="65">
        <f t="shared" si="220"/>
        <v>0</v>
      </c>
    </row>
    <row r="371" spans="2:63" hidden="1" outlineLevel="1">
      <c r="B371" s="56" t="s">
        <v>54</v>
      </c>
      <c r="C371" s="56" t="s">
        <v>59</v>
      </c>
      <c r="D371" s="88">
        <f t="shared" si="221"/>
        <v>0</v>
      </c>
      <c r="E371" s="88">
        <f t="shared" si="222"/>
        <v>0.5</v>
      </c>
      <c r="F371" s="65">
        <f t="shared" si="223"/>
        <v>0</v>
      </c>
      <c r="G371" s="65">
        <f t="shared" si="224"/>
        <v>0</v>
      </c>
      <c r="H371" s="65">
        <f t="shared" si="225"/>
        <v>0</v>
      </c>
      <c r="J371" s="88">
        <f t="shared" si="226"/>
        <v>0.77449225510029984</v>
      </c>
      <c r="K371" s="88">
        <f t="shared" si="227"/>
        <v>5.6225168791283787E-2</v>
      </c>
      <c r="L371" s="88">
        <f t="shared" si="228"/>
        <v>0.15066907158700368</v>
      </c>
      <c r="M371" s="88">
        <f t="shared" si="229"/>
        <v>0</v>
      </c>
      <c r="N371" s="88">
        <f t="shared" si="230"/>
        <v>1.8613504521412728E-2</v>
      </c>
      <c r="O371" s="88">
        <f t="shared" si="231"/>
        <v>0</v>
      </c>
      <c r="P371" s="65">
        <f t="shared" si="232"/>
        <v>0</v>
      </c>
      <c r="Q371" s="65">
        <f t="shared" si="232"/>
        <v>0</v>
      </c>
      <c r="R371" s="65">
        <f t="shared" si="232"/>
        <v>0</v>
      </c>
      <c r="S371" s="65">
        <f t="shared" si="232"/>
        <v>0</v>
      </c>
      <c r="T371" s="65">
        <f t="shared" si="233"/>
        <v>0</v>
      </c>
      <c r="U371" s="65">
        <f t="shared" si="233"/>
        <v>0</v>
      </c>
      <c r="V371" s="89">
        <f t="shared" si="234"/>
        <v>0</v>
      </c>
      <c r="W371" s="89">
        <f t="shared" si="235"/>
        <v>0</v>
      </c>
      <c r="X371" s="89">
        <f t="shared" si="236"/>
        <v>0</v>
      </c>
      <c r="Y371" s="89">
        <f t="shared" si="237"/>
        <v>0</v>
      </c>
      <c r="Z371" s="89">
        <f t="shared" si="238"/>
        <v>0</v>
      </c>
      <c r="AA371" s="89">
        <f t="shared" si="238"/>
        <v>0</v>
      </c>
      <c r="AB371" s="89">
        <f t="shared" si="239"/>
        <v>0</v>
      </c>
      <c r="AC371" s="89">
        <f t="shared" si="240"/>
        <v>0</v>
      </c>
      <c r="AD371" s="89">
        <f t="shared" si="241"/>
        <v>0</v>
      </c>
      <c r="AE371" s="89">
        <f t="shared" si="242"/>
        <v>0</v>
      </c>
      <c r="AF371" s="89">
        <f t="shared" si="243"/>
        <v>0</v>
      </c>
      <c r="AG371" s="89">
        <f t="shared" si="243"/>
        <v>0</v>
      </c>
      <c r="AH371" s="65">
        <v>1016803</v>
      </c>
      <c r="AI371" s="65">
        <v>73816</v>
      </c>
      <c r="AJ371" s="65">
        <v>197808</v>
      </c>
      <c r="AK371" s="65">
        <v>0</v>
      </c>
      <c r="AL371" s="65">
        <v>24437</v>
      </c>
      <c r="AM371" s="65">
        <v>0</v>
      </c>
      <c r="AN371" s="89">
        <v>1886701940</v>
      </c>
      <c r="AO371" s="89">
        <v>135153224</v>
      </c>
      <c r="AP371" s="89">
        <v>412418221</v>
      </c>
      <c r="AQ371" s="89">
        <v>0</v>
      </c>
      <c r="AR371" s="89">
        <v>50971801</v>
      </c>
      <c r="AS371" s="89">
        <v>0</v>
      </c>
      <c r="AT371" s="89">
        <v>1073951357</v>
      </c>
      <c r="AU371" s="89">
        <v>84555932</v>
      </c>
      <c r="AV371" s="89">
        <v>254890455</v>
      </c>
      <c r="AW371" s="89">
        <v>0</v>
      </c>
      <c r="AX371" s="89">
        <v>25712507</v>
      </c>
      <c r="AY371" s="89">
        <v>0</v>
      </c>
      <c r="AZ371" s="65">
        <f t="shared" si="219"/>
        <v>1855.523577330122</v>
      </c>
      <c r="BA371" s="65">
        <f t="shared" si="219"/>
        <v>1830.9475452476429</v>
      </c>
      <c r="BB371" s="65">
        <f t="shared" si="219"/>
        <v>2084.9420700881665</v>
      </c>
      <c r="BC371" s="65">
        <f t="shared" si="219"/>
        <v>0</v>
      </c>
      <c r="BD371" s="65">
        <f t="shared" si="219"/>
        <v>2085.8452756066622</v>
      </c>
      <c r="BE371" s="65">
        <f t="shared" si="219"/>
        <v>0</v>
      </c>
      <c r="BF371" s="65">
        <f t="shared" si="220"/>
        <v>1056.2039618293809</v>
      </c>
      <c r="BG371" s="65">
        <f t="shared" si="220"/>
        <v>1145.495990029262</v>
      </c>
      <c r="BH371" s="65">
        <f t="shared" si="220"/>
        <v>1288.5750576316427</v>
      </c>
      <c r="BI371" s="65">
        <f t="shared" si="220"/>
        <v>0</v>
      </c>
      <c r="BJ371" s="65">
        <f t="shared" si="220"/>
        <v>1052.1957277898268</v>
      </c>
      <c r="BK371" s="65">
        <f t="shared" si="220"/>
        <v>0</v>
      </c>
    </row>
    <row r="372" spans="2:63" hidden="1" outlineLevel="1">
      <c r="B372" s="56" t="s">
        <v>54</v>
      </c>
      <c r="C372" s="56" t="s">
        <v>58</v>
      </c>
      <c r="D372" s="88">
        <f t="shared" si="221"/>
        <v>0</v>
      </c>
      <c r="E372" s="88">
        <f t="shared" si="222"/>
        <v>0</v>
      </c>
      <c r="F372" s="65">
        <f t="shared" si="223"/>
        <v>0</v>
      </c>
      <c r="G372" s="65">
        <f t="shared" si="224"/>
        <v>0</v>
      </c>
      <c r="H372" s="65">
        <f t="shared" si="225"/>
        <v>0</v>
      </c>
      <c r="J372" s="88">
        <f t="shared" si="226"/>
        <v>0.30233918275901323</v>
      </c>
      <c r="K372" s="88">
        <f t="shared" si="227"/>
        <v>0.12386860133278009</v>
      </c>
      <c r="L372" s="88">
        <f t="shared" si="228"/>
        <v>0.13222723531624195</v>
      </c>
      <c r="M372" s="88">
        <f t="shared" si="229"/>
        <v>0.1679988102863024</v>
      </c>
      <c r="N372" s="88">
        <f t="shared" si="230"/>
        <v>0.21758625555448893</v>
      </c>
      <c r="O372" s="88">
        <f t="shared" si="231"/>
        <v>5.5979914751173407E-2</v>
      </c>
      <c r="P372" s="65">
        <f t="shared" si="232"/>
        <v>0</v>
      </c>
      <c r="Q372" s="65">
        <f t="shared" si="232"/>
        <v>0</v>
      </c>
      <c r="R372" s="65">
        <f t="shared" si="232"/>
        <v>0</v>
      </c>
      <c r="S372" s="65">
        <f t="shared" si="232"/>
        <v>0</v>
      </c>
      <c r="T372" s="65">
        <f t="shared" si="233"/>
        <v>0</v>
      </c>
      <c r="U372" s="65">
        <f t="shared" si="233"/>
        <v>0</v>
      </c>
      <c r="V372" s="89">
        <f t="shared" si="234"/>
        <v>0</v>
      </c>
      <c r="W372" s="89">
        <f t="shared" si="235"/>
        <v>0</v>
      </c>
      <c r="X372" s="89">
        <f t="shared" si="236"/>
        <v>0</v>
      </c>
      <c r="Y372" s="89">
        <f t="shared" si="237"/>
        <v>0</v>
      </c>
      <c r="Z372" s="89">
        <f t="shared" si="238"/>
        <v>0</v>
      </c>
      <c r="AA372" s="89">
        <f t="shared" si="238"/>
        <v>0</v>
      </c>
      <c r="AB372" s="89">
        <f t="shared" si="239"/>
        <v>0</v>
      </c>
      <c r="AC372" s="89">
        <f t="shared" si="240"/>
        <v>0</v>
      </c>
      <c r="AD372" s="89">
        <f t="shared" si="241"/>
        <v>0</v>
      </c>
      <c r="AE372" s="89">
        <f t="shared" si="242"/>
        <v>0</v>
      </c>
      <c r="AF372" s="89">
        <f t="shared" si="243"/>
        <v>0</v>
      </c>
      <c r="AG372" s="89">
        <f t="shared" si="243"/>
        <v>0</v>
      </c>
      <c r="AH372" s="65">
        <v>0</v>
      </c>
      <c r="AI372" s="65">
        <v>0</v>
      </c>
      <c r="AJ372" s="65">
        <v>0</v>
      </c>
      <c r="AK372" s="65">
        <v>0</v>
      </c>
      <c r="AL372" s="65">
        <v>0</v>
      </c>
      <c r="AM372" s="65">
        <v>0</v>
      </c>
      <c r="AN372" s="89">
        <v>0</v>
      </c>
      <c r="AO372" s="89">
        <v>0</v>
      </c>
      <c r="AP372" s="89">
        <v>0</v>
      </c>
      <c r="AQ372" s="89">
        <v>0</v>
      </c>
      <c r="AR372" s="89">
        <v>0</v>
      </c>
      <c r="AS372" s="89">
        <v>0</v>
      </c>
      <c r="AT372" s="89">
        <v>0</v>
      </c>
      <c r="AU372" s="89">
        <v>0</v>
      </c>
      <c r="AV372" s="89">
        <v>0</v>
      </c>
      <c r="AW372" s="89">
        <v>0</v>
      </c>
      <c r="AX372" s="89">
        <v>0</v>
      </c>
      <c r="AY372" s="89">
        <v>0</v>
      </c>
      <c r="AZ372" s="65">
        <f t="shared" si="219"/>
        <v>0</v>
      </c>
      <c r="BA372" s="65">
        <f t="shared" si="219"/>
        <v>0</v>
      </c>
      <c r="BB372" s="65">
        <f t="shared" si="219"/>
        <v>0</v>
      </c>
      <c r="BC372" s="65">
        <f t="shared" si="219"/>
        <v>0</v>
      </c>
      <c r="BD372" s="65">
        <f t="shared" si="219"/>
        <v>0</v>
      </c>
      <c r="BE372" s="65">
        <f t="shared" si="219"/>
        <v>0</v>
      </c>
      <c r="BF372" s="65">
        <f t="shared" si="220"/>
        <v>0</v>
      </c>
      <c r="BG372" s="65">
        <f t="shared" si="220"/>
        <v>0</v>
      </c>
      <c r="BH372" s="65">
        <f t="shared" si="220"/>
        <v>0</v>
      </c>
      <c r="BI372" s="65">
        <f t="shared" si="220"/>
        <v>0</v>
      </c>
      <c r="BJ372" s="65">
        <f t="shared" si="220"/>
        <v>0</v>
      </c>
      <c r="BK372" s="65">
        <f t="shared" si="220"/>
        <v>0</v>
      </c>
    </row>
    <row r="373" spans="2:63" hidden="1" outlineLevel="1">
      <c r="B373" s="56" t="s">
        <v>54</v>
      </c>
      <c r="C373" s="56" t="s">
        <v>57</v>
      </c>
      <c r="D373" s="88">
        <f t="shared" si="221"/>
        <v>0</v>
      </c>
      <c r="E373" s="88">
        <f t="shared" si="222"/>
        <v>0</v>
      </c>
      <c r="F373" s="65">
        <f t="shared" si="223"/>
        <v>0</v>
      </c>
      <c r="G373" s="65">
        <f t="shared" si="224"/>
        <v>0</v>
      </c>
      <c r="H373" s="65">
        <f t="shared" si="225"/>
        <v>0</v>
      </c>
      <c r="J373" s="88">
        <f t="shared" si="226"/>
        <v>0.931425321225817</v>
      </c>
      <c r="K373" s="88">
        <f t="shared" si="227"/>
        <v>6.4390809285154698E-4</v>
      </c>
      <c r="L373" s="88">
        <f t="shared" si="228"/>
        <v>6.7930770681331423E-2</v>
      </c>
      <c r="M373" s="88">
        <f t="shared" si="229"/>
        <v>0</v>
      </c>
      <c r="N373" s="88">
        <f t="shared" si="230"/>
        <v>0</v>
      </c>
      <c r="O373" s="88">
        <f t="shared" si="231"/>
        <v>0</v>
      </c>
      <c r="P373" s="65">
        <f t="shared" si="232"/>
        <v>0</v>
      </c>
      <c r="Q373" s="65">
        <f t="shared" si="232"/>
        <v>0</v>
      </c>
      <c r="R373" s="65">
        <f t="shared" si="232"/>
        <v>0</v>
      </c>
      <c r="S373" s="65">
        <f t="shared" si="232"/>
        <v>0</v>
      </c>
      <c r="T373" s="65">
        <f t="shared" si="233"/>
        <v>0</v>
      </c>
      <c r="U373" s="65">
        <f t="shared" si="233"/>
        <v>0</v>
      </c>
      <c r="V373" s="89">
        <f t="shared" si="234"/>
        <v>0</v>
      </c>
      <c r="W373" s="89">
        <f t="shared" si="235"/>
        <v>0</v>
      </c>
      <c r="X373" s="89">
        <f t="shared" si="236"/>
        <v>0</v>
      </c>
      <c r="Y373" s="89">
        <f t="shared" si="237"/>
        <v>0</v>
      </c>
      <c r="Z373" s="89">
        <f t="shared" si="238"/>
        <v>0</v>
      </c>
      <c r="AA373" s="89">
        <f t="shared" si="238"/>
        <v>0</v>
      </c>
      <c r="AB373" s="89">
        <f t="shared" si="239"/>
        <v>0</v>
      </c>
      <c r="AC373" s="89">
        <f t="shared" si="240"/>
        <v>0</v>
      </c>
      <c r="AD373" s="89">
        <f t="shared" si="241"/>
        <v>0</v>
      </c>
      <c r="AE373" s="89">
        <f t="shared" si="242"/>
        <v>0</v>
      </c>
      <c r="AF373" s="89">
        <f t="shared" si="243"/>
        <v>0</v>
      </c>
      <c r="AG373" s="89">
        <f t="shared" si="243"/>
        <v>0</v>
      </c>
      <c r="AH373" s="65">
        <v>607538</v>
      </c>
      <c r="AI373" s="65">
        <v>420</v>
      </c>
      <c r="AJ373" s="65">
        <v>44309</v>
      </c>
      <c r="AK373" s="65">
        <v>0</v>
      </c>
      <c r="AL373" s="65">
        <v>0</v>
      </c>
      <c r="AM373" s="65">
        <v>0</v>
      </c>
      <c r="AN373" s="89">
        <v>748027883</v>
      </c>
      <c r="AO373" s="89">
        <v>595948</v>
      </c>
      <c r="AP373" s="89">
        <v>64239177</v>
      </c>
      <c r="AQ373" s="89">
        <v>0</v>
      </c>
      <c r="AR373" s="89">
        <v>0</v>
      </c>
      <c r="AS373" s="89">
        <v>0</v>
      </c>
      <c r="AT373" s="89">
        <v>549256834</v>
      </c>
      <c r="AU373" s="89">
        <v>382620</v>
      </c>
      <c r="AV373" s="89">
        <v>46461078</v>
      </c>
      <c r="AW373" s="89">
        <v>0</v>
      </c>
      <c r="AX373" s="89">
        <v>0</v>
      </c>
      <c r="AY373" s="89">
        <v>0</v>
      </c>
      <c r="AZ373" s="65">
        <f t="shared" si="219"/>
        <v>1231.2446019837441</v>
      </c>
      <c r="BA373" s="65">
        <f t="shared" si="219"/>
        <v>1418.9238095238095</v>
      </c>
      <c r="BB373" s="65">
        <f t="shared" si="219"/>
        <v>1449.7997472296825</v>
      </c>
      <c r="BC373" s="65">
        <f t="shared" si="219"/>
        <v>0</v>
      </c>
      <c r="BD373" s="65">
        <f t="shared" si="219"/>
        <v>0</v>
      </c>
      <c r="BE373" s="65">
        <f t="shared" si="219"/>
        <v>0</v>
      </c>
      <c r="BF373" s="65">
        <f t="shared" si="220"/>
        <v>904.06992484420732</v>
      </c>
      <c r="BG373" s="65">
        <f t="shared" si="220"/>
        <v>911</v>
      </c>
      <c r="BH373" s="65">
        <f t="shared" si="220"/>
        <v>1048.5697713782754</v>
      </c>
      <c r="BI373" s="65">
        <f t="shared" si="220"/>
        <v>0</v>
      </c>
      <c r="BJ373" s="65">
        <f t="shared" si="220"/>
        <v>0</v>
      </c>
      <c r="BK373" s="65">
        <f t="shared" si="220"/>
        <v>0</v>
      </c>
    </row>
    <row r="374" spans="2:63" hidden="1" outlineLevel="1">
      <c r="B374" s="56" t="s">
        <v>54</v>
      </c>
      <c r="C374" s="56" t="s">
        <v>56</v>
      </c>
      <c r="D374" s="88">
        <f t="shared" si="221"/>
        <v>0</v>
      </c>
      <c r="E374" s="88">
        <f t="shared" si="222"/>
        <v>0</v>
      </c>
      <c r="F374" s="65">
        <f t="shared" si="223"/>
        <v>0</v>
      </c>
      <c r="G374" s="65">
        <f t="shared" si="224"/>
        <v>0</v>
      </c>
      <c r="H374" s="65">
        <f t="shared" si="225"/>
        <v>0</v>
      </c>
      <c r="J374" s="88">
        <f t="shared" si="226"/>
        <v>0.30233918275901323</v>
      </c>
      <c r="K374" s="88">
        <f t="shared" si="227"/>
        <v>0.12386860133278009</v>
      </c>
      <c r="L374" s="88">
        <f t="shared" si="228"/>
        <v>0.13222723531624195</v>
      </c>
      <c r="M374" s="88">
        <f t="shared" si="229"/>
        <v>0.1679988102863024</v>
      </c>
      <c r="N374" s="88">
        <f t="shared" si="230"/>
        <v>0.21758625555448893</v>
      </c>
      <c r="O374" s="88">
        <f t="shared" si="231"/>
        <v>5.5979914751173407E-2</v>
      </c>
      <c r="P374" s="65">
        <f t="shared" si="232"/>
        <v>0</v>
      </c>
      <c r="Q374" s="65">
        <f t="shared" si="232"/>
        <v>0</v>
      </c>
      <c r="R374" s="65">
        <f t="shared" si="232"/>
        <v>0</v>
      </c>
      <c r="S374" s="65">
        <f t="shared" si="232"/>
        <v>0</v>
      </c>
      <c r="T374" s="65">
        <f t="shared" si="233"/>
        <v>0</v>
      </c>
      <c r="U374" s="65">
        <f t="shared" si="233"/>
        <v>0</v>
      </c>
      <c r="V374" s="89">
        <f t="shared" si="234"/>
        <v>0</v>
      </c>
      <c r="W374" s="89">
        <f t="shared" si="235"/>
        <v>0</v>
      </c>
      <c r="X374" s="89">
        <f t="shared" si="236"/>
        <v>0</v>
      </c>
      <c r="Y374" s="89">
        <f t="shared" si="237"/>
        <v>0</v>
      </c>
      <c r="Z374" s="89">
        <f t="shared" si="238"/>
        <v>0</v>
      </c>
      <c r="AA374" s="89">
        <f t="shared" si="238"/>
        <v>0</v>
      </c>
      <c r="AB374" s="89">
        <f t="shared" si="239"/>
        <v>0</v>
      </c>
      <c r="AC374" s="89">
        <f t="shared" si="240"/>
        <v>0</v>
      </c>
      <c r="AD374" s="89">
        <f t="shared" si="241"/>
        <v>0</v>
      </c>
      <c r="AE374" s="89">
        <f t="shared" si="242"/>
        <v>0</v>
      </c>
      <c r="AF374" s="89">
        <f t="shared" si="243"/>
        <v>0</v>
      </c>
      <c r="AG374" s="89">
        <f t="shared" si="243"/>
        <v>0</v>
      </c>
      <c r="AH374" s="65">
        <v>0</v>
      </c>
      <c r="AI374" s="65">
        <v>0</v>
      </c>
      <c r="AJ374" s="65">
        <v>0</v>
      </c>
      <c r="AK374" s="65">
        <v>0</v>
      </c>
      <c r="AL374" s="65">
        <v>0</v>
      </c>
      <c r="AM374" s="65">
        <v>0</v>
      </c>
      <c r="AN374" s="89">
        <v>0</v>
      </c>
      <c r="AO374" s="89">
        <v>0</v>
      </c>
      <c r="AP374" s="89">
        <v>0</v>
      </c>
      <c r="AQ374" s="89">
        <v>0</v>
      </c>
      <c r="AR374" s="89">
        <v>0</v>
      </c>
      <c r="AS374" s="89">
        <v>0</v>
      </c>
      <c r="AT374" s="89">
        <v>0</v>
      </c>
      <c r="AU374" s="89">
        <v>0</v>
      </c>
      <c r="AV374" s="89">
        <v>0</v>
      </c>
      <c r="AW374" s="89">
        <v>0</v>
      </c>
      <c r="AX374" s="89">
        <v>0</v>
      </c>
      <c r="AY374" s="89">
        <v>0</v>
      </c>
      <c r="AZ374" s="65">
        <f t="shared" si="219"/>
        <v>0</v>
      </c>
      <c r="BA374" s="65">
        <f t="shared" si="219"/>
        <v>0</v>
      </c>
      <c r="BB374" s="65">
        <f t="shared" si="219"/>
        <v>0</v>
      </c>
      <c r="BC374" s="65">
        <f t="shared" si="219"/>
        <v>0</v>
      </c>
      <c r="BD374" s="65">
        <f t="shared" si="219"/>
        <v>0</v>
      </c>
      <c r="BE374" s="65">
        <f t="shared" si="219"/>
        <v>0</v>
      </c>
      <c r="BF374" s="65">
        <f t="shared" si="220"/>
        <v>0</v>
      </c>
      <c r="BG374" s="65">
        <f t="shared" si="220"/>
        <v>0</v>
      </c>
      <c r="BH374" s="65">
        <f t="shared" si="220"/>
        <v>0</v>
      </c>
      <c r="BI374" s="65">
        <f t="shared" si="220"/>
        <v>0</v>
      </c>
      <c r="BJ374" s="65">
        <f t="shared" si="220"/>
        <v>0</v>
      </c>
      <c r="BK374" s="65">
        <f t="shared" si="220"/>
        <v>0</v>
      </c>
    </row>
    <row r="375" spans="2:63" hidden="1" outlineLevel="1">
      <c r="B375" s="56" t="s">
        <v>54</v>
      </c>
      <c r="C375" s="56" t="s">
        <v>55</v>
      </c>
      <c r="D375" s="88">
        <f t="shared" si="221"/>
        <v>0</v>
      </c>
      <c r="E375" s="88">
        <f t="shared" si="222"/>
        <v>0</v>
      </c>
      <c r="F375" s="65">
        <f t="shared" si="223"/>
        <v>0</v>
      </c>
      <c r="G375" s="65">
        <f t="shared" si="224"/>
        <v>0</v>
      </c>
      <c r="H375" s="65">
        <f t="shared" si="225"/>
        <v>0</v>
      </c>
      <c r="J375" s="88">
        <f t="shared" si="226"/>
        <v>0.30233918275901323</v>
      </c>
      <c r="K375" s="88">
        <f t="shared" si="227"/>
        <v>0.12386860133278009</v>
      </c>
      <c r="L375" s="88">
        <f t="shared" si="228"/>
        <v>0.13222723531624195</v>
      </c>
      <c r="M375" s="88">
        <f t="shared" si="229"/>
        <v>0.1679988102863024</v>
      </c>
      <c r="N375" s="88">
        <f t="shared" si="230"/>
        <v>0.21758625555448893</v>
      </c>
      <c r="O375" s="88">
        <f t="shared" si="231"/>
        <v>5.5979914751173407E-2</v>
      </c>
      <c r="P375" s="65">
        <f t="shared" si="232"/>
        <v>0</v>
      </c>
      <c r="Q375" s="65">
        <f t="shared" si="232"/>
        <v>0</v>
      </c>
      <c r="R375" s="65">
        <f t="shared" si="232"/>
        <v>0</v>
      </c>
      <c r="S375" s="65">
        <f t="shared" si="232"/>
        <v>0</v>
      </c>
      <c r="T375" s="65">
        <f t="shared" si="233"/>
        <v>0</v>
      </c>
      <c r="U375" s="65">
        <f t="shared" si="233"/>
        <v>0</v>
      </c>
      <c r="V375" s="89">
        <f t="shared" si="234"/>
        <v>0</v>
      </c>
      <c r="W375" s="89">
        <f t="shared" si="235"/>
        <v>0</v>
      </c>
      <c r="X375" s="89">
        <f t="shared" si="236"/>
        <v>0</v>
      </c>
      <c r="Y375" s="89">
        <f t="shared" si="237"/>
        <v>0</v>
      </c>
      <c r="Z375" s="89">
        <f t="shared" si="238"/>
        <v>0</v>
      </c>
      <c r="AA375" s="89">
        <f t="shared" si="238"/>
        <v>0</v>
      </c>
      <c r="AB375" s="89">
        <f t="shared" si="239"/>
        <v>0</v>
      </c>
      <c r="AC375" s="89">
        <f t="shared" si="240"/>
        <v>0</v>
      </c>
      <c r="AD375" s="89">
        <f t="shared" si="241"/>
        <v>0</v>
      </c>
      <c r="AE375" s="89">
        <f t="shared" si="242"/>
        <v>0</v>
      </c>
      <c r="AF375" s="89">
        <f t="shared" si="243"/>
        <v>0</v>
      </c>
      <c r="AG375" s="89">
        <f t="shared" si="243"/>
        <v>0</v>
      </c>
      <c r="AH375" s="65">
        <v>0</v>
      </c>
      <c r="AI375" s="65">
        <v>0</v>
      </c>
      <c r="AJ375" s="65">
        <v>0</v>
      </c>
      <c r="AK375" s="65">
        <v>0</v>
      </c>
      <c r="AL375" s="65">
        <v>0</v>
      </c>
      <c r="AM375" s="65">
        <v>0</v>
      </c>
      <c r="AN375" s="89">
        <v>0</v>
      </c>
      <c r="AO375" s="89">
        <v>0</v>
      </c>
      <c r="AP375" s="89">
        <v>0</v>
      </c>
      <c r="AQ375" s="89">
        <v>0</v>
      </c>
      <c r="AR375" s="89">
        <v>0</v>
      </c>
      <c r="AS375" s="89">
        <v>0</v>
      </c>
      <c r="AT375" s="89">
        <v>0</v>
      </c>
      <c r="AU375" s="89">
        <v>0</v>
      </c>
      <c r="AV375" s="89">
        <v>0</v>
      </c>
      <c r="AW375" s="89">
        <v>0</v>
      </c>
      <c r="AX375" s="89">
        <v>0</v>
      </c>
      <c r="AY375" s="89">
        <v>0</v>
      </c>
      <c r="AZ375" s="65">
        <f t="shared" si="219"/>
        <v>0</v>
      </c>
      <c r="BA375" s="65">
        <f t="shared" si="219"/>
        <v>0</v>
      </c>
      <c r="BB375" s="65">
        <f t="shared" si="219"/>
        <v>0</v>
      </c>
      <c r="BC375" s="65">
        <f t="shared" si="219"/>
        <v>0</v>
      </c>
      <c r="BD375" s="65">
        <f t="shared" si="219"/>
        <v>0</v>
      </c>
      <c r="BE375" s="65">
        <f t="shared" si="219"/>
        <v>0</v>
      </c>
      <c r="BF375" s="65">
        <f t="shared" si="220"/>
        <v>0</v>
      </c>
      <c r="BG375" s="65">
        <f t="shared" si="220"/>
        <v>0</v>
      </c>
      <c r="BH375" s="65">
        <f t="shared" si="220"/>
        <v>0</v>
      </c>
      <c r="BI375" s="65">
        <f t="shared" si="220"/>
        <v>0</v>
      </c>
      <c r="BJ375" s="65">
        <f t="shared" si="220"/>
        <v>0</v>
      </c>
      <c r="BK375" s="65">
        <f t="shared" si="220"/>
        <v>0</v>
      </c>
    </row>
    <row r="376" spans="2:63" hidden="1" outlineLevel="1">
      <c r="B376" s="56" t="s">
        <v>54</v>
      </c>
      <c r="C376" s="56" t="s">
        <v>39</v>
      </c>
      <c r="D376" s="88">
        <f t="shared" si="221"/>
        <v>0</v>
      </c>
      <c r="E376" s="88">
        <f t="shared" si="222"/>
        <v>0</v>
      </c>
      <c r="F376" s="65">
        <f t="shared" si="223"/>
        <v>0</v>
      </c>
      <c r="G376" s="65">
        <f t="shared" si="224"/>
        <v>0</v>
      </c>
      <c r="H376" s="65">
        <f t="shared" si="225"/>
        <v>0</v>
      </c>
      <c r="J376" s="88">
        <f t="shared" si="226"/>
        <v>0.30233918275901323</v>
      </c>
      <c r="K376" s="88">
        <f t="shared" si="227"/>
        <v>0.12386860133278009</v>
      </c>
      <c r="L376" s="88">
        <f t="shared" si="228"/>
        <v>0.13222723531624195</v>
      </c>
      <c r="M376" s="88">
        <f t="shared" si="229"/>
        <v>0.1679988102863024</v>
      </c>
      <c r="N376" s="88">
        <f t="shared" si="230"/>
        <v>0.21758625555448893</v>
      </c>
      <c r="O376" s="88">
        <f t="shared" si="231"/>
        <v>5.5979914751173407E-2</v>
      </c>
      <c r="P376" s="65">
        <f t="shared" si="232"/>
        <v>0</v>
      </c>
      <c r="Q376" s="65">
        <f t="shared" si="232"/>
        <v>0</v>
      </c>
      <c r="R376" s="65">
        <f t="shared" si="232"/>
        <v>0</v>
      </c>
      <c r="S376" s="65">
        <f t="shared" si="232"/>
        <v>0</v>
      </c>
      <c r="T376" s="65">
        <f t="shared" si="233"/>
        <v>0</v>
      </c>
      <c r="U376" s="65">
        <f t="shared" si="233"/>
        <v>0</v>
      </c>
      <c r="V376" s="89">
        <f t="shared" si="234"/>
        <v>0</v>
      </c>
      <c r="W376" s="89">
        <f t="shared" si="235"/>
        <v>0</v>
      </c>
      <c r="X376" s="89">
        <f t="shared" si="236"/>
        <v>0</v>
      </c>
      <c r="Y376" s="89">
        <f t="shared" si="237"/>
        <v>0</v>
      </c>
      <c r="Z376" s="89">
        <f t="shared" si="238"/>
        <v>0</v>
      </c>
      <c r="AA376" s="89">
        <f t="shared" si="238"/>
        <v>0</v>
      </c>
      <c r="AB376" s="89">
        <f t="shared" si="239"/>
        <v>0</v>
      </c>
      <c r="AC376" s="89">
        <f t="shared" si="240"/>
        <v>0</v>
      </c>
      <c r="AD376" s="89">
        <f t="shared" si="241"/>
        <v>0</v>
      </c>
      <c r="AE376" s="89">
        <f t="shared" si="242"/>
        <v>0</v>
      </c>
      <c r="AF376" s="89">
        <f t="shared" si="243"/>
        <v>0</v>
      </c>
      <c r="AG376" s="89">
        <f t="shared" si="243"/>
        <v>0</v>
      </c>
      <c r="AH376" s="65">
        <v>0</v>
      </c>
      <c r="AI376" s="65">
        <v>0</v>
      </c>
      <c r="AJ376" s="65">
        <v>0</v>
      </c>
      <c r="AK376" s="65">
        <v>0</v>
      </c>
      <c r="AL376" s="65">
        <v>0</v>
      </c>
      <c r="AM376" s="65">
        <v>0</v>
      </c>
      <c r="AN376" s="89">
        <v>0</v>
      </c>
      <c r="AO376" s="89">
        <v>0</v>
      </c>
      <c r="AP376" s="89">
        <v>0</v>
      </c>
      <c r="AQ376" s="89">
        <v>0</v>
      </c>
      <c r="AR376" s="89">
        <v>0</v>
      </c>
      <c r="AS376" s="89">
        <v>0</v>
      </c>
      <c r="AT376" s="89">
        <v>0</v>
      </c>
      <c r="AU376" s="89">
        <v>0</v>
      </c>
      <c r="AV376" s="89">
        <v>0</v>
      </c>
      <c r="AW376" s="89">
        <v>0</v>
      </c>
      <c r="AX376" s="89">
        <v>0</v>
      </c>
      <c r="AY376" s="89">
        <v>0</v>
      </c>
      <c r="AZ376" s="65">
        <f t="shared" si="219"/>
        <v>0</v>
      </c>
      <c r="BA376" s="65">
        <f t="shared" si="219"/>
        <v>0</v>
      </c>
      <c r="BB376" s="65">
        <f t="shared" si="219"/>
        <v>0</v>
      </c>
      <c r="BC376" s="65">
        <f t="shared" si="219"/>
        <v>0</v>
      </c>
      <c r="BD376" s="65">
        <f t="shared" si="219"/>
        <v>0</v>
      </c>
      <c r="BE376" s="65">
        <f t="shared" si="219"/>
        <v>0</v>
      </c>
      <c r="BF376" s="65">
        <f t="shared" si="220"/>
        <v>0</v>
      </c>
      <c r="BG376" s="65">
        <f t="shared" si="220"/>
        <v>0</v>
      </c>
      <c r="BH376" s="65">
        <f t="shared" si="220"/>
        <v>0</v>
      </c>
      <c r="BI376" s="65">
        <f t="shared" si="220"/>
        <v>0</v>
      </c>
      <c r="BJ376" s="65">
        <f t="shared" si="220"/>
        <v>0</v>
      </c>
      <c r="BK376" s="65">
        <f t="shared" si="220"/>
        <v>0</v>
      </c>
    </row>
    <row r="377" spans="2:63" hidden="1" outlineLevel="1">
      <c r="B377" s="56" t="s">
        <v>54</v>
      </c>
      <c r="C377" s="56" t="s">
        <v>38</v>
      </c>
      <c r="D377" s="88">
        <f t="shared" si="221"/>
        <v>0</v>
      </c>
      <c r="E377" s="88">
        <f t="shared" si="222"/>
        <v>0</v>
      </c>
      <c r="F377" s="65">
        <f t="shared" si="223"/>
        <v>0</v>
      </c>
      <c r="G377" s="65">
        <f t="shared" si="224"/>
        <v>0</v>
      </c>
      <c r="H377" s="65">
        <f t="shared" si="225"/>
        <v>0</v>
      </c>
      <c r="J377" s="88">
        <f t="shared" si="226"/>
        <v>0.10862010029850537</v>
      </c>
      <c r="K377" s="88">
        <f t="shared" si="227"/>
        <v>3.2759140353760051E-3</v>
      </c>
      <c r="L377" s="88">
        <f t="shared" si="228"/>
        <v>0.88594669785580527</v>
      </c>
      <c r="M377" s="88">
        <f t="shared" si="229"/>
        <v>0</v>
      </c>
      <c r="N377" s="88">
        <f t="shared" si="230"/>
        <v>2.1572878103133294E-3</v>
      </c>
      <c r="O377" s="88">
        <f t="shared" si="231"/>
        <v>0</v>
      </c>
      <c r="P377" s="65">
        <f t="shared" si="232"/>
        <v>0</v>
      </c>
      <c r="Q377" s="65">
        <f t="shared" si="232"/>
        <v>0</v>
      </c>
      <c r="R377" s="65">
        <f t="shared" si="232"/>
        <v>0</v>
      </c>
      <c r="S377" s="65">
        <f t="shared" si="232"/>
        <v>0</v>
      </c>
      <c r="T377" s="65">
        <f t="shared" si="233"/>
        <v>0</v>
      </c>
      <c r="U377" s="65">
        <f t="shared" si="233"/>
        <v>0</v>
      </c>
      <c r="V377" s="89">
        <f t="shared" si="234"/>
        <v>0</v>
      </c>
      <c r="W377" s="89">
        <f t="shared" si="235"/>
        <v>0</v>
      </c>
      <c r="X377" s="89">
        <f t="shared" si="236"/>
        <v>0</v>
      </c>
      <c r="Y377" s="89">
        <f t="shared" si="237"/>
        <v>0</v>
      </c>
      <c r="Z377" s="89">
        <f t="shared" si="238"/>
        <v>0</v>
      </c>
      <c r="AA377" s="89">
        <f t="shared" si="238"/>
        <v>0</v>
      </c>
      <c r="AB377" s="89">
        <f t="shared" si="239"/>
        <v>0</v>
      </c>
      <c r="AC377" s="89">
        <f t="shared" si="240"/>
        <v>0</v>
      </c>
      <c r="AD377" s="89">
        <f t="shared" si="241"/>
        <v>0</v>
      </c>
      <c r="AE377" s="89">
        <f t="shared" si="242"/>
        <v>0</v>
      </c>
      <c r="AF377" s="89">
        <f t="shared" si="243"/>
        <v>0</v>
      </c>
      <c r="AG377" s="89">
        <f t="shared" si="243"/>
        <v>0</v>
      </c>
      <c r="AH377" s="65">
        <v>123610</v>
      </c>
      <c r="AI377" s="65">
        <v>3728</v>
      </c>
      <c r="AJ377" s="65">
        <v>1008210</v>
      </c>
      <c r="AK377" s="65">
        <v>0</v>
      </c>
      <c r="AL377" s="65">
        <v>2455</v>
      </c>
      <c r="AM377" s="65">
        <v>0</v>
      </c>
      <c r="AN377" s="89">
        <v>182293996</v>
      </c>
      <c r="AO377" s="89">
        <v>5223500</v>
      </c>
      <c r="AP377" s="89">
        <v>1382278794</v>
      </c>
      <c r="AQ377" s="89">
        <v>0</v>
      </c>
      <c r="AR377" s="89">
        <v>4141887</v>
      </c>
      <c r="AS377" s="89">
        <v>0</v>
      </c>
      <c r="AT377" s="89">
        <v>79433771</v>
      </c>
      <c r="AU377" s="89">
        <v>2269588</v>
      </c>
      <c r="AV377" s="89">
        <v>666203365</v>
      </c>
      <c r="AW377" s="89">
        <v>0</v>
      </c>
      <c r="AX377" s="89">
        <v>1777958</v>
      </c>
      <c r="AY377" s="89">
        <v>0</v>
      </c>
      <c r="AZ377" s="65">
        <f t="shared" si="219"/>
        <v>1474.7512013591133</v>
      </c>
      <c r="BA377" s="65">
        <f t="shared" si="219"/>
        <v>1401.1534334763949</v>
      </c>
      <c r="BB377" s="65">
        <f t="shared" si="219"/>
        <v>1371.0226976522749</v>
      </c>
      <c r="BC377" s="65">
        <f t="shared" si="219"/>
        <v>0</v>
      </c>
      <c r="BD377" s="65">
        <f t="shared" si="219"/>
        <v>1687.1230142566192</v>
      </c>
      <c r="BE377" s="65">
        <f t="shared" si="219"/>
        <v>0</v>
      </c>
      <c r="BF377" s="65">
        <f t="shared" si="220"/>
        <v>642.61605857131303</v>
      </c>
      <c r="BG377" s="65">
        <f t="shared" si="220"/>
        <v>608.79506437768237</v>
      </c>
      <c r="BH377" s="65">
        <f t="shared" si="220"/>
        <v>660.7783745449857</v>
      </c>
      <c r="BI377" s="65">
        <f t="shared" si="220"/>
        <v>0</v>
      </c>
      <c r="BJ377" s="65">
        <f t="shared" si="220"/>
        <v>724.21914460285132</v>
      </c>
      <c r="BK377" s="65">
        <f t="shared" si="220"/>
        <v>0</v>
      </c>
    </row>
    <row r="378" spans="2:63" hidden="1" outlineLevel="1">
      <c r="B378" s="56" t="s">
        <v>54</v>
      </c>
      <c r="C378" s="56" t="s">
        <v>37</v>
      </c>
      <c r="D378" s="88">
        <f t="shared" si="221"/>
        <v>0</v>
      </c>
      <c r="E378" s="88">
        <f t="shared" si="222"/>
        <v>0</v>
      </c>
      <c r="F378" s="65">
        <f t="shared" si="223"/>
        <v>0</v>
      </c>
      <c r="G378" s="65">
        <f t="shared" si="224"/>
        <v>0</v>
      </c>
      <c r="H378" s="65">
        <f t="shared" si="225"/>
        <v>0</v>
      </c>
      <c r="J378" s="88">
        <f t="shared" si="226"/>
        <v>0.30233918275901323</v>
      </c>
      <c r="K378" s="88">
        <f t="shared" si="227"/>
        <v>0.12386860133278009</v>
      </c>
      <c r="L378" s="88">
        <f t="shared" si="228"/>
        <v>0.13222723531624195</v>
      </c>
      <c r="M378" s="88">
        <f t="shared" si="229"/>
        <v>0.1679988102863024</v>
      </c>
      <c r="N378" s="88">
        <f t="shared" si="230"/>
        <v>0.21758625555448893</v>
      </c>
      <c r="O378" s="88">
        <f t="shared" si="231"/>
        <v>5.5979914751173407E-2</v>
      </c>
      <c r="P378" s="65">
        <f t="shared" si="232"/>
        <v>0</v>
      </c>
      <c r="Q378" s="65">
        <f t="shared" si="232"/>
        <v>0</v>
      </c>
      <c r="R378" s="65">
        <f t="shared" si="232"/>
        <v>0</v>
      </c>
      <c r="S378" s="65">
        <f t="shared" si="232"/>
        <v>0</v>
      </c>
      <c r="T378" s="65">
        <f t="shared" si="233"/>
        <v>0</v>
      </c>
      <c r="U378" s="65">
        <f t="shared" si="233"/>
        <v>0</v>
      </c>
      <c r="V378" s="89">
        <f t="shared" si="234"/>
        <v>0</v>
      </c>
      <c r="W378" s="89">
        <f t="shared" si="235"/>
        <v>0</v>
      </c>
      <c r="X378" s="89">
        <f t="shared" si="236"/>
        <v>0</v>
      </c>
      <c r="Y378" s="89">
        <f t="shared" si="237"/>
        <v>0</v>
      </c>
      <c r="Z378" s="89">
        <f t="shared" si="238"/>
        <v>0</v>
      </c>
      <c r="AA378" s="89">
        <f t="shared" si="238"/>
        <v>0</v>
      </c>
      <c r="AB378" s="89">
        <f t="shared" si="239"/>
        <v>0</v>
      </c>
      <c r="AC378" s="89">
        <f t="shared" si="240"/>
        <v>0</v>
      </c>
      <c r="AD378" s="89">
        <f t="shared" si="241"/>
        <v>0</v>
      </c>
      <c r="AE378" s="89">
        <f t="shared" si="242"/>
        <v>0</v>
      </c>
      <c r="AF378" s="89">
        <f t="shared" si="243"/>
        <v>0</v>
      </c>
      <c r="AG378" s="89">
        <f t="shared" si="243"/>
        <v>0</v>
      </c>
      <c r="AH378" s="65">
        <v>0</v>
      </c>
      <c r="AI378" s="65">
        <v>0</v>
      </c>
      <c r="AJ378" s="65">
        <v>0</v>
      </c>
      <c r="AK378" s="65">
        <v>0</v>
      </c>
      <c r="AL378" s="65">
        <v>0</v>
      </c>
      <c r="AM378" s="65">
        <v>0</v>
      </c>
      <c r="AN378" s="89">
        <v>0</v>
      </c>
      <c r="AO378" s="89">
        <v>0</v>
      </c>
      <c r="AP378" s="89">
        <v>0</v>
      </c>
      <c r="AQ378" s="89">
        <v>0</v>
      </c>
      <c r="AR378" s="89">
        <v>0</v>
      </c>
      <c r="AS378" s="89">
        <v>0</v>
      </c>
      <c r="AT378" s="89">
        <v>0</v>
      </c>
      <c r="AU378" s="89">
        <v>0</v>
      </c>
      <c r="AV378" s="89">
        <v>0</v>
      </c>
      <c r="AW378" s="89">
        <v>0</v>
      </c>
      <c r="AX378" s="89">
        <v>0</v>
      </c>
      <c r="AY378" s="89">
        <v>0</v>
      </c>
      <c r="AZ378" s="65">
        <f t="shared" si="219"/>
        <v>0</v>
      </c>
      <c r="BA378" s="65">
        <f t="shared" si="219"/>
        <v>0</v>
      </c>
      <c r="BB378" s="65">
        <f t="shared" si="219"/>
        <v>0</v>
      </c>
      <c r="BC378" s="65">
        <f t="shared" si="219"/>
        <v>0</v>
      </c>
      <c r="BD378" s="65">
        <f t="shared" si="219"/>
        <v>0</v>
      </c>
      <c r="BE378" s="65">
        <f t="shared" si="219"/>
        <v>0</v>
      </c>
      <c r="BF378" s="65">
        <f t="shared" si="220"/>
        <v>0</v>
      </c>
      <c r="BG378" s="65">
        <f t="shared" si="220"/>
        <v>0</v>
      </c>
      <c r="BH378" s="65">
        <f t="shared" si="220"/>
        <v>0</v>
      </c>
      <c r="BI378" s="65">
        <f t="shared" si="220"/>
        <v>0</v>
      </c>
      <c r="BJ378" s="65">
        <f t="shared" si="220"/>
        <v>0</v>
      </c>
      <c r="BK378" s="65">
        <f t="shared" si="220"/>
        <v>0</v>
      </c>
    </row>
    <row r="379" spans="2:63" hidden="1" outlineLevel="1">
      <c r="B379" s="56" t="s">
        <v>54</v>
      </c>
      <c r="C379" s="56" t="s">
        <v>36</v>
      </c>
      <c r="D379" s="88">
        <f t="shared" si="221"/>
        <v>0</v>
      </c>
      <c r="E379" s="88">
        <f t="shared" si="222"/>
        <v>0</v>
      </c>
      <c r="F379" s="65">
        <f t="shared" si="223"/>
        <v>0</v>
      </c>
      <c r="G379" s="65">
        <f t="shared" si="224"/>
        <v>0</v>
      </c>
      <c r="H379" s="65">
        <f t="shared" si="225"/>
        <v>0</v>
      </c>
      <c r="J379" s="88">
        <f t="shared" si="226"/>
        <v>0.30233918275901323</v>
      </c>
      <c r="K379" s="88">
        <f t="shared" si="227"/>
        <v>0.12386860133278009</v>
      </c>
      <c r="L379" s="88">
        <f t="shared" si="228"/>
        <v>0.13222723531624195</v>
      </c>
      <c r="M379" s="88">
        <f t="shared" si="229"/>
        <v>0.1679988102863024</v>
      </c>
      <c r="N379" s="88">
        <f t="shared" si="230"/>
        <v>0.21758625555448893</v>
      </c>
      <c r="O379" s="88">
        <f t="shared" si="231"/>
        <v>5.5979914751173407E-2</v>
      </c>
      <c r="P379" s="65">
        <f t="shared" si="232"/>
        <v>0</v>
      </c>
      <c r="Q379" s="65">
        <f t="shared" si="232"/>
        <v>0</v>
      </c>
      <c r="R379" s="65">
        <f t="shared" si="232"/>
        <v>0</v>
      </c>
      <c r="S379" s="65">
        <f t="shared" si="232"/>
        <v>0</v>
      </c>
      <c r="T379" s="65">
        <f t="shared" si="233"/>
        <v>0</v>
      </c>
      <c r="U379" s="65">
        <f t="shared" si="233"/>
        <v>0</v>
      </c>
      <c r="V379" s="89">
        <f t="shared" si="234"/>
        <v>0</v>
      </c>
      <c r="W379" s="89">
        <f t="shared" si="235"/>
        <v>0</v>
      </c>
      <c r="X379" s="89">
        <f t="shared" si="236"/>
        <v>0</v>
      </c>
      <c r="Y379" s="89">
        <f t="shared" si="237"/>
        <v>0</v>
      </c>
      <c r="Z379" s="89">
        <f t="shared" si="238"/>
        <v>0</v>
      </c>
      <c r="AA379" s="89">
        <f t="shared" si="238"/>
        <v>0</v>
      </c>
      <c r="AB379" s="89">
        <f t="shared" si="239"/>
        <v>0</v>
      </c>
      <c r="AC379" s="89">
        <f t="shared" si="240"/>
        <v>0</v>
      </c>
      <c r="AD379" s="89">
        <f t="shared" si="241"/>
        <v>0</v>
      </c>
      <c r="AE379" s="89">
        <f t="shared" si="242"/>
        <v>0</v>
      </c>
      <c r="AF379" s="89">
        <f t="shared" si="243"/>
        <v>0</v>
      </c>
      <c r="AG379" s="89">
        <f t="shared" si="243"/>
        <v>0</v>
      </c>
      <c r="AH379" s="65">
        <v>0</v>
      </c>
      <c r="AI379" s="65">
        <v>0</v>
      </c>
      <c r="AJ379" s="65">
        <v>0</v>
      </c>
      <c r="AK379" s="65">
        <v>0</v>
      </c>
      <c r="AL379" s="65">
        <v>0</v>
      </c>
      <c r="AM379" s="65">
        <v>0</v>
      </c>
      <c r="AN379" s="89">
        <v>0</v>
      </c>
      <c r="AO379" s="89">
        <v>0</v>
      </c>
      <c r="AP379" s="89">
        <v>0</v>
      </c>
      <c r="AQ379" s="89">
        <v>0</v>
      </c>
      <c r="AR379" s="89">
        <v>0</v>
      </c>
      <c r="AS379" s="89">
        <v>0</v>
      </c>
      <c r="AT379" s="89">
        <v>0</v>
      </c>
      <c r="AU379" s="89">
        <v>0</v>
      </c>
      <c r="AV379" s="89">
        <v>0</v>
      </c>
      <c r="AW379" s="89">
        <v>0</v>
      </c>
      <c r="AX379" s="89">
        <v>0</v>
      </c>
      <c r="AY379" s="89">
        <v>0</v>
      </c>
      <c r="AZ379" s="65">
        <f t="shared" si="219"/>
        <v>0</v>
      </c>
      <c r="BA379" s="65">
        <f t="shared" si="219"/>
        <v>0</v>
      </c>
      <c r="BB379" s="65">
        <f t="shared" si="219"/>
        <v>0</v>
      </c>
      <c r="BC379" s="65">
        <f t="shared" si="219"/>
        <v>0</v>
      </c>
      <c r="BD379" s="65">
        <f t="shared" si="219"/>
        <v>0</v>
      </c>
      <c r="BE379" s="65">
        <f t="shared" si="219"/>
        <v>0</v>
      </c>
      <c r="BF379" s="65">
        <f t="shared" si="220"/>
        <v>0</v>
      </c>
      <c r="BG379" s="65">
        <f t="shared" si="220"/>
        <v>0</v>
      </c>
      <c r="BH379" s="65">
        <f t="shared" si="220"/>
        <v>0</v>
      </c>
      <c r="BI379" s="65">
        <f t="shared" si="220"/>
        <v>0</v>
      </c>
      <c r="BJ379" s="65">
        <f t="shared" si="220"/>
        <v>0</v>
      </c>
      <c r="BK379" s="65">
        <f t="shared" si="220"/>
        <v>0</v>
      </c>
    </row>
    <row r="380" spans="2:63" hidden="1" outlineLevel="1">
      <c r="B380" s="56" t="s">
        <v>54</v>
      </c>
      <c r="C380" s="56" t="s">
        <v>35</v>
      </c>
      <c r="D380" s="88">
        <f t="shared" si="221"/>
        <v>0</v>
      </c>
      <c r="E380" s="88">
        <f t="shared" si="222"/>
        <v>0</v>
      </c>
      <c r="F380" s="65">
        <f t="shared" si="223"/>
        <v>0</v>
      </c>
      <c r="G380" s="65">
        <f t="shared" si="224"/>
        <v>0</v>
      </c>
      <c r="H380" s="65">
        <f t="shared" si="225"/>
        <v>0</v>
      </c>
      <c r="J380" s="88">
        <f t="shared" si="226"/>
        <v>0.30233918275901323</v>
      </c>
      <c r="K380" s="88">
        <f t="shared" si="227"/>
        <v>0.12386860133278009</v>
      </c>
      <c r="L380" s="88">
        <f t="shared" si="228"/>
        <v>0.13222723531624195</v>
      </c>
      <c r="M380" s="88">
        <f t="shared" si="229"/>
        <v>0.1679988102863024</v>
      </c>
      <c r="N380" s="88">
        <f t="shared" si="230"/>
        <v>0.21758625555448893</v>
      </c>
      <c r="O380" s="88">
        <f t="shared" si="231"/>
        <v>5.5979914751173407E-2</v>
      </c>
      <c r="P380" s="65">
        <f t="shared" si="232"/>
        <v>0</v>
      </c>
      <c r="Q380" s="65">
        <f t="shared" si="232"/>
        <v>0</v>
      </c>
      <c r="R380" s="65">
        <f t="shared" si="232"/>
        <v>0</v>
      </c>
      <c r="S380" s="65">
        <f t="shared" si="232"/>
        <v>0</v>
      </c>
      <c r="T380" s="65">
        <f t="shared" si="233"/>
        <v>0</v>
      </c>
      <c r="U380" s="65">
        <f t="shared" si="233"/>
        <v>0</v>
      </c>
      <c r="V380" s="89">
        <f t="shared" si="234"/>
        <v>0</v>
      </c>
      <c r="W380" s="89">
        <f t="shared" si="235"/>
        <v>0</v>
      </c>
      <c r="X380" s="89">
        <f t="shared" si="236"/>
        <v>0</v>
      </c>
      <c r="Y380" s="89">
        <f t="shared" si="237"/>
        <v>0</v>
      </c>
      <c r="Z380" s="89">
        <f t="shared" si="238"/>
        <v>0</v>
      </c>
      <c r="AA380" s="89">
        <f t="shared" si="238"/>
        <v>0</v>
      </c>
      <c r="AB380" s="89">
        <f t="shared" si="239"/>
        <v>0</v>
      </c>
      <c r="AC380" s="89">
        <f t="shared" si="240"/>
        <v>0</v>
      </c>
      <c r="AD380" s="89">
        <f t="shared" si="241"/>
        <v>0</v>
      </c>
      <c r="AE380" s="89">
        <f t="shared" si="242"/>
        <v>0</v>
      </c>
      <c r="AF380" s="89">
        <f t="shared" si="243"/>
        <v>0</v>
      </c>
      <c r="AG380" s="89">
        <f t="shared" si="243"/>
        <v>0</v>
      </c>
      <c r="AH380" s="65">
        <v>0</v>
      </c>
      <c r="AI380" s="65">
        <v>0</v>
      </c>
      <c r="AJ380" s="65">
        <v>0</v>
      </c>
      <c r="AK380" s="65">
        <v>0</v>
      </c>
      <c r="AL380" s="65">
        <v>0</v>
      </c>
      <c r="AM380" s="65">
        <v>0</v>
      </c>
      <c r="AN380" s="89">
        <v>0</v>
      </c>
      <c r="AO380" s="89">
        <v>0</v>
      </c>
      <c r="AP380" s="89">
        <v>0</v>
      </c>
      <c r="AQ380" s="89">
        <v>0</v>
      </c>
      <c r="AR380" s="89">
        <v>0</v>
      </c>
      <c r="AS380" s="89">
        <v>0</v>
      </c>
      <c r="AT380" s="89">
        <v>0</v>
      </c>
      <c r="AU380" s="89">
        <v>0</v>
      </c>
      <c r="AV380" s="89">
        <v>0</v>
      </c>
      <c r="AW380" s="89">
        <v>0</v>
      </c>
      <c r="AX380" s="89">
        <v>0</v>
      </c>
      <c r="AY380" s="89">
        <v>0</v>
      </c>
      <c r="AZ380" s="65">
        <f t="shared" si="219"/>
        <v>0</v>
      </c>
      <c r="BA380" s="65">
        <f t="shared" si="219"/>
        <v>0</v>
      </c>
      <c r="BB380" s="65">
        <f t="shared" si="219"/>
        <v>0</v>
      </c>
      <c r="BC380" s="65">
        <f t="shared" si="219"/>
        <v>0</v>
      </c>
      <c r="BD380" s="65">
        <f t="shared" si="219"/>
        <v>0</v>
      </c>
      <c r="BE380" s="65">
        <f t="shared" si="219"/>
        <v>0</v>
      </c>
      <c r="BF380" s="65">
        <f t="shared" si="220"/>
        <v>0</v>
      </c>
      <c r="BG380" s="65">
        <f t="shared" si="220"/>
        <v>0</v>
      </c>
      <c r="BH380" s="65">
        <f t="shared" si="220"/>
        <v>0</v>
      </c>
      <c r="BI380" s="65">
        <f t="shared" si="220"/>
        <v>0</v>
      </c>
      <c r="BJ380" s="65">
        <f t="shared" si="220"/>
        <v>0</v>
      </c>
      <c r="BK380" s="65">
        <f t="shared" si="220"/>
        <v>0</v>
      </c>
    </row>
    <row r="381" spans="2:63" hidden="1" outlineLevel="1">
      <c r="B381" s="56" t="s">
        <v>54</v>
      </c>
      <c r="C381" s="56" t="s">
        <v>34</v>
      </c>
      <c r="D381" s="88">
        <f t="shared" si="221"/>
        <v>0</v>
      </c>
      <c r="E381" s="88">
        <f t="shared" si="222"/>
        <v>0</v>
      </c>
      <c r="F381" s="65">
        <f t="shared" si="223"/>
        <v>0</v>
      </c>
      <c r="G381" s="65">
        <f t="shared" si="224"/>
        <v>0</v>
      </c>
      <c r="H381" s="65">
        <f t="shared" si="225"/>
        <v>0</v>
      </c>
      <c r="J381" s="88">
        <f t="shared" si="226"/>
        <v>0.30233918275901323</v>
      </c>
      <c r="K381" s="88">
        <f t="shared" si="227"/>
        <v>0.12386860133278009</v>
      </c>
      <c r="L381" s="88">
        <f t="shared" si="228"/>
        <v>0.13222723531624195</v>
      </c>
      <c r="M381" s="88">
        <f t="shared" si="229"/>
        <v>0.1679988102863024</v>
      </c>
      <c r="N381" s="88">
        <f t="shared" si="230"/>
        <v>0.21758625555448893</v>
      </c>
      <c r="O381" s="88">
        <f t="shared" si="231"/>
        <v>5.5979914751173407E-2</v>
      </c>
      <c r="P381" s="65">
        <f t="shared" si="232"/>
        <v>0</v>
      </c>
      <c r="Q381" s="65">
        <f t="shared" si="232"/>
        <v>0</v>
      </c>
      <c r="R381" s="65">
        <f t="shared" si="232"/>
        <v>0</v>
      </c>
      <c r="S381" s="65">
        <f t="shared" si="232"/>
        <v>0</v>
      </c>
      <c r="T381" s="65">
        <f t="shared" si="233"/>
        <v>0</v>
      </c>
      <c r="U381" s="65">
        <f t="shared" si="233"/>
        <v>0</v>
      </c>
      <c r="V381" s="89">
        <f t="shared" si="234"/>
        <v>0</v>
      </c>
      <c r="W381" s="89">
        <f t="shared" si="235"/>
        <v>0</v>
      </c>
      <c r="X381" s="89">
        <f t="shared" si="236"/>
        <v>0</v>
      </c>
      <c r="Y381" s="89">
        <f t="shared" si="237"/>
        <v>0</v>
      </c>
      <c r="Z381" s="89">
        <f t="shared" si="238"/>
        <v>0</v>
      </c>
      <c r="AA381" s="89">
        <f t="shared" si="238"/>
        <v>0</v>
      </c>
      <c r="AB381" s="89">
        <f t="shared" si="239"/>
        <v>0</v>
      </c>
      <c r="AC381" s="89">
        <f t="shared" si="240"/>
        <v>0</v>
      </c>
      <c r="AD381" s="89">
        <f t="shared" si="241"/>
        <v>0</v>
      </c>
      <c r="AE381" s="89">
        <f t="shared" si="242"/>
        <v>0</v>
      </c>
      <c r="AF381" s="89">
        <f t="shared" si="243"/>
        <v>0</v>
      </c>
      <c r="AG381" s="89">
        <f t="shared" si="243"/>
        <v>0</v>
      </c>
      <c r="AH381" s="65">
        <v>0</v>
      </c>
      <c r="AI381" s="65">
        <v>0</v>
      </c>
      <c r="AJ381" s="65">
        <v>0</v>
      </c>
      <c r="AK381" s="65">
        <v>0</v>
      </c>
      <c r="AL381" s="65">
        <v>0</v>
      </c>
      <c r="AM381" s="65">
        <v>0</v>
      </c>
      <c r="AN381" s="89">
        <v>0</v>
      </c>
      <c r="AO381" s="89">
        <v>0</v>
      </c>
      <c r="AP381" s="89">
        <v>0</v>
      </c>
      <c r="AQ381" s="89">
        <v>0</v>
      </c>
      <c r="AR381" s="89">
        <v>0</v>
      </c>
      <c r="AS381" s="89">
        <v>0</v>
      </c>
      <c r="AT381" s="89">
        <v>0</v>
      </c>
      <c r="AU381" s="89">
        <v>0</v>
      </c>
      <c r="AV381" s="89">
        <v>0</v>
      </c>
      <c r="AW381" s="89">
        <v>0</v>
      </c>
      <c r="AX381" s="89">
        <v>0</v>
      </c>
      <c r="AY381" s="89">
        <v>0</v>
      </c>
      <c r="AZ381" s="65">
        <f t="shared" si="219"/>
        <v>0</v>
      </c>
      <c r="BA381" s="65">
        <f t="shared" si="219"/>
        <v>0</v>
      </c>
      <c r="BB381" s="65">
        <f t="shared" si="219"/>
        <v>0</v>
      </c>
      <c r="BC381" s="65">
        <f t="shared" si="219"/>
        <v>0</v>
      </c>
      <c r="BD381" s="65">
        <f t="shared" si="219"/>
        <v>0</v>
      </c>
      <c r="BE381" s="65">
        <f t="shared" si="219"/>
        <v>0</v>
      </c>
      <c r="BF381" s="65">
        <f t="shared" si="220"/>
        <v>0</v>
      </c>
      <c r="BG381" s="65">
        <f t="shared" si="220"/>
        <v>0</v>
      </c>
      <c r="BH381" s="65">
        <f t="shared" si="220"/>
        <v>0</v>
      </c>
      <c r="BI381" s="65">
        <f t="shared" si="220"/>
        <v>0</v>
      </c>
      <c r="BJ381" s="65">
        <f t="shared" si="220"/>
        <v>0</v>
      </c>
      <c r="BK381" s="65">
        <f t="shared" si="220"/>
        <v>0</v>
      </c>
    </row>
    <row r="382" spans="2:63" hidden="1" outlineLevel="1">
      <c r="B382" s="56" t="s">
        <v>54</v>
      </c>
      <c r="C382" s="56" t="s">
        <v>33</v>
      </c>
      <c r="D382" s="88">
        <f t="shared" si="221"/>
        <v>0</v>
      </c>
      <c r="E382" s="88">
        <f t="shared" si="222"/>
        <v>0</v>
      </c>
      <c r="F382" s="65">
        <f t="shared" si="223"/>
        <v>0</v>
      </c>
      <c r="G382" s="65">
        <f t="shared" si="224"/>
        <v>0</v>
      </c>
      <c r="H382" s="65">
        <f t="shared" si="225"/>
        <v>0</v>
      </c>
      <c r="J382" s="88">
        <f t="shared" si="226"/>
        <v>2.3593379629005141E-3</v>
      </c>
      <c r="K382" s="88">
        <f t="shared" si="227"/>
        <v>8.2773031442715539E-5</v>
      </c>
      <c r="L382" s="88">
        <f t="shared" si="228"/>
        <v>4.4853786038458188E-3</v>
      </c>
      <c r="M382" s="88">
        <f t="shared" si="229"/>
        <v>0.99307251040181099</v>
      </c>
      <c r="N382" s="88">
        <f t="shared" si="230"/>
        <v>0</v>
      </c>
      <c r="O382" s="88">
        <f t="shared" si="231"/>
        <v>0</v>
      </c>
      <c r="P382" s="65">
        <f t="shared" si="232"/>
        <v>0</v>
      </c>
      <c r="Q382" s="65">
        <f t="shared" si="232"/>
        <v>0</v>
      </c>
      <c r="R382" s="65">
        <f t="shared" si="232"/>
        <v>0</v>
      </c>
      <c r="S382" s="65">
        <f t="shared" si="232"/>
        <v>0</v>
      </c>
      <c r="T382" s="65">
        <f t="shared" si="233"/>
        <v>0</v>
      </c>
      <c r="U382" s="65">
        <f t="shared" si="233"/>
        <v>0</v>
      </c>
      <c r="V382" s="89">
        <f t="shared" si="234"/>
        <v>0</v>
      </c>
      <c r="W382" s="89">
        <f t="shared" si="235"/>
        <v>0</v>
      </c>
      <c r="X382" s="89">
        <f t="shared" si="236"/>
        <v>0</v>
      </c>
      <c r="Y382" s="89">
        <f t="shared" si="237"/>
        <v>0</v>
      </c>
      <c r="Z382" s="89">
        <f t="shared" si="238"/>
        <v>0</v>
      </c>
      <c r="AA382" s="89">
        <f t="shared" si="238"/>
        <v>0</v>
      </c>
      <c r="AB382" s="89">
        <f t="shared" si="239"/>
        <v>0</v>
      </c>
      <c r="AC382" s="89">
        <f t="shared" si="240"/>
        <v>0</v>
      </c>
      <c r="AD382" s="89">
        <f t="shared" si="241"/>
        <v>0</v>
      </c>
      <c r="AE382" s="89">
        <f t="shared" si="242"/>
        <v>0</v>
      </c>
      <c r="AF382" s="89">
        <f t="shared" si="243"/>
        <v>0</v>
      </c>
      <c r="AG382" s="89">
        <f t="shared" si="243"/>
        <v>0</v>
      </c>
      <c r="AH382" s="65">
        <v>7696</v>
      </c>
      <c r="AI382" s="65">
        <v>270</v>
      </c>
      <c r="AJ382" s="65">
        <v>14631</v>
      </c>
      <c r="AK382" s="65">
        <v>3239335</v>
      </c>
      <c r="AL382" s="65">
        <v>0</v>
      </c>
      <c r="AM382" s="65">
        <v>0</v>
      </c>
      <c r="AN382" s="89">
        <v>6364677</v>
      </c>
      <c r="AO382" s="89">
        <v>230988</v>
      </c>
      <c r="AP382" s="89">
        <v>12212318</v>
      </c>
      <c r="AQ382" s="89">
        <v>2185478801</v>
      </c>
      <c r="AR382" s="89">
        <v>0</v>
      </c>
      <c r="AS382" s="89">
        <v>0</v>
      </c>
      <c r="AT382" s="89">
        <v>1880835</v>
      </c>
      <c r="AU382" s="89">
        <v>66218</v>
      </c>
      <c r="AV382" s="89">
        <v>3523894</v>
      </c>
      <c r="AW382" s="89">
        <v>787171922</v>
      </c>
      <c r="AX382" s="89">
        <v>0</v>
      </c>
      <c r="AY382" s="89">
        <v>0</v>
      </c>
      <c r="AZ382" s="65">
        <f t="shared" si="219"/>
        <v>827.01104469854465</v>
      </c>
      <c r="BA382" s="65">
        <f t="shared" si="219"/>
        <v>855.51111111111106</v>
      </c>
      <c r="BB382" s="65">
        <f t="shared" si="219"/>
        <v>834.68785455539603</v>
      </c>
      <c r="BC382" s="65">
        <f t="shared" si="219"/>
        <v>674.66896785914389</v>
      </c>
      <c r="BD382" s="65">
        <f t="shared" si="219"/>
        <v>0</v>
      </c>
      <c r="BE382" s="65">
        <f t="shared" si="219"/>
        <v>0</v>
      </c>
      <c r="BF382" s="65">
        <f t="shared" si="220"/>
        <v>244.39124220374219</v>
      </c>
      <c r="BG382" s="65">
        <f t="shared" si="220"/>
        <v>245.25185185185185</v>
      </c>
      <c r="BH382" s="65">
        <f t="shared" si="220"/>
        <v>240.85120634269703</v>
      </c>
      <c r="BI382" s="65">
        <f t="shared" si="220"/>
        <v>243.00417277002842</v>
      </c>
      <c r="BJ382" s="65">
        <f t="shared" si="220"/>
        <v>0</v>
      </c>
      <c r="BK382" s="65">
        <f t="shared" si="220"/>
        <v>0</v>
      </c>
    </row>
    <row r="383" spans="2:63" hidden="1" outlineLevel="1">
      <c r="B383" s="56" t="s">
        <v>54</v>
      </c>
      <c r="C383" s="56" t="s">
        <v>32</v>
      </c>
      <c r="D383" s="88">
        <f t="shared" si="221"/>
        <v>0</v>
      </c>
      <c r="E383" s="88">
        <f t="shared" si="222"/>
        <v>0</v>
      </c>
      <c r="F383" s="65">
        <f t="shared" si="223"/>
        <v>0</v>
      </c>
      <c r="G383" s="65">
        <f t="shared" si="224"/>
        <v>0</v>
      </c>
      <c r="H383" s="65">
        <f t="shared" si="225"/>
        <v>0</v>
      </c>
      <c r="J383" s="88">
        <f t="shared" si="226"/>
        <v>0.30233918275901323</v>
      </c>
      <c r="K383" s="88">
        <f t="shared" si="227"/>
        <v>0.12386860133278009</v>
      </c>
      <c r="L383" s="88">
        <f t="shared" si="228"/>
        <v>0.13222723531624195</v>
      </c>
      <c r="M383" s="88">
        <f t="shared" si="229"/>
        <v>0.1679988102863024</v>
      </c>
      <c r="N383" s="88">
        <f t="shared" si="230"/>
        <v>0.21758625555448893</v>
      </c>
      <c r="O383" s="88">
        <f t="shared" si="231"/>
        <v>5.5979914751173407E-2</v>
      </c>
      <c r="P383" s="65">
        <f t="shared" si="232"/>
        <v>0</v>
      </c>
      <c r="Q383" s="65">
        <f t="shared" si="232"/>
        <v>0</v>
      </c>
      <c r="R383" s="65">
        <f t="shared" si="232"/>
        <v>0</v>
      </c>
      <c r="S383" s="65">
        <f t="shared" si="232"/>
        <v>0</v>
      </c>
      <c r="T383" s="65">
        <f t="shared" si="233"/>
        <v>0</v>
      </c>
      <c r="U383" s="65">
        <f t="shared" si="233"/>
        <v>0</v>
      </c>
      <c r="V383" s="89">
        <f t="shared" si="234"/>
        <v>0</v>
      </c>
      <c r="W383" s="89">
        <f t="shared" si="235"/>
        <v>0</v>
      </c>
      <c r="X383" s="89">
        <f t="shared" si="236"/>
        <v>0</v>
      </c>
      <c r="Y383" s="89">
        <f t="shared" si="237"/>
        <v>0</v>
      </c>
      <c r="Z383" s="89">
        <f t="shared" si="238"/>
        <v>0</v>
      </c>
      <c r="AA383" s="89">
        <f t="shared" si="238"/>
        <v>0</v>
      </c>
      <c r="AB383" s="89">
        <f t="shared" si="239"/>
        <v>0</v>
      </c>
      <c r="AC383" s="89">
        <f t="shared" si="240"/>
        <v>0</v>
      </c>
      <c r="AD383" s="89">
        <f t="shared" si="241"/>
        <v>0</v>
      </c>
      <c r="AE383" s="89">
        <f t="shared" si="242"/>
        <v>0</v>
      </c>
      <c r="AF383" s="89">
        <f t="shared" si="243"/>
        <v>0</v>
      </c>
      <c r="AG383" s="89">
        <f t="shared" si="243"/>
        <v>0</v>
      </c>
      <c r="AH383" s="65">
        <v>0</v>
      </c>
      <c r="AI383" s="65">
        <v>0</v>
      </c>
      <c r="AJ383" s="65">
        <v>0</v>
      </c>
      <c r="AK383" s="65">
        <v>0</v>
      </c>
      <c r="AL383" s="65">
        <v>0</v>
      </c>
      <c r="AM383" s="65">
        <v>0</v>
      </c>
      <c r="AN383" s="89">
        <v>0</v>
      </c>
      <c r="AO383" s="89">
        <v>0</v>
      </c>
      <c r="AP383" s="89">
        <v>0</v>
      </c>
      <c r="AQ383" s="89">
        <v>0</v>
      </c>
      <c r="AR383" s="89">
        <v>0</v>
      </c>
      <c r="AS383" s="89">
        <v>0</v>
      </c>
      <c r="AT383" s="89">
        <v>0</v>
      </c>
      <c r="AU383" s="89">
        <v>0</v>
      </c>
      <c r="AV383" s="89">
        <v>0</v>
      </c>
      <c r="AW383" s="89">
        <v>0</v>
      </c>
      <c r="AX383" s="89">
        <v>0</v>
      </c>
      <c r="AY383" s="89">
        <v>0</v>
      </c>
      <c r="AZ383" s="65">
        <f t="shared" si="219"/>
        <v>0</v>
      </c>
      <c r="BA383" s="65">
        <f t="shared" si="219"/>
        <v>0</v>
      </c>
      <c r="BB383" s="65">
        <f t="shared" si="219"/>
        <v>0</v>
      </c>
      <c r="BC383" s="65">
        <f t="shared" si="219"/>
        <v>0</v>
      </c>
      <c r="BD383" s="65">
        <f t="shared" si="219"/>
        <v>0</v>
      </c>
      <c r="BE383" s="65">
        <f t="shared" si="219"/>
        <v>0</v>
      </c>
      <c r="BF383" s="65">
        <f t="shared" si="220"/>
        <v>0</v>
      </c>
      <c r="BG383" s="65">
        <f t="shared" si="220"/>
        <v>0</v>
      </c>
      <c r="BH383" s="65">
        <f t="shared" si="220"/>
        <v>0</v>
      </c>
      <c r="BI383" s="65">
        <f t="shared" si="220"/>
        <v>0</v>
      </c>
      <c r="BJ383" s="65">
        <f t="shared" si="220"/>
        <v>0</v>
      </c>
      <c r="BK383" s="65">
        <f t="shared" si="220"/>
        <v>0</v>
      </c>
    </row>
    <row r="384" spans="2:63" hidden="1" outlineLevel="1">
      <c r="B384" s="56" t="s">
        <v>54</v>
      </c>
      <c r="C384" s="56" t="s">
        <v>31</v>
      </c>
      <c r="D384" s="88">
        <f t="shared" si="221"/>
        <v>0</v>
      </c>
      <c r="E384" s="88">
        <f t="shared" si="222"/>
        <v>0</v>
      </c>
      <c r="F384" s="65">
        <f t="shared" si="223"/>
        <v>0</v>
      </c>
      <c r="G384" s="65">
        <f t="shared" si="224"/>
        <v>0</v>
      </c>
      <c r="H384" s="65">
        <f t="shared" si="225"/>
        <v>0</v>
      </c>
      <c r="J384" s="88">
        <f t="shared" si="226"/>
        <v>0.30233918275901323</v>
      </c>
      <c r="K384" s="88">
        <f t="shared" si="227"/>
        <v>0.12386860133278009</v>
      </c>
      <c r="L384" s="88">
        <f t="shared" si="228"/>
        <v>0.13222723531624195</v>
      </c>
      <c r="M384" s="88">
        <f t="shared" si="229"/>
        <v>0.1679988102863024</v>
      </c>
      <c r="N384" s="88">
        <f t="shared" si="230"/>
        <v>0.21758625555448893</v>
      </c>
      <c r="O384" s="88">
        <f t="shared" si="231"/>
        <v>5.5979914751173407E-2</v>
      </c>
      <c r="P384" s="65">
        <f t="shared" si="232"/>
        <v>0</v>
      </c>
      <c r="Q384" s="65">
        <f t="shared" si="232"/>
        <v>0</v>
      </c>
      <c r="R384" s="65">
        <f t="shared" si="232"/>
        <v>0</v>
      </c>
      <c r="S384" s="65">
        <f t="shared" si="232"/>
        <v>0</v>
      </c>
      <c r="T384" s="65">
        <f t="shared" si="233"/>
        <v>0</v>
      </c>
      <c r="U384" s="65">
        <f t="shared" si="233"/>
        <v>0</v>
      </c>
      <c r="V384" s="89">
        <f t="shared" si="234"/>
        <v>0</v>
      </c>
      <c r="W384" s="89">
        <f t="shared" si="235"/>
        <v>0</v>
      </c>
      <c r="X384" s="89">
        <f t="shared" si="236"/>
        <v>0</v>
      </c>
      <c r="Y384" s="89">
        <f t="shared" si="237"/>
        <v>0</v>
      </c>
      <c r="Z384" s="89">
        <f t="shared" si="238"/>
        <v>0</v>
      </c>
      <c r="AA384" s="89">
        <f t="shared" si="238"/>
        <v>0</v>
      </c>
      <c r="AB384" s="89">
        <f t="shared" si="239"/>
        <v>0</v>
      </c>
      <c r="AC384" s="89">
        <f t="shared" si="240"/>
        <v>0</v>
      </c>
      <c r="AD384" s="89">
        <f t="shared" si="241"/>
        <v>0</v>
      </c>
      <c r="AE384" s="89">
        <f t="shared" si="242"/>
        <v>0</v>
      </c>
      <c r="AF384" s="89">
        <f t="shared" si="243"/>
        <v>0</v>
      </c>
      <c r="AG384" s="89">
        <f t="shared" si="243"/>
        <v>0</v>
      </c>
      <c r="AH384" s="65">
        <v>0</v>
      </c>
      <c r="AI384" s="65">
        <v>0</v>
      </c>
      <c r="AJ384" s="65">
        <v>0</v>
      </c>
      <c r="AK384" s="65">
        <v>0</v>
      </c>
      <c r="AL384" s="65">
        <v>0</v>
      </c>
      <c r="AM384" s="65">
        <v>0</v>
      </c>
      <c r="AN384" s="89">
        <v>0</v>
      </c>
      <c r="AO384" s="89">
        <v>0</v>
      </c>
      <c r="AP384" s="89">
        <v>0</v>
      </c>
      <c r="AQ384" s="89">
        <v>0</v>
      </c>
      <c r="AR384" s="89">
        <v>0</v>
      </c>
      <c r="AS384" s="89">
        <v>0</v>
      </c>
      <c r="AT384" s="89">
        <v>0</v>
      </c>
      <c r="AU384" s="89">
        <v>0</v>
      </c>
      <c r="AV384" s="89">
        <v>0</v>
      </c>
      <c r="AW384" s="89">
        <v>0</v>
      </c>
      <c r="AX384" s="89">
        <v>0</v>
      </c>
      <c r="AY384" s="89">
        <v>0</v>
      </c>
      <c r="AZ384" s="65">
        <f t="shared" si="219"/>
        <v>0</v>
      </c>
      <c r="BA384" s="65">
        <f t="shared" si="219"/>
        <v>0</v>
      </c>
      <c r="BB384" s="65">
        <f t="shared" si="219"/>
        <v>0</v>
      </c>
      <c r="BC384" s="65">
        <f t="shared" si="219"/>
        <v>0</v>
      </c>
      <c r="BD384" s="65">
        <f t="shared" si="219"/>
        <v>0</v>
      </c>
      <c r="BE384" s="65">
        <f t="shared" si="219"/>
        <v>0</v>
      </c>
      <c r="BF384" s="65">
        <f t="shared" si="220"/>
        <v>0</v>
      </c>
      <c r="BG384" s="65">
        <f t="shared" si="220"/>
        <v>0</v>
      </c>
      <c r="BH384" s="65">
        <f t="shared" si="220"/>
        <v>0</v>
      </c>
      <c r="BI384" s="65">
        <f t="shared" si="220"/>
        <v>0</v>
      </c>
      <c r="BJ384" s="65">
        <f t="shared" si="220"/>
        <v>0</v>
      </c>
      <c r="BK384" s="65">
        <f t="shared" si="220"/>
        <v>0</v>
      </c>
    </row>
    <row r="385" spans="2:63" hidden="1" outlineLevel="1">
      <c r="B385" s="56" t="s">
        <v>54</v>
      </c>
      <c r="C385" s="56" t="s">
        <v>135</v>
      </c>
      <c r="D385" s="88">
        <f t="shared" si="221"/>
        <v>0</v>
      </c>
      <c r="E385" s="88">
        <f t="shared" si="222"/>
        <v>0</v>
      </c>
      <c r="F385" s="65">
        <f t="shared" si="223"/>
        <v>0</v>
      </c>
      <c r="G385" s="65">
        <f t="shared" si="224"/>
        <v>0</v>
      </c>
      <c r="H385" s="65">
        <f t="shared" si="225"/>
        <v>0</v>
      </c>
      <c r="J385" s="88">
        <f t="shared" si="226"/>
        <v>0.30233918275901323</v>
      </c>
      <c r="K385" s="88">
        <f t="shared" si="227"/>
        <v>0.12386860133278009</v>
      </c>
      <c r="L385" s="88">
        <f t="shared" si="228"/>
        <v>0.13222723531624195</v>
      </c>
      <c r="M385" s="88">
        <f t="shared" si="229"/>
        <v>0.1679988102863024</v>
      </c>
      <c r="N385" s="88">
        <f t="shared" si="230"/>
        <v>0.21758625555448893</v>
      </c>
      <c r="O385" s="88">
        <f t="shared" si="231"/>
        <v>5.5979914751173407E-2</v>
      </c>
      <c r="P385" s="65">
        <f t="shared" si="232"/>
        <v>0</v>
      </c>
      <c r="Q385" s="65">
        <f t="shared" si="232"/>
        <v>0</v>
      </c>
      <c r="R385" s="65">
        <f t="shared" si="232"/>
        <v>0</v>
      </c>
      <c r="S385" s="65">
        <f t="shared" si="232"/>
        <v>0</v>
      </c>
      <c r="T385" s="65">
        <f t="shared" si="233"/>
        <v>0</v>
      </c>
      <c r="U385" s="65">
        <f t="shared" si="233"/>
        <v>0</v>
      </c>
      <c r="V385" s="89">
        <f t="shared" si="234"/>
        <v>0</v>
      </c>
      <c r="W385" s="89">
        <f t="shared" si="235"/>
        <v>0</v>
      </c>
      <c r="X385" s="89">
        <f t="shared" si="236"/>
        <v>0</v>
      </c>
      <c r="Y385" s="89">
        <f t="shared" si="237"/>
        <v>0</v>
      </c>
      <c r="Z385" s="89">
        <f t="shared" si="238"/>
        <v>0</v>
      </c>
      <c r="AA385" s="89">
        <f t="shared" si="238"/>
        <v>0</v>
      </c>
      <c r="AB385" s="89">
        <f t="shared" si="239"/>
        <v>0</v>
      </c>
      <c r="AC385" s="89">
        <f t="shared" si="240"/>
        <v>0</v>
      </c>
      <c r="AD385" s="89">
        <f t="shared" si="241"/>
        <v>0</v>
      </c>
      <c r="AE385" s="89">
        <f t="shared" si="242"/>
        <v>0</v>
      </c>
      <c r="AF385" s="89">
        <f t="shared" si="243"/>
        <v>0</v>
      </c>
      <c r="AG385" s="89">
        <f t="shared" si="243"/>
        <v>0</v>
      </c>
      <c r="AH385" s="65">
        <v>0</v>
      </c>
      <c r="AI385" s="65">
        <v>0</v>
      </c>
      <c r="AJ385" s="65">
        <v>0</v>
      </c>
      <c r="AK385" s="65">
        <v>0</v>
      </c>
      <c r="AL385" s="65">
        <v>0</v>
      </c>
      <c r="AM385" s="65">
        <v>0</v>
      </c>
      <c r="AN385" s="89">
        <v>0</v>
      </c>
      <c r="AO385" s="89">
        <v>0</v>
      </c>
      <c r="AP385" s="89">
        <v>0</v>
      </c>
      <c r="AQ385" s="89">
        <v>0</v>
      </c>
      <c r="AR385" s="89">
        <v>0</v>
      </c>
      <c r="AS385" s="89">
        <v>0</v>
      </c>
      <c r="AT385" s="89">
        <v>0</v>
      </c>
      <c r="AU385" s="89">
        <v>0</v>
      </c>
      <c r="AV385" s="89">
        <v>0</v>
      </c>
      <c r="AW385" s="89">
        <v>0</v>
      </c>
      <c r="AX385" s="89">
        <v>0</v>
      </c>
      <c r="AY385" s="89">
        <v>0</v>
      </c>
      <c r="AZ385" s="65">
        <f t="shared" si="219"/>
        <v>0</v>
      </c>
      <c r="BA385" s="65">
        <f t="shared" si="219"/>
        <v>0</v>
      </c>
      <c r="BB385" s="65">
        <f t="shared" si="219"/>
        <v>0</v>
      </c>
      <c r="BC385" s="65">
        <f t="shared" si="219"/>
        <v>0</v>
      </c>
      <c r="BD385" s="65">
        <f t="shared" si="219"/>
        <v>0</v>
      </c>
      <c r="BE385" s="65">
        <f t="shared" si="219"/>
        <v>0</v>
      </c>
      <c r="BF385" s="65">
        <f t="shared" si="220"/>
        <v>0</v>
      </c>
      <c r="BG385" s="65">
        <f t="shared" si="220"/>
        <v>0</v>
      </c>
      <c r="BH385" s="65">
        <f t="shared" si="220"/>
        <v>0</v>
      </c>
      <c r="BI385" s="65">
        <f t="shared" si="220"/>
        <v>0</v>
      </c>
      <c r="BJ385" s="65">
        <f t="shared" si="220"/>
        <v>0</v>
      </c>
      <c r="BK385" s="65">
        <f t="shared" si="220"/>
        <v>0</v>
      </c>
    </row>
    <row r="386" spans="2:63" hidden="1" outlineLevel="1">
      <c r="B386" s="56" t="s">
        <v>53</v>
      </c>
      <c r="C386" s="56" t="s">
        <v>125</v>
      </c>
      <c r="D386" s="88">
        <f t="shared" si="221"/>
        <v>0</v>
      </c>
      <c r="E386" s="88">
        <f t="shared" si="222"/>
        <v>0</v>
      </c>
      <c r="F386" s="65">
        <f t="shared" si="223"/>
        <v>0</v>
      </c>
      <c r="G386" s="65">
        <f t="shared" si="224"/>
        <v>0</v>
      </c>
      <c r="H386" s="65">
        <f t="shared" si="225"/>
        <v>0</v>
      </c>
      <c r="J386" s="88">
        <f t="shared" si="226"/>
        <v>0.86758648071864608</v>
      </c>
      <c r="K386" s="88">
        <f t="shared" si="227"/>
        <v>2.9778152761923671E-4</v>
      </c>
      <c r="L386" s="88">
        <f t="shared" si="228"/>
        <v>0.13211573775373467</v>
      </c>
      <c r="M386" s="88">
        <f t="shared" si="229"/>
        <v>0</v>
      </c>
      <c r="N386" s="88">
        <f t="shared" si="230"/>
        <v>0</v>
      </c>
      <c r="O386" s="88">
        <f t="shared" si="231"/>
        <v>0</v>
      </c>
      <c r="P386" s="65">
        <f t="shared" si="232"/>
        <v>0</v>
      </c>
      <c r="Q386" s="65">
        <f t="shared" si="232"/>
        <v>0</v>
      </c>
      <c r="R386" s="65">
        <f t="shared" si="232"/>
        <v>0</v>
      </c>
      <c r="S386" s="65">
        <f t="shared" si="232"/>
        <v>0</v>
      </c>
      <c r="T386" s="65">
        <f t="shared" si="233"/>
        <v>0</v>
      </c>
      <c r="U386" s="65">
        <f t="shared" si="233"/>
        <v>0</v>
      </c>
      <c r="V386" s="89">
        <f t="shared" si="234"/>
        <v>0</v>
      </c>
      <c r="W386" s="89">
        <f t="shared" si="235"/>
        <v>0</v>
      </c>
      <c r="X386" s="89">
        <f t="shared" si="236"/>
        <v>0</v>
      </c>
      <c r="Y386" s="89">
        <f t="shared" si="237"/>
        <v>0</v>
      </c>
      <c r="Z386" s="89">
        <f t="shared" si="238"/>
        <v>0</v>
      </c>
      <c r="AA386" s="89">
        <f t="shared" si="238"/>
        <v>0</v>
      </c>
      <c r="AB386" s="89">
        <f t="shared" si="239"/>
        <v>0</v>
      </c>
      <c r="AC386" s="89">
        <f t="shared" si="240"/>
        <v>0</v>
      </c>
      <c r="AD386" s="89">
        <f t="shared" si="241"/>
        <v>0</v>
      </c>
      <c r="AE386" s="89">
        <f t="shared" si="242"/>
        <v>0</v>
      </c>
      <c r="AF386" s="89">
        <f t="shared" si="243"/>
        <v>0</v>
      </c>
      <c r="AG386" s="89">
        <f t="shared" si="243"/>
        <v>0</v>
      </c>
      <c r="AH386" s="65">
        <v>17481</v>
      </c>
      <c r="AI386" s="65">
        <v>6</v>
      </c>
      <c r="AJ386" s="65">
        <v>2662</v>
      </c>
      <c r="AK386" s="65">
        <v>0</v>
      </c>
      <c r="AL386" s="65">
        <v>0</v>
      </c>
      <c r="AM386" s="65">
        <v>0</v>
      </c>
      <c r="AN386" s="89">
        <v>22353075</v>
      </c>
      <c r="AO386" s="89">
        <v>8584</v>
      </c>
      <c r="AP386" s="89">
        <v>3627605</v>
      </c>
      <c r="AQ386" s="89">
        <v>0</v>
      </c>
      <c r="AR386" s="89">
        <v>0</v>
      </c>
      <c r="AS386" s="89">
        <v>0</v>
      </c>
      <c r="AT386" s="89">
        <v>14596647</v>
      </c>
      <c r="AU386" s="89">
        <v>4842</v>
      </c>
      <c r="AV386" s="89">
        <v>2250338</v>
      </c>
      <c r="AW386" s="89">
        <v>0</v>
      </c>
      <c r="AX386" s="89">
        <v>0</v>
      </c>
      <c r="AY386" s="89">
        <v>0</v>
      </c>
      <c r="AZ386" s="65">
        <f t="shared" si="219"/>
        <v>1278.7068817573365</v>
      </c>
      <c r="BA386" s="65">
        <f t="shared" si="219"/>
        <v>1430.6666666666667</v>
      </c>
      <c r="BB386" s="65">
        <f t="shared" si="219"/>
        <v>1362.7366641622839</v>
      </c>
      <c r="BC386" s="65">
        <f t="shared" si="219"/>
        <v>0</v>
      </c>
      <c r="BD386" s="65">
        <f t="shared" si="219"/>
        <v>0</v>
      </c>
      <c r="BE386" s="65">
        <f t="shared" si="219"/>
        <v>0</v>
      </c>
      <c r="BF386" s="65">
        <f t="shared" si="220"/>
        <v>835.0006864595847</v>
      </c>
      <c r="BG386" s="65">
        <f t="shared" si="220"/>
        <v>807</v>
      </c>
      <c r="BH386" s="65">
        <f t="shared" si="220"/>
        <v>845.35612321562735</v>
      </c>
      <c r="BI386" s="65">
        <f t="shared" si="220"/>
        <v>0</v>
      </c>
      <c r="BJ386" s="65">
        <f t="shared" si="220"/>
        <v>0</v>
      </c>
      <c r="BK386" s="65">
        <f t="shared" si="220"/>
        <v>0</v>
      </c>
    </row>
    <row r="387" spans="2:63" hidden="1" outlineLevel="1">
      <c r="B387" s="56" t="s">
        <v>53</v>
      </c>
      <c r="C387" s="56" t="s">
        <v>126</v>
      </c>
      <c r="D387" s="88">
        <f t="shared" si="221"/>
        <v>0</v>
      </c>
      <c r="E387" s="88">
        <f t="shared" si="222"/>
        <v>0</v>
      </c>
      <c r="F387" s="65">
        <f t="shared" si="223"/>
        <v>0</v>
      </c>
      <c r="G387" s="65">
        <f t="shared" si="224"/>
        <v>0</v>
      </c>
      <c r="H387" s="65">
        <f t="shared" si="225"/>
        <v>0</v>
      </c>
      <c r="J387" s="88">
        <f t="shared" si="226"/>
        <v>0.30233918275901323</v>
      </c>
      <c r="K387" s="88">
        <f t="shared" si="227"/>
        <v>0.12386860133278009</v>
      </c>
      <c r="L387" s="88">
        <f t="shared" si="228"/>
        <v>0.13222723531624195</v>
      </c>
      <c r="M387" s="88">
        <f t="shared" si="229"/>
        <v>0.1679988102863024</v>
      </c>
      <c r="N387" s="88">
        <f t="shared" si="230"/>
        <v>0.21758625555448893</v>
      </c>
      <c r="O387" s="88">
        <f t="shared" si="231"/>
        <v>5.5979914751173407E-2</v>
      </c>
      <c r="P387" s="65">
        <f t="shared" si="232"/>
        <v>0</v>
      </c>
      <c r="Q387" s="65">
        <f t="shared" si="232"/>
        <v>0</v>
      </c>
      <c r="R387" s="65">
        <f t="shared" si="232"/>
        <v>0</v>
      </c>
      <c r="S387" s="65">
        <f t="shared" si="232"/>
        <v>0</v>
      </c>
      <c r="T387" s="65">
        <f t="shared" si="233"/>
        <v>0</v>
      </c>
      <c r="U387" s="65">
        <f t="shared" si="233"/>
        <v>0</v>
      </c>
      <c r="V387" s="89">
        <f t="shared" si="234"/>
        <v>0</v>
      </c>
      <c r="W387" s="89">
        <f t="shared" si="235"/>
        <v>0</v>
      </c>
      <c r="X387" s="89">
        <f t="shared" si="236"/>
        <v>0</v>
      </c>
      <c r="Y387" s="89">
        <f t="shared" si="237"/>
        <v>0</v>
      </c>
      <c r="Z387" s="89">
        <f t="shared" si="238"/>
        <v>0</v>
      </c>
      <c r="AA387" s="89">
        <f t="shared" si="238"/>
        <v>0</v>
      </c>
      <c r="AB387" s="89">
        <f t="shared" si="239"/>
        <v>0</v>
      </c>
      <c r="AC387" s="89">
        <f t="shared" si="240"/>
        <v>0</v>
      </c>
      <c r="AD387" s="89">
        <f t="shared" si="241"/>
        <v>0</v>
      </c>
      <c r="AE387" s="89">
        <f t="shared" si="242"/>
        <v>0</v>
      </c>
      <c r="AF387" s="89">
        <f t="shared" si="243"/>
        <v>0</v>
      </c>
      <c r="AG387" s="89">
        <f t="shared" si="243"/>
        <v>0</v>
      </c>
      <c r="AH387" s="65">
        <v>0</v>
      </c>
      <c r="AI387" s="65">
        <v>0</v>
      </c>
      <c r="AJ387" s="65">
        <v>0</v>
      </c>
      <c r="AK387" s="65">
        <v>0</v>
      </c>
      <c r="AL387" s="65">
        <v>0</v>
      </c>
      <c r="AM387" s="65">
        <v>0</v>
      </c>
      <c r="AN387" s="89">
        <v>0</v>
      </c>
      <c r="AO387" s="89">
        <v>0</v>
      </c>
      <c r="AP387" s="89">
        <v>0</v>
      </c>
      <c r="AQ387" s="89">
        <v>0</v>
      </c>
      <c r="AR387" s="89">
        <v>0</v>
      </c>
      <c r="AS387" s="89">
        <v>0</v>
      </c>
      <c r="AT387" s="89">
        <v>0</v>
      </c>
      <c r="AU387" s="89">
        <v>0</v>
      </c>
      <c r="AV387" s="89">
        <v>0</v>
      </c>
      <c r="AW387" s="89">
        <v>0</v>
      </c>
      <c r="AX387" s="89">
        <v>0</v>
      </c>
      <c r="AY387" s="89">
        <v>0</v>
      </c>
      <c r="AZ387" s="65">
        <f t="shared" si="219"/>
        <v>0</v>
      </c>
      <c r="BA387" s="65">
        <f t="shared" si="219"/>
        <v>0</v>
      </c>
      <c r="BB387" s="65">
        <f t="shared" si="219"/>
        <v>0</v>
      </c>
      <c r="BC387" s="65">
        <f t="shared" si="219"/>
        <v>0</v>
      </c>
      <c r="BD387" s="65">
        <f t="shared" si="219"/>
        <v>0</v>
      </c>
      <c r="BE387" s="65">
        <f t="shared" si="219"/>
        <v>0</v>
      </c>
      <c r="BF387" s="65">
        <f t="shared" si="220"/>
        <v>0</v>
      </c>
      <c r="BG387" s="65">
        <f t="shared" si="220"/>
        <v>0</v>
      </c>
      <c r="BH387" s="65">
        <f t="shared" si="220"/>
        <v>0</v>
      </c>
      <c r="BI387" s="65">
        <f t="shared" si="220"/>
        <v>0</v>
      </c>
      <c r="BJ387" s="65">
        <f t="shared" si="220"/>
        <v>0</v>
      </c>
      <c r="BK387" s="65">
        <f t="shared" si="220"/>
        <v>0</v>
      </c>
    </row>
    <row r="388" spans="2:63" hidden="1" outlineLevel="1">
      <c r="B388" s="56" t="s">
        <v>53</v>
      </c>
      <c r="C388" s="56" t="s">
        <v>127</v>
      </c>
      <c r="D388" s="88">
        <f t="shared" si="221"/>
        <v>0</v>
      </c>
      <c r="E388" s="88">
        <f t="shared" si="222"/>
        <v>0</v>
      </c>
      <c r="F388" s="65">
        <f t="shared" si="223"/>
        <v>0</v>
      </c>
      <c r="G388" s="65">
        <f t="shared" si="224"/>
        <v>0</v>
      </c>
      <c r="H388" s="65">
        <f t="shared" si="225"/>
        <v>0</v>
      </c>
      <c r="J388" s="88">
        <f t="shared" si="226"/>
        <v>2.8124728974252724E-3</v>
      </c>
      <c r="K388" s="88">
        <f t="shared" si="227"/>
        <v>7.0346238403539612E-4</v>
      </c>
      <c r="L388" s="88">
        <f t="shared" si="228"/>
        <v>0.17047743207320415</v>
      </c>
      <c r="M388" s="88">
        <f t="shared" si="229"/>
        <v>0</v>
      </c>
      <c r="N388" s="88">
        <f t="shared" si="230"/>
        <v>0.82600663264533514</v>
      </c>
      <c r="O388" s="88">
        <f t="shared" si="231"/>
        <v>0</v>
      </c>
      <c r="P388" s="65">
        <f t="shared" si="232"/>
        <v>0</v>
      </c>
      <c r="Q388" s="65">
        <f t="shared" si="232"/>
        <v>0</v>
      </c>
      <c r="R388" s="65">
        <f t="shared" si="232"/>
        <v>0</v>
      </c>
      <c r="S388" s="65">
        <f t="shared" si="232"/>
        <v>0</v>
      </c>
      <c r="T388" s="65">
        <f t="shared" si="233"/>
        <v>0</v>
      </c>
      <c r="U388" s="65">
        <f t="shared" si="233"/>
        <v>0</v>
      </c>
      <c r="V388" s="89">
        <f t="shared" si="234"/>
        <v>0</v>
      </c>
      <c r="W388" s="89">
        <f t="shared" si="235"/>
        <v>0</v>
      </c>
      <c r="X388" s="89">
        <f t="shared" si="236"/>
        <v>0</v>
      </c>
      <c r="Y388" s="89">
        <f t="shared" si="237"/>
        <v>0</v>
      </c>
      <c r="Z388" s="89">
        <f t="shared" si="238"/>
        <v>0</v>
      </c>
      <c r="AA388" s="89">
        <f t="shared" si="238"/>
        <v>0</v>
      </c>
      <c r="AB388" s="89">
        <f t="shared" si="239"/>
        <v>0</v>
      </c>
      <c r="AC388" s="89">
        <f t="shared" si="240"/>
        <v>0</v>
      </c>
      <c r="AD388" s="89">
        <f t="shared" si="241"/>
        <v>0</v>
      </c>
      <c r="AE388" s="89">
        <f t="shared" si="242"/>
        <v>0</v>
      </c>
      <c r="AF388" s="89">
        <f t="shared" si="243"/>
        <v>0</v>
      </c>
      <c r="AG388" s="89">
        <f t="shared" si="243"/>
        <v>0</v>
      </c>
      <c r="AH388" s="65">
        <v>2043</v>
      </c>
      <c r="AI388" s="65">
        <v>511</v>
      </c>
      <c r="AJ388" s="65">
        <v>123836</v>
      </c>
      <c r="AK388" s="65">
        <v>0</v>
      </c>
      <c r="AL388" s="65">
        <v>600017</v>
      </c>
      <c r="AM388" s="65">
        <v>0</v>
      </c>
      <c r="AN388" s="89">
        <v>3669220</v>
      </c>
      <c r="AO388" s="89">
        <v>1034816</v>
      </c>
      <c r="AP388" s="89">
        <v>209931783</v>
      </c>
      <c r="AQ388" s="89">
        <v>0</v>
      </c>
      <c r="AR388" s="89">
        <v>1216278405</v>
      </c>
      <c r="AS388" s="89">
        <v>0</v>
      </c>
      <c r="AT388" s="89">
        <v>2214780</v>
      </c>
      <c r="AU388" s="89">
        <v>498102</v>
      </c>
      <c r="AV388" s="89">
        <v>133613280</v>
      </c>
      <c r="AW388" s="89">
        <v>0</v>
      </c>
      <c r="AX388" s="89">
        <v>655817579</v>
      </c>
      <c r="AY388" s="89">
        <v>0</v>
      </c>
      <c r="AZ388" s="65">
        <f t="shared" si="219"/>
        <v>1795.9960841899167</v>
      </c>
      <c r="BA388" s="65">
        <f t="shared" si="219"/>
        <v>2025.0802348336595</v>
      </c>
      <c r="BB388" s="65">
        <f t="shared" si="219"/>
        <v>1695.2403420653122</v>
      </c>
      <c r="BC388" s="65">
        <f t="shared" ref="BC388:BE451" si="244">+IF(ISERROR(AQ388/AK388),0,AQ388/AK388)</f>
        <v>0</v>
      </c>
      <c r="BD388" s="65">
        <f t="shared" si="244"/>
        <v>2027.0732412581644</v>
      </c>
      <c r="BE388" s="65">
        <f t="shared" si="244"/>
        <v>0</v>
      </c>
      <c r="BF388" s="65">
        <f t="shared" si="220"/>
        <v>1084.0822320117475</v>
      </c>
      <c r="BG388" s="65">
        <f t="shared" si="220"/>
        <v>974.7592954990215</v>
      </c>
      <c r="BH388" s="65">
        <f t="shared" si="220"/>
        <v>1078.953454568946</v>
      </c>
      <c r="BI388" s="65">
        <f t="shared" ref="BI388:BK451" si="245">+IF(ISERROR(AW388/AK388),0,AW388/AK388)</f>
        <v>0</v>
      </c>
      <c r="BJ388" s="65">
        <f t="shared" si="245"/>
        <v>1092.9983300473152</v>
      </c>
      <c r="BK388" s="65">
        <f t="shared" si="245"/>
        <v>0</v>
      </c>
    </row>
    <row r="389" spans="2:63" hidden="1" outlineLevel="1">
      <c r="B389" s="56" t="s">
        <v>53</v>
      </c>
      <c r="C389" s="56" t="s">
        <v>128</v>
      </c>
      <c r="D389" s="88">
        <f t="shared" si="221"/>
        <v>0</v>
      </c>
      <c r="E389" s="88">
        <f t="shared" si="222"/>
        <v>0</v>
      </c>
      <c r="F389" s="65">
        <f t="shared" si="223"/>
        <v>0</v>
      </c>
      <c r="G389" s="65">
        <f t="shared" si="224"/>
        <v>0</v>
      </c>
      <c r="H389" s="65">
        <f t="shared" si="225"/>
        <v>0</v>
      </c>
      <c r="J389" s="88">
        <f t="shared" si="226"/>
        <v>0.30233918275901323</v>
      </c>
      <c r="K389" s="88">
        <f t="shared" si="227"/>
        <v>0.12386860133278009</v>
      </c>
      <c r="L389" s="88">
        <f t="shared" si="228"/>
        <v>0.13222723531624195</v>
      </c>
      <c r="M389" s="88">
        <f t="shared" si="229"/>
        <v>0.1679988102863024</v>
      </c>
      <c r="N389" s="88">
        <f t="shared" si="230"/>
        <v>0.21758625555448893</v>
      </c>
      <c r="O389" s="88">
        <f t="shared" si="231"/>
        <v>5.5979914751173407E-2</v>
      </c>
      <c r="P389" s="65">
        <f t="shared" si="232"/>
        <v>0</v>
      </c>
      <c r="Q389" s="65">
        <f t="shared" si="232"/>
        <v>0</v>
      </c>
      <c r="R389" s="65">
        <f t="shared" si="232"/>
        <v>0</v>
      </c>
      <c r="S389" s="65">
        <f t="shared" si="232"/>
        <v>0</v>
      </c>
      <c r="T389" s="65">
        <f t="shared" si="233"/>
        <v>0</v>
      </c>
      <c r="U389" s="65">
        <f t="shared" si="233"/>
        <v>0</v>
      </c>
      <c r="V389" s="89">
        <f t="shared" si="234"/>
        <v>0</v>
      </c>
      <c r="W389" s="89">
        <f t="shared" si="235"/>
        <v>0</v>
      </c>
      <c r="X389" s="89">
        <f t="shared" si="236"/>
        <v>0</v>
      </c>
      <c r="Y389" s="89">
        <f t="shared" si="237"/>
        <v>0</v>
      </c>
      <c r="Z389" s="89">
        <f t="shared" si="238"/>
        <v>0</v>
      </c>
      <c r="AA389" s="89">
        <f t="shared" si="238"/>
        <v>0</v>
      </c>
      <c r="AB389" s="89">
        <f t="shared" si="239"/>
        <v>0</v>
      </c>
      <c r="AC389" s="89">
        <f t="shared" si="240"/>
        <v>0</v>
      </c>
      <c r="AD389" s="89">
        <f t="shared" si="241"/>
        <v>0</v>
      </c>
      <c r="AE389" s="89">
        <f t="shared" si="242"/>
        <v>0</v>
      </c>
      <c r="AF389" s="89">
        <f t="shared" si="243"/>
        <v>0</v>
      </c>
      <c r="AG389" s="89">
        <f t="shared" si="243"/>
        <v>0</v>
      </c>
      <c r="AH389" s="65">
        <v>0</v>
      </c>
      <c r="AI389" s="65">
        <v>0</v>
      </c>
      <c r="AJ389" s="65">
        <v>0</v>
      </c>
      <c r="AK389" s="65">
        <v>0</v>
      </c>
      <c r="AL389" s="65">
        <v>0</v>
      </c>
      <c r="AM389" s="65">
        <v>0</v>
      </c>
      <c r="AN389" s="89">
        <v>0</v>
      </c>
      <c r="AO389" s="89">
        <v>0</v>
      </c>
      <c r="AP389" s="89">
        <v>0</v>
      </c>
      <c r="AQ389" s="89">
        <v>0</v>
      </c>
      <c r="AR389" s="89">
        <v>0</v>
      </c>
      <c r="AS389" s="89">
        <v>0</v>
      </c>
      <c r="AT389" s="89">
        <v>0</v>
      </c>
      <c r="AU389" s="89">
        <v>0</v>
      </c>
      <c r="AV389" s="89">
        <v>0</v>
      </c>
      <c r="AW389" s="89">
        <v>0</v>
      </c>
      <c r="AX389" s="89">
        <v>0</v>
      </c>
      <c r="AY389" s="89">
        <v>0</v>
      </c>
      <c r="AZ389" s="65">
        <f t="shared" ref="AZ389:BE452" si="246">+IF(ISERROR(AN389/AH389),0,AN389/AH389)</f>
        <v>0</v>
      </c>
      <c r="BA389" s="65">
        <f t="shared" si="246"/>
        <v>0</v>
      </c>
      <c r="BB389" s="65">
        <f t="shared" si="246"/>
        <v>0</v>
      </c>
      <c r="BC389" s="65">
        <f t="shared" si="244"/>
        <v>0</v>
      </c>
      <c r="BD389" s="65">
        <f t="shared" si="244"/>
        <v>0</v>
      </c>
      <c r="BE389" s="65">
        <f t="shared" si="244"/>
        <v>0</v>
      </c>
      <c r="BF389" s="65">
        <f t="shared" ref="BF389:BK452" si="247">+IF(ISERROR(AT389/AH389),0,AT389/AH389)</f>
        <v>0</v>
      </c>
      <c r="BG389" s="65">
        <f t="shared" si="247"/>
        <v>0</v>
      </c>
      <c r="BH389" s="65">
        <f t="shared" si="247"/>
        <v>0</v>
      </c>
      <c r="BI389" s="65">
        <f t="shared" si="245"/>
        <v>0</v>
      </c>
      <c r="BJ389" s="65">
        <f t="shared" si="245"/>
        <v>0</v>
      </c>
      <c r="BK389" s="65">
        <f t="shared" si="245"/>
        <v>0</v>
      </c>
    </row>
    <row r="390" spans="2:63" hidden="1" outlineLevel="1">
      <c r="B390" s="56" t="s">
        <v>53</v>
      </c>
      <c r="C390" s="56" t="s">
        <v>40</v>
      </c>
      <c r="D390" s="88">
        <f t="shared" si="221"/>
        <v>0</v>
      </c>
      <c r="E390" s="88">
        <f t="shared" si="222"/>
        <v>0</v>
      </c>
      <c r="F390" s="65">
        <f t="shared" si="223"/>
        <v>0</v>
      </c>
      <c r="G390" s="65">
        <f t="shared" si="224"/>
        <v>0</v>
      </c>
      <c r="H390" s="65">
        <f t="shared" si="225"/>
        <v>0</v>
      </c>
      <c r="J390" s="88">
        <f t="shared" si="226"/>
        <v>0.30233918275901323</v>
      </c>
      <c r="K390" s="88">
        <f t="shared" si="227"/>
        <v>0.12386860133278009</v>
      </c>
      <c r="L390" s="88">
        <f t="shared" si="228"/>
        <v>0.13222723531624195</v>
      </c>
      <c r="M390" s="88">
        <f t="shared" si="229"/>
        <v>0.1679988102863024</v>
      </c>
      <c r="N390" s="88">
        <f t="shared" si="230"/>
        <v>0.21758625555448893</v>
      </c>
      <c r="O390" s="88">
        <f t="shared" si="231"/>
        <v>5.5979914751173407E-2</v>
      </c>
      <c r="P390" s="65">
        <f t="shared" si="232"/>
        <v>0</v>
      </c>
      <c r="Q390" s="65">
        <f t="shared" si="232"/>
        <v>0</v>
      </c>
      <c r="R390" s="65">
        <f t="shared" si="232"/>
        <v>0</v>
      </c>
      <c r="S390" s="65">
        <f t="shared" si="232"/>
        <v>0</v>
      </c>
      <c r="T390" s="65">
        <f t="shared" si="233"/>
        <v>0</v>
      </c>
      <c r="U390" s="65">
        <f t="shared" si="233"/>
        <v>0</v>
      </c>
      <c r="V390" s="89">
        <f t="shared" si="234"/>
        <v>0</v>
      </c>
      <c r="W390" s="89">
        <f t="shared" si="235"/>
        <v>0</v>
      </c>
      <c r="X390" s="89">
        <f t="shared" si="236"/>
        <v>0</v>
      </c>
      <c r="Y390" s="89">
        <f t="shared" si="237"/>
        <v>0</v>
      </c>
      <c r="Z390" s="89">
        <f t="shared" si="238"/>
        <v>0</v>
      </c>
      <c r="AA390" s="89">
        <f t="shared" si="238"/>
        <v>0</v>
      </c>
      <c r="AB390" s="89">
        <f t="shared" si="239"/>
        <v>0</v>
      </c>
      <c r="AC390" s="89">
        <f t="shared" si="240"/>
        <v>0</v>
      </c>
      <c r="AD390" s="89">
        <f t="shared" si="241"/>
        <v>0</v>
      </c>
      <c r="AE390" s="89">
        <f t="shared" si="242"/>
        <v>0</v>
      </c>
      <c r="AF390" s="89">
        <f t="shared" si="243"/>
        <v>0</v>
      </c>
      <c r="AG390" s="89">
        <f t="shared" si="243"/>
        <v>0</v>
      </c>
      <c r="AH390" s="65">
        <v>0</v>
      </c>
      <c r="AI390" s="65">
        <v>0</v>
      </c>
      <c r="AJ390" s="65">
        <v>0</v>
      </c>
      <c r="AK390" s="65">
        <v>0</v>
      </c>
      <c r="AL390" s="65">
        <v>0</v>
      </c>
      <c r="AM390" s="65">
        <v>0</v>
      </c>
      <c r="AN390" s="89">
        <v>0</v>
      </c>
      <c r="AO390" s="89">
        <v>0</v>
      </c>
      <c r="AP390" s="89">
        <v>0</v>
      </c>
      <c r="AQ390" s="89">
        <v>0</v>
      </c>
      <c r="AR390" s="89">
        <v>0</v>
      </c>
      <c r="AS390" s="89">
        <v>0</v>
      </c>
      <c r="AT390" s="89">
        <v>0</v>
      </c>
      <c r="AU390" s="89">
        <v>0</v>
      </c>
      <c r="AV390" s="89">
        <v>0</v>
      </c>
      <c r="AW390" s="89">
        <v>0</v>
      </c>
      <c r="AX390" s="89">
        <v>0</v>
      </c>
      <c r="AY390" s="89">
        <v>0</v>
      </c>
      <c r="AZ390" s="65">
        <f t="shared" si="246"/>
        <v>0</v>
      </c>
      <c r="BA390" s="65">
        <f t="shared" si="246"/>
        <v>0</v>
      </c>
      <c r="BB390" s="65">
        <f t="shared" si="246"/>
        <v>0</v>
      </c>
      <c r="BC390" s="65">
        <f t="shared" si="244"/>
        <v>0</v>
      </c>
      <c r="BD390" s="65">
        <f t="shared" si="244"/>
        <v>0</v>
      </c>
      <c r="BE390" s="65">
        <f t="shared" si="244"/>
        <v>0</v>
      </c>
      <c r="BF390" s="65">
        <f t="shared" si="247"/>
        <v>0</v>
      </c>
      <c r="BG390" s="65">
        <f t="shared" si="247"/>
        <v>0</v>
      </c>
      <c r="BH390" s="65">
        <f t="shared" si="247"/>
        <v>0</v>
      </c>
      <c r="BI390" s="65">
        <f t="shared" si="245"/>
        <v>0</v>
      </c>
      <c r="BJ390" s="65">
        <f t="shared" si="245"/>
        <v>0</v>
      </c>
      <c r="BK390" s="65">
        <f t="shared" si="245"/>
        <v>0</v>
      </c>
    </row>
    <row r="391" spans="2:63" hidden="1" outlineLevel="1">
      <c r="B391" s="56" t="s">
        <v>53</v>
      </c>
      <c r="C391" s="56" t="s">
        <v>129</v>
      </c>
      <c r="D391" s="88">
        <f t="shared" si="221"/>
        <v>0</v>
      </c>
      <c r="E391" s="88">
        <f t="shared" si="222"/>
        <v>0.5</v>
      </c>
      <c r="F391" s="65">
        <f t="shared" si="223"/>
        <v>0</v>
      </c>
      <c r="G391" s="65">
        <f t="shared" si="224"/>
        <v>0</v>
      </c>
      <c r="H391" s="65">
        <f t="shared" si="225"/>
        <v>0</v>
      </c>
      <c r="J391" s="88">
        <f t="shared" si="226"/>
        <v>1.6855113958040149E-2</v>
      </c>
      <c r="K391" s="88">
        <f t="shared" si="227"/>
        <v>4.5000889665324083E-2</v>
      </c>
      <c r="L391" s="88">
        <f t="shared" si="228"/>
        <v>0.14507206289125055</v>
      </c>
      <c r="M391" s="88">
        <f t="shared" si="229"/>
        <v>0</v>
      </c>
      <c r="N391" s="88">
        <f t="shared" si="230"/>
        <v>0.79307193348538518</v>
      </c>
      <c r="O391" s="88">
        <f t="shared" si="231"/>
        <v>0</v>
      </c>
      <c r="P391" s="65">
        <f t="shared" si="232"/>
        <v>0</v>
      </c>
      <c r="Q391" s="65">
        <f t="shared" si="232"/>
        <v>0</v>
      </c>
      <c r="R391" s="65">
        <f t="shared" si="232"/>
        <v>0</v>
      </c>
      <c r="S391" s="65">
        <f t="shared" si="232"/>
        <v>0</v>
      </c>
      <c r="T391" s="65">
        <f t="shared" si="233"/>
        <v>0</v>
      </c>
      <c r="U391" s="65">
        <f t="shared" si="233"/>
        <v>0</v>
      </c>
      <c r="V391" s="89">
        <f t="shared" si="234"/>
        <v>0</v>
      </c>
      <c r="W391" s="89">
        <f t="shared" si="235"/>
        <v>0</v>
      </c>
      <c r="X391" s="89">
        <f t="shared" si="236"/>
        <v>0</v>
      </c>
      <c r="Y391" s="89">
        <f t="shared" si="237"/>
        <v>0</v>
      </c>
      <c r="Z391" s="89">
        <f t="shared" si="238"/>
        <v>0</v>
      </c>
      <c r="AA391" s="89">
        <f t="shared" si="238"/>
        <v>0</v>
      </c>
      <c r="AB391" s="89">
        <f t="shared" si="239"/>
        <v>0</v>
      </c>
      <c r="AC391" s="89">
        <f t="shared" si="240"/>
        <v>0</v>
      </c>
      <c r="AD391" s="89">
        <f t="shared" si="241"/>
        <v>0</v>
      </c>
      <c r="AE391" s="89">
        <f t="shared" si="242"/>
        <v>0</v>
      </c>
      <c r="AF391" s="89">
        <f t="shared" si="243"/>
        <v>0</v>
      </c>
      <c r="AG391" s="89">
        <f t="shared" si="243"/>
        <v>0</v>
      </c>
      <c r="AH391" s="65">
        <v>2084</v>
      </c>
      <c r="AI391" s="65">
        <v>5564</v>
      </c>
      <c r="AJ391" s="65">
        <v>17937</v>
      </c>
      <c r="AK391" s="65">
        <v>0</v>
      </c>
      <c r="AL391" s="65">
        <v>98057</v>
      </c>
      <c r="AM391" s="65">
        <v>0</v>
      </c>
      <c r="AN391" s="89">
        <v>1648631</v>
      </c>
      <c r="AO391" s="89">
        <v>8363638</v>
      </c>
      <c r="AP391" s="89">
        <v>27008752</v>
      </c>
      <c r="AQ391" s="89">
        <v>0</v>
      </c>
      <c r="AR391" s="89">
        <v>198504606</v>
      </c>
      <c r="AS391" s="89">
        <v>0</v>
      </c>
      <c r="AT391" s="89">
        <v>2407047</v>
      </c>
      <c r="AU391" s="89">
        <v>5797688</v>
      </c>
      <c r="AV391" s="89">
        <v>19025992</v>
      </c>
      <c r="AW391" s="89">
        <v>0</v>
      </c>
      <c r="AX391" s="89">
        <v>114138057</v>
      </c>
      <c r="AY391" s="89">
        <v>0</v>
      </c>
      <c r="AZ391" s="65">
        <f t="shared" si="246"/>
        <v>791.08973128598848</v>
      </c>
      <c r="BA391" s="65">
        <f t="shared" si="246"/>
        <v>1503.1700215672179</v>
      </c>
      <c r="BB391" s="65">
        <f t="shared" si="246"/>
        <v>1505.7563695155266</v>
      </c>
      <c r="BC391" s="65">
        <f t="shared" si="244"/>
        <v>0</v>
      </c>
      <c r="BD391" s="65">
        <f t="shared" si="244"/>
        <v>2024.3797587117697</v>
      </c>
      <c r="BE391" s="65">
        <f t="shared" si="244"/>
        <v>0</v>
      </c>
      <c r="BF391" s="65">
        <f t="shared" si="247"/>
        <v>1155.0129558541266</v>
      </c>
      <c r="BG391" s="65">
        <f t="shared" si="247"/>
        <v>1042</v>
      </c>
      <c r="BH391" s="65">
        <f t="shared" si="247"/>
        <v>1060.7120477225847</v>
      </c>
      <c r="BI391" s="65">
        <f t="shared" si="245"/>
        <v>0</v>
      </c>
      <c r="BJ391" s="65">
        <f t="shared" si="245"/>
        <v>1163.9970323383338</v>
      </c>
      <c r="BK391" s="65">
        <f t="shared" si="245"/>
        <v>0</v>
      </c>
    </row>
    <row r="392" spans="2:63" hidden="1" outlineLevel="1">
      <c r="B392" s="56" t="s">
        <v>53</v>
      </c>
      <c r="C392" s="56" t="s">
        <v>130</v>
      </c>
      <c r="D392" s="88">
        <f t="shared" si="221"/>
        <v>0</v>
      </c>
      <c r="E392" s="88">
        <f t="shared" si="222"/>
        <v>0.5</v>
      </c>
      <c r="F392" s="65">
        <f t="shared" si="223"/>
        <v>0</v>
      </c>
      <c r="G392" s="65">
        <f t="shared" si="224"/>
        <v>0</v>
      </c>
      <c r="H392" s="65">
        <f t="shared" si="225"/>
        <v>0</v>
      </c>
      <c r="J392" s="88">
        <f t="shared" si="226"/>
        <v>0.28955188416895511</v>
      </c>
      <c r="K392" s="88">
        <f t="shared" si="227"/>
        <v>0.43808488919123639</v>
      </c>
      <c r="L392" s="88">
        <f t="shared" si="228"/>
        <v>8.5958421836821633E-2</v>
      </c>
      <c r="M392" s="88">
        <f t="shared" si="229"/>
        <v>0</v>
      </c>
      <c r="N392" s="88">
        <f t="shared" si="230"/>
        <v>0.18640480480298688</v>
      </c>
      <c r="O392" s="88">
        <f t="shared" si="231"/>
        <v>0</v>
      </c>
      <c r="P392" s="65">
        <f t="shared" si="232"/>
        <v>0</v>
      </c>
      <c r="Q392" s="65">
        <f t="shared" si="232"/>
        <v>0</v>
      </c>
      <c r="R392" s="65">
        <f t="shared" si="232"/>
        <v>0</v>
      </c>
      <c r="S392" s="65">
        <f t="shared" si="232"/>
        <v>0</v>
      </c>
      <c r="T392" s="65">
        <f t="shared" si="233"/>
        <v>0</v>
      </c>
      <c r="U392" s="65">
        <f t="shared" si="233"/>
        <v>0</v>
      </c>
      <c r="V392" s="89">
        <f t="shared" si="234"/>
        <v>0</v>
      </c>
      <c r="W392" s="89">
        <f t="shared" si="235"/>
        <v>0</v>
      </c>
      <c r="X392" s="89">
        <f t="shared" si="236"/>
        <v>0</v>
      </c>
      <c r="Y392" s="89">
        <f t="shared" si="237"/>
        <v>0</v>
      </c>
      <c r="Z392" s="89">
        <f t="shared" si="238"/>
        <v>0</v>
      </c>
      <c r="AA392" s="89">
        <f t="shared" si="238"/>
        <v>0</v>
      </c>
      <c r="AB392" s="89">
        <f t="shared" si="239"/>
        <v>0</v>
      </c>
      <c r="AC392" s="89">
        <f t="shared" si="240"/>
        <v>0</v>
      </c>
      <c r="AD392" s="89">
        <f t="shared" si="241"/>
        <v>0</v>
      </c>
      <c r="AE392" s="89">
        <f t="shared" si="242"/>
        <v>0</v>
      </c>
      <c r="AF392" s="89">
        <f t="shared" si="243"/>
        <v>0</v>
      </c>
      <c r="AG392" s="89">
        <f t="shared" si="243"/>
        <v>0</v>
      </c>
      <c r="AH392" s="65">
        <v>382646</v>
      </c>
      <c r="AI392" s="65">
        <v>578934</v>
      </c>
      <c r="AJ392" s="65">
        <v>113595</v>
      </c>
      <c r="AK392" s="65">
        <v>0</v>
      </c>
      <c r="AL392" s="65">
        <v>246336</v>
      </c>
      <c r="AM392" s="65">
        <v>0</v>
      </c>
      <c r="AN392" s="89">
        <v>738750274</v>
      </c>
      <c r="AO392" s="89">
        <v>1079746148</v>
      </c>
      <c r="AP392" s="89">
        <v>254749302</v>
      </c>
      <c r="AQ392" s="89">
        <v>0</v>
      </c>
      <c r="AR392" s="89">
        <v>645498063</v>
      </c>
      <c r="AS392" s="89">
        <v>0</v>
      </c>
      <c r="AT392" s="89">
        <v>535373043</v>
      </c>
      <c r="AU392" s="89">
        <v>766969139</v>
      </c>
      <c r="AV392" s="89">
        <v>178198547</v>
      </c>
      <c r="AW392" s="89">
        <v>0</v>
      </c>
      <c r="AX392" s="89">
        <v>399064320</v>
      </c>
      <c r="AY392" s="89">
        <v>0</v>
      </c>
      <c r="AZ392" s="65">
        <f t="shared" si="246"/>
        <v>1930.6363427293111</v>
      </c>
      <c r="BA392" s="65">
        <f t="shared" si="246"/>
        <v>1865.0591397292264</v>
      </c>
      <c r="BB392" s="65">
        <f t="shared" si="246"/>
        <v>2242.6101677010433</v>
      </c>
      <c r="BC392" s="65">
        <f t="shared" si="244"/>
        <v>0</v>
      </c>
      <c r="BD392" s="65">
        <f t="shared" si="244"/>
        <v>2620.3967873148872</v>
      </c>
      <c r="BE392" s="65">
        <f t="shared" si="244"/>
        <v>0</v>
      </c>
      <c r="BF392" s="65">
        <f t="shared" si="247"/>
        <v>1399.1340377267761</v>
      </c>
      <c r="BG392" s="65">
        <f t="shared" si="247"/>
        <v>1324.7954671862424</v>
      </c>
      <c r="BH392" s="65">
        <f t="shared" si="247"/>
        <v>1568.7182270346407</v>
      </c>
      <c r="BI392" s="65">
        <f t="shared" si="245"/>
        <v>0</v>
      </c>
      <c r="BJ392" s="65">
        <f t="shared" si="245"/>
        <v>1620</v>
      </c>
      <c r="BK392" s="65">
        <f t="shared" si="245"/>
        <v>0</v>
      </c>
    </row>
    <row r="393" spans="2:63" hidden="1" outlineLevel="1">
      <c r="B393" s="56" t="s">
        <v>53</v>
      </c>
      <c r="C393" s="56" t="s">
        <v>131</v>
      </c>
      <c r="D393" s="88">
        <f t="shared" si="221"/>
        <v>0</v>
      </c>
      <c r="E393" s="88">
        <f t="shared" si="222"/>
        <v>0</v>
      </c>
      <c r="F393" s="65">
        <f t="shared" si="223"/>
        <v>0</v>
      </c>
      <c r="G393" s="65">
        <f t="shared" si="224"/>
        <v>0</v>
      </c>
      <c r="H393" s="65">
        <f t="shared" si="225"/>
        <v>0</v>
      </c>
      <c r="J393" s="88">
        <f t="shared" si="226"/>
        <v>0.30233918275901323</v>
      </c>
      <c r="K393" s="88">
        <f t="shared" si="227"/>
        <v>0.12386860133278009</v>
      </c>
      <c r="L393" s="88">
        <f t="shared" si="228"/>
        <v>0.13222723531624195</v>
      </c>
      <c r="M393" s="88">
        <f t="shared" si="229"/>
        <v>0.1679988102863024</v>
      </c>
      <c r="N393" s="88">
        <f t="shared" si="230"/>
        <v>0.21758625555448893</v>
      </c>
      <c r="O393" s="88">
        <f t="shared" si="231"/>
        <v>5.5979914751173407E-2</v>
      </c>
      <c r="P393" s="65">
        <f t="shared" si="232"/>
        <v>0</v>
      </c>
      <c r="Q393" s="65">
        <f t="shared" si="232"/>
        <v>0</v>
      </c>
      <c r="R393" s="65">
        <f t="shared" si="232"/>
        <v>0</v>
      </c>
      <c r="S393" s="65">
        <f t="shared" si="232"/>
        <v>0</v>
      </c>
      <c r="T393" s="65">
        <f t="shared" si="233"/>
        <v>0</v>
      </c>
      <c r="U393" s="65">
        <f t="shared" si="233"/>
        <v>0</v>
      </c>
      <c r="V393" s="89">
        <f t="shared" si="234"/>
        <v>0</v>
      </c>
      <c r="W393" s="89">
        <f t="shared" si="235"/>
        <v>0</v>
      </c>
      <c r="X393" s="89">
        <f t="shared" si="236"/>
        <v>0</v>
      </c>
      <c r="Y393" s="89">
        <f t="shared" si="237"/>
        <v>0</v>
      </c>
      <c r="Z393" s="89">
        <f t="shared" si="238"/>
        <v>0</v>
      </c>
      <c r="AA393" s="89">
        <f t="shared" si="238"/>
        <v>0</v>
      </c>
      <c r="AB393" s="89">
        <f t="shared" si="239"/>
        <v>0</v>
      </c>
      <c r="AC393" s="89">
        <f t="shared" si="240"/>
        <v>0</v>
      </c>
      <c r="AD393" s="89">
        <f t="shared" si="241"/>
        <v>0</v>
      </c>
      <c r="AE393" s="89">
        <f t="shared" si="242"/>
        <v>0</v>
      </c>
      <c r="AF393" s="89">
        <f t="shared" si="243"/>
        <v>0</v>
      </c>
      <c r="AG393" s="89">
        <f t="shared" si="243"/>
        <v>0</v>
      </c>
      <c r="AH393" s="65">
        <v>0</v>
      </c>
      <c r="AI393" s="65">
        <v>0</v>
      </c>
      <c r="AJ393" s="65">
        <v>0</v>
      </c>
      <c r="AK393" s="65">
        <v>0</v>
      </c>
      <c r="AL393" s="65">
        <v>0</v>
      </c>
      <c r="AM393" s="65">
        <v>0</v>
      </c>
      <c r="AN393" s="89">
        <v>0</v>
      </c>
      <c r="AO393" s="89">
        <v>0</v>
      </c>
      <c r="AP393" s="89">
        <v>0</v>
      </c>
      <c r="AQ393" s="89">
        <v>0</v>
      </c>
      <c r="AR393" s="89">
        <v>0</v>
      </c>
      <c r="AS393" s="89">
        <v>0</v>
      </c>
      <c r="AT393" s="89">
        <v>0</v>
      </c>
      <c r="AU393" s="89">
        <v>0</v>
      </c>
      <c r="AV393" s="89">
        <v>0</v>
      </c>
      <c r="AW393" s="89">
        <v>0</v>
      </c>
      <c r="AX393" s="89">
        <v>0</v>
      </c>
      <c r="AY393" s="89">
        <v>0</v>
      </c>
      <c r="AZ393" s="65">
        <f t="shared" si="246"/>
        <v>0</v>
      </c>
      <c r="BA393" s="65">
        <f t="shared" si="246"/>
        <v>0</v>
      </c>
      <c r="BB393" s="65">
        <f t="shared" si="246"/>
        <v>0</v>
      </c>
      <c r="BC393" s="65">
        <f t="shared" si="244"/>
        <v>0</v>
      </c>
      <c r="BD393" s="65">
        <f t="shared" si="244"/>
        <v>0</v>
      </c>
      <c r="BE393" s="65">
        <f t="shared" si="244"/>
        <v>0</v>
      </c>
      <c r="BF393" s="65">
        <f t="shared" si="247"/>
        <v>0</v>
      </c>
      <c r="BG393" s="65">
        <f t="shared" si="247"/>
        <v>0</v>
      </c>
      <c r="BH393" s="65">
        <f t="shared" si="247"/>
        <v>0</v>
      </c>
      <c r="BI393" s="65">
        <f t="shared" si="245"/>
        <v>0</v>
      </c>
      <c r="BJ393" s="65">
        <f t="shared" si="245"/>
        <v>0</v>
      </c>
      <c r="BK393" s="65">
        <f t="shared" si="245"/>
        <v>0</v>
      </c>
    </row>
    <row r="394" spans="2:63" hidden="1" outlineLevel="1">
      <c r="B394" s="56" t="s">
        <v>53</v>
      </c>
      <c r="C394" s="56" t="s">
        <v>132</v>
      </c>
      <c r="D394" s="88">
        <f t="shared" si="221"/>
        <v>0</v>
      </c>
      <c r="E394" s="88">
        <f t="shared" si="222"/>
        <v>0</v>
      </c>
      <c r="F394" s="65">
        <f t="shared" si="223"/>
        <v>0</v>
      </c>
      <c r="G394" s="65">
        <f t="shared" si="224"/>
        <v>0</v>
      </c>
      <c r="H394" s="65">
        <f t="shared" si="225"/>
        <v>0</v>
      </c>
      <c r="J394" s="88">
        <f t="shared" si="226"/>
        <v>0.98500461578519638</v>
      </c>
      <c r="K394" s="88">
        <f t="shared" si="227"/>
        <v>2.8207576199906894E-4</v>
      </c>
      <c r="L394" s="88">
        <f t="shared" si="228"/>
        <v>1.4713308452804583E-2</v>
      </c>
      <c r="M394" s="88">
        <f t="shared" si="229"/>
        <v>0</v>
      </c>
      <c r="N394" s="88">
        <f t="shared" si="230"/>
        <v>0</v>
      </c>
      <c r="O394" s="88">
        <f t="shared" si="231"/>
        <v>0</v>
      </c>
      <c r="P394" s="65">
        <f t="shared" si="232"/>
        <v>0</v>
      </c>
      <c r="Q394" s="65">
        <f t="shared" si="232"/>
        <v>0</v>
      </c>
      <c r="R394" s="65">
        <f t="shared" si="232"/>
        <v>0</v>
      </c>
      <c r="S394" s="65">
        <f t="shared" si="232"/>
        <v>0</v>
      </c>
      <c r="T394" s="65">
        <f t="shared" si="233"/>
        <v>0</v>
      </c>
      <c r="U394" s="65">
        <f t="shared" si="233"/>
        <v>0</v>
      </c>
      <c r="V394" s="89">
        <f t="shared" si="234"/>
        <v>0</v>
      </c>
      <c r="W394" s="89">
        <f t="shared" si="235"/>
        <v>0</v>
      </c>
      <c r="X394" s="89">
        <f t="shared" si="236"/>
        <v>0</v>
      </c>
      <c r="Y394" s="89">
        <f t="shared" si="237"/>
        <v>0</v>
      </c>
      <c r="Z394" s="89">
        <f t="shared" si="238"/>
        <v>0</v>
      </c>
      <c r="AA394" s="89">
        <f t="shared" si="238"/>
        <v>0</v>
      </c>
      <c r="AB394" s="89">
        <f t="shared" si="239"/>
        <v>0</v>
      </c>
      <c r="AC394" s="89">
        <f t="shared" si="240"/>
        <v>0</v>
      </c>
      <c r="AD394" s="89">
        <f t="shared" si="241"/>
        <v>0</v>
      </c>
      <c r="AE394" s="89">
        <f t="shared" si="242"/>
        <v>0</v>
      </c>
      <c r="AF394" s="89">
        <f t="shared" si="243"/>
        <v>0</v>
      </c>
      <c r="AG394" s="89">
        <f t="shared" si="243"/>
        <v>0</v>
      </c>
      <c r="AH394" s="65">
        <v>499354</v>
      </c>
      <c r="AI394" s="65">
        <v>143</v>
      </c>
      <c r="AJ394" s="65">
        <v>7459</v>
      </c>
      <c r="AK394" s="65">
        <v>0</v>
      </c>
      <c r="AL394" s="65">
        <v>0</v>
      </c>
      <c r="AM394" s="65">
        <v>0</v>
      </c>
      <c r="AN394" s="89">
        <v>561036274</v>
      </c>
      <c r="AO394" s="89">
        <v>191897</v>
      </c>
      <c r="AP394" s="89">
        <v>9817829</v>
      </c>
      <c r="AQ394" s="89">
        <v>0</v>
      </c>
      <c r="AR394" s="89">
        <v>0</v>
      </c>
      <c r="AS394" s="89">
        <v>0</v>
      </c>
      <c r="AT394" s="89">
        <v>458419012</v>
      </c>
      <c r="AU394" s="89">
        <v>140855</v>
      </c>
      <c r="AV394" s="89">
        <v>8327066</v>
      </c>
      <c r="AW394" s="89">
        <v>0</v>
      </c>
      <c r="AX394" s="89">
        <v>0</v>
      </c>
      <c r="AY394" s="89">
        <v>0</v>
      </c>
      <c r="AZ394" s="65">
        <f t="shared" si="246"/>
        <v>1123.524141190418</v>
      </c>
      <c r="BA394" s="65">
        <f t="shared" si="246"/>
        <v>1341.937062937063</v>
      </c>
      <c r="BB394" s="65">
        <f t="shared" si="246"/>
        <v>1316.2393082182598</v>
      </c>
      <c r="BC394" s="65">
        <f t="shared" si="244"/>
        <v>0</v>
      </c>
      <c r="BD394" s="65">
        <f t="shared" si="244"/>
        <v>0</v>
      </c>
      <c r="BE394" s="65">
        <f t="shared" si="244"/>
        <v>0</v>
      </c>
      <c r="BF394" s="65">
        <f t="shared" si="247"/>
        <v>918.02411115160783</v>
      </c>
      <c r="BG394" s="65">
        <f t="shared" si="247"/>
        <v>985</v>
      </c>
      <c r="BH394" s="65">
        <f t="shared" si="247"/>
        <v>1116.3783348974393</v>
      </c>
      <c r="BI394" s="65">
        <f t="shared" si="245"/>
        <v>0</v>
      </c>
      <c r="BJ394" s="65">
        <f t="shared" si="245"/>
        <v>0</v>
      </c>
      <c r="BK394" s="65">
        <f t="shared" si="245"/>
        <v>0</v>
      </c>
    </row>
    <row r="395" spans="2:63" hidden="1" outlineLevel="1">
      <c r="B395" s="56" t="s">
        <v>53</v>
      </c>
      <c r="C395" s="56" t="s">
        <v>133</v>
      </c>
      <c r="D395" s="88">
        <f t="shared" si="221"/>
        <v>0</v>
      </c>
      <c r="E395" s="88">
        <f t="shared" si="222"/>
        <v>0</v>
      </c>
      <c r="F395" s="65">
        <f t="shared" si="223"/>
        <v>0</v>
      </c>
      <c r="G395" s="65">
        <f t="shared" si="224"/>
        <v>0</v>
      </c>
      <c r="H395" s="65">
        <f t="shared" si="225"/>
        <v>0</v>
      </c>
      <c r="J395" s="88">
        <f t="shared" si="226"/>
        <v>0.30233918275901323</v>
      </c>
      <c r="K395" s="88">
        <f t="shared" si="227"/>
        <v>0.12386860133278009</v>
      </c>
      <c r="L395" s="88">
        <f t="shared" si="228"/>
        <v>0.13222723531624195</v>
      </c>
      <c r="M395" s="88">
        <f t="shared" si="229"/>
        <v>0.1679988102863024</v>
      </c>
      <c r="N395" s="88">
        <f t="shared" si="230"/>
        <v>0.21758625555448893</v>
      </c>
      <c r="O395" s="88">
        <f t="shared" si="231"/>
        <v>5.5979914751173407E-2</v>
      </c>
      <c r="P395" s="65">
        <f t="shared" si="232"/>
        <v>0</v>
      </c>
      <c r="Q395" s="65">
        <f t="shared" si="232"/>
        <v>0</v>
      </c>
      <c r="R395" s="65">
        <f t="shared" si="232"/>
        <v>0</v>
      </c>
      <c r="S395" s="65">
        <f t="shared" si="232"/>
        <v>0</v>
      </c>
      <c r="T395" s="65">
        <f t="shared" si="233"/>
        <v>0</v>
      </c>
      <c r="U395" s="65">
        <f t="shared" si="233"/>
        <v>0</v>
      </c>
      <c r="V395" s="89">
        <f t="shared" si="234"/>
        <v>0</v>
      </c>
      <c r="W395" s="89">
        <f t="shared" si="235"/>
        <v>0</v>
      </c>
      <c r="X395" s="89">
        <f t="shared" si="236"/>
        <v>0</v>
      </c>
      <c r="Y395" s="89">
        <f t="shared" si="237"/>
        <v>0</v>
      </c>
      <c r="Z395" s="89">
        <f t="shared" si="238"/>
        <v>0</v>
      </c>
      <c r="AA395" s="89">
        <f t="shared" si="238"/>
        <v>0</v>
      </c>
      <c r="AB395" s="89">
        <f t="shared" si="239"/>
        <v>0</v>
      </c>
      <c r="AC395" s="89">
        <f t="shared" si="240"/>
        <v>0</v>
      </c>
      <c r="AD395" s="89">
        <f t="shared" si="241"/>
        <v>0</v>
      </c>
      <c r="AE395" s="89">
        <f t="shared" si="242"/>
        <v>0</v>
      </c>
      <c r="AF395" s="89">
        <f t="shared" si="243"/>
        <v>0</v>
      </c>
      <c r="AG395" s="89">
        <f t="shared" si="243"/>
        <v>0</v>
      </c>
      <c r="AH395" s="65">
        <v>0</v>
      </c>
      <c r="AI395" s="65">
        <v>0</v>
      </c>
      <c r="AJ395" s="65">
        <v>0</v>
      </c>
      <c r="AK395" s="65">
        <v>0</v>
      </c>
      <c r="AL395" s="65">
        <v>0</v>
      </c>
      <c r="AM395" s="65">
        <v>0</v>
      </c>
      <c r="AN395" s="89">
        <v>0</v>
      </c>
      <c r="AO395" s="89">
        <v>0</v>
      </c>
      <c r="AP395" s="89">
        <v>0</v>
      </c>
      <c r="AQ395" s="89">
        <v>0</v>
      </c>
      <c r="AR395" s="89">
        <v>0</v>
      </c>
      <c r="AS395" s="89">
        <v>0</v>
      </c>
      <c r="AT395" s="89">
        <v>0</v>
      </c>
      <c r="AU395" s="89">
        <v>0</v>
      </c>
      <c r="AV395" s="89">
        <v>0</v>
      </c>
      <c r="AW395" s="89">
        <v>0</v>
      </c>
      <c r="AX395" s="89">
        <v>0</v>
      </c>
      <c r="AY395" s="89">
        <v>0</v>
      </c>
      <c r="AZ395" s="65">
        <f t="shared" si="246"/>
        <v>0</v>
      </c>
      <c r="BA395" s="65">
        <f t="shared" si="246"/>
        <v>0</v>
      </c>
      <c r="BB395" s="65">
        <f t="shared" si="246"/>
        <v>0</v>
      </c>
      <c r="BC395" s="65">
        <f t="shared" si="244"/>
        <v>0</v>
      </c>
      <c r="BD395" s="65">
        <f t="shared" si="244"/>
        <v>0</v>
      </c>
      <c r="BE395" s="65">
        <f t="shared" si="244"/>
        <v>0</v>
      </c>
      <c r="BF395" s="65">
        <f t="shared" si="247"/>
        <v>0</v>
      </c>
      <c r="BG395" s="65">
        <f t="shared" si="247"/>
        <v>0</v>
      </c>
      <c r="BH395" s="65">
        <f t="shared" si="247"/>
        <v>0</v>
      </c>
      <c r="BI395" s="65">
        <f t="shared" si="245"/>
        <v>0</v>
      </c>
      <c r="BJ395" s="65">
        <f t="shared" si="245"/>
        <v>0</v>
      </c>
      <c r="BK395" s="65">
        <f t="shared" si="245"/>
        <v>0</v>
      </c>
    </row>
    <row r="396" spans="2:63" hidden="1" outlineLevel="1">
      <c r="B396" s="56" t="s">
        <v>53</v>
      </c>
      <c r="C396" s="56" t="s">
        <v>134</v>
      </c>
      <c r="D396" s="88">
        <f t="shared" si="221"/>
        <v>0</v>
      </c>
      <c r="E396" s="88">
        <f t="shared" si="222"/>
        <v>0</v>
      </c>
      <c r="F396" s="65">
        <f t="shared" si="223"/>
        <v>0</v>
      </c>
      <c r="G396" s="65">
        <f t="shared" si="224"/>
        <v>0</v>
      </c>
      <c r="H396" s="65">
        <f t="shared" si="225"/>
        <v>0</v>
      </c>
      <c r="J396" s="88">
        <f t="shared" si="226"/>
        <v>0.30233918275901323</v>
      </c>
      <c r="K396" s="88">
        <f t="shared" si="227"/>
        <v>0.12386860133278009</v>
      </c>
      <c r="L396" s="88">
        <f t="shared" si="228"/>
        <v>0.13222723531624195</v>
      </c>
      <c r="M396" s="88">
        <f t="shared" si="229"/>
        <v>0.1679988102863024</v>
      </c>
      <c r="N396" s="88">
        <f t="shared" si="230"/>
        <v>0.21758625555448893</v>
      </c>
      <c r="O396" s="88">
        <f t="shared" si="231"/>
        <v>5.5979914751173407E-2</v>
      </c>
      <c r="P396" s="65">
        <f t="shared" si="232"/>
        <v>0</v>
      </c>
      <c r="Q396" s="65">
        <f t="shared" si="232"/>
        <v>0</v>
      </c>
      <c r="R396" s="65">
        <f t="shared" si="232"/>
        <v>0</v>
      </c>
      <c r="S396" s="65">
        <f t="shared" si="232"/>
        <v>0</v>
      </c>
      <c r="T396" s="65">
        <f t="shared" si="233"/>
        <v>0</v>
      </c>
      <c r="U396" s="65">
        <f t="shared" si="233"/>
        <v>0</v>
      </c>
      <c r="V396" s="89">
        <f t="shared" si="234"/>
        <v>0</v>
      </c>
      <c r="W396" s="89">
        <f t="shared" si="235"/>
        <v>0</v>
      </c>
      <c r="X396" s="89">
        <f t="shared" si="236"/>
        <v>0</v>
      </c>
      <c r="Y396" s="89">
        <f t="shared" si="237"/>
        <v>0</v>
      </c>
      <c r="Z396" s="89">
        <f t="shared" si="238"/>
        <v>0</v>
      </c>
      <c r="AA396" s="89">
        <f t="shared" si="238"/>
        <v>0</v>
      </c>
      <c r="AB396" s="89">
        <f t="shared" si="239"/>
        <v>0</v>
      </c>
      <c r="AC396" s="89">
        <f t="shared" si="240"/>
        <v>0</v>
      </c>
      <c r="AD396" s="89">
        <f t="shared" si="241"/>
        <v>0</v>
      </c>
      <c r="AE396" s="89">
        <f t="shared" si="242"/>
        <v>0</v>
      </c>
      <c r="AF396" s="89">
        <f t="shared" si="243"/>
        <v>0</v>
      </c>
      <c r="AG396" s="89">
        <f t="shared" si="243"/>
        <v>0</v>
      </c>
      <c r="AH396" s="65">
        <v>0</v>
      </c>
      <c r="AI396" s="65">
        <v>0</v>
      </c>
      <c r="AJ396" s="65">
        <v>0</v>
      </c>
      <c r="AK396" s="65">
        <v>0</v>
      </c>
      <c r="AL396" s="65">
        <v>0</v>
      </c>
      <c r="AM396" s="65">
        <v>0</v>
      </c>
      <c r="AN396" s="89">
        <v>0</v>
      </c>
      <c r="AO396" s="89">
        <v>0</v>
      </c>
      <c r="AP396" s="89">
        <v>0</v>
      </c>
      <c r="AQ396" s="89">
        <v>0</v>
      </c>
      <c r="AR396" s="89">
        <v>0</v>
      </c>
      <c r="AS396" s="89">
        <v>0</v>
      </c>
      <c r="AT396" s="89">
        <v>0</v>
      </c>
      <c r="AU396" s="89">
        <v>0</v>
      </c>
      <c r="AV396" s="89">
        <v>0</v>
      </c>
      <c r="AW396" s="89">
        <v>0</v>
      </c>
      <c r="AX396" s="89">
        <v>0</v>
      </c>
      <c r="AY396" s="89">
        <v>0</v>
      </c>
      <c r="AZ396" s="65">
        <f t="shared" si="246"/>
        <v>0</v>
      </c>
      <c r="BA396" s="65">
        <f t="shared" si="246"/>
        <v>0</v>
      </c>
      <c r="BB396" s="65">
        <f t="shared" si="246"/>
        <v>0</v>
      </c>
      <c r="BC396" s="65">
        <f t="shared" si="244"/>
        <v>0</v>
      </c>
      <c r="BD396" s="65">
        <f t="shared" si="244"/>
        <v>0</v>
      </c>
      <c r="BE396" s="65">
        <f t="shared" si="244"/>
        <v>0</v>
      </c>
      <c r="BF396" s="65">
        <f t="shared" si="247"/>
        <v>0</v>
      </c>
      <c r="BG396" s="65">
        <f t="shared" si="247"/>
        <v>0</v>
      </c>
      <c r="BH396" s="65">
        <f t="shared" si="247"/>
        <v>0</v>
      </c>
      <c r="BI396" s="65">
        <f t="shared" si="245"/>
        <v>0</v>
      </c>
      <c r="BJ396" s="65">
        <f t="shared" si="245"/>
        <v>0</v>
      </c>
      <c r="BK396" s="65">
        <f t="shared" si="245"/>
        <v>0</v>
      </c>
    </row>
    <row r="397" spans="2:63" hidden="1" outlineLevel="1">
      <c r="B397" s="56" t="s">
        <v>53</v>
      </c>
      <c r="C397" s="56" t="s">
        <v>39</v>
      </c>
      <c r="D397" s="88">
        <f t="shared" si="221"/>
        <v>0</v>
      </c>
      <c r="E397" s="88">
        <f t="shared" si="222"/>
        <v>0</v>
      </c>
      <c r="F397" s="65">
        <f t="shared" si="223"/>
        <v>0</v>
      </c>
      <c r="G397" s="65">
        <f t="shared" si="224"/>
        <v>0</v>
      </c>
      <c r="H397" s="65">
        <f t="shared" si="225"/>
        <v>0</v>
      </c>
      <c r="J397" s="88">
        <f t="shared" si="226"/>
        <v>0.30233918275901323</v>
      </c>
      <c r="K397" s="88">
        <f t="shared" si="227"/>
        <v>0.12386860133278009</v>
      </c>
      <c r="L397" s="88">
        <f t="shared" si="228"/>
        <v>0.13222723531624195</v>
      </c>
      <c r="M397" s="88">
        <f t="shared" si="229"/>
        <v>0.1679988102863024</v>
      </c>
      <c r="N397" s="88">
        <f t="shared" si="230"/>
        <v>0.21758625555448893</v>
      </c>
      <c r="O397" s="88">
        <f t="shared" si="231"/>
        <v>5.5979914751173407E-2</v>
      </c>
      <c r="P397" s="65">
        <f t="shared" si="232"/>
        <v>0</v>
      </c>
      <c r="Q397" s="65">
        <f t="shared" si="232"/>
        <v>0</v>
      </c>
      <c r="R397" s="65">
        <f t="shared" si="232"/>
        <v>0</v>
      </c>
      <c r="S397" s="65">
        <f t="shared" si="232"/>
        <v>0</v>
      </c>
      <c r="T397" s="65">
        <f t="shared" si="233"/>
        <v>0</v>
      </c>
      <c r="U397" s="65">
        <f t="shared" si="233"/>
        <v>0</v>
      </c>
      <c r="V397" s="89">
        <f t="shared" si="234"/>
        <v>0</v>
      </c>
      <c r="W397" s="89">
        <f t="shared" si="235"/>
        <v>0</v>
      </c>
      <c r="X397" s="89">
        <f t="shared" si="236"/>
        <v>0</v>
      </c>
      <c r="Y397" s="89">
        <f t="shared" si="237"/>
        <v>0</v>
      </c>
      <c r="Z397" s="89">
        <f t="shared" si="238"/>
        <v>0</v>
      </c>
      <c r="AA397" s="89">
        <f t="shared" si="238"/>
        <v>0</v>
      </c>
      <c r="AB397" s="89">
        <f t="shared" si="239"/>
        <v>0</v>
      </c>
      <c r="AC397" s="89">
        <f t="shared" si="240"/>
        <v>0</v>
      </c>
      <c r="AD397" s="89">
        <f t="shared" si="241"/>
        <v>0</v>
      </c>
      <c r="AE397" s="89">
        <f t="shared" si="242"/>
        <v>0</v>
      </c>
      <c r="AF397" s="89">
        <f t="shared" si="243"/>
        <v>0</v>
      </c>
      <c r="AG397" s="89">
        <f t="shared" si="243"/>
        <v>0</v>
      </c>
      <c r="AH397" s="65">
        <v>0</v>
      </c>
      <c r="AI397" s="65">
        <v>0</v>
      </c>
      <c r="AJ397" s="65">
        <v>0</v>
      </c>
      <c r="AK397" s="65">
        <v>0</v>
      </c>
      <c r="AL397" s="65">
        <v>0</v>
      </c>
      <c r="AM397" s="65">
        <v>0</v>
      </c>
      <c r="AN397" s="89">
        <v>0</v>
      </c>
      <c r="AO397" s="89">
        <v>0</v>
      </c>
      <c r="AP397" s="89">
        <v>0</v>
      </c>
      <c r="AQ397" s="89">
        <v>0</v>
      </c>
      <c r="AR397" s="89">
        <v>0</v>
      </c>
      <c r="AS397" s="89">
        <v>0</v>
      </c>
      <c r="AT397" s="89">
        <v>0</v>
      </c>
      <c r="AU397" s="89">
        <v>0</v>
      </c>
      <c r="AV397" s="89">
        <v>0</v>
      </c>
      <c r="AW397" s="89">
        <v>0</v>
      </c>
      <c r="AX397" s="89">
        <v>0</v>
      </c>
      <c r="AY397" s="89">
        <v>0</v>
      </c>
      <c r="AZ397" s="65">
        <f t="shared" si="246"/>
        <v>0</v>
      </c>
      <c r="BA397" s="65">
        <f t="shared" si="246"/>
        <v>0</v>
      </c>
      <c r="BB397" s="65">
        <f t="shared" si="246"/>
        <v>0</v>
      </c>
      <c r="BC397" s="65">
        <f t="shared" si="244"/>
        <v>0</v>
      </c>
      <c r="BD397" s="65">
        <f t="shared" si="244"/>
        <v>0</v>
      </c>
      <c r="BE397" s="65">
        <f t="shared" si="244"/>
        <v>0</v>
      </c>
      <c r="BF397" s="65">
        <f t="shared" si="247"/>
        <v>0</v>
      </c>
      <c r="BG397" s="65">
        <f t="shared" si="247"/>
        <v>0</v>
      </c>
      <c r="BH397" s="65">
        <f t="shared" si="247"/>
        <v>0</v>
      </c>
      <c r="BI397" s="65">
        <f t="shared" si="245"/>
        <v>0</v>
      </c>
      <c r="BJ397" s="65">
        <f t="shared" si="245"/>
        <v>0</v>
      </c>
      <c r="BK397" s="65">
        <f t="shared" si="245"/>
        <v>0</v>
      </c>
    </row>
    <row r="398" spans="2:63" hidden="1" outlineLevel="1">
      <c r="B398" s="56" t="s">
        <v>53</v>
      </c>
      <c r="C398" s="56" t="s">
        <v>38</v>
      </c>
      <c r="D398" s="88">
        <f t="shared" si="221"/>
        <v>0</v>
      </c>
      <c r="E398" s="88">
        <f t="shared" si="222"/>
        <v>0</v>
      </c>
      <c r="F398" s="65">
        <f t="shared" si="223"/>
        <v>0</v>
      </c>
      <c r="G398" s="65">
        <f t="shared" si="224"/>
        <v>0</v>
      </c>
      <c r="H398" s="65">
        <f t="shared" si="225"/>
        <v>0</v>
      </c>
      <c r="J398" s="88">
        <f t="shared" si="226"/>
        <v>0.30233918275901323</v>
      </c>
      <c r="K398" s="88">
        <f t="shared" si="227"/>
        <v>0.12386860133278009</v>
      </c>
      <c r="L398" s="88">
        <f t="shared" si="228"/>
        <v>0.13222723531624195</v>
      </c>
      <c r="M398" s="88">
        <f t="shared" si="229"/>
        <v>0.1679988102863024</v>
      </c>
      <c r="N398" s="88">
        <f t="shared" si="230"/>
        <v>0.21758625555448893</v>
      </c>
      <c r="O398" s="88">
        <f t="shared" si="231"/>
        <v>5.5979914751173407E-2</v>
      </c>
      <c r="P398" s="65">
        <f t="shared" si="232"/>
        <v>0</v>
      </c>
      <c r="Q398" s="65">
        <f t="shared" si="232"/>
        <v>0</v>
      </c>
      <c r="R398" s="65">
        <f t="shared" si="232"/>
        <v>0</v>
      </c>
      <c r="S398" s="65">
        <f t="shared" si="232"/>
        <v>0</v>
      </c>
      <c r="T398" s="65">
        <f t="shared" si="233"/>
        <v>0</v>
      </c>
      <c r="U398" s="65">
        <f t="shared" si="233"/>
        <v>0</v>
      </c>
      <c r="V398" s="89">
        <f t="shared" si="234"/>
        <v>0</v>
      </c>
      <c r="W398" s="89">
        <f t="shared" si="235"/>
        <v>0</v>
      </c>
      <c r="X398" s="89">
        <f t="shared" si="236"/>
        <v>0</v>
      </c>
      <c r="Y398" s="89">
        <f t="shared" si="237"/>
        <v>0</v>
      </c>
      <c r="Z398" s="89">
        <f t="shared" si="238"/>
        <v>0</v>
      </c>
      <c r="AA398" s="89">
        <f t="shared" si="238"/>
        <v>0</v>
      </c>
      <c r="AB398" s="89">
        <f t="shared" si="239"/>
        <v>0</v>
      </c>
      <c r="AC398" s="89">
        <f t="shared" si="240"/>
        <v>0</v>
      </c>
      <c r="AD398" s="89">
        <f t="shared" si="241"/>
        <v>0</v>
      </c>
      <c r="AE398" s="89">
        <f t="shared" si="242"/>
        <v>0</v>
      </c>
      <c r="AF398" s="89">
        <f t="shared" si="243"/>
        <v>0</v>
      </c>
      <c r="AG398" s="89">
        <f t="shared" si="243"/>
        <v>0</v>
      </c>
      <c r="AH398" s="65">
        <v>0</v>
      </c>
      <c r="AI398" s="65">
        <v>0</v>
      </c>
      <c r="AJ398" s="65">
        <v>0</v>
      </c>
      <c r="AK398" s="65">
        <v>0</v>
      </c>
      <c r="AL398" s="65">
        <v>0</v>
      </c>
      <c r="AM398" s="65">
        <v>0</v>
      </c>
      <c r="AN398" s="89">
        <v>0</v>
      </c>
      <c r="AO398" s="89">
        <v>0</v>
      </c>
      <c r="AP398" s="89">
        <v>0</v>
      </c>
      <c r="AQ398" s="89">
        <v>0</v>
      </c>
      <c r="AR398" s="89">
        <v>0</v>
      </c>
      <c r="AS398" s="89">
        <v>0</v>
      </c>
      <c r="AT398" s="89">
        <v>0</v>
      </c>
      <c r="AU398" s="89">
        <v>0</v>
      </c>
      <c r="AV398" s="89">
        <v>0</v>
      </c>
      <c r="AW398" s="89">
        <v>0</v>
      </c>
      <c r="AX398" s="89">
        <v>0</v>
      </c>
      <c r="AY398" s="89">
        <v>0</v>
      </c>
      <c r="AZ398" s="65">
        <f t="shared" si="246"/>
        <v>0</v>
      </c>
      <c r="BA398" s="65">
        <f t="shared" si="246"/>
        <v>0</v>
      </c>
      <c r="BB398" s="65">
        <f t="shared" si="246"/>
        <v>0</v>
      </c>
      <c r="BC398" s="65">
        <f t="shared" si="244"/>
        <v>0</v>
      </c>
      <c r="BD398" s="65">
        <f t="shared" si="244"/>
        <v>0</v>
      </c>
      <c r="BE398" s="65">
        <f t="shared" si="244"/>
        <v>0</v>
      </c>
      <c r="BF398" s="65">
        <f t="shared" si="247"/>
        <v>0</v>
      </c>
      <c r="BG398" s="65">
        <f t="shared" si="247"/>
        <v>0</v>
      </c>
      <c r="BH398" s="65">
        <f t="shared" si="247"/>
        <v>0</v>
      </c>
      <c r="BI398" s="65">
        <f t="shared" si="245"/>
        <v>0</v>
      </c>
      <c r="BJ398" s="65">
        <f t="shared" si="245"/>
        <v>0</v>
      </c>
      <c r="BK398" s="65">
        <f t="shared" si="245"/>
        <v>0</v>
      </c>
    </row>
    <row r="399" spans="2:63" hidden="1" outlineLevel="1">
      <c r="B399" s="56" t="s">
        <v>53</v>
      </c>
      <c r="C399" s="56" t="s">
        <v>37</v>
      </c>
      <c r="D399" s="88">
        <f t="shared" si="221"/>
        <v>0</v>
      </c>
      <c r="E399" s="88">
        <f t="shared" si="222"/>
        <v>0</v>
      </c>
      <c r="F399" s="65">
        <f t="shared" si="223"/>
        <v>0</v>
      </c>
      <c r="G399" s="65">
        <f t="shared" si="224"/>
        <v>0</v>
      </c>
      <c r="H399" s="65">
        <f t="shared" si="225"/>
        <v>0</v>
      </c>
      <c r="J399" s="88">
        <f t="shared" si="226"/>
        <v>0.30233918275901323</v>
      </c>
      <c r="K399" s="88">
        <f t="shared" si="227"/>
        <v>0.12386860133278009</v>
      </c>
      <c r="L399" s="88">
        <f t="shared" si="228"/>
        <v>0.13222723531624195</v>
      </c>
      <c r="M399" s="88">
        <f t="shared" si="229"/>
        <v>0.1679988102863024</v>
      </c>
      <c r="N399" s="88">
        <f t="shared" si="230"/>
        <v>0.21758625555448893</v>
      </c>
      <c r="O399" s="88">
        <f t="shared" si="231"/>
        <v>5.5979914751173407E-2</v>
      </c>
      <c r="P399" s="65">
        <f t="shared" si="232"/>
        <v>0</v>
      </c>
      <c r="Q399" s="65">
        <f t="shared" si="232"/>
        <v>0</v>
      </c>
      <c r="R399" s="65">
        <f t="shared" si="232"/>
        <v>0</v>
      </c>
      <c r="S399" s="65">
        <f t="shared" si="232"/>
        <v>0</v>
      </c>
      <c r="T399" s="65">
        <f t="shared" si="233"/>
        <v>0</v>
      </c>
      <c r="U399" s="65">
        <f t="shared" si="233"/>
        <v>0</v>
      </c>
      <c r="V399" s="89">
        <f t="shared" si="234"/>
        <v>0</v>
      </c>
      <c r="W399" s="89">
        <f t="shared" si="235"/>
        <v>0</v>
      </c>
      <c r="X399" s="89">
        <f t="shared" si="236"/>
        <v>0</v>
      </c>
      <c r="Y399" s="89">
        <f t="shared" si="237"/>
        <v>0</v>
      </c>
      <c r="Z399" s="89">
        <f t="shared" si="238"/>
        <v>0</v>
      </c>
      <c r="AA399" s="89">
        <f t="shared" si="238"/>
        <v>0</v>
      </c>
      <c r="AB399" s="89">
        <f t="shared" si="239"/>
        <v>0</v>
      </c>
      <c r="AC399" s="89">
        <f t="shared" si="240"/>
        <v>0</v>
      </c>
      <c r="AD399" s="89">
        <f t="shared" si="241"/>
        <v>0</v>
      </c>
      <c r="AE399" s="89">
        <f t="shared" si="242"/>
        <v>0</v>
      </c>
      <c r="AF399" s="89">
        <f t="shared" si="243"/>
        <v>0</v>
      </c>
      <c r="AG399" s="89">
        <f t="shared" si="243"/>
        <v>0</v>
      </c>
      <c r="AH399" s="65">
        <v>0</v>
      </c>
      <c r="AI399" s="65">
        <v>0</v>
      </c>
      <c r="AJ399" s="65">
        <v>0</v>
      </c>
      <c r="AK399" s="65">
        <v>0</v>
      </c>
      <c r="AL399" s="65">
        <v>0</v>
      </c>
      <c r="AM399" s="65">
        <v>0</v>
      </c>
      <c r="AN399" s="89">
        <v>0</v>
      </c>
      <c r="AO399" s="89">
        <v>0</v>
      </c>
      <c r="AP399" s="89">
        <v>0</v>
      </c>
      <c r="AQ399" s="89">
        <v>0</v>
      </c>
      <c r="AR399" s="89">
        <v>0</v>
      </c>
      <c r="AS399" s="89">
        <v>0</v>
      </c>
      <c r="AT399" s="89">
        <v>0</v>
      </c>
      <c r="AU399" s="89">
        <v>0</v>
      </c>
      <c r="AV399" s="89">
        <v>0</v>
      </c>
      <c r="AW399" s="89">
        <v>0</v>
      </c>
      <c r="AX399" s="89">
        <v>0</v>
      </c>
      <c r="AY399" s="89">
        <v>0</v>
      </c>
      <c r="AZ399" s="65">
        <f t="shared" si="246"/>
        <v>0</v>
      </c>
      <c r="BA399" s="65">
        <f t="shared" si="246"/>
        <v>0</v>
      </c>
      <c r="BB399" s="65">
        <f t="shared" si="246"/>
        <v>0</v>
      </c>
      <c r="BC399" s="65">
        <f t="shared" si="244"/>
        <v>0</v>
      </c>
      <c r="BD399" s="65">
        <f t="shared" si="244"/>
        <v>0</v>
      </c>
      <c r="BE399" s="65">
        <f t="shared" si="244"/>
        <v>0</v>
      </c>
      <c r="BF399" s="65">
        <f t="shared" si="247"/>
        <v>0</v>
      </c>
      <c r="BG399" s="65">
        <f t="shared" si="247"/>
        <v>0</v>
      </c>
      <c r="BH399" s="65">
        <f t="shared" si="247"/>
        <v>0</v>
      </c>
      <c r="BI399" s="65">
        <f t="shared" si="245"/>
        <v>0</v>
      </c>
      <c r="BJ399" s="65">
        <f t="shared" si="245"/>
        <v>0</v>
      </c>
      <c r="BK399" s="65">
        <f t="shared" si="245"/>
        <v>0</v>
      </c>
    </row>
    <row r="400" spans="2:63" hidden="1" outlineLevel="1">
      <c r="B400" s="56" t="s">
        <v>53</v>
      </c>
      <c r="C400" s="56" t="s">
        <v>36</v>
      </c>
      <c r="D400" s="88">
        <f t="shared" si="221"/>
        <v>0</v>
      </c>
      <c r="E400" s="88">
        <f t="shared" si="222"/>
        <v>0</v>
      </c>
      <c r="F400" s="65">
        <f t="shared" si="223"/>
        <v>0</v>
      </c>
      <c r="G400" s="65">
        <f t="shared" si="224"/>
        <v>0</v>
      </c>
      <c r="H400" s="65">
        <f t="shared" si="225"/>
        <v>0</v>
      </c>
      <c r="J400" s="88">
        <f t="shared" si="226"/>
        <v>0.30233918275901323</v>
      </c>
      <c r="K400" s="88">
        <f t="shared" si="227"/>
        <v>0.12386860133278009</v>
      </c>
      <c r="L400" s="88">
        <f t="shared" si="228"/>
        <v>0.13222723531624195</v>
      </c>
      <c r="M400" s="88">
        <f t="shared" si="229"/>
        <v>0.1679988102863024</v>
      </c>
      <c r="N400" s="88">
        <f t="shared" si="230"/>
        <v>0.21758625555448893</v>
      </c>
      <c r="O400" s="88">
        <f t="shared" si="231"/>
        <v>5.5979914751173407E-2</v>
      </c>
      <c r="P400" s="65">
        <f t="shared" si="232"/>
        <v>0</v>
      </c>
      <c r="Q400" s="65">
        <f t="shared" si="232"/>
        <v>0</v>
      </c>
      <c r="R400" s="65">
        <f t="shared" si="232"/>
        <v>0</v>
      </c>
      <c r="S400" s="65">
        <f t="shared" si="232"/>
        <v>0</v>
      </c>
      <c r="T400" s="65">
        <f t="shared" si="233"/>
        <v>0</v>
      </c>
      <c r="U400" s="65">
        <f t="shared" si="233"/>
        <v>0</v>
      </c>
      <c r="V400" s="89">
        <f t="shared" si="234"/>
        <v>0</v>
      </c>
      <c r="W400" s="89">
        <f t="shared" si="235"/>
        <v>0</v>
      </c>
      <c r="X400" s="89">
        <f t="shared" si="236"/>
        <v>0</v>
      </c>
      <c r="Y400" s="89">
        <f t="shared" si="237"/>
        <v>0</v>
      </c>
      <c r="Z400" s="89">
        <f t="shared" si="238"/>
        <v>0</v>
      </c>
      <c r="AA400" s="89">
        <f t="shared" si="238"/>
        <v>0</v>
      </c>
      <c r="AB400" s="89">
        <f t="shared" si="239"/>
        <v>0</v>
      </c>
      <c r="AC400" s="89">
        <f t="shared" si="240"/>
        <v>0</v>
      </c>
      <c r="AD400" s="89">
        <f t="shared" si="241"/>
        <v>0</v>
      </c>
      <c r="AE400" s="89">
        <f t="shared" si="242"/>
        <v>0</v>
      </c>
      <c r="AF400" s="89">
        <f t="shared" si="243"/>
        <v>0</v>
      </c>
      <c r="AG400" s="89">
        <f t="shared" si="243"/>
        <v>0</v>
      </c>
      <c r="AH400" s="65">
        <v>0</v>
      </c>
      <c r="AI400" s="65">
        <v>0</v>
      </c>
      <c r="AJ400" s="65">
        <v>0</v>
      </c>
      <c r="AK400" s="65">
        <v>0</v>
      </c>
      <c r="AL400" s="65">
        <v>0</v>
      </c>
      <c r="AM400" s="65">
        <v>0</v>
      </c>
      <c r="AN400" s="89">
        <v>0</v>
      </c>
      <c r="AO400" s="89">
        <v>0</v>
      </c>
      <c r="AP400" s="89">
        <v>0</v>
      </c>
      <c r="AQ400" s="89">
        <v>0</v>
      </c>
      <c r="AR400" s="89">
        <v>0</v>
      </c>
      <c r="AS400" s="89">
        <v>0</v>
      </c>
      <c r="AT400" s="89">
        <v>0</v>
      </c>
      <c r="AU400" s="89">
        <v>0</v>
      </c>
      <c r="AV400" s="89">
        <v>0</v>
      </c>
      <c r="AW400" s="89">
        <v>0</v>
      </c>
      <c r="AX400" s="89">
        <v>0</v>
      </c>
      <c r="AY400" s="89">
        <v>0</v>
      </c>
      <c r="AZ400" s="65">
        <f t="shared" si="246"/>
        <v>0</v>
      </c>
      <c r="BA400" s="65">
        <f t="shared" si="246"/>
        <v>0</v>
      </c>
      <c r="BB400" s="65">
        <f t="shared" si="246"/>
        <v>0</v>
      </c>
      <c r="BC400" s="65">
        <f t="shared" si="244"/>
        <v>0</v>
      </c>
      <c r="BD400" s="65">
        <f t="shared" si="244"/>
        <v>0</v>
      </c>
      <c r="BE400" s="65">
        <f t="shared" si="244"/>
        <v>0</v>
      </c>
      <c r="BF400" s="65">
        <f t="shared" si="247"/>
        <v>0</v>
      </c>
      <c r="BG400" s="65">
        <f t="shared" si="247"/>
        <v>0</v>
      </c>
      <c r="BH400" s="65">
        <f t="shared" si="247"/>
        <v>0</v>
      </c>
      <c r="BI400" s="65">
        <f t="shared" si="245"/>
        <v>0</v>
      </c>
      <c r="BJ400" s="65">
        <f t="shared" si="245"/>
        <v>0</v>
      </c>
      <c r="BK400" s="65">
        <f t="shared" si="245"/>
        <v>0</v>
      </c>
    </row>
    <row r="401" spans="2:63" hidden="1" outlineLevel="1">
      <c r="B401" s="56" t="s">
        <v>53</v>
      </c>
      <c r="C401" s="56" t="s">
        <v>35</v>
      </c>
      <c r="D401" s="88">
        <f t="shared" si="221"/>
        <v>0</v>
      </c>
      <c r="E401" s="88">
        <f t="shared" si="222"/>
        <v>0</v>
      </c>
      <c r="F401" s="65">
        <f t="shared" si="223"/>
        <v>0</v>
      </c>
      <c r="G401" s="65">
        <f t="shared" si="224"/>
        <v>0</v>
      </c>
      <c r="H401" s="65">
        <f t="shared" si="225"/>
        <v>0</v>
      </c>
      <c r="J401" s="88">
        <f t="shared" si="226"/>
        <v>0.30233918275901323</v>
      </c>
      <c r="K401" s="88">
        <f t="shared" si="227"/>
        <v>0.12386860133278009</v>
      </c>
      <c r="L401" s="88">
        <f t="shared" si="228"/>
        <v>0.13222723531624195</v>
      </c>
      <c r="M401" s="88">
        <f t="shared" si="229"/>
        <v>0.1679988102863024</v>
      </c>
      <c r="N401" s="88">
        <f t="shared" si="230"/>
        <v>0.21758625555448893</v>
      </c>
      <c r="O401" s="88">
        <f t="shared" si="231"/>
        <v>5.5979914751173407E-2</v>
      </c>
      <c r="P401" s="65">
        <f t="shared" si="232"/>
        <v>0</v>
      </c>
      <c r="Q401" s="65">
        <f t="shared" si="232"/>
        <v>0</v>
      </c>
      <c r="R401" s="65">
        <f t="shared" si="232"/>
        <v>0</v>
      </c>
      <c r="S401" s="65">
        <f t="shared" si="232"/>
        <v>0</v>
      </c>
      <c r="T401" s="65">
        <f t="shared" si="233"/>
        <v>0</v>
      </c>
      <c r="U401" s="65">
        <f t="shared" si="233"/>
        <v>0</v>
      </c>
      <c r="V401" s="89">
        <f t="shared" si="234"/>
        <v>0</v>
      </c>
      <c r="W401" s="89">
        <f t="shared" si="235"/>
        <v>0</v>
      </c>
      <c r="X401" s="89">
        <f t="shared" si="236"/>
        <v>0</v>
      </c>
      <c r="Y401" s="89">
        <f t="shared" si="237"/>
        <v>0</v>
      </c>
      <c r="Z401" s="89">
        <f t="shared" si="238"/>
        <v>0</v>
      </c>
      <c r="AA401" s="89">
        <f t="shared" si="238"/>
        <v>0</v>
      </c>
      <c r="AB401" s="89">
        <f t="shared" si="239"/>
        <v>0</v>
      </c>
      <c r="AC401" s="89">
        <f t="shared" si="240"/>
        <v>0</v>
      </c>
      <c r="AD401" s="89">
        <f t="shared" si="241"/>
        <v>0</v>
      </c>
      <c r="AE401" s="89">
        <f t="shared" si="242"/>
        <v>0</v>
      </c>
      <c r="AF401" s="89">
        <f t="shared" si="243"/>
        <v>0</v>
      </c>
      <c r="AG401" s="89">
        <f t="shared" si="243"/>
        <v>0</v>
      </c>
      <c r="AH401" s="65">
        <v>0</v>
      </c>
      <c r="AI401" s="65">
        <v>0</v>
      </c>
      <c r="AJ401" s="65">
        <v>0</v>
      </c>
      <c r="AK401" s="65">
        <v>0</v>
      </c>
      <c r="AL401" s="65">
        <v>0</v>
      </c>
      <c r="AM401" s="65">
        <v>0</v>
      </c>
      <c r="AN401" s="89">
        <v>0</v>
      </c>
      <c r="AO401" s="89">
        <v>0</v>
      </c>
      <c r="AP401" s="89">
        <v>0</v>
      </c>
      <c r="AQ401" s="89">
        <v>0</v>
      </c>
      <c r="AR401" s="89">
        <v>0</v>
      </c>
      <c r="AS401" s="89">
        <v>0</v>
      </c>
      <c r="AT401" s="89">
        <v>0</v>
      </c>
      <c r="AU401" s="89">
        <v>0</v>
      </c>
      <c r="AV401" s="89">
        <v>0</v>
      </c>
      <c r="AW401" s="89">
        <v>0</v>
      </c>
      <c r="AX401" s="89">
        <v>0</v>
      </c>
      <c r="AY401" s="89">
        <v>0</v>
      </c>
      <c r="AZ401" s="65">
        <f t="shared" si="246"/>
        <v>0</v>
      </c>
      <c r="BA401" s="65">
        <f t="shared" si="246"/>
        <v>0</v>
      </c>
      <c r="BB401" s="65">
        <f t="shared" si="246"/>
        <v>0</v>
      </c>
      <c r="BC401" s="65">
        <f t="shared" si="244"/>
        <v>0</v>
      </c>
      <c r="BD401" s="65">
        <f t="shared" si="244"/>
        <v>0</v>
      </c>
      <c r="BE401" s="65">
        <f t="shared" si="244"/>
        <v>0</v>
      </c>
      <c r="BF401" s="65">
        <f t="shared" si="247"/>
        <v>0</v>
      </c>
      <c r="BG401" s="65">
        <f t="shared" si="247"/>
        <v>0</v>
      </c>
      <c r="BH401" s="65">
        <f t="shared" si="247"/>
        <v>0</v>
      </c>
      <c r="BI401" s="65">
        <f t="shared" si="245"/>
        <v>0</v>
      </c>
      <c r="BJ401" s="65">
        <f t="shared" si="245"/>
        <v>0</v>
      </c>
      <c r="BK401" s="65">
        <f t="shared" si="245"/>
        <v>0</v>
      </c>
    </row>
    <row r="402" spans="2:63" hidden="1" outlineLevel="1">
      <c r="B402" s="56" t="s">
        <v>53</v>
      </c>
      <c r="C402" s="56" t="s">
        <v>34</v>
      </c>
      <c r="D402" s="88">
        <f t="shared" si="221"/>
        <v>0</v>
      </c>
      <c r="E402" s="88">
        <f t="shared" si="222"/>
        <v>0</v>
      </c>
      <c r="F402" s="65">
        <f t="shared" si="223"/>
        <v>0</v>
      </c>
      <c r="G402" s="65">
        <f t="shared" si="224"/>
        <v>0</v>
      </c>
      <c r="H402" s="65">
        <f t="shared" si="225"/>
        <v>0</v>
      </c>
      <c r="J402" s="88">
        <f t="shared" si="226"/>
        <v>0.30233918275901323</v>
      </c>
      <c r="K402" s="88">
        <f t="shared" si="227"/>
        <v>0.12386860133278009</v>
      </c>
      <c r="L402" s="88">
        <f t="shared" si="228"/>
        <v>0.13222723531624195</v>
      </c>
      <c r="M402" s="88">
        <f t="shared" si="229"/>
        <v>0.1679988102863024</v>
      </c>
      <c r="N402" s="88">
        <f t="shared" si="230"/>
        <v>0.21758625555448893</v>
      </c>
      <c r="O402" s="88">
        <f t="shared" si="231"/>
        <v>5.5979914751173407E-2</v>
      </c>
      <c r="P402" s="65">
        <f t="shared" si="232"/>
        <v>0</v>
      </c>
      <c r="Q402" s="65">
        <f t="shared" si="232"/>
        <v>0</v>
      </c>
      <c r="R402" s="65">
        <f t="shared" si="232"/>
        <v>0</v>
      </c>
      <c r="S402" s="65">
        <f t="shared" si="232"/>
        <v>0</v>
      </c>
      <c r="T402" s="65">
        <f t="shared" si="233"/>
        <v>0</v>
      </c>
      <c r="U402" s="65">
        <f t="shared" si="233"/>
        <v>0</v>
      </c>
      <c r="V402" s="89">
        <f t="shared" si="234"/>
        <v>0</v>
      </c>
      <c r="W402" s="89">
        <f t="shared" si="235"/>
        <v>0</v>
      </c>
      <c r="X402" s="89">
        <f t="shared" si="236"/>
        <v>0</v>
      </c>
      <c r="Y402" s="89">
        <f t="shared" si="237"/>
        <v>0</v>
      </c>
      <c r="Z402" s="89">
        <f t="shared" si="238"/>
        <v>0</v>
      </c>
      <c r="AA402" s="89">
        <f t="shared" si="238"/>
        <v>0</v>
      </c>
      <c r="AB402" s="89">
        <f t="shared" si="239"/>
        <v>0</v>
      </c>
      <c r="AC402" s="89">
        <f t="shared" si="240"/>
        <v>0</v>
      </c>
      <c r="AD402" s="89">
        <f t="shared" si="241"/>
        <v>0</v>
      </c>
      <c r="AE402" s="89">
        <f t="shared" si="242"/>
        <v>0</v>
      </c>
      <c r="AF402" s="89">
        <f t="shared" si="243"/>
        <v>0</v>
      </c>
      <c r="AG402" s="89">
        <f t="shared" si="243"/>
        <v>0</v>
      </c>
      <c r="AH402" s="65">
        <v>0</v>
      </c>
      <c r="AI402" s="65">
        <v>0</v>
      </c>
      <c r="AJ402" s="65">
        <v>0</v>
      </c>
      <c r="AK402" s="65">
        <v>0</v>
      </c>
      <c r="AL402" s="65">
        <v>0</v>
      </c>
      <c r="AM402" s="65">
        <v>0</v>
      </c>
      <c r="AN402" s="89">
        <v>0</v>
      </c>
      <c r="AO402" s="89">
        <v>0</v>
      </c>
      <c r="AP402" s="89">
        <v>0</v>
      </c>
      <c r="AQ402" s="89">
        <v>0</v>
      </c>
      <c r="AR402" s="89">
        <v>0</v>
      </c>
      <c r="AS402" s="89">
        <v>0</v>
      </c>
      <c r="AT402" s="89">
        <v>0</v>
      </c>
      <c r="AU402" s="89">
        <v>0</v>
      </c>
      <c r="AV402" s="89">
        <v>0</v>
      </c>
      <c r="AW402" s="89">
        <v>0</v>
      </c>
      <c r="AX402" s="89">
        <v>0</v>
      </c>
      <c r="AY402" s="89">
        <v>0</v>
      </c>
      <c r="AZ402" s="65">
        <f t="shared" si="246"/>
        <v>0</v>
      </c>
      <c r="BA402" s="65">
        <f t="shared" si="246"/>
        <v>0</v>
      </c>
      <c r="BB402" s="65">
        <f t="shared" si="246"/>
        <v>0</v>
      </c>
      <c r="BC402" s="65">
        <f t="shared" si="244"/>
        <v>0</v>
      </c>
      <c r="BD402" s="65">
        <f t="shared" si="244"/>
        <v>0</v>
      </c>
      <c r="BE402" s="65">
        <f t="shared" si="244"/>
        <v>0</v>
      </c>
      <c r="BF402" s="65">
        <f t="shared" si="247"/>
        <v>0</v>
      </c>
      <c r="BG402" s="65">
        <f t="shared" si="247"/>
        <v>0</v>
      </c>
      <c r="BH402" s="65">
        <f t="shared" si="247"/>
        <v>0</v>
      </c>
      <c r="BI402" s="65">
        <f t="shared" si="245"/>
        <v>0</v>
      </c>
      <c r="BJ402" s="65">
        <f t="shared" si="245"/>
        <v>0</v>
      </c>
      <c r="BK402" s="65">
        <f t="shared" si="245"/>
        <v>0</v>
      </c>
    </row>
    <row r="403" spans="2:63" hidden="1" outlineLevel="1">
      <c r="B403" s="56" t="s">
        <v>53</v>
      </c>
      <c r="C403" s="56" t="s">
        <v>33</v>
      </c>
      <c r="D403" s="88">
        <f t="shared" si="221"/>
        <v>0</v>
      </c>
      <c r="E403" s="88">
        <f t="shared" si="222"/>
        <v>0</v>
      </c>
      <c r="F403" s="65">
        <f t="shared" si="223"/>
        <v>0</v>
      </c>
      <c r="G403" s="65">
        <f t="shared" si="224"/>
        <v>0</v>
      </c>
      <c r="H403" s="65">
        <f t="shared" si="225"/>
        <v>0</v>
      </c>
      <c r="J403" s="88">
        <f t="shared" si="226"/>
        <v>1.2628763866877972E-3</v>
      </c>
      <c r="K403" s="88">
        <f t="shared" si="227"/>
        <v>0</v>
      </c>
      <c r="L403" s="88">
        <f t="shared" si="228"/>
        <v>5.6061806656101431E-3</v>
      </c>
      <c r="M403" s="88">
        <f t="shared" si="229"/>
        <v>0.9931309429477021</v>
      </c>
      <c r="N403" s="88">
        <f t="shared" si="230"/>
        <v>0</v>
      </c>
      <c r="O403" s="88">
        <f t="shared" si="231"/>
        <v>0</v>
      </c>
      <c r="P403" s="65">
        <f t="shared" si="232"/>
        <v>0</v>
      </c>
      <c r="Q403" s="65">
        <f t="shared" si="232"/>
        <v>0</v>
      </c>
      <c r="R403" s="65">
        <f t="shared" si="232"/>
        <v>0</v>
      </c>
      <c r="S403" s="65">
        <f t="shared" si="232"/>
        <v>0</v>
      </c>
      <c r="T403" s="65">
        <f t="shared" si="233"/>
        <v>0</v>
      </c>
      <c r="U403" s="65">
        <f t="shared" si="233"/>
        <v>0</v>
      </c>
      <c r="V403" s="89">
        <f t="shared" si="234"/>
        <v>0</v>
      </c>
      <c r="W403" s="89">
        <f t="shared" si="235"/>
        <v>0</v>
      </c>
      <c r="X403" s="89">
        <f t="shared" si="236"/>
        <v>0</v>
      </c>
      <c r="Y403" s="89">
        <f t="shared" si="237"/>
        <v>0</v>
      </c>
      <c r="Z403" s="89">
        <f t="shared" si="238"/>
        <v>0</v>
      </c>
      <c r="AA403" s="89">
        <f t="shared" si="238"/>
        <v>0</v>
      </c>
      <c r="AB403" s="89">
        <f t="shared" si="239"/>
        <v>0</v>
      </c>
      <c r="AC403" s="89">
        <f t="shared" si="240"/>
        <v>0</v>
      </c>
      <c r="AD403" s="89">
        <f t="shared" si="241"/>
        <v>0</v>
      </c>
      <c r="AE403" s="89">
        <f t="shared" si="242"/>
        <v>0</v>
      </c>
      <c r="AF403" s="89">
        <f t="shared" si="243"/>
        <v>0</v>
      </c>
      <c r="AG403" s="89">
        <f t="shared" si="243"/>
        <v>0</v>
      </c>
      <c r="AH403" s="65">
        <v>255</v>
      </c>
      <c r="AI403" s="65">
        <v>0</v>
      </c>
      <c r="AJ403" s="65">
        <v>1132</v>
      </c>
      <c r="AK403" s="65">
        <v>200533</v>
      </c>
      <c r="AL403" s="65">
        <v>0</v>
      </c>
      <c r="AM403" s="65">
        <v>0</v>
      </c>
      <c r="AN403" s="89">
        <v>200096</v>
      </c>
      <c r="AO403" s="89">
        <v>0</v>
      </c>
      <c r="AP403" s="89">
        <v>892192</v>
      </c>
      <c r="AQ403" s="89">
        <v>116671631</v>
      </c>
      <c r="AR403" s="89">
        <v>0</v>
      </c>
      <c r="AS403" s="89">
        <v>0</v>
      </c>
      <c r="AT403" s="89">
        <v>81056</v>
      </c>
      <c r="AU403" s="89">
        <v>0</v>
      </c>
      <c r="AV403" s="89">
        <v>348064</v>
      </c>
      <c r="AW403" s="89">
        <v>61447166</v>
      </c>
      <c r="AX403" s="89">
        <v>0</v>
      </c>
      <c r="AY403" s="89">
        <v>0</v>
      </c>
      <c r="AZ403" s="65">
        <f t="shared" si="246"/>
        <v>784.69019607843143</v>
      </c>
      <c r="BA403" s="65">
        <f t="shared" si="246"/>
        <v>0</v>
      </c>
      <c r="BB403" s="65">
        <f t="shared" si="246"/>
        <v>788.15547703180209</v>
      </c>
      <c r="BC403" s="65">
        <f t="shared" si="244"/>
        <v>581.80763764567428</v>
      </c>
      <c r="BD403" s="65">
        <f t="shared" si="244"/>
        <v>0</v>
      </c>
      <c r="BE403" s="65">
        <f t="shared" si="244"/>
        <v>0</v>
      </c>
      <c r="BF403" s="65">
        <f t="shared" si="247"/>
        <v>317.86666666666667</v>
      </c>
      <c r="BG403" s="65">
        <f t="shared" si="247"/>
        <v>0</v>
      </c>
      <c r="BH403" s="65">
        <f t="shared" si="247"/>
        <v>307.47703180212017</v>
      </c>
      <c r="BI403" s="65">
        <f t="shared" si="245"/>
        <v>306.41922277131442</v>
      </c>
      <c r="BJ403" s="65">
        <f t="shared" si="245"/>
        <v>0</v>
      </c>
      <c r="BK403" s="65">
        <f t="shared" si="245"/>
        <v>0</v>
      </c>
    </row>
    <row r="404" spans="2:63" hidden="1" outlineLevel="1">
      <c r="B404" s="56" t="s">
        <v>53</v>
      </c>
      <c r="C404" s="56" t="s">
        <v>32</v>
      </c>
      <c r="D404" s="88">
        <f t="shared" si="221"/>
        <v>0</v>
      </c>
      <c r="E404" s="88">
        <f t="shared" si="222"/>
        <v>0</v>
      </c>
      <c r="F404" s="65">
        <f t="shared" si="223"/>
        <v>0</v>
      </c>
      <c r="G404" s="65">
        <f t="shared" si="224"/>
        <v>0</v>
      </c>
      <c r="H404" s="65">
        <f t="shared" si="225"/>
        <v>0</v>
      </c>
      <c r="J404" s="88">
        <f t="shared" si="226"/>
        <v>0.30233918275901323</v>
      </c>
      <c r="K404" s="88">
        <f t="shared" si="227"/>
        <v>0.12386860133278009</v>
      </c>
      <c r="L404" s="88">
        <f t="shared" si="228"/>
        <v>0.13222723531624195</v>
      </c>
      <c r="M404" s="88">
        <f t="shared" si="229"/>
        <v>0.1679988102863024</v>
      </c>
      <c r="N404" s="88">
        <f t="shared" si="230"/>
        <v>0.21758625555448893</v>
      </c>
      <c r="O404" s="88">
        <f t="shared" si="231"/>
        <v>5.5979914751173407E-2</v>
      </c>
      <c r="P404" s="65">
        <f t="shared" si="232"/>
        <v>0</v>
      </c>
      <c r="Q404" s="65">
        <f t="shared" si="232"/>
        <v>0</v>
      </c>
      <c r="R404" s="65">
        <f t="shared" si="232"/>
        <v>0</v>
      </c>
      <c r="S404" s="65">
        <f t="shared" si="232"/>
        <v>0</v>
      </c>
      <c r="T404" s="65">
        <f t="shared" si="233"/>
        <v>0</v>
      </c>
      <c r="U404" s="65">
        <f t="shared" si="233"/>
        <v>0</v>
      </c>
      <c r="V404" s="89">
        <f t="shared" si="234"/>
        <v>0</v>
      </c>
      <c r="W404" s="89">
        <f t="shared" si="235"/>
        <v>0</v>
      </c>
      <c r="X404" s="89">
        <f t="shared" si="236"/>
        <v>0</v>
      </c>
      <c r="Y404" s="89">
        <f t="shared" si="237"/>
        <v>0</v>
      </c>
      <c r="Z404" s="89">
        <f t="shared" si="238"/>
        <v>0</v>
      </c>
      <c r="AA404" s="89">
        <f t="shared" si="238"/>
        <v>0</v>
      </c>
      <c r="AB404" s="89">
        <f t="shared" si="239"/>
        <v>0</v>
      </c>
      <c r="AC404" s="89">
        <f t="shared" si="240"/>
        <v>0</v>
      </c>
      <c r="AD404" s="89">
        <f t="shared" si="241"/>
        <v>0</v>
      </c>
      <c r="AE404" s="89">
        <f t="shared" si="242"/>
        <v>0</v>
      </c>
      <c r="AF404" s="89">
        <f t="shared" si="243"/>
        <v>0</v>
      </c>
      <c r="AG404" s="89">
        <f t="shared" si="243"/>
        <v>0</v>
      </c>
      <c r="AH404" s="65">
        <v>0</v>
      </c>
      <c r="AI404" s="65">
        <v>0</v>
      </c>
      <c r="AJ404" s="65">
        <v>0</v>
      </c>
      <c r="AK404" s="65">
        <v>0</v>
      </c>
      <c r="AL404" s="65">
        <v>0</v>
      </c>
      <c r="AM404" s="65">
        <v>0</v>
      </c>
      <c r="AN404" s="89">
        <v>0</v>
      </c>
      <c r="AO404" s="89">
        <v>0</v>
      </c>
      <c r="AP404" s="89">
        <v>0</v>
      </c>
      <c r="AQ404" s="89">
        <v>0</v>
      </c>
      <c r="AR404" s="89">
        <v>0</v>
      </c>
      <c r="AS404" s="89">
        <v>0</v>
      </c>
      <c r="AT404" s="89">
        <v>0</v>
      </c>
      <c r="AU404" s="89">
        <v>0</v>
      </c>
      <c r="AV404" s="89">
        <v>0</v>
      </c>
      <c r="AW404" s="89">
        <v>0</v>
      </c>
      <c r="AX404" s="89">
        <v>0</v>
      </c>
      <c r="AY404" s="89">
        <v>0</v>
      </c>
      <c r="AZ404" s="65">
        <f t="shared" si="246"/>
        <v>0</v>
      </c>
      <c r="BA404" s="65">
        <f t="shared" si="246"/>
        <v>0</v>
      </c>
      <c r="BB404" s="65">
        <f t="shared" si="246"/>
        <v>0</v>
      </c>
      <c r="BC404" s="65">
        <f t="shared" si="244"/>
        <v>0</v>
      </c>
      <c r="BD404" s="65">
        <f t="shared" si="244"/>
        <v>0</v>
      </c>
      <c r="BE404" s="65">
        <f t="shared" si="244"/>
        <v>0</v>
      </c>
      <c r="BF404" s="65">
        <f t="shared" si="247"/>
        <v>0</v>
      </c>
      <c r="BG404" s="65">
        <f t="shared" si="247"/>
        <v>0</v>
      </c>
      <c r="BH404" s="65">
        <f t="shared" si="247"/>
        <v>0</v>
      </c>
      <c r="BI404" s="65">
        <f t="shared" si="245"/>
        <v>0</v>
      </c>
      <c r="BJ404" s="65">
        <f t="shared" si="245"/>
        <v>0</v>
      </c>
      <c r="BK404" s="65">
        <f t="shared" si="245"/>
        <v>0</v>
      </c>
    </row>
    <row r="405" spans="2:63" hidden="1" outlineLevel="1">
      <c r="B405" s="56" t="s">
        <v>53</v>
      </c>
      <c r="C405" s="56" t="s">
        <v>31</v>
      </c>
      <c r="D405" s="88">
        <f t="shared" si="221"/>
        <v>0</v>
      </c>
      <c r="E405" s="88">
        <f t="shared" si="222"/>
        <v>0</v>
      </c>
      <c r="F405" s="65">
        <f t="shared" si="223"/>
        <v>0</v>
      </c>
      <c r="G405" s="65">
        <f t="shared" si="224"/>
        <v>0</v>
      </c>
      <c r="H405" s="65">
        <f t="shared" si="225"/>
        <v>0</v>
      </c>
      <c r="J405" s="88">
        <f t="shared" si="226"/>
        <v>0.30233918275901323</v>
      </c>
      <c r="K405" s="88">
        <f t="shared" si="227"/>
        <v>0.12386860133278009</v>
      </c>
      <c r="L405" s="88">
        <f t="shared" si="228"/>
        <v>0.13222723531624195</v>
      </c>
      <c r="M405" s="88">
        <f t="shared" si="229"/>
        <v>0.1679988102863024</v>
      </c>
      <c r="N405" s="88">
        <f t="shared" si="230"/>
        <v>0.21758625555448893</v>
      </c>
      <c r="O405" s="88">
        <f t="shared" si="231"/>
        <v>5.5979914751173407E-2</v>
      </c>
      <c r="P405" s="65">
        <f t="shared" si="232"/>
        <v>0</v>
      </c>
      <c r="Q405" s="65">
        <f t="shared" si="232"/>
        <v>0</v>
      </c>
      <c r="R405" s="65">
        <f t="shared" si="232"/>
        <v>0</v>
      </c>
      <c r="S405" s="65">
        <f t="shared" si="232"/>
        <v>0</v>
      </c>
      <c r="T405" s="65">
        <f t="shared" si="233"/>
        <v>0</v>
      </c>
      <c r="U405" s="65">
        <f t="shared" si="233"/>
        <v>0</v>
      </c>
      <c r="V405" s="89">
        <f t="shared" si="234"/>
        <v>0</v>
      </c>
      <c r="W405" s="89">
        <f t="shared" si="235"/>
        <v>0</v>
      </c>
      <c r="X405" s="89">
        <f t="shared" si="236"/>
        <v>0</v>
      </c>
      <c r="Y405" s="89">
        <f t="shared" si="237"/>
        <v>0</v>
      </c>
      <c r="Z405" s="89">
        <f t="shared" si="238"/>
        <v>0</v>
      </c>
      <c r="AA405" s="89">
        <f t="shared" si="238"/>
        <v>0</v>
      </c>
      <c r="AB405" s="89">
        <f t="shared" si="239"/>
        <v>0</v>
      </c>
      <c r="AC405" s="89">
        <f t="shared" si="240"/>
        <v>0</v>
      </c>
      <c r="AD405" s="89">
        <f t="shared" si="241"/>
        <v>0</v>
      </c>
      <c r="AE405" s="89">
        <f t="shared" si="242"/>
        <v>0</v>
      </c>
      <c r="AF405" s="89">
        <f t="shared" si="243"/>
        <v>0</v>
      </c>
      <c r="AG405" s="89">
        <f t="shared" si="243"/>
        <v>0</v>
      </c>
      <c r="AH405" s="65">
        <v>0</v>
      </c>
      <c r="AI405" s="65">
        <v>0</v>
      </c>
      <c r="AJ405" s="65">
        <v>0</v>
      </c>
      <c r="AK405" s="65">
        <v>0</v>
      </c>
      <c r="AL405" s="65">
        <v>0</v>
      </c>
      <c r="AM405" s="65">
        <v>0</v>
      </c>
      <c r="AN405" s="89">
        <v>0</v>
      </c>
      <c r="AO405" s="89">
        <v>0</v>
      </c>
      <c r="AP405" s="89">
        <v>0</v>
      </c>
      <c r="AQ405" s="89">
        <v>0</v>
      </c>
      <c r="AR405" s="89">
        <v>0</v>
      </c>
      <c r="AS405" s="89">
        <v>0</v>
      </c>
      <c r="AT405" s="89">
        <v>0</v>
      </c>
      <c r="AU405" s="89">
        <v>0</v>
      </c>
      <c r="AV405" s="89">
        <v>0</v>
      </c>
      <c r="AW405" s="89">
        <v>0</v>
      </c>
      <c r="AX405" s="89">
        <v>0</v>
      </c>
      <c r="AY405" s="89">
        <v>0</v>
      </c>
      <c r="AZ405" s="65">
        <f t="shared" si="246"/>
        <v>0</v>
      </c>
      <c r="BA405" s="65">
        <f t="shared" si="246"/>
        <v>0</v>
      </c>
      <c r="BB405" s="65">
        <f t="shared" si="246"/>
        <v>0</v>
      </c>
      <c r="BC405" s="65">
        <f t="shared" si="244"/>
        <v>0</v>
      </c>
      <c r="BD405" s="65">
        <f t="shared" si="244"/>
        <v>0</v>
      </c>
      <c r="BE405" s="65">
        <f t="shared" si="244"/>
        <v>0</v>
      </c>
      <c r="BF405" s="65">
        <f t="shared" si="247"/>
        <v>0</v>
      </c>
      <c r="BG405" s="65">
        <f t="shared" si="247"/>
        <v>0</v>
      </c>
      <c r="BH405" s="65">
        <f t="shared" si="247"/>
        <v>0</v>
      </c>
      <c r="BI405" s="65">
        <f t="shared" si="245"/>
        <v>0</v>
      </c>
      <c r="BJ405" s="65">
        <f t="shared" si="245"/>
        <v>0</v>
      </c>
      <c r="BK405" s="65">
        <f t="shared" si="245"/>
        <v>0</v>
      </c>
    </row>
    <row r="406" spans="2:63" hidden="1" outlineLevel="1">
      <c r="B406" s="56" t="s">
        <v>53</v>
      </c>
      <c r="C406" s="56" t="s">
        <v>135</v>
      </c>
      <c r="D406" s="88">
        <f t="shared" si="221"/>
        <v>0</v>
      </c>
      <c r="E406" s="88">
        <f t="shared" si="222"/>
        <v>0</v>
      </c>
      <c r="F406" s="65">
        <f t="shared" si="223"/>
        <v>0</v>
      </c>
      <c r="G406" s="65">
        <f t="shared" si="224"/>
        <v>0</v>
      </c>
      <c r="H406" s="65">
        <f t="shared" si="225"/>
        <v>0</v>
      </c>
      <c r="J406" s="88">
        <f t="shared" si="226"/>
        <v>0.30233918275901323</v>
      </c>
      <c r="K406" s="88">
        <f t="shared" si="227"/>
        <v>0.12386860133278009</v>
      </c>
      <c r="L406" s="88">
        <f t="shared" si="228"/>
        <v>0.13222723531624195</v>
      </c>
      <c r="M406" s="88">
        <f t="shared" si="229"/>
        <v>0.1679988102863024</v>
      </c>
      <c r="N406" s="88">
        <f t="shared" si="230"/>
        <v>0.21758625555448893</v>
      </c>
      <c r="O406" s="88">
        <f t="shared" si="231"/>
        <v>5.5979914751173407E-2</v>
      </c>
      <c r="P406" s="65">
        <f t="shared" si="232"/>
        <v>0</v>
      </c>
      <c r="Q406" s="65">
        <f t="shared" si="232"/>
        <v>0</v>
      </c>
      <c r="R406" s="65">
        <f t="shared" si="232"/>
        <v>0</v>
      </c>
      <c r="S406" s="65">
        <f t="shared" si="232"/>
        <v>0</v>
      </c>
      <c r="T406" s="65">
        <f t="shared" si="233"/>
        <v>0</v>
      </c>
      <c r="U406" s="65">
        <f t="shared" si="233"/>
        <v>0</v>
      </c>
      <c r="V406" s="89">
        <f t="shared" si="234"/>
        <v>0</v>
      </c>
      <c r="W406" s="89">
        <f t="shared" si="235"/>
        <v>0</v>
      </c>
      <c r="X406" s="89">
        <f t="shared" si="236"/>
        <v>0</v>
      </c>
      <c r="Y406" s="89">
        <f t="shared" si="237"/>
        <v>0</v>
      </c>
      <c r="Z406" s="89">
        <f t="shared" si="238"/>
        <v>0</v>
      </c>
      <c r="AA406" s="89">
        <f t="shared" si="238"/>
        <v>0</v>
      </c>
      <c r="AB406" s="89">
        <f t="shared" si="239"/>
        <v>0</v>
      </c>
      <c r="AC406" s="89">
        <f t="shared" si="240"/>
        <v>0</v>
      </c>
      <c r="AD406" s="89">
        <f t="shared" si="241"/>
        <v>0</v>
      </c>
      <c r="AE406" s="89">
        <f t="shared" si="242"/>
        <v>0</v>
      </c>
      <c r="AF406" s="89">
        <f t="shared" si="243"/>
        <v>0</v>
      </c>
      <c r="AG406" s="89">
        <f t="shared" si="243"/>
        <v>0</v>
      </c>
      <c r="AH406" s="65">
        <v>0</v>
      </c>
      <c r="AI406" s="65">
        <v>0</v>
      </c>
      <c r="AJ406" s="65">
        <v>0</v>
      </c>
      <c r="AK406" s="65">
        <v>0</v>
      </c>
      <c r="AL406" s="65">
        <v>0</v>
      </c>
      <c r="AM406" s="65">
        <v>0</v>
      </c>
      <c r="AN406" s="89">
        <v>0</v>
      </c>
      <c r="AO406" s="89">
        <v>0</v>
      </c>
      <c r="AP406" s="89">
        <v>0</v>
      </c>
      <c r="AQ406" s="89">
        <v>0</v>
      </c>
      <c r="AR406" s="89">
        <v>0</v>
      </c>
      <c r="AS406" s="89">
        <v>0</v>
      </c>
      <c r="AT406" s="89">
        <v>0</v>
      </c>
      <c r="AU406" s="89">
        <v>0</v>
      </c>
      <c r="AV406" s="89">
        <v>0</v>
      </c>
      <c r="AW406" s="89">
        <v>0</v>
      </c>
      <c r="AX406" s="89">
        <v>0</v>
      </c>
      <c r="AY406" s="89">
        <v>0</v>
      </c>
      <c r="AZ406" s="65">
        <f t="shared" si="246"/>
        <v>0</v>
      </c>
      <c r="BA406" s="65">
        <f t="shared" si="246"/>
        <v>0</v>
      </c>
      <c r="BB406" s="65">
        <f t="shared" si="246"/>
        <v>0</v>
      </c>
      <c r="BC406" s="65">
        <f t="shared" si="244"/>
        <v>0</v>
      </c>
      <c r="BD406" s="65">
        <f t="shared" si="244"/>
        <v>0</v>
      </c>
      <c r="BE406" s="65">
        <f t="shared" si="244"/>
        <v>0</v>
      </c>
      <c r="BF406" s="65">
        <f t="shared" si="247"/>
        <v>0</v>
      </c>
      <c r="BG406" s="65">
        <f t="shared" si="247"/>
        <v>0</v>
      </c>
      <c r="BH406" s="65">
        <f t="shared" si="247"/>
        <v>0</v>
      </c>
      <c r="BI406" s="65">
        <f t="shared" si="245"/>
        <v>0</v>
      </c>
      <c r="BJ406" s="65">
        <f t="shared" si="245"/>
        <v>0</v>
      </c>
      <c r="BK406" s="65">
        <f t="shared" si="245"/>
        <v>0</v>
      </c>
    </row>
    <row r="407" spans="2:63" hidden="1" outlineLevel="1">
      <c r="B407" s="56" t="s">
        <v>52</v>
      </c>
      <c r="C407" s="56" t="s">
        <v>125</v>
      </c>
      <c r="D407" s="88">
        <f t="shared" si="221"/>
        <v>0</v>
      </c>
      <c r="E407" s="88">
        <f t="shared" si="222"/>
        <v>0</v>
      </c>
      <c r="F407" s="65">
        <f t="shared" si="223"/>
        <v>0</v>
      </c>
      <c r="G407" s="65">
        <f t="shared" si="224"/>
        <v>0</v>
      </c>
      <c r="H407" s="65">
        <f t="shared" si="225"/>
        <v>0</v>
      </c>
      <c r="J407" s="88">
        <f t="shared" si="226"/>
        <v>2.574490161918426E-2</v>
      </c>
      <c r="K407" s="88">
        <f t="shared" si="227"/>
        <v>0.11107232527157204</v>
      </c>
      <c r="L407" s="88">
        <f t="shared" si="228"/>
        <v>0.11823952141832343</v>
      </c>
      <c r="M407" s="88">
        <f t="shared" si="229"/>
        <v>0</v>
      </c>
      <c r="N407" s="88">
        <f t="shared" si="230"/>
        <v>0.74494325169092024</v>
      </c>
      <c r="O407" s="88">
        <f t="shared" si="231"/>
        <v>0</v>
      </c>
      <c r="P407" s="65">
        <f t="shared" si="232"/>
        <v>0</v>
      </c>
      <c r="Q407" s="65">
        <f t="shared" si="232"/>
        <v>0</v>
      </c>
      <c r="R407" s="65">
        <f t="shared" si="232"/>
        <v>0</v>
      </c>
      <c r="S407" s="65">
        <f t="shared" si="232"/>
        <v>0</v>
      </c>
      <c r="T407" s="65">
        <f t="shared" si="233"/>
        <v>0</v>
      </c>
      <c r="U407" s="65">
        <f t="shared" si="233"/>
        <v>0</v>
      </c>
      <c r="V407" s="89">
        <f t="shared" si="234"/>
        <v>0</v>
      </c>
      <c r="W407" s="89">
        <f t="shared" si="235"/>
        <v>0</v>
      </c>
      <c r="X407" s="89">
        <f t="shared" si="236"/>
        <v>0</v>
      </c>
      <c r="Y407" s="89">
        <f t="shared" si="237"/>
        <v>0</v>
      </c>
      <c r="Z407" s="89">
        <f t="shared" si="238"/>
        <v>0</v>
      </c>
      <c r="AA407" s="89">
        <f t="shared" si="238"/>
        <v>0</v>
      </c>
      <c r="AB407" s="89">
        <f t="shared" si="239"/>
        <v>0</v>
      </c>
      <c r="AC407" s="89">
        <f t="shared" si="240"/>
        <v>0</v>
      </c>
      <c r="AD407" s="89">
        <f t="shared" si="241"/>
        <v>0</v>
      </c>
      <c r="AE407" s="89">
        <f t="shared" si="242"/>
        <v>0</v>
      </c>
      <c r="AF407" s="89">
        <f t="shared" si="243"/>
        <v>0</v>
      </c>
      <c r="AG407" s="89">
        <f t="shared" si="243"/>
        <v>0</v>
      </c>
      <c r="AH407" s="65">
        <v>8039</v>
      </c>
      <c r="AI407" s="65">
        <v>34683</v>
      </c>
      <c r="AJ407" s="65">
        <v>36921</v>
      </c>
      <c r="AK407" s="65">
        <v>0</v>
      </c>
      <c r="AL407" s="65">
        <v>232613</v>
      </c>
      <c r="AM407" s="65">
        <v>0</v>
      </c>
      <c r="AN407" s="89">
        <v>14464787</v>
      </c>
      <c r="AO407" s="89">
        <v>63573964</v>
      </c>
      <c r="AP407" s="89">
        <v>65118537</v>
      </c>
      <c r="AQ407" s="89">
        <v>0</v>
      </c>
      <c r="AR407" s="89">
        <v>576584261</v>
      </c>
      <c r="AS407" s="89">
        <v>0</v>
      </c>
      <c r="AT407" s="89">
        <v>12417646</v>
      </c>
      <c r="AU407" s="89">
        <v>52268941</v>
      </c>
      <c r="AV407" s="89">
        <v>57078308</v>
      </c>
      <c r="AW407" s="89">
        <v>0</v>
      </c>
      <c r="AX407" s="89">
        <v>371950048</v>
      </c>
      <c r="AY407" s="89">
        <v>0</v>
      </c>
      <c r="AZ407" s="65">
        <f t="shared" si="246"/>
        <v>1799.3266575444707</v>
      </c>
      <c r="BA407" s="65">
        <f t="shared" si="246"/>
        <v>1833.0007208142317</v>
      </c>
      <c r="BB407" s="65">
        <f t="shared" si="246"/>
        <v>1763.726253351751</v>
      </c>
      <c r="BC407" s="65">
        <f t="shared" si="244"/>
        <v>0</v>
      </c>
      <c r="BD407" s="65">
        <f t="shared" si="244"/>
        <v>2478.7275904614103</v>
      </c>
      <c r="BE407" s="65">
        <f t="shared" si="244"/>
        <v>0</v>
      </c>
      <c r="BF407" s="65">
        <f t="shared" si="247"/>
        <v>1544.6754571464112</v>
      </c>
      <c r="BG407" s="65">
        <f t="shared" si="247"/>
        <v>1507.0478620649885</v>
      </c>
      <c r="BH407" s="65">
        <f t="shared" si="247"/>
        <v>1545.9578017930176</v>
      </c>
      <c r="BI407" s="65">
        <f t="shared" si="245"/>
        <v>0</v>
      </c>
      <c r="BJ407" s="65">
        <f t="shared" si="245"/>
        <v>1599.0080004127026</v>
      </c>
      <c r="BK407" s="65">
        <f t="shared" si="245"/>
        <v>0</v>
      </c>
    </row>
    <row r="408" spans="2:63" hidden="1" outlineLevel="1">
      <c r="B408" s="56" t="s">
        <v>52</v>
      </c>
      <c r="C408" s="56" t="s">
        <v>126</v>
      </c>
      <c r="D408" s="88">
        <f t="shared" si="221"/>
        <v>0</v>
      </c>
      <c r="E408" s="88">
        <f t="shared" si="222"/>
        <v>0</v>
      </c>
      <c r="F408" s="65">
        <f t="shared" si="223"/>
        <v>0</v>
      </c>
      <c r="G408" s="65">
        <f t="shared" si="224"/>
        <v>0</v>
      </c>
      <c r="H408" s="65">
        <f t="shared" si="225"/>
        <v>0</v>
      </c>
      <c r="J408" s="88">
        <f t="shared" si="226"/>
        <v>0.30233918275901323</v>
      </c>
      <c r="K408" s="88">
        <f t="shared" si="227"/>
        <v>0.12386860133278009</v>
      </c>
      <c r="L408" s="88">
        <f t="shared" si="228"/>
        <v>0.13222723531624195</v>
      </c>
      <c r="M408" s="88">
        <f t="shared" si="229"/>
        <v>0.1679988102863024</v>
      </c>
      <c r="N408" s="88">
        <f t="shared" si="230"/>
        <v>0.21758625555448893</v>
      </c>
      <c r="O408" s="88">
        <f t="shared" si="231"/>
        <v>5.5979914751173407E-2</v>
      </c>
      <c r="P408" s="65">
        <f t="shared" si="232"/>
        <v>0</v>
      </c>
      <c r="Q408" s="65">
        <f t="shared" si="232"/>
        <v>0</v>
      </c>
      <c r="R408" s="65">
        <f t="shared" si="232"/>
        <v>0</v>
      </c>
      <c r="S408" s="65">
        <f t="shared" si="232"/>
        <v>0</v>
      </c>
      <c r="T408" s="65">
        <f t="shared" si="233"/>
        <v>0</v>
      </c>
      <c r="U408" s="65">
        <f t="shared" si="233"/>
        <v>0</v>
      </c>
      <c r="V408" s="89">
        <f t="shared" si="234"/>
        <v>0</v>
      </c>
      <c r="W408" s="89">
        <f t="shared" si="235"/>
        <v>0</v>
      </c>
      <c r="X408" s="89">
        <f t="shared" si="236"/>
        <v>0</v>
      </c>
      <c r="Y408" s="89">
        <f t="shared" si="237"/>
        <v>0</v>
      </c>
      <c r="Z408" s="89">
        <f t="shared" si="238"/>
        <v>0</v>
      </c>
      <c r="AA408" s="89">
        <f t="shared" si="238"/>
        <v>0</v>
      </c>
      <c r="AB408" s="89">
        <f t="shared" si="239"/>
        <v>0</v>
      </c>
      <c r="AC408" s="89">
        <f t="shared" si="240"/>
        <v>0</v>
      </c>
      <c r="AD408" s="89">
        <f t="shared" si="241"/>
        <v>0</v>
      </c>
      <c r="AE408" s="89">
        <f t="shared" si="242"/>
        <v>0</v>
      </c>
      <c r="AF408" s="89">
        <f t="shared" si="243"/>
        <v>0</v>
      </c>
      <c r="AG408" s="89">
        <f t="shared" si="243"/>
        <v>0</v>
      </c>
      <c r="AH408" s="65">
        <v>0</v>
      </c>
      <c r="AI408" s="65">
        <v>0</v>
      </c>
      <c r="AJ408" s="65">
        <v>0</v>
      </c>
      <c r="AK408" s="65">
        <v>0</v>
      </c>
      <c r="AL408" s="65">
        <v>0</v>
      </c>
      <c r="AM408" s="65">
        <v>0</v>
      </c>
      <c r="AN408" s="89">
        <v>0</v>
      </c>
      <c r="AO408" s="89">
        <v>0</v>
      </c>
      <c r="AP408" s="89">
        <v>0</v>
      </c>
      <c r="AQ408" s="89">
        <v>0</v>
      </c>
      <c r="AR408" s="89">
        <v>0</v>
      </c>
      <c r="AS408" s="89">
        <v>0</v>
      </c>
      <c r="AT408" s="89">
        <v>0</v>
      </c>
      <c r="AU408" s="89">
        <v>0</v>
      </c>
      <c r="AV408" s="89">
        <v>0</v>
      </c>
      <c r="AW408" s="89">
        <v>0</v>
      </c>
      <c r="AX408" s="89">
        <v>0</v>
      </c>
      <c r="AY408" s="89">
        <v>0</v>
      </c>
      <c r="AZ408" s="65">
        <f t="shared" si="246"/>
        <v>0</v>
      </c>
      <c r="BA408" s="65">
        <f t="shared" si="246"/>
        <v>0</v>
      </c>
      <c r="BB408" s="65">
        <f t="shared" si="246"/>
        <v>0</v>
      </c>
      <c r="BC408" s="65">
        <f t="shared" si="244"/>
        <v>0</v>
      </c>
      <c r="BD408" s="65">
        <f t="shared" si="244"/>
        <v>0</v>
      </c>
      <c r="BE408" s="65">
        <f t="shared" si="244"/>
        <v>0</v>
      </c>
      <c r="BF408" s="65">
        <f t="shared" si="247"/>
        <v>0</v>
      </c>
      <c r="BG408" s="65">
        <f t="shared" si="247"/>
        <v>0</v>
      </c>
      <c r="BH408" s="65">
        <f t="shared" si="247"/>
        <v>0</v>
      </c>
      <c r="BI408" s="65">
        <f t="shared" si="245"/>
        <v>0</v>
      </c>
      <c r="BJ408" s="65">
        <f t="shared" si="245"/>
        <v>0</v>
      </c>
      <c r="BK408" s="65">
        <f t="shared" si="245"/>
        <v>0</v>
      </c>
    </row>
    <row r="409" spans="2:63" hidden="1" outlineLevel="1">
      <c r="B409" s="56" t="s">
        <v>52</v>
      </c>
      <c r="C409" s="56" t="s">
        <v>127</v>
      </c>
      <c r="D409" s="88">
        <f t="shared" si="221"/>
        <v>0</v>
      </c>
      <c r="E409" s="88">
        <f t="shared" si="222"/>
        <v>0</v>
      </c>
      <c r="F409" s="65">
        <f t="shared" si="223"/>
        <v>0</v>
      </c>
      <c r="G409" s="65">
        <f t="shared" si="224"/>
        <v>0</v>
      </c>
      <c r="H409" s="65">
        <f t="shared" si="225"/>
        <v>0</v>
      </c>
      <c r="J409" s="88">
        <f t="shared" si="226"/>
        <v>1.542933301186099E-2</v>
      </c>
      <c r="K409" s="88">
        <f t="shared" si="227"/>
        <v>1.6857206003496011E-3</v>
      </c>
      <c r="L409" s="88">
        <f t="shared" si="228"/>
        <v>0.34297214576091833</v>
      </c>
      <c r="M409" s="88">
        <f t="shared" si="229"/>
        <v>0</v>
      </c>
      <c r="N409" s="88">
        <f t="shared" si="230"/>
        <v>0.63991280062687106</v>
      </c>
      <c r="O409" s="88">
        <f t="shared" si="231"/>
        <v>0</v>
      </c>
      <c r="P409" s="65">
        <f t="shared" si="232"/>
        <v>0</v>
      </c>
      <c r="Q409" s="65">
        <f t="shared" si="232"/>
        <v>0</v>
      </c>
      <c r="R409" s="65">
        <f t="shared" si="232"/>
        <v>0</v>
      </c>
      <c r="S409" s="65">
        <f t="shared" si="232"/>
        <v>0</v>
      </c>
      <c r="T409" s="65">
        <f t="shared" si="233"/>
        <v>0</v>
      </c>
      <c r="U409" s="65">
        <f t="shared" si="233"/>
        <v>0</v>
      </c>
      <c r="V409" s="89">
        <f t="shared" si="234"/>
        <v>0</v>
      </c>
      <c r="W409" s="89">
        <f t="shared" si="235"/>
        <v>0</v>
      </c>
      <c r="X409" s="89">
        <f t="shared" si="236"/>
        <v>0</v>
      </c>
      <c r="Y409" s="89">
        <f t="shared" si="237"/>
        <v>0</v>
      </c>
      <c r="Z409" s="89">
        <f t="shared" si="238"/>
        <v>0</v>
      </c>
      <c r="AA409" s="89">
        <f t="shared" si="238"/>
        <v>0</v>
      </c>
      <c r="AB409" s="89">
        <f t="shared" si="239"/>
        <v>0</v>
      </c>
      <c r="AC409" s="89">
        <f t="shared" si="240"/>
        <v>0</v>
      </c>
      <c r="AD409" s="89">
        <f t="shared" si="241"/>
        <v>0</v>
      </c>
      <c r="AE409" s="89">
        <f t="shared" si="242"/>
        <v>0</v>
      </c>
      <c r="AF409" s="89">
        <f t="shared" si="243"/>
        <v>0</v>
      </c>
      <c r="AG409" s="89">
        <f t="shared" si="243"/>
        <v>0</v>
      </c>
      <c r="AH409" s="65">
        <v>23038</v>
      </c>
      <c r="AI409" s="65">
        <v>2517</v>
      </c>
      <c r="AJ409" s="65">
        <v>512102</v>
      </c>
      <c r="AK409" s="65">
        <v>0</v>
      </c>
      <c r="AL409" s="65">
        <v>955473</v>
      </c>
      <c r="AM409" s="65">
        <v>0</v>
      </c>
      <c r="AN409" s="89">
        <v>40185241</v>
      </c>
      <c r="AO409" s="89">
        <v>5017585</v>
      </c>
      <c r="AP409" s="89">
        <v>916421754</v>
      </c>
      <c r="AQ409" s="89">
        <v>0</v>
      </c>
      <c r="AR409" s="89">
        <v>1933115388</v>
      </c>
      <c r="AS409" s="89">
        <v>0</v>
      </c>
      <c r="AT409" s="89">
        <v>29315981</v>
      </c>
      <c r="AU409" s="89">
        <v>2780240</v>
      </c>
      <c r="AV409" s="89">
        <v>653900467</v>
      </c>
      <c r="AW409" s="89">
        <v>0</v>
      </c>
      <c r="AX409" s="89">
        <v>1228849351</v>
      </c>
      <c r="AY409" s="89">
        <v>0</v>
      </c>
      <c r="AZ409" s="65">
        <f t="shared" si="246"/>
        <v>1744.3025002170327</v>
      </c>
      <c r="BA409" s="65">
        <f t="shared" si="246"/>
        <v>1993.4783472387762</v>
      </c>
      <c r="BB409" s="65">
        <f t="shared" si="246"/>
        <v>1789.5297304052708</v>
      </c>
      <c r="BC409" s="65">
        <f t="shared" si="244"/>
        <v>0</v>
      </c>
      <c r="BD409" s="65">
        <f t="shared" si="244"/>
        <v>2023.2025269159883</v>
      </c>
      <c r="BE409" s="65">
        <f t="shared" si="244"/>
        <v>0</v>
      </c>
      <c r="BF409" s="65">
        <f t="shared" si="247"/>
        <v>1272.5054692247591</v>
      </c>
      <c r="BG409" s="65">
        <f t="shared" si="247"/>
        <v>1104.5848232022249</v>
      </c>
      <c r="BH409" s="65">
        <f t="shared" si="247"/>
        <v>1276.894968189931</v>
      </c>
      <c r="BI409" s="65">
        <f t="shared" si="245"/>
        <v>0</v>
      </c>
      <c r="BJ409" s="65">
        <f t="shared" si="245"/>
        <v>1286.1162492294393</v>
      </c>
      <c r="BK409" s="65">
        <f t="shared" si="245"/>
        <v>0</v>
      </c>
    </row>
    <row r="410" spans="2:63" hidden="1" outlineLevel="1">
      <c r="B410" s="56" t="s">
        <v>52</v>
      </c>
      <c r="C410" s="56" t="s">
        <v>128</v>
      </c>
      <c r="D410" s="88">
        <f t="shared" si="221"/>
        <v>0</v>
      </c>
      <c r="E410" s="88">
        <f t="shared" si="222"/>
        <v>0</v>
      </c>
      <c r="F410" s="65">
        <f t="shared" si="223"/>
        <v>0</v>
      </c>
      <c r="G410" s="65">
        <f t="shared" si="224"/>
        <v>0</v>
      </c>
      <c r="H410" s="65">
        <f t="shared" si="225"/>
        <v>0</v>
      </c>
      <c r="J410" s="88">
        <f t="shared" si="226"/>
        <v>0.30233918275901323</v>
      </c>
      <c r="K410" s="88">
        <f t="shared" si="227"/>
        <v>0.12386860133278009</v>
      </c>
      <c r="L410" s="88">
        <f t="shared" si="228"/>
        <v>0.13222723531624195</v>
      </c>
      <c r="M410" s="88">
        <f t="shared" si="229"/>
        <v>0.1679988102863024</v>
      </c>
      <c r="N410" s="88">
        <f t="shared" si="230"/>
        <v>0.21758625555448893</v>
      </c>
      <c r="O410" s="88">
        <f t="shared" si="231"/>
        <v>5.5979914751173407E-2</v>
      </c>
      <c r="P410" s="65">
        <f t="shared" si="232"/>
        <v>0</v>
      </c>
      <c r="Q410" s="65">
        <f t="shared" si="232"/>
        <v>0</v>
      </c>
      <c r="R410" s="65">
        <f t="shared" si="232"/>
        <v>0</v>
      </c>
      <c r="S410" s="65">
        <f t="shared" si="232"/>
        <v>0</v>
      </c>
      <c r="T410" s="65">
        <f t="shared" si="233"/>
        <v>0</v>
      </c>
      <c r="U410" s="65">
        <f t="shared" si="233"/>
        <v>0</v>
      </c>
      <c r="V410" s="89">
        <f t="shared" si="234"/>
        <v>0</v>
      </c>
      <c r="W410" s="89">
        <f t="shared" si="235"/>
        <v>0</v>
      </c>
      <c r="X410" s="89">
        <f t="shared" si="236"/>
        <v>0</v>
      </c>
      <c r="Y410" s="89">
        <f t="shared" si="237"/>
        <v>0</v>
      </c>
      <c r="Z410" s="89">
        <f t="shared" si="238"/>
        <v>0</v>
      </c>
      <c r="AA410" s="89">
        <f t="shared" si="238"/>
        <v>0</v>
      </c>
      <c r="AB410" s="89">
        <f t="shared" si="239"/>
        <v>0</v>
      </c>
      <c r="AC410" s="89">
        <f t="shared" si="240"/>
        <v>0</v>
      </c>
      <c r="AD410" s="89">
        <f t="shared" si="241"/>
        <v>0</v>
      </c>
      <c r="AE410" s="89">
        <f t="shared" si="242"/>
        <v>0</v>
      </c>
      <c r="AF410" s="89">
        <f t="shared" si="243"/>
        <v>0</v>
      </c>
      <c r="AG410" s="89">
        <f t="shared" si="243"/>
        <v>0</v>
      </c>
      <c r="AH410" s="65">
        <v>0</v>
      </c>
      <c r="AI410" s="65">
        <v>0</v>
      </c>
      <c r="AJ410" s="65">
        <v>0</v>
      </c>
      <c r="AK410" s="65">
        <v>0</v>
      </c>
      <c r="AL410" s="65">
        <v>0</v>
      </c>
      <c r="AM410" s="65">
        <v>0</v>
      </c>
      <c r="AN410" s="89">
        <v>0</v>
      </c>
      <c r="AO410" s="89">
        <v>0</v>
      </c>
      <c r="AP410" s="89">
        <v>0</v>
      </c>
      <c r="AQ410" s="89">
        <v>0</v>
      </c>
      <c r="AR410" s="89">
        <v>0</v>
      </c>
      <c r="AS410" s="89">
        <v>0</v>
      </c>
      <c r="AT410" s="89">
        <v>0</v>
      </c>
      <c r="AU410" s="89">
        <v>0</v>
      </c>
      <c r="AV410" s="89">
        <v>0</v>
      </c>
      <c r="AW410" s="89">
        <v>0</v>
      </c>
      <c r="AX410" s="89">
        <v>0</v>
      </c>
      <c r="AY410" s="89">
        <v>0</v>
      </c>
      <c r="AZ410" s="65">
        <f t="shared" si="246"/>
        <v>0</v>
      </c>
      <c r="BA410" s="65">
        <f t="shared" si="246"/>
        <v>0</v>
      </c>
      <c r="BB410" s="65">
        <f t="shared" si="246"/>
        <v>0</v>
      </c>
      <c r="BC410" s="65">
        <f t="shared" si="244"/>
        <v>0</v>
      </c>
      <c r="BD410" s="65">
        <f t="shared" si="244"/>
        <v>0</v>
      </c>
      <c r="BE410" s="65">
        <f t="shared" si="244"/>
        <v>0</v>
      </c>
      <c r="BF410" s="65">
        <f t="shared" si="247"/>
        <v>0</v>
      </c>
      <c r="BG410" s="65">
        <f t="shared" si="247"/>
        <v>0</v>
      </c>
      <c r="BH410" s="65">
        <f t="shared" si="247"/>
        <v>0</v>
      </c>
      <c r="BI410" s="65">
        <f t="shared" si="245"/>
        <v>0</v>
      </c>
      <c r="BJ410" s="65">
        <f t="shared" si="245"/>
        <v>0</v>
      </c>
      <c r="BK410" s="65">
        <f t="shared" si="245"/>
        <v>0</v>
      </c>
    </row>
    <row r="411" spans="2:63" hidden="1" outlineLevel="1">
      <c r="B411" s="56" t="s">
        <v>52</v>
      </c>
      <c r="C411" s="56" t="s">
        <v>40</v>
      </c>
      <c r="D411" s="88">
        <f t="shared" si="221"/>
        <v>0</v>
      </c>
      <c r="E411" s="88">
        <f t="shared" si="222"/>
        <v>0</v>
      </c>
      <c r="F411" s="65">
        <f t="shared" si="223"/>
        <v>0</v>
      </c>
      <c r="G411" s="65">
        <f t="shared" si="224"/>
        <v>0</v>
      </c>
      <c r="H411" s="65">
        <f t="shared" si="225"/>
        <v>0</v>
      </c>
      <c r="J411" s="88">
        <f t="shared" si="226"/>
        <v>0.30233918275901323</v>
      </c>
      <c r="K411" s="88">
        <f t="shared" si="227"/>
        <v>0.12386860133278009</v>
      </c>
      <c r="L411" s="88">
        <f t="shared" si="228"/>
        <v>0.13222723531624195</v>
      </c>
      <c r="M411" s="88">
        <f t="shared" si="229"/>
        <v>0.1679988102863024</v>
      </c>
      <c r="N411" s="88">
        <f t="shared" si="230"/>
        <v>0.21758625555448893</v>
      </c>
      <c r="O411" s="88">
        <f t="shared" si="231"/>
        <v>5.5979914751173407E-2</v>
      </c>
      <c r="P411" s="65">
        <f t="shared" si="232"/>
        <v>0</v>
      </c>
      <c r="Q411" s="65">
        <f t="shared" si="232"/>
        <v>0</v>
      </c>
      <c r="R411" s="65">
        <f t="shared" si="232"/>
        <v>0</v>
      </c>
      <c r="S411" s="65">
        <f t="shared" si="232"/>
        <v>0</v>
      </c>
      <c r="T411" s="65">
        <f t="shared" si="233"/>
        <v>0</v>
      </c>
      <c r="U411" s="65">
        <f t="shared" si="233"/>
        <v>0</v>
      </c>
      <c r="V411" s="89">
        <f t="shared" si="234"/>
        <v>0</v>
      </c>
      <c r="W411" s="89">
        <f t="shared" si="235"/>
        <v>0</v>
      </c>
      <c r="X411" s="89">
        <f t="shared" si="236"/>
        <v>0</v>
      </c>
      <c r="Y411" s="89">
        <f t="shared" si="237"/>
        <v>0</v>
      </c>
      <c r="Z411" s="89">
        <f t="shared" si="238"/>
        <v>0</v>
      </c>
      <c r="AA411" s="89">
        <f t="shared" si="238"/>
        <v>0</v>
      </c>
      <c r="AB411" s="89">
        <f t="shared" si="239"/>
        <v>0</v>
      </c>
      <c r="AC411" s="89">
        <f t="shared" si="240"/>
        <v>0</v>
      </c>
      <c r="AD411" s="89">
        <f t="shared" si="241"/>
        <v>0</v>
      </c>
      <c r="AE411" s="89">
        <f t="shared" si="242"/>
        <v>0</v>
      </c>
      <c r="AF411" s="89">
        <f t="shared" si="243"/>
        <v>0</v>
      </c>
      <c r="AG411" s="89">
        <f t="shared" si="243"/>
        <v>0</v>
      </c>
      <c r="AH411" s="65">
        <v>0</v>
      </c>
      <c r="AI411" s="65">
        <v>0</v>
      </c>
      <c r="AJ411" s="65">
        <v>0</v>
      </c>
      <c r="AK411" s="65">
        <v>0</v>
      </c>
      <c r="AL411" s="65">
        <v>0</v>
      </c>
      <c r="AM411" s="65">
        <v>0</v>
      </c>
      <c r="AN411" s="89">
        <v>0</v>
      </c>
      <c r="AO411" s="89">
        <v>0</v>
      </c>
      <c r="AP411" s="89">
        <v>0</v>
      </c>
      <c r="AQ411" s="89">
        <v>0</v>
      </c>
      <c r="AR411" s="89">
        <v>0</v>
      </c>
      <c r="AS411" s="89">
        <v>0</v>
      </c>
      <c r="AT411" s="89">
        <v>0</v>
      </c>
      <c r="AU411" s="89">
        <v>0</v>
      </c>
      <c r="AV411" s="89">
        <v>0</v>
      </c>
      <c r="AW411" s="89">
        <v>0</v>
      </c>
      <c r="AX411" s="89">
        <v>0</v>
      </c>
      <c r="AY411" s="89">
        <v>0</v>
      </c>
      <c r="AZ411" s="65">
        <f t="shared" si="246"/>
        <v>0</v>
      </c>
      <c r="BA411" s="65">
        <f t="shared" si="246"/>
        <v>0</v>
      </c>
      <c r="BB411" s="65">
        <f t="shared" si="246"/>
        <v>0</v>
      </c>
      <c r="BC411" s="65">
        <f t="shared" si="244"/>
        <v>0</v>
      </c>
      <c r="BD411" s="65">
        <f t="shared" si="244"/>
        <v>0</v>
      </c>
      <c r="BE411" s="65">
        <f t="shared" si="244"/>
        <v>0</v>
      </c>
      <c r="BF411" s="65">
        <f t="shared" si="247"/>
        <v>0</v>
      </c>
      <c r="BG411" s="65">
        <f t="shared" si="247"/>
        <v>0</v>
      </c>
      <c r="BH411" s="65">
        <f t="shared" si="247"/>
        <v>0</v>
      </c>
      <c r="BI411" s="65">
        <f t="shared" si="245"/>
        <v>0</v>
      </c>
      <c r="BJ411" s="65">
        <f t="shared" si="245"/>
        <v>0</v>
      </c>
      <c r="BK411" s="65">
        <f t="shared" si="245"/>
        <v>0</v>
      </c>
    </row>
    <row r="412" spans="2:63" hidden="1" outlineLevel="1">
      <c r="B412" s="56" t="s">
        <v>52</v>
      </c>
      <c r="C412" s="56" t="s">
        <v>129</v>
      </c>
      <c r="D412" s="88">
        <f t="shared" si="221"/>
        <v>0</v>
      </c>
      <c r="E412" s="88">
        <f t="shared" si="222"/>
        <v>0.5</v>
      </c>
      <c r="F412" s="65">
        <f t="shared" si="223"/>
        <v>0</v>
      </c>
      <c r="G412" s="65">
        <f t="shared" si="224"/>
        <v>0</v>
      </c>
      <c r="H412" s="65">
        <f t="shared" si="225"/>
        <v>0</v>
      </c>
      <c r="J412" s="88">
        <f t="shared" si="226"/>
        <v>2.746523378854759E-2</v>
      </c>
      <c r="K412" s="88">
        <f t="shared" si="227"/>
        <v>0.25655056277453758</v>
      </c>
      <c r="L412" s="88">
        <f t="shared" si="228"/>
        <v>0.11121443323204075</v>
      </c>
      <c r="M412" s="88">
        <f t="shared" si="229"/>
        <v>0</v>
      </c>
      <c r="N412" s="88">
        <f t="shared" si="230"/>
        <v>0.6047697702048741</v>
      </c>
      <c r="O412" s="88">
        <f t="shared" si="231"/>
        <v>0</v>
      </c>
      <c r="P412" s="65">
        <f t="shared" si="232"/>
        <v>0</v>
      </c>
      <c r="Q412" s="65">
        <f t="shared" si="232"/>
        <v>0</v>
      </c>
      <c r="R412" s="65">
        <f t="shared" si="232"/>
        <v>0</v>
      </c>
      <c r="S412" s="65">
        <f t="shared" si="232"/>
        <v>0</v>
      </c>
      <c r="T412" s="65">
        <f t="shared" si="233"/>
        <v>0</v>
      </c>
      <c r="U412" s="65">
        <f t="shared" si="233"/>
        <v>0</v>
      </c>
      <c r="V412" s="89">
        <f t="shared" si="234"/>
        <v>0</v>
      </c>
      <c r="W412" s="89">
        <f t="shared" si="235"/>
        <v>0</v>
      </c>
      <c r="X412" s="89">
        <f t="shared" si="236"/>
        <v>0</v>
      </c>
      <c r="Y412" s="89">
        <f t="shared" si="237"/>
        <v>0</v>
      </c>
      <c r="Z412" s="89">
        <f t="shared" si="238"/>
        <v>0</v>
      </c>
      <c r="AA412" s="89">
        <f t="shared" si="238"/>
        <v>0</v>
      </c>
      <c r="AB412" s="89">
        <f t="shared" si="239"/>
        <v>0</v>
      </c>
      <c r="AC412" s="89">
        <f t="shared" si="240"/>
        <v>0</v>
      </c>
      <c r="AD412" s="89">
        <f t="shared" si="241"/>
        <v>0</v>
      </c>
      <c r="AE412" s="89">
        <f t="shared" si="242"/>
        <v>0</v>
      </c>
      <c r="AF412" s="89">
        <f t="shared" si="243"/>
        <v>0</v>
      </c>
      <c r="AG412" s="89">
        <f t="shared" si="243"/>
        <v>0</v>
      </c>
      <c r="AH412" s="65">
        <v>84354</v>
      </c>
      <c r="AI412" s="65">
        <v>787944</v>
      </c>
      <c r="AJ412" s="65">
        <v>341573</v>
      </c>
      <c r="AK412" s="65">
        <v>0</v>
      </c>
      <c r="AL412" s="65">
        <v>1857430</v>
      </c>
      <c r="AM412" s="65">
        <v>0</v>
      </c>
      <c r="AN412" s="89">
        <v>153675651</v>
      </c>
      <c r="AO412" s="89">
        <v>1473026585</v>
      </c>
      <c r="AP412" s="89">
        <v>576845892</v>
      </c>
      <c r="AQ412" s="89">
        <v>0</v>
      </c>
      <c r="AR412" s="89">
        <v>3894050850</v>
      </c>
      <c r="AS412" s="89">
        <v>0</v>
      </c>
      <c r="AT412" s="89">
        <v>109879971</v>
      </c>
      <c r="AU412" s="89">
        <v>900053683</v>
      </c>
      <c r="AV412" s="89">
        <v>402149303</v>
      </c>
      <c r="AW412" s="89">
        <v>0</v>
      </c>
      <c r="AX412" s="89">
        <v>2327156477</v>
      </c>
      <c r="AY412" s="89">
        <v>0</v>
      </c>
      <c r="AZ412" s="65">
        <f t="shared" si="246"/>
        <v>1821.7944732911303</v>
      </c>
      <c r="BA412" s="65">
        <f t="shared" si="246"/>
        <v>1869.4559321474624</v>
      </c>
      <c r="BB412" s="65">
        <f t="shared" si="246"/>
        <v>1688.7924162624095</v>
      </c>
      <c r="BC412" s="65">
        <f t="shared" si="244"/>
        <v>0</v>
      </c>
      <c r="BD412" s="65">
        <f t="shared" si="244"/>
        <v>2096.4724646420054</v>
      </c>
      <c r="BE412" s="65">
        <f t="shared" si="244"/>
        <v>0</v>
      </c>
      <c r="BF412" s="65">
        <f t="shared" si="247"/>
        <v>1302.6053417739527</v>
      </c>
      <c r="BG412" s="65">
        <f t="shared" si="247"/>
        <v>1142.2812826799875</v>
      </c>
      <c r="BH412" s="65">
        <f t="shared" si="247"/>
        <v>1177.3451150998469</v>
      </c>
      <c r="BI412" s="65">
        <f t="shared" si="245"/>
        <v>0</v>
      </c>
      <c r="BJ412" s="65">
        <f t="shared" si="245"/>
        <v>1252.8905406933236</v>
      </c>
      <c r="BK412" s="65">
        <f t="shared" si="245"/>
        <v>0</v>
      </c>
    </row>
    <row r="413" spans="2:63" hidden="1" outlineLevel="1">
      <c r="B413" s="56" t="s">
        <v>52</v>
      </c>
      <c r="C413" s="56" t="s">
        <v>130</v>
      </c>
      <c r="D413" s="88">
        <f t="shared" si="221"/>
        <v>0</v>
      </c>
      <c r="E413" s="88">
        <f t="shared" si="222"/>
        <v>0.5</v>
      </c>
      <c r="F413" s="65">
        <f t="shared" si="223"/>
        <v>0</v>
      </c>
      <c r="G413" s="65">
        <f t="shared" si="224"/>
        <v>0</v>
      </c>
      <c r="H413" s="65">
        <f t="shared" si="225"/>
        <v>0</v>
      </c>
      <c r="J413" s="88">
        <f t="shared" si="226"/>
        <v>0.45859273487373597</v>
      </c>
      <c r="K413" s="88">
        <f t="shared" si="227"/>
        <v>0.35903762499293823</v>
      </c>
      <c r="L413" s="88">
        <f t="shared" si="228"/>
        <v>0.14858765041523078</v>
      </c>
      <c r="M413" s="88">
        <f t="shared" si="229"/>
        <v>0</v>
      </c>
      <c r="N413" s="88">
        <f t="shared" si="230"/>
        <v>3.3781989718095026E-2</v>
      </c>
      <c r="O413" s="88">
        <f t="shared" si="231"/>
        <v>0</v>
      </c>
      <c r="P413" s="65">
        <f t="shared" si="232"/>
        <v>0</v>
      </c>
      <c r="Q413" s="65">
        <f t="shared" si="232"/>
        <v>0</v>
      </c>
      <c r="R413" s="65">
        <f t="shared" si="232"/>
        <v>0</v>
      </c>
      <c r="S413" s="65">
        <f t="shared" si="232"/>
        <v>0</v>
      </c>
      <c r="T413" s="65">
        <f t="shared" si="233"/>
        <v>0</v>
      </c>
      <c r="U413" s="65">
        <f t="shared" si="233"/>
        <v>0</v>
      </c>
      <c r="V413" s="89">
        <f t="shared" si="234"/>
        <v>0</v>
      </c>
      <c r="W413" s="89">
        <f t="shared" si="235"/>
        <v>0</v>
      </c>
      <c r="X413" s="89">
        <f t="shared" si="236"/>
        <v>0</v>
      </c>
      <c r="Y413" s="89">
        <f t="shared" si="237"/>
        <v>0</v>
      </c>
      <c r="Z413" s="89">
        <f t="shared" si="238"/>
        <v>0</v>
      </c>
      <c r="AA413" s="89">
        <f t="shared" si="238"/>
        <v>0</v>
      </c>
      <c r="AB413" s="89">
        <f t="shared" si="239"/>
        <v>0</v>
      </c>
      <c r="AC413" s="89">
        <f t="shared" si="240"/>
        <v>0</v>
      </c>
      <c r="AD413" s="89">
        <f t="shared" si="241"/>
        <v>0</v>
      </c>
      <c r="AE413" s="89">
        <f t="shared" si="242"/>
        <v>0</v>
      </c>
      <c r="AF413" s="89">
        <f t="shared" si="243"/>
        <v>0</v>
      </c>
      <c r="AG413" s="89">
        <f t="shared" si="243"/>
        <v>0</v>
      </c>
      <c r="AH413" s="65">
        <v>649404</v>
      </c>
      <c r="AI413" s="65">
        <v>508426</v>
      </c>
      <c r="AJ413" s="65">
        <v>210412</v>
      </c>
      <c r="AK413" s="65">
        <v>0</v>
      </c>
      <c r="AL413" s="65">
        <v>47838</v>
      </c>
      <c r="AM413" s="65">
        <v>0</v>
      </c>
      <c r="AN413" s="89">
        <v>1262656869</v>
      </c>
      <c r="AO413" s="89">
        <v>1029990892</v>
      </c>
      <c r="AP413" s="89">
        <v>439424955</v>
      </c>
      <c r="AQ413" s="89">
        <v>0</v>
      </c>
      <c r="AR413" s="89">
        <v>123637408</v>
      </c>
      <c r="AS413" s="89">
        <v>0</v>
      </c>
      <c r="AT413" s="89">
        <v>974444229</v>
      </c>
      <c r="AU413" s="89">
        <v>698965856</v>
      </c>
      <c r="AV413" s="89">
        <v>312041550</v>
      </c>
      <c r="AW413" s="89">
        <v>0</v>
      </c>
      <c r="AX413" s="89">
        <v>77133620</v>
      </c>
      <c r="AY413" s="89">
        <v>0</v>
      </c>
      <c r="AZ413" s="65">
        <f t="shared" si="246"/>
        <v>1944.3318319566865</v>
      </c>
      <c r="BA413" s="65">
        <f t="shared" si="246"/>
        <v>2025.8422897334126</v>
      </c>
      <c r="BB413" s="65">
        <f t="shared" si="246"/>
        <v>2088.4025388285841</v>
      </c>
      <c r="BC413" s="65">
        <f t="shared" si="244"/>
        <v>0</v>
      </c>
      <c r="BD413" s="65">
        <f t="shared" si="244"/>
        <v>2584.5020276767423</v>
      </c>
      <c r="BE413" s="65">
        <f t="shared" si="244"/>
        <v>0</v>
      </c>
      <c r="BF413" s="65">
        <f t="shared" si="247"/>
        <v>1500.520829868618</v>
      </c>
      <c r="BG413" s="65">
        <f t="shared" si="247"/>
        <v>1374.7641859385633</v>
      </c>
      <c r="BH413" s="65">
        <f t="shared" si="247"/>
        <v>1483.0026329296809</v>
      </c>
      <c r="BI413" s="65">
        <f t="shared" si="245"/>
        <v>0</v>
      </c>
      <c r="BJ413" s="65">
        <f t="shared" si="245"/>
        <v>1612.3922404782809</v>
      </c>
      <c r="BK413" s="65">
        <f t="shared" si="245"/>
        <v>0</v>
      </c>
    </row>
    <row r="414" spans="2:63" hidden="1" outlineLevel="1">
      <c r="B414" s="56" t="s">
        <v>52</v>
      </c>
      <c r="C414" s="56" t="s">
        <v>131</v>
      </c>
      <c r="D414" s="88">
        <f t="shared" si="221"/>
        <v>0</v>
      </c>
      <c r="E414" s="88">
        <f t="shared" si="222"/>
        <v>0</v>
      </c>
      <c r="F414" s="65">
        <f t="shared" si="223"/>
        <v>0</v>
      </c>
      <c r="G414" s="65">
        <f t="shared" si="224"/>
        <v>0</v>
      </c>
      <c r="H414" s="65">
        <f t="shared" si="225"/>
        <v>0</v>
      </c>
      <c r="J414" s="88">
        <f t="shared" si="226"/>
        <v>0.30233918275901323</v>
      </c>
      <c r="K414" s="88">
        <f t="shared" si="227"/>
        <v>0.12386860133278009</v>
      </c>
      <c r="L414" s="88">
        <f t="shared" si="228"/>
        <v>0.13222723531624195</v>
      </c>
      <c r="M414" s="88">
        <f t="shared" si="229"/>
        <v>0.1679988102863024</v>
      </c>
      <c r="N414" s="88">
        <f t="shared" si="230"/>
        <v>0.21758625555448893</v>
      </c>
      <c r="O414" s="88">
        <f t="shared" si="231"/>
        <v>5.5979914751173407E-2</v>
      </c>
      <c r="P414" s="65">
        <f t="shared" si="232"/>
        <v>0</v>
      </c>
      <c r="Q414" s="65">
        <f t="shared" si="232"/>
        <v>0</v>
      </c>
      <c r="R414" s="65">
        <f t="shared" si="232"/>
        <v>0</v>
      </c>
      <c r="S414" s="65">
        <f t="shared" si="232"/>
        <v>0</v>
      </c>
      <c r="T414" s="65">
        <f t="shared" si="233"/>
        <v>0</v>
      </c>
      <c r="U414" s="65">
        <f t="shared" si="233"/>
        <v>0</v>
      </c>
      <c r="V414" s="89">
        <f t="shared" si="234"/>
        <v>0</v>
      </c>
      <c r="W414" s="89">
        <f t="shared" si="235"/>
        <v>0</v>
      </c>
      <c r="X414" s="89">
        <f t="shared" si="236"/>
        <v>0</v>
      </c>
      <c r="Y414" s="89">
        <f t="shared" si="237"/>
        <v>0</v>
      </c>
      <c r="Z414" s="89">
        <f t="shared" si="238"/>
        <v>0</v>
      </c>
      <c r="AA414" s="89">
        <f t="shared" si="238"/>
        <v>0</v>
      </c>
      <c r="AB414" s="89">
        <f t="shared" si="239"/>
        <v>0</v>
      </c>
      <c r="AC414" s="89">
        <f t="shared" si="240"/>
        <v>0</v>
      </c>
      <c r="AD414" s="89">
        <f t="shared" si="241"/>
        <v>0</v>
      </c>
      <c r="AE414" s="89">
        <f t="shared" si="242"/>
        <v>0</v>
      </c>
      <c r="AF414" s="89">
        <f t="shared" si="243"/>
        <v>0</v>
      </c>
      <c r="AG414" s="89">
        <f t="shared" si="243"/>
        <v>0</v>
      </c>
      <c r="AH414" s="65">
        <v>0</v>
      </c>
      <c r="AI414" s="65">
        <v>0</v>
      </c>
      <c r="AJ414" s="65">
        <v>0</v>
      </c>
      <c r="AK414" s="65">
        <v>0</v>
      </c>
      <c r="AL414" s="65">
        <v>0</v>
      </c>
      <c r="AM414" s="65">
        <v>0</v>
      </c>
      <c r="AN414" s="89">
        <v>0</v>
      </c>
      <c r="AO414" s="89">
        <v>0</v>
      </c>
      <c r="AP414" s="89">
        <v>0</v>
      </c>
      <c r="AQ414" s="89">
        <v>0</v>
      </c>
      <c r="AR414" s="89">
        <v>-148</v>
      </c>
      <c r="AS414" s="89">
        <v>0</v>
      </c>
      <c r="AT414" s="89">
        <v>0</v>
      </c>
      <c r="AU414" s="89">
        <v>0</v>
      </c>
      <c r="AV414" s="89">
        <v>0</v>
      </c>
      <c r="AW414" s="89">
        <v>0</v>
      </c>
      <c r="AX414" s="89">
        <v>0</v>
      </c>
      <c r="AY414" s="89">
        <v>0</v>
      </c>
      <c r="AZ414" s="65">
        <f t="shared" si="246"/>
        <v>0</v>
      </c>
      <c r="BA414" s="65">
        <f t="shared" si="246"/>
        <v>0</v>
      </c>
      <c r="BB414" s="65">
        <f t="shared" si="246"/>
        <v>0</v>
      </c>
      <c r="BC414" s="65">
        <f t="shared" si="244"/>
        <v>0</v>
      </c>
      <c r="BD414" s="65">
        <f t="shared" si="244"/>
        <v>0</v>
      </c>
      <c r="BE414" s="65">
        <f t="shared" si="244"/>
        <v>0</v>
      </c>
      <c r="BF414" s="65">
        <f t="shared" si="247"/>
        <v>0</v>
      </c>
      <c r="BG414" s="65">
        <f t="shared" si="247"/>
        <v>0</v>
      </c>
      <c r="BH414" s="65">
        <f t="shared" si="247"/>
        <v>0</v>
      </c>
      <c r="BI414" s="65">
        <f t="shared" si="245"/>
        <v>0</v>
      </c>
      <c r="BJ414" s="65">
        <f t="shared" si="245"/>
        <v>0</v>
      </c>
      <c r="BK414" s="65">
        <f t="shared" si="245"/>
        <v>0</v>
      </c>
    </row>
    <row r="415" spans="2:63" hidden="1" outlineLevel="1">
      <c r="B415" s="56" t="s">
        <v>52</v>
      </c>
      <c r="C415" s="56" t="s">
        <v>132</v>
      </c>
      <c r="D415" s="88">
        <f t="shared" si="221"/>
        <v>0</v>
      </c>
      <c r="E415" s="88">
        <f t="shared" si="222"/>
        <v>0</v>
      </c>
      <c r="F415" s="65">
        <f t="shared" si="223"/>
        <v>0</v>
      </c>
      <c r="G415" s="65">
        <f t="shared" si="224"/>
        <v>0</v>
      </c>
      <c r="H415" s="65">
        <f t="shared" si="225"/>
        <v>0</v>
      </c>
      <c r="J415" s="88">
        <f t="shared" si="226"/>
        <v>0.30233918275901323</v>
      </c>
      <c r="K415" s="88">
        <f t="shared" si="227"/>
        <v>0.12386860133278009</v>
      </c>
      <c r="L415" s="88">
        <f t="shared" si="228"/>
        <v>0.13222723531624195</v>
      </c>
      <c r="M415" s="88">
        <f t="shared" si="229"/>
        <v>0.1679988102863024</v>
      </c>
      <c r="N415" s="88">
        <f t="shared" si="230"/>
        <v>0.21758625555448893</v>
      </c>
      <c r="O415" s="88">
        <f t="shared" si="231"/>
        <v>5.5979914751173407E-2</v>
      </c>
      <c r="P415" s="65">
        <f t="shared" si="232"/>
        <v>0</v>
      </c>
      <c r="Q415" s="65">
        <f t="shared" si="232"/>
        <v>0</v>
      </c>
      <c r="R415" s="65">
        <f t="shared" si="232"/>
        <v>0</v>
      </c>
      <c r="S415" s="65">
        <f t="shared" si="232"/>
        <v>0</v>
      </c>
      <c r="T415" s="65">
        <f t="shared" si="233"/>
        <v>0</v>
      </c>
      <c r="U415" s="65">
        <f t="shared" si="233"/>
        <v>0</v>
      </c>
      <c r="V415" s="89">
        <f t="shared" si="234"/>
        <v>0</v>
      </c>
      <c r="W415" s="89">
        <f t="shared" si="235"/>
        <v>0</v>
      </c>
      <c r="X415" s="89">
        <f t="shared" si="236"/>
        <v>0</v>
      </c>
      <c r="Y415" s="89">
        <f t="shared" si="237"/>
        <v>0</v>
      </c>
      <c r="Z415" s="89">
        <f t="shared" si="238"/>
        <v>0</v>
      </c>
      <c r="AA415" s="89">
        <f t="shared" si="238"/>
        <v>0</v>
      </c>
      <c r="AB415" s="89">
        <f t="shared" si="239"/>
        <v>0</v>
      </c>
      <c r="AC415" s="89">
        <f t="shared" si="240"/>
        <v>0</v>
      </c>
      <c r="AD415" s="89">
        <f t="shared" si="241"/>
        <v>0</v>
      </c>
      <c r="AE415" s="89">
        <f t="shared" si="242"/>
        <v>0</v>
      </c>
      <c r="AF415" s="89">
        <f t="shared" si="243"/>
        <v>0</v>
      </c>
      <c r="AG415" s="89">
        <f t="shared" si="243"/>
        <v>0</v>
      </c>
      <c r="AH415" s="65">
        <v>0</v>
      </c>
      <c r="AI415" s="65">
        <v>0</v>
      </c>
      <c r="AJ415" s="65">
        <v>0</v>
      </c>
      <c r="AK415" s="65">
        <v>0</v>
      </c>
      <c r="AL415" s="65">
        <v>0</v>
      </c>
      <c r="AM415" s="65">
        <v>0</v>
      </c>
      <c r="AN415" s="89">
        <v>0</v>
      </c>
      <c r="AO415" s="89">
        <v>0</v>
      </c>
      <c r="AP415" s="89">
        <v>0</v>
      </c>
      <c r="AQ415" s="89">
        <v>0</v>
      </c>
      <c r="AR415" s="89">
        <v>0</v>
      </c>
      <c r="AS415" s="89">
        <v>0</v>
      </c>
      <c r="AT415" s="89">
        <v>0</v>
      </c>
      <c r="AU415" s="89">
        <v>0</v>
      </c>
      <c r="AV415" s="89">
        <v>0</v>
      </c>
      <c r="AW415" s="89">
        <v>0</v>
      </c>
      <c r="AX415" s="89">
        <v>0</v>
      </c>
      <c r="AY415" s="89">
        <v>0</v>
      </c>
      <c r="AZ415" s="65">
        <f t="shared" si="246"/>
        <v>0</v>
      </c>
      <c r="BA415" s="65">
        <f t="shared" si="246"/>
        <v>0</v>
      </c>
      <c r="BB415" s="65">
        <f t="shared" si="246"/>
        <v>0</v>
      </c>
      <c r="BC415" s="65">
        <f t="shared" si="244"/>
        <v>0</v>
      </c>
      <c r="BD415" s="65">
        <f t="shared" si="244"/>
        <v>0</v>
      </c>
      <c r="BE415" s="65">
        <f t="shared" si="244"/>
        <v>0</v>
      </c>
      <c r="BF415" s="65">
        <f t="shared" si="247"/>
        <v>0</v>
      </c>
      <c r="BG415" s="65">
        <f t="shared" si="247"/>
        <v>0</v>
      </c>
      <c r="BH415" s="65">
        <f t="shared" si="247"/>
        <v>0</v>
      </c>
      <c r="BI415" s="65">
        <f t="shared" si="245"/>
        <v>0</v>
      </c>
      <c r="BJ415" s="65">
        <f t="shared" si="245"/>
        <v>0</v>
      </c>
      <c r="BK415" s="65">
        <f t="shared" si="245"/>
        <v>0</v>
      </c>
    </row>
    <row r="416" spans="2:63" hidden="1" outlineLevel="1">
      <c r="B416" s="56" t="s">
        <v>52</v>
      </c>
      <c r="C416" s="56" t="s">
        <v>133</v>
      </c>
      <c r="D416" s="88">
        <f t="shared" si="221"/>
        <v>0</v>
      </c>
      <c r="E416" s="88">
        <f t="shared" si="222"/>
        <v>0</v>
      </c>
      <c r="F416" s="65">
        <f t="shared" si="223"/>
        <v>0</v>
      </c>
      <c r="G416" s="65">
        <f t="shared" si="224"/>
        <v>0</v>
      </c>
      <c r="H416" s="65">
        <f t="shared" si="225"/>
        <v>0</v>
      </c>
      <c r="J416" s="88">
        <f t="shared" si="226"/>
        <v>0.30233918275901323</v>
      </c>
      <c r="K416" s="88">
        <f t="shared" si="227"/>
        <v>0.12386860133278009</v>
      </c>
      <c r="L416" s="88">
        <f t="shared" si="228"/>
        <v>0.13222723531624195</v>
      </c>
      <c r="M416" s="88">
        <f t="shared" si="229"/>
        <v>0.1679988102863024</v>
      </c>
      <c r="N416" s="88">
        <f t="shared" si="230"/>
        <v>0.21758625555448893</v>
      </c>
      <c r="O416" s="88">
        <f t="shared" si="231"/>
        <v>5.5979914751173407E-2</v>
      </c>
      <c r="P416" s="65">
        <f t="shared" si="232"/>
        <v>0</v>
      </c>
      <c r="Q416" s="65">
        <f t="shared" si="232"/>
        <v>0</v>
      </c>
      <c r="R416" s="65">
        <f t="shared" si="232"/>
        <v>0</v>
      </c>
      <c r="S416" s="65">
        <f t="shared" si="232"/>
        <v>0</v>
      </c>
      <c r="T416" s="65">
        <f t="shared" si="233"/>
        <v>0</v>
      </c>
      <c r="U416" s="65">
        <f t="shared" si="233"/>
        <v>0</v>
      </c>
      <c r="V416" s="89">
        <f t="shared" si="234"/>
        <v>0</v>
      </c>
      <c r="W416" s="89">
        <f t="shared" si="235"/>
        <v>0</v>
      </c>
      <c r="X416" s="89">
        <f t="shared" si="236"/>
        <v>0</v>
      </c>
      <c r="Y416" s="89">
        <f t="shared" si="237"/>
        <v>0</v>
      </c>
      <c r="Z416" s="89">
        <f t="shared" si="238"/>
        <v>0</v>
      </c>
      <c r="AA416" s="89">
        <f t="shared" si="238"/>
        <v>0</v>
      </c>
      <c r="AB416" s="89">
        <f t="shared" si="239"/>
        <v>0</v>
      </c>
      <c r="AC416" s="89">
        <f t="shared" si="240"/>
        <v>0</v>
      </c>
      <c r="AD416" s="89">
        <f t="shared" si="241"/>
        <v>0</v>
      </c>
      <c r="AE416" s="89">
        <f t="shared" si="242"/>
        <v>0</v>
      </c>
      <c r="AF416" s="89">
        <f t="shared" si="243"/>
        <v>0</v>
      </c>
      <c r="AG416" s="89">
        <f t="shared" si="243"/>
        <v>0</v>
      </c>
      <c r="AH416" s="65">
        <v>0</v>
      </c>
      <c r="AI416" s="65">
        <v>0</v>
      </c>
      <c r="AJ416" s="65">
        <v>0</v>
      </c>
      <c r="AK416" s="65">
        <v>0</v>
      </c>
      <c r="AL416" s="65">
        <v>0</v>
      </c>
      <c r="AM416" s="65">
        <v>0</v>
      </c>
      <c r="AN416" s="89">
        <v>0</v>
      </c>
      <c r="AO416" s="89">
        <v>0</v>
      </c>
      <c r="AP416" s="89">
        <v>0</v>
      </c>
      <c r="AQ416" s="89">
        <v>0</v>
      </c>
      <c r="AR416" s="89">
        <v>0</v>
      </c>
      <c r="AS416" s="89">
        <v>0</v>
      </c>
      <c r="AT416" s="89">
        <v>0</v>
      </c>
      <c r="AU416" s="89">
        <v>0</v>
      </c>
      <c r="AV416" s="89">
        <v>0</v>
      </c>
      <c r="AW416" s="89">
        <v>0</v>
      </c>
      <c r="AX416" s="89">
        <v>0</v>
      </c>
      <c r="AY416" s="89">
        <v>0</v>
      </c>
      <c r="AZ416" s="65">
        <f t="shared" si="246"/>
        <v>0</v>
      </c>
      <c r="BA416" s="65">
        <f t="shared" si="246"/>
        <v>0</v>
      </c>
      <c r="BB416" s="65">
        <f t="shared" si="246"/>
        <v>0</v>
      </c>
      <c r="BC416" s="65">
        <f t="shared" si="244"/>
        <v>0</v>
      </c>
      <c r="BD416" s="65">
        <f t="shared" si="244"/>
        <v>0</v>
      </c>
      <c r="BE416" s="65">
        <f t="shared" si="244"/>
        <v>0</v>
      </c>
      <c r="BF416" s="65">
        <f t="shared" si="247"/>
        <v>0</v>
      </c>
      <c r="BG416" s="65">
        <f t="shared" si="247"/>
        <v>0</v>
      </c>
      <c r="BH416" s="65">
        <f t="shared" si="247"/>
        <v>0</v>
      </c>
      <c r="BI416" s="65">
        <f t="shared" si="245"/>
        <v>0</v>
      </c>
      <c r="BJ416" s="65">
        <f t="shared" si="245"/>
        <v>0</v>
      </c>
      <c r="BK416" s="65">
        <f t="shared" si="245"/>
        <v>0</v>
      </c>
    </row>
    <row r="417" spans="2:63" hidden="1" outlineLevel="1">
      <c r="B417" s="56" t="s">
        <v>52</v>
      </c>
      <c r="C417" s="56" t="s">
        <v>134</v>
      </c>
      <c r="D417" s="88">
        <f t="shared" si="221"/>
        <v>0</v>
      </c>
      <c r="E417" s="88">
        <f t="shared" si="222"/>
        <v>0</v>
      </c>
      <c r="F417" s="65">
        <f t="shared" si="223"/>
        <v>0</v>
      </c>
      <c r="G417" s="65">
        <f t="shared" si="224"/>
        <v>0</v>
      </c>
      <c r="H417" s="65">
        <f t="shared" si="225"/>
        <v>0</v>
      </c>
      <c r="J417" s="88">
        <f t="shared" si="226"/>
        <v>0.30233918275901323</v>
      </c>
      <c r="K417" s="88">
        <f t="shared" si="227"/>
        <v>0.12386860133278009</v>
      </c>
      <c r="L417" s="88">
        <f t="shared" si="228"/>
        <v>0.13222723531624195</v>
      </c>
      <c r="M417" s="88">
        <f t="shared" si="229"/>
        <v>0.1679988102863024</v>
      </c>
      <c r="N417" s="88">
        <f t="shared" si="230"/>
        <v>0.21758625555448893</v>
      </c>
      <c r="O417" s="88">
        <f t="shared" si="231"/>
        <v>5.5979914751173407E-2</v>
      </c>
      <c r="P417" s="65">
        <f t="shared" si="232"/>
        <v>0</v>
      </c>
      <c r="Q417" s="65">
        <f t="shared" si="232"/>
        <v>0</v>
      </c>
      <c r="R417" s="65">
        <f t="shared" si="232"/>
        <v>0</v>
      </c>
      <c r="S417" s="65">
        <f t="shared" si="232"/>
        <v>0</v>
      </c>
      <c r="T417" s="65">
        <f t="shared" si="233"/>
        <v>0</v>
      </c>
      <c r="U417" s="65">
        <f t="shared" si="233"/>
        <v>0</v>
      </c>
      <c r="V417" s="89">
        <f t="shared" si="234"/>
        <v>0</v>
      </c>
      <c r="W417" s="89">
        <f t="shared" si="235"/>
        <v>0</v>
      </c>
      <c r="X417" s="89">
        <f t="shared" si="236"/>
        <v>0</v>
      </c>
      <c r="Y417" s="89">
        <f t="shared" si="237"/>
        <v>0</v>
      </c>
      <c r="Z417" s="89">
        <f t="shared" si="238"/>
        <v>0</v>
      </c>
      <c r="AA417" s="89">
        <f t="shared" si="238"/>
        <v>0</v>
      </c>
      <c r="AB417" s="89">
        <f t="shared" si="239"/>
        <v>0</v>
      </c>
      <c r="AC417" s="89">
        <f t="shared" si="240"/>
        <v>0</v>
      </c>
      <c r="AD417" s="89">
        <f t="shared" si="241"/>
        <v>0</v>
      </c>
      <c r="AE417" s="89">
        <f t="shared" si="242"/>
        <v>0</v>
      </c>
      <c r="AF417" s="89">
        <f t="shared" si="243"/>
        <v>0</v>
      </c>
      <c r="AG417" s="89">
        <f t="shared" si="243"/>
        <v>0</v>
      </c>
      <c r="AH417" s="65">
        <v>0</v>
      </c>
      <c r="AI417" s="65">
        <v>0</v>
      </c>
      <c r="AJ417" s="65">
        <v>0</v>
      </c>
      <c r="AK417" s="65">
        <v>0</v>
      </c>
      <c r="AL417" s="65">
        <v>0</v>
      </c>
      <c r="AM417" s="65">
        <v>0</v>
      </c>
      <c r="AN417" s="89">
        <v>0</v>
      </c>
      <c r="AO417" s="89">
        <v>0</v>
      </c>
      <c r="AP417" s="89">
        <v>0</v>
      </c>
      <c r="AQ417" s="89">
        <v>0</v>
      </c>
      <c r="AR417" s="89">
        <v>0</v>
      </c>
      <c r="AS417" s="89">
        <v>0</v>
      </c>
      <c r="AT417" s="89">
        <v>0</v>
      </c>
      <c r="AU417" s="89">
        <v>0</v>
      </c>
      <c r="AV417" s="89">
        <v>0</v>
      </c>
      <c r="AW417" s="89">
        <v>0</v>
      </c>
      <c r="AX417" s="89">
        <v>0</v>
      </c>
      <c r="AY417" s="89">
        <v>0</v>
      </c>
      <c r="AZ417" s="65">
        <f t="shared" si="246"/>
        <v>0</v>
      </c>
      <c r="BA417" s="65">
        <f t="shared" si="246"/>
        <v>0</v>
      </c>
      <c r="BB417" s="65">
        <f t="shared" si="246"/>
        <v>0</v>
      </c>
      <c r="BC417" s="65">
        <f t="shared" si="244"/>
        <v>0</v>
      </c>
      <c r="BD417" s="65">
        <f t="shared" si="244"/>
        <v>0</v>
      </c>
      <c r="BE417" s="65">
        <f t="shared" si="244"/>
        <v>0</v>
      </c>
      <c r="BF417" s="65">
        <f t="shared" si="247"/>
        <v>0</v>
      </c>
      <c r="BG417" s="65">
        <f t="shared" si="247"/>
        <v>0</v>
      </c>
      <c r="BH417" s="65">
        <f t="shared" si="247"/>
        <v>0</v>
      </c>
      <c r="BI417" s="65">
        <f t="shared" si="245"/>
        <v>0</v>
      </c>
      <c r="BJ417" s="65">
        <f t="shared" si="245"/>
        <v>0</v>
      </c>
      <c r="BK417" s="65">
        <f t="shared" si="245"/>
        <v>0</v>
      </c>
    </row>
    <row r="418" spans="2:63" hidden="1" outlineLevel="1">
      <c r="B418" s="56" t="s">
        <v>52</v>
      </c>
      <c r="C418" s="56" t="s">
        <v>39</v>
      </c>
      <c r="D418" s="88">
        <f t="shared" si="221"/>
        <v>0</v>
      </c>
      <c r="E418" s="88">
        <f t="shared" si="222"/>
        <v>0</v>
      </c>
      <c r="F418" s="65">
        <f t="shared" si="223"/>
        <v>0</v>
      </c>
      <c r="G418" s="65">
        <f t="shared" si="224"/>
        <v>0</v>
      </c>
      <c r="H418" s="65">
        <f t="shared" si="225"/>
        <v>0</v>
      </c>
      <c r="J418" s="88">
        <f t="shared" si="226"/>
        <v>0.30233918275901323</v>
      </c>
      <c r="K418" s="88">
        <f t="shared" si="227"/>
        <v>0.12386860133278009</v>
      </c>
      <c r="L418" s="88">
        <f t="shared" si="228"/>
        <v>0.13222723531624195</v>
      </c>
      <c r="M418" s="88">
        <f t="shared" si="229"/>
        <v>0.1679988102863024</v>
      </c>
      <c r="N418" s="88">
        <f t="shared" si="230"/>
        <v>0.21758625555448893</v>
      </c>
      <c r="O418" s="88">
        <f t="shared" si="231"/>
        <v>5.5979914751173407E-2</v>
      </c>
      <c r="P418" s="65">
        <f t="shared" si="232"/>
        <v>0</v>
      </c>
      <c r="Q418" s="65">
        <f t="shared" si="232"/>
        <v>0</v>
      </c>
      <c r="R418" s="65">
        <f t="shared" si="232"/>
        <v>0</v>
      </c>
      <c r="S418" s="65">
        <f t="shared" si="232"/>
        <v>0</v>
      </c>
      <c r="T418" s="65">
        <f t="shared" si="233"/>
        <v>0</v>
      </c>
      <c r="U418" s="65">
        <f t="shared" si="233"/>
        <v>0</v>
      </c>
      <c r="V418" s="89">
        <f t="shared" si="234"/>
        <v>0</v>
      </c>
      <c r="W418" s="89">
        <f t="shared" si="235"/>
        <v>0</v>
      </c>
      <c r="X418" s="89">
        <f t="shared" si="236"/>
        <v>0</v>
      </c>
      <c r="Y418" s="89">
        <f t="shared" si="237"/>
        <v>0</v>
      </c>
      <c r="Z418" s="89">
        <f t="shared" si="238"/>
        <v>0</v>
      </c>
      <c r="AA418" s="89">
        <f t="shared" si="238"/>
        <v>0</v>
      </c>
      <c r="AB418" s="89">
        <f t="shared" si="239"/>
        <v>0</v>
      </c>
      <c r="AC418" s="89">
        <f t="shared" si="240"/>
        <v>0</v>
      </c>
      <c r="AD418" s="89">
        <f t="shared" si="241"/>
        <v>0</v>
      </c>
      <c r="AE418" s="89">
        <f t="shared" si="242"/>
        <v>0</v>
      </c>
      <c r="AF418" s="89">
        <f t="shared" si="243"/>
        <v>0</v>
      </c>
      <c r="AG418" s="89">
        <f t="shared" si="243"/>
        <v>0</v>
      </c>
      <c r="AH418" s="65">
        <v>0</v>
      </c>
      <c r="AI418" s="65">
        <v>0</v>
      </c>
      <c r="AJ418" s="65">
        <v>0</v>
      </c>
      <c r="AK418" s="65">
        <v>0</v>
      </c>
      <c r="AL418" s="65">
        <v>0</v>
      </c>
      <c r="AM418" s="65">
        <v>0</v>
      </c>
      <c r="AN418" s="89">
        <v>0</v>
      </c>
      <c r="AO418" s="89">
        <v>0</v>
      </c>
      <c r="AP418" s="89">
        <v>0</v>
      </c>
      <c r="AQ418" s="89">
        <v>0</v>
      </c>
      <c r="AR418" s="89">
        <v>0</v>
      </c>
      <c r="AS418" s="89">
        <v>0</v>
      </c>
      <c r="AT418" s="89">
        <v>0</v>
      </c>
      <c r="AU418" s="89">
        <v>0</v>
      </c>
      <c r="AV418" s="89">
        <v>0</v>
      </c>
      <c r="AW418" s="89">
        <v>0</v>
      </c>
      <c r="AX418" s="89">
        <v>0</v>
      </c>
      <c r="AY418" s="89">
        <v>0</v>
      </c>
      <c r="AZ418" s="65">
        <f t="shared" si="246"/>
        <v>0</v>
      </c>
      <c r="BA418" s="65">
        <f t="shared" si="246"/>
        <v>0</v>
      </c>
      <c r="BB418" s="65">
        <f t="shared" si="246"/>
        <v>0</v>
      </c>
      <c r="BC418" s="65">
        <f t="shared" si="244"/>
        <v>0</v>
      </c>
      <c r="BD418" s="65">
        <f t="shared" si="244"/>
        <v>0</v>
      </c>
      <c r="BE418" s="65">
        <f t="shared" si="244"/>
        <v>0</v>
      </c>
      <c r="BF418" s="65">
        <f t="shared" si="247"/>
        <v>0</v>
      </c>
      <c r="BG418" s="65">
        <f t="shared" si="247"/>
        <v>0</v>
      </c>
      <c r="BH418" s="65">
        <f t="shared" si="247"/>
        <v>0</v>
      </c>
      <c r="BI418" s="65">
        <f t="shared" si="245"/>
        <v>0</v>
      </c>
      <c r="BJ418" s="65">
        <f t="shared" si="245"/>
        <v>0</v>
      </c>
      <c r="BK418" s="65">
        <f t="shared" si="245"/>
        <v>0</v>
      </c>
    </row>
    <row r="419" spans="2:63" hidden="1" outlineLevel="1">
      <c r="B419" s="56" t="s">
        <v>52</v>
      </c>
      <c r="C419" s="56" t="s">
        <v>38</v>
      </c>
      <c r="D419" s="88">
        <f t="shared" si="221"/>
        <v>0</v>
      </c>
      <c r="E419" s="88">
        <f t="shared" si="222"/>
        <v>0</v>
      </c>
      <c r="F419" s="65">
        <f t="shared" si="223"/>
        <v>0</v>
      </c>
      <c r="G419" s="65">
        <f t="shared" si="224"/>
        <v>0</v>
      </c>
      <c r="H419" s="65">
        <f t="shared" si="225"/>
        <v>0</v>
      </c>
      <c r="J419" s="88">
        <f t="shared" si="226"/>
        <v>0.30233918275901323</v>
      </c>
      <c r="K419" s="88">
        <f t="shared" si="227"/>
        <v>0.12386860133278009</v>
      </c>
      <c r="L419" s="88">
        <f t="shared" si="228"/>
        <v>0.13222723531624195</v>
      </c>
      <c r="M419" s="88">
        <f t="shared" si="229"/>
        <v>0.1679988102863024</v>
      </c>
      <c r="N419" s="88">
        <f t="shared" si="230"/>
        <v>0.21758625555448893</v>
      </c>
      <c r="O419" s="88">
        <f t="shared" si="231"/>
        <v>5.5979914751173407E-2</v>
      </c>
      <c r="P419" s="65">
        <f t="shared" si="232"/>
        <v>0</v>
      </c>
      <c r="Q419" s="65">
        <f t="shared" si="232"/>
        <v>0</v>
      </c>
      <c r="R419" s="65">
        <f t="shared" si="232"/>
        <v>0</v>
      </c>
      <c r="S419" s="65">
        <f t="shared" si="232"/>
        <v>0</v>
      </c>
      <c r="T419" s="65">
        <f t="shared" si="233"/>
        <v>0</v>
      </c>
      <c r="U419" s="65">
        <f t="shared" si="233"/>
        <v>0</v>
      </c>
      <c r="V419" s="89">
        <f t="shared" si="234"/>
        <v>0</v>
      </c>
      <c r="W419" s="89">
        <f t="shared" si="235"/>
        <v>0</v>
      </c>
      <c r="X419" s="89">
        <f t="shared" si="236"/>
        <v>0</v>
      </c>
      <c r="Y419" s="89">
        <f t="shared" si="237"/>
        <v>0</v>
      </c>
      <c r="Z419" s="89">
        <f t="shared" si="238"/>
        <v>0</v>
      </c>
      <c r="AA419" s="89">
        <f t="shared" si="238"/>
        <v>0</v>
      </c>
      <c r="AB419" s="89">
        <f t="shared" si="239"/>
        <v>0</v>
      </c>
      <c r="AC419" s="89">
        <f t="shared" si="240"/>
        <v>0</v>
      </c>
      <c r="AD419" s="89">
        <f t="shared" si="241"/>
        <v>0</v>
      </c>
      <c r="AE419" s="89">
        <f t="shared" si="242"/>
        <v>0</v>
      </c>
      <c r="AF419" s="89">
        <f t="shared" si="243"/>
        <v>0</v>
      </c>
      <c r="AG419" s="89">
        <f t="shared" si="243"/>
        <v>0</v>
      </c>
      <c r="AH419" s="65">
        <v>0</v>
      </c>
      <c r="AI419" s="65">
        <v>0</v>
      </c>
      <c r="AJ419" s="65">
        <v>0</v>
      </c>
      <c r="AK419" s="65">
        <v>0</v>
      </c>
      <c r="AL419" s="65">
        <v>0</v>
      </c>
      <c r="AM419" s="65">
        <v>0</v>
      </c>
      <c r="AN419" s="89">
        <v>0</v>
      </c>
      <c r="AO419" s="89">
        <v>0</v>
      </c>
      <c r="AP419" s="89">
        <v>0</v>
      </c>
      <c r="AQ419" s="89">
        <v>0</v>
      </c>
      <c r="AR419" s="89">
        <v>0</v>
      </c>
      <c r="AS419" s="89">
        <v>0</v>
      </c>
      <c r="AT419" s="89">
        <v>0</v>
      </c>
      <c r="AU419" s="89">
        <v>0</v>
      </c>
      <c r="AV419" s="89">
        <v>0</v>
      </c>
      <c r="AW419" s="89">
        <v>0</v>
      </c>
      <c r="AX419" s="89">
        <v>0</v>
      </c>
      <c r="AY419" s="89">
        <v>0</v>
      </c>
      <c r="AZ419" s="65">
        <f t="shared" si="246"/>
        <v>0</v>
      </c>
      <c r="BA419" s="65">
        <f t="shared" si="246"/>
        <v>0</v>
      </c>
      <c r="BB419" s="65">
        <f t="shared" si="246"/>
        <v>0</v>
      </c>
      <c r="BC419" s="65">
        <f t="shared" si="244"/>
        <v>0</v>
      </c>
      <c r="BD419" s="65">
        <f t="shared" si="244"/>
        <v>0</v>
      </c>
      <c r="BE419" s="65">
        <f t="shared" si="244"/>
        <v>0</v>
      </c>
      <c r="BF419" s="65">
        <f t="shared" si="247"/>
        <v>0</v>
      </c>
      <c r="BG419" s="65">
        <f t="shared" si="247"/>
        <v>0</v>
      </c>
      <c r="BH419" s="65">
        <f t="shared" si="247"/>
        <v>0</v>
      </c>
      <c r="BI419" s="65">
        <f t="shared" si="245"/>
        <v>0</v>
      </c>
      <c r="BJ419" s="65">
        <f t="shared" si="245"/>
        <v>0</v>
      </c>
      <c r="BK419" s="65">
        <f t="shared" si="245"/>
        <v>0</v>
      </c>
    </row>
    <row r="420" spans="2:63" hidden="1" outlineLevel="1">
      <c r="B420" s="56" t="s">
        <v>52</v>
      </c>
      <c r="C420" s="56" t="s">
        <v>37</v>
      </c>
      <c r="D420" s="88">
        <f t="shared" si="221"/>
        <v>0</v>
      </c>
      <c r="E420" s="88">
        <f t="shared" si="222"/>
        <v>0</v>
      </c>
      <c r="F420" s="65">
        <f t="shared" si="223"/>
        <v>0</v>
      </c>
      <c r="G420" s="65">
        <f t="shared" si="224"/>
        <v>0</v>
      </c>
      <c r="H420" s="65">
        <f t="shared" si="225"/>
        <v>0</v>
      </c>
      <c r="J420" s="88">
        <f t="shared" si="226"/>
        <v>0.30233918275901323</v>
      </c>
      <c r="K420" s="88">
        <f t="shared" si="227"/>
        <v>0.12386860133278009</v>
      </c>
      <c r="L420" s="88">
        <f t="shared" si="228"/>
        <v>0.13222723531624195</v>
      </c>
      <c r="M420" s="88">
        <f t="shared" si="229"/>
        <v>0.1679988102863024</v>
      </c>
      <c r="N420" s="88">
        <f t="shared" si="230"/>
        <v>0.21758625555448893</v>
      </c>
      <c r="O420" s="88">
        <f t="shared" si="231"/>
        <v>5.5979914751173407E-2</v>
      </c>
      <c r="P420" s="65">
        <f t="shared" si="232"/>
        <v>0</v>
      </c>
      <c r="Q420" s="65">
        <f t="shared" si="232"/>
        <v>0</v>
      </c>
      <c r="R420" s="65">
        <f t="shared" si="232"/>
        <v>0</v>
      </c>
      <c r="S420" s="65">
        <f t="shared" si="232"/>
        <v>0</v>
      </c>
      <c r="T420" s="65">
        <f t="shared" si="233"/>
        <v>0</v>
      </c>
      <c r="U420" s="65">
        <f t="shared" si="233"/>
        <v>0</v>
      </c>
      <c r="V420" s="89">
        <f t="shared" si="234"/>
        <v>0</v>
      </c>
      <c r="W420" s="89">
        <f t="shared" si="235"/>
        <v>0</v>
      </c>
      <c r="X420" s="89">
        <f t="shared" si="236"/>
        <v>0</v>
      </c>
      <c r="Y420" s="89">
        <f t="shared" si="237"/>
        <v>0</v>
      </c>
      <c r="Z420" s="89">
        <f t="shared" si="238"/>
        <v>0</v>
      </c>
      <c r="AA420" s="89">
        <f t="shared" si="238"/>
        <v>0</v>
      </c>
      <c r="AB420" s="89">
        <f t="shared" si="239"/>
        <v>0</v>
      </c>
      <c r="AC420" s="89">
        <f t="shared" si="240"/>
        <v>0</v>
      </c>
      <c r="AD420" s="89">
        <f t="shared" si="241"/>
        <v>0</v>
      </c>
      <c r="AE420" s="89">
        <f t="shared" si="242"/>
        <v>0</v>
      </c>
      <c r="AF420" s="89">
        <f t="shared" si="243"/>
        <v>0</v>
      </c>
      <c r="AG420" s="89">
        <f t="shared" si="243"/>
        <v>0</v>
      </c>
      <c r="AH420" s="65">
        <v>0</v>
      </c>
      <c r="AI420" s="65">
        <v>0</v>
      </c>
      <c r="AJ420" s="65">
        <v>0</v>
      </c>
      <c r="AK420" s="65">
        <v>0</v>
      </c>
      <c r="AL420" s="65">
        <v>0</v>
      </c>
      <c r="AM420" s="65">
        <v>0</v>
      </c>
      <c r="AN420" s="89">
        <v>0</v>
      </c>
      <c r="AO420" s="89">
        <v>0</v>
      </c>
      <c r="AP420" s="89">
        <v>0</v>
      </c>
      <c r="AQ420" s="89">
        <v>0</v>
      </c>
      <c r="AR420" s="89">
        <v>0</v>
      </c>
      <c r="AS420" s="89">
        <v>0</v>
      </c>
      <c r="AT420" s="89">
        <v>0</v>
      </c>
      <c r="AU420" s="89">
        <v>0</v>
      </c>
      <c r="AV420" s="89">
        <v>0</v>
      </c>
      <c r="AW420" s="89">
        <v>0</v>
      </c>
      <c r="AX420" s="89">
        <v>0</v>
      </c>
      <c r="AY420" s="89">
        <v>0</v>
      </c>
      <c r="AZ420" s="65">
        <f t="shared" si="246"/>
        <v>0</v>
      </c>
      <c r="BA420" s="65">
        <f t="shared" si="246"/>
        <v>0</v>
      </c>
      <c r="BB420" s="65">
        <f t="shared" si="246"/>
        <v>0</v>
      </c>
      <c r="BC420" s="65">
        <f t="shared" si="244"/>
        <v>0</v>
      </c>
      <c r="BD420" s="65">
        <f t="shared" si="244"/>
        <v>0</v>
      </c>
      <c r="BE420" s="65">
        <f t="shared" si="244"/>
        <v>0</v>
      </c>
      <c r="BF420" s="65">
        <f t="shared" si="247"/>
        <v>0</v>
      </c>
      <c r="BG420" s="65">
        <f t="shared" si="247"/>
        <v>0</v>
      </c>
      <c r="BH420" s="65">
        <f t="shared" si="247"/>
        <v>0</v>
      </c>
      <c r="BI420" s="65">
        <f t="shared" si="245"/>
        <v>0</v>
      </c>
      <c r="BJ420" s="65">
        <f t="shared" si="245"/>
        <v>0</v>
      </c>
      <c r="BK420" s="65">
        <f t="shared" si="245"/>
        <v>0</v>
      </c>
    </row>
    <row r="421" spans="2:63" hidden="1" outlineLevel="1">
      <c r="B421" s="56" t="s">
        <v>52</v>
      </c>
      <c r="C421" s="56" t="s">
        <v>36</v>
      </c>
      <c r="D421" s="88">
        <f t="shared" si="221"/>
        <v>0</v>
      </c>
      <c r="E421" s="88">
        <f t="shared" si="222"/>
        <v>0</v>
      </c>
      <c r="F421" s="65">
        <f t="shared" si="223"/>
        <v>0</v>
      </c>
      <c r="G421" s="65">
        <f t="shared" si="224"/>
        <v>0</v>
      </c>
      <c r="H421" s="65">
        <f t="shared" si="225"/>
        <v>0</v>
      </c>
      <c r="J421" s="88">
        <f t="shared" si="226"/>
        <v>0.30233918275901323</v>
      </c>
      <c r="K421" s="88">
        <f t="shared" si="227"/>
        <v>0.12386860133278009</v>
      </c>
      <c r="L421" s="88">
        <f t="shared" si="228"/>
        <v>0.13222723531624195</v>
      </c>
      <c r="M421" s="88">
        <f t="shared" si="229"/>
        <v>0.1679988102863024</v>
      </c>
      <c r="N421" s="88">
        <f t="shared" si="230"/>
        <v>0.21758625555448893</v>
      </c>
      <c r="O421" s="88">
        <f t="shared" si="231"/>
        <v>5.5979914751173407E-2</v>
      </c>
      <c r="P421" s="65">
        <f t="shared" si="232"/>
        <v>0</v>
      </c>
      <c r="Q421" s="65">
        <f t="shared" si="232"/>
        <v>0</v>
      </c>
      <c r="R421" s="65">
        <f t="shared" si="232"/>
        <v>0</v>
      </c>
      <c r="S421" s="65">
        <f t="shared" si="232"/>
        <v>0</v>
      </c>
      <c r="T421" s="65">
        <f t="shared" si="233"/>
        <v>0</v>
      </c>
      <c r="U421" s="65">
        <f t="shared" si="233"/>
        <v>0</v>
      </c>
      <c r="V421" s="89">
        <f t="shared" si="234"/>
        <v>0</v>
      </c>
      <c r="W421" s="89">
        <f t="shared" si="235"/>
        <v>0</v>
      </c>
      <c r="X421" s="89">
        <f t="shared" si="236"/>
        <v>0</v>
      </c>
      <c r="Y421" s="89">
        <f t="shared" si="237"/>
        <v>0</v>
      </c>
      <c r="Z421" s="89">
        <f t="shared" si="238"/>
        <v>0</v>
      </c>
      <c r="AA421" s="89">
        <f t="shared" si="238"/>
        <v>0</v>
      </c>
      <c r="AB421" s="89">
        <f t="shared" si="239"/>
        <v>0</v>
      </c>
      <c r="AC421" s="89">
        <f t="shared" si="240"/>
        <v>0</v>
      </c>
      <c r="AD421" s="89">
        <f t="shared" si="241"/>
        <v>0</v>
      </c>
      <c r="AE421" s="89">
        <f t="shared" si="242"/>
        <v>0</v>
      </c>
      <c r="AF421" s="89">
        <f t="shared" si="243"/>
        <v>0</v>
      </c>
      <c r="AG421" s="89">
        <f t="shared" si="243"/>
        <v>0</v>
      </c>
      <c r="AH421" s="65">
        <v>0</v>
      </c>
      <c r="AI421" s="65">
        <v>0</v>
      </c>
      <c r="AJ421" s="65">
        <v>0</v>
      </c>
      <c r="AK421" s="65">
        <v>0</v>
      </c>
      <c r="AL421" s="65">
        <v>0</v>
      </c>
      <c r="AM421" s="65">
        <v>0</v>
      </c>
      <c r="AN421" s="89">
        <v>0</v>
      </c>
      <c r="AO421" s="89">
        <v>0</v>
      </c>
      <c r="AP421" s="89">
        <v>0</v>
      </c>
      <c r="AQ421" s="89">
        <v>0</v>
      </c>
      <c r="AR421" s="89">
        <v>0</v>
      </c>
      <c r="AS421" s="89">
        <v>0</v>
      </c>
      <c r="AT421" s="89">
        <v>0</v>
      </c>
      <c r="AU421" s="89">
        <v>0</v>
      </c>
      <c r="AV421" s="89">
        <v>0</v>
      </c>
      <c r="AW421" s="89">
        <v>0</v>
      </c>
      <c r="AX421" s="89">
        <v>0</v>
      </c>
      <c r="AY421" s="89">
        <v>0</v>
      </c>
      <c r="AZ421" s="65">
        <f t="shared" si="246"/>
        <v>0</v>
      </c>
      <c r="BA421" s="65">
        <f t="shared" si="246"/>
        <v>0</v>
      </c>
      <c r="BB421" s="65">
        <f t="shared" si="246"/>
        <v>0</v>
      </c>
      <c r="BC421" s="65">
        <f t="shared" si="244"/>
        <v>0</v>
      </c>
      <c r="BD421" s="65">
        <f t="shared" si="244"/>
        <v>0</v>
      </c>
      <c r="BE421" s="65">
        <f t="shared" si="244"/>
        <v>0</v>
      </c>
      <c r="BF421" s="65">
        <f t="shared" si="247"/>
        <v>0</v>
      </c>
      <c r="BG421" s="65">
        <f t="shared" si="247"/>
        <v>0</v>
      </c>
      <c r="BH421" s="65">
        <f t="shared" si="247"/>
        <v>0</v>
      </c>
      <c r="BI421" s="65">
        <f t="shared" si="245"/>
        <v>0</v>
      </c>
      <c r="BJ421" s="65">
        <f t="shared" si="245"/>
        <v>0</v>
      </c>
      <c r="BK421" s="65">
        <f t="shared" si="245"/>
        <v>0</v>
      </c>
    </row>
    <row r="422" spans="2:63" hidden="1" outlineLevel="1">
      <c r="B422" s="56" t="s">
        <v>52</v>
      </c>
      <c r="C422" s="56" t="s">
        <v>35</v>
      </c>
      <c r="D422" s="88">
        <f t="shared" si="221"/>
        <v>0</v>
      </c>
      <c r="E422" s="88">
        <f t="shared" si="222"/>
        <v>0</v>
      </c>
      <c r="F422" s="65">
        <f t="shared" si="223"/>
        <v>0</v>
      </c>
      <c r="G422" s="65">
        <f t="shared" si="224"/>
        <v>0</v>
      </c>
      <c r="H422" s="65">
        <f t="shared" si="225"/>
        <v>0</v>
      </c>
      <c r="J422" s="88">
        <f t="shared" si="226"/>
        <v>0.30233918275901323</v>
      </c>
      <c r="K422" s="88">
        <f t="shared" si="227"/>
        <v>0.12386860133278009</v>
      </c>
      <c r="L422" s="88">
        <f t="shared" si="228"/>
        <v>0.13222723531624195</v>
      </c>
      <c r="M422" s="88">
        <f t="shared" si="229"/>
        <v>0.1679988102863024</v>
      </c>
      <c r="N422" s="88">
        <f t="shared" si="230"/>
        <v>0.21758625555448893</v>
      </c>
      <c r="O422" s="88">
        <f t="shared" si="231"/>
        <v>5.5979914751173407E-2</v>
      </c>
      <c r="P422" s="65">
        <f t="shared" si="232"/>
        <v>0</v>
      </c>
      <c r="Q422" s="65">
        <f t="shared" si="232"/>
        <v>0</v>
      </c>
      <c r="R422" s="65">
        <f t="shared" si="232"/>
        <v>0</v>
      </c>
      <c r="S422" s="65">
        <f t="shared" si="232"/>
        <v>0</v>
      </c>
      <c r="T422" s="65">
        <f t="shared" si="233"/>
        <v>0</v>
      </c>
      <c r="U422" s="65">
        <f t="shared" si="233"/>
        <v>0</v>
      </c>
      <c r="V422" s="89">
        <f t="shared" si="234"/>
        <v>0</v>
      </c>
      <c r="W422" s="89">
        <f t="shared" si="235"/>
        <v>0</v>
      </c>
      <c r="X422" s="89">
        <f t="shared" si="236"/>
        <v>0</v>
      </c>
      <c r="Y422" s="89">
        <f t="shared" si="237"/>
        <v>0</v>
      </c>
      <c r="Z422" s="89">
        <f t="shared" si="238"/>
        <v>0</v>
      </c>
      <c r="AA422" s="89">
        <f t="shared" si="238"/>
        <v>0</v>
      </c>
      <c r="AB422" s="89">
        <f t="shared" si="239"/>
        <v>0</v>
      </c>
      <c r="AC422" s="89">
        <f t="shared" si="240"/>
        <v>0</v>
      </c>
      <c r="AD422" s="89">
        <f t="shared" si="241"/>
        <v>0</v>
      </c>
      <c r="AE422" s="89">
        <f t="shared" si="242"/>
        <v>0</v>
      </c>
      <c r="AF422" s="89">
        <f t="shared" si="243"/>
        <v>0</v>
      </c>
      <c r="AG422" s="89">
        <f t="shared" si="243"/>
        <v>0</v>
      </c>
      <c r="AH422" s="65">
        <v>0</v>
      </c>
      <c r="AI422" s="65">
        <v>0</v>
      </c>
      <c r="AJ422" s="65">
        <v>0</v>
      </c>
      <c r="AK422" s="65">
        <v>0</v>
      </c>
      <c r="AL422" s="65">
        <v>0</v>
      </c>
      <c r="AM422" s="65">
        <v>0</v>
      </c>
      <c r="AN422" s="89">
        <v>0</v>
      </c>
      <c r="AO422" s="89">
        <v>0</v>
      </c>
      <c r="AP422" s="89">
        <v>0</v>
      </c>
      <c r="AQ422" s="89">
        <v>0</v>
      </c>
      <c r="AR422" s="89">
        <v>0</v>
      </c>
      <c r="AS422" s="89">
        <v>0</v>
      </c>
      <c r="AT422" s="89">
        <v>0</v>
      </c>
      <c r="AU422" s="89">
        <v>0</v>
      </c>
      <c r="AV422" s="89">
        <v>0</v>
      </c>
      <c r="AW422" s="89">
        <v>0</v>
      </c>
      <c r="AX422" s="89">
        <v>0</v>
      </c>
      <c r="AY422" s="89">
        <v>0</v>
      </c>
      <c r="AZ422" s="65">
        <f t="shared" si="246"/>
        <v>0</v>
      </c>
      <c r="BA422" s="65">
        <f t="shared" si="246"/>
        <v>0</v>
      </c>
      <c r="BB422" s="65">
        <f t="shared" si="246"/>
        <v>0</v>
      </c>
      <c r="BC422" s="65">
        <f t="shared" si="244"/>
        <v>0</v>
      </c>
      <c r="BD422" s="65">
        <f t="shared" si="244"/>
        <v>0</v>
      </c>
      <c r="BE422" s="65">
        <f t="shared" si="244"/>
        <v>0</v>
      </c>
      <c r="BF422" s="65">
        <f t="shared" si="247"/>
        <v>0</v>
      </c>
      <c r="BG422" s="65">
        <f t="shared" si="247"/>
        <v>0</v>
      </c>
      <c r="BH422" s="65">
        <f t="shared" si="247"/>
        <v>0</v>
      </c>
      <c r="BI422" s="65">
        <f t="shared" si="245"/>
        <v>0</v>
      </c>
      <c r="BJ422" s="65">
        <f t="shared" si="245"/>
        <v>0</v>
      </c>
      <c r="BK422" s="65">
        <f t="shared" si="245"/>
        <v>0</v>
      </c>
    </row>
    <row r="423" spans="2:63" hidden="1" outlineLevel="1">
      <c r="B423" s="56" t="s">
        <v>52</v>
      </c>
      <c r="C423" s="56" t="s">
        <v>34</v>
      </c>
      <c r="D423" s="88">
        <f t="shared" si="221"/>
        <v>0</v>
      </c>
      <c r="E423" s="88">
        <f t="shared" si="222"/>
        <v>0</v>
      </c>
      <c r="F423" s="65">
        <f t="shared" si="223"/>
        <v>0</v>
      </c>
      <c r="G423" s="65">
        <f t="shared" si="224"/>
        <v>0</v>
      </c>
      <c r="H423" s="65">
        <f t="shared" si="225"/>
        <v>0</v>
      </c>
      <c r="J423" s="88">
        <f t="shared" si="226"/>
        <v>0.30233918275901323</v>
      </c>
      <c r="K423" s="88">
        <f t="shared" si="227"/>
        <v>0.12386860133278009</v>
      </c>
      <c r="L423" s="88">
        <f t="shared" si="228"/>
        <v>0.13222723531624195</v>
      </c>
      <c r="M423" s="88">
        <f t="shared" si="229"/>
        <v>0.1679988102863024</v>
      </c>
      <c r="N423" s="88">
        <f t="shared" si="230"/>
        <v>0.21758625555448893</v>
      </c>
      <c r="O423" s="88">
        <f t="shared" si="231"/>
        <v>5.5979914751173407E-2</v>
      </c>
      <c r="P423" s="65">
        <f t="shared" si="232"/>
        <v>0</v>
      </c>
      <c r="Q423" s="65">
        <f t="shared" si="232"/>
        <v>0</v>
      </c>
      <c r="R423" s="65">
        <f t="shared" si="232"/>
        <v>0</v>
      </c>
      <c r="S423" s="65">
        <f t="shared" si="232"/>
        <v>0</v>
      </c>
      <c r="T423" s="65">
        <f t="shared" si="233"/>
        <v>0</v>
      </c>
      <c r="U423" s="65">
        <f t="shared" si="233"/>
        <v>0</v>
      </c>
      <c r="V423" s="89">
        <f t="shared" si="234"/>
        <v>0</v>
      </c>
      <c r="W423" s="89">
        <f t="shared" si="235"/>
        <v>0</v>
      </c>
      <c r="X423" s="89">
        <f t="shared" si="236"/>
        <v>0</v>
      </c>
      <c r="Y423" s="89">
        <f t="shared" si="237"/>
        <v>0</v>
      </c>
      <c r="Z423" s="89">
        <f t="shared" si="238"/>
        <v>0</v>
      </c>
      <c r="AA423" s="89">
        <f t="shared" si="238"/>
        <v>0</v>
      </c>
      <c r="AB423" s="89">
        <f t="shared" si="239"/>
        <v>0</v>
      </c>
      <c r="AC423" s="89">
        <f t="shared" si="240"/>
        <v>0</v>
      </c>
      <c r="AD423" s="89">
        <f t="shared" si="241"/>
        <v>0</v>
      </c>
      <c r="AE423" s="89">
        <f t="shared" si="242"/>
        <v>0</v>
      </c>
      <c r="AF423" s="89">
        <f t="shared" si="243"/>
        <v>0</v>
      </c>
      <c r="AG423" s="89">
        <f t="shared" si="243"/>
        <v>0</v>
      </c>
      <c r="AH423" s="65">
        <v>0</v>
      </c>
      <c r="AI423" s="65">
        <v>0</v>
      </c>
      <c r="AJ423" s="65">
        <v>0</v>
      </c>
      <c r="AK423" s="65">
        <v>0</v>
      </c>
      <c r="AL423" s="65">
        <v>0</v>
      </c>
      <c r="AM423" s="65">
        <v>0</v>
      </c>
      <c r="AN423" s="89">
        <v>0</v>
      </c>
      <c r="AO423" s="89">
        <v>0</v>
      </c>
      <c r="AP423" s="89">
        <v>0</v>
      </c>
      <c r="AQ423" s="89">
        <v>0</v>
      </c>
      <c r="AR423" s="89">
        <v>0</v>
      </c>
      <c r="AS423" s="89">
        <v>0</v>
      </c>
      <c r="AT423" s="89">
        <v>0</v>
      </c>
      <c r="AU423" s="89">
        <v>0</v>
      </c>
      <c r="AV423" s="89">
        <v>0</v>
      </c>
      <c r="AW423" s="89">
        <v>0</v>
      </c>
      <c r="AX423" s="89">
        <v>0</v>
      </c>
      <c r="AY423" s="89">
        <v>0</v>
      </c>
      <c r="AZ423" s="65">
        <f t="shared" si="246"/>
        <v>0</v>
      </c>
      <c r="BA423" s="65">
        <f t="shared" si="246"/>
        <v>0</v>
      </c>
      <c r="BB423" s="65">
        <f t="shared" si="246"/>
        <v>0</v>
      </c>
      <c r="BC423" s="65">
        <f t="shared" si="244"/>
        <v>0</v>
      </c>
      <c r="BD423" s="65">
        <f t="shared" si="244"/>
        <v>0</v>
      </c>
      <c r="BE423" s="65">
        <f t="shared" si="244"/>
        <v>0</v>
      </c>
      <c r="BF423" s="65">
        <f t="shared" si="247"/>
        <v>0</v>
      </c>
      <c r="BG423" s="65">
        <f t="shared" si="247"/>
        <v>0</v>
      </c>
      <c r="BH423" s="65">
        <f t="shared" si="247"/>
        <v>0</v>
      </c>
      <c r="BI423" s="65">
        <f t="shared" si="245"/>
        <v>0</v>
      </c>
      <c r="BJ423" s="65">
        <f t="shared" si="245"/>
        <v>0</v>
      </c>
      <c r="BK423" s="65">
        <f t="shared" si="245"/>
        <v>0</v>
      </c>
    </row>
    <row r="424" spans="2:63" hidden="1" outlineLevel="1">
      <c r="B424" s="56" t="s">
        <v>52</v>
      </c>
      <c r="C424" s="56" t="s">
        <v>33</v>
      </c>
      <c r="D424" s="88">
        <f t="shared" si="221"/>
        <v>0</v>
      </c>
      <c r="E424" s="88">
        <f t="shared" si="222"/>
        <v>0</v>
      </c>
      <c r="F424" s="65">
        <f t="shared" si="223"/>
        <v>0</v>
      </c>
      <c r="G424" s="65">
        <f t="shared" si="224"/>
        <v>0</v>
      </c>
      <c r="H424" s="65">
        <f t="shared" si="225"/>
        <v>0</v>
      </c>
      <c r="J424" s="88">
        <f t="shared" si="226"/>
        <v>1.2413576466180258E-3</v>
      </c>
      <c r="K424" s="88">
        <f t="shared" si="227"/>
        <v>1.0092338590390454E-5</v>
      </c>
      <c r="L424" s="88">
        <f t="shared" si="228"/>
        <v>5.526186149400673E-3</v>
      </c>
      <c r="M424" s="88">
        <f t="shared" si="229"/>
        <v>0.99322236386539087</v>
      </c>
      <c r="N424" s="88">
        <f t="shared" si="230"/>
        <v>0</v>
      </c>
      <c r="O424" s="88">
        <f t="shared" si="231"/>
        <v>0</v>
      </c>
      <c r="P424" s="65">
        <f t="shared" si="232"/>
        <v>0</v>
      </c>
      <c r="Q424" s="65">
        <f t="shared" si="232"/>
        <v>0</v>
      </c>
      <c r="R424" s="65">
        <f t="shared" si="232"/>
        <v>0</v>
      </c>
      <c r="S424" s="65">
        <f t="shared" si="232"/>
        <v>0</v>
      </c>
      <c r="T424" s="65">
        <f t="shared" si="233"/>
        <v>0</v>
      </c>
      <c r="U424" s="65">
        <f t="shared" si="233"/>
        <v>0</v>
      </c>
      <c r="V424" s="89">
        <f t="shared" si="234"/>
        <v>0</v>
      </c>
      <c r="W424" s="89">
        <f t="shared" si="235"/>
        <v>0</v>
      </c>
      <c r="X424" s="89">
        <f t="shared" si="236"/>
        <v>0</v>
      </c>
      <c r="Y424" s="89">
        <f t="shared" si="237"/>
        <v>0</v>
      </c>
      <c r="Z424" s="89">
        <f t="shared" si="238"/>
        <v>0</v>
      </c>
      <c r="AA424" s="89">
        <f t="shared" si="238"/>
        <v>0</v>
      </c>
      <c r="AB424" s="89">
        <f t="shared" si="239"/>
        <v>0</v>
      </c>
      <c r="AC424" s="89">
        <f t="shared" si="240"/>
        <v>0</v>
      </c>
      <c r="AD424" s="89">
        <f t="shared" si="241"/>
        <v>0</v>
      </c>
      <c r="AE424" s="89">
        <f t="shared" si="242"/>
        <v>0</v>
      </c>
      <c r="AF424" s="89">
        <f t="shared" si="243"/>
        <v>0</v>
      </c>
      <c r="AG424" s="89">
        <f t="shared" si="243"/>
        <v>0</v>
      </c>
      <c r="AH424" s="65">
        <v>1968</v>
      </c>
      <c r="AI424" s="65">
        <v>16</v>
      </c>
      <c r="AJ424" s="65">
        <v>8761</v>
      </c>
      <c r="AK424" s="65">
        <v>1574616</v>
      </c>
      <c r="AL424" s="65">
        <v>0</v>
      </c>
      <c r="AM424" s="65">
        <v>0</v>
      </c>
      <c r="AN424" s="89">
        <v>1675162</v>
      </c>
      <c r="AO424" s="89">
        <v>13370</v>
      </c>
      <c r="AP424" s="89">
        <v>7121698</v>
      </c>
      <c r="AQ424" s="89">
        <v>864678070</v>
      </c>
      <c r="AR424" s="89">
        <v>0</v>
      </c>
      <c r="AS424" s="89">
        <v>0</v>
      </c>
      <c r="AT424" s="89">
        <v>872528</v>
      </c>
      <c r="AU424" s="89">
        <v>6792</v>
      </c>
      <c r="AV424" s="89">
        <v>3737457</v>
      </c>
      <c r="AW424" s="89">
        <v>583674844</v>
      </c>
      <c r="AX424" s="89">
        <v>0</v>
      </c>
      <c r="AY424" s="89">
        <v>0</v>
      </c>
      <c r="AZ424" s="65">
        <f t="shared" si="246"/>
        <v>851.20020325203257</v>
      </c>
      <c r="BA424" s="65">
        <f t="shared" si="246"/>
        <v>835.625</v>
      </c>
      <c r="BB424" s="65">
        <f t="shared" si="246"/>
        <v>812.88642848989844</v>
      </c>
      <c r="BC424" s="65">
        <f t="shared" si="244"/>
        <v>549.13583375248311</v>
      </c>
      <c r="BD424" s="65">
        <f t="shared" si="244"/>
        <v>0</v>
      </c>
      <c r="BE424" s="65">
        <f t="shared" si="244"/>
        <v>0</v>
      </c>
      <c r="BF424" s="65">
        <f t="shared" si="247"/>
        <v>443.35772357723579</v>
      </c>
      <c r="BG424" s="65">
        <f t="shared" si="247"/>
        <v>424.5</v>
      </c>
      <c r="BH424" s="65">
        <f t="shared" si="247"/>
        <v>426.60164364798538</v>
      </c>
      <c r="BI424" s="65">
        <f t="shared" si="245"/>
        <v>370.67757726328199</v>
      </c>
      <c r="BJ424" s="65">
        <f t="shared" si="245"/>
        <v>0</v>
      </c>
      <c r="BK424" s="65">
        <f t="shared" si="245"/>
        <v>0</v>
      </c>
    </row>
    <row r="425" spans="2:63" hidden="1" outlineLevel="1">
      <c r="B425" s="56" t="s">
        <v>52</v>
      </c>
      <c r="C425" s="56" t="s">
        <v>32</v>
      </c>
      <c r="D425" s="88">
        <f t="shared" si="221"/>
        <v>0</v>
      </c>
      <c r="E425" s="88">
        <f t="shared" si="222"/>
        <v>0</v>
      </c>
      <c r="F425" s="65">
        <f t="shared" si="223"/>
        <v>0</v>
      </c>
      <c r="G425" s="65">
        <f t="shared" si="224"/>
        <v>0</v>
      </c>
      <c r="H425" s="65">
        <f t="shared" si="225"/>
        <v>0</v>
      </c>
      <c r="J425" s="88">
        <f t="shared" si="226"/>
        <v>3.6219206001338267E-4</v>
      </c>
      <c r="K425" s="88">
        <f t="shared" si="227"/>
        <v>0</v>
      </c>
      <c r="L425" s="88">
        <f t="shared" si="228"/>
        <v>0.10112832034966882</v>
      </c>
      <c r="M425" s="88">
        <f t="shared" si="229"/>
        <v>0.89850948759031779</v>
      </c>
      <c r="N425" s="88">
        <f t="shared" si="230"/>
        <v>0</v>
      </c>
      <c r="O425" s="88">
        <f t="shared" si="231"/>
        <v>0</v>
      </c>
      <c r="P425" s="65">
        <f t="shared" si="232"/>
        <v>0</v>
      </c>
      <c r="Q425" s="65">
        <f t="shared" si="232"/>
        <v>0</v>
      </c>
      <c r="R425" s="65">
        <f t="shared" si="232"/>
        <v>0</v>
      </c>
      <c r="S425" s="65">
        <f t="shared" si="232"/>
        <v>0</v>
      </c>
      <c r="T425" s="65">
        <f t="shared" si="233"/>
        <v>0</v>
      </c>
      <c r="U425" s="65">
        <f t="shared" si="233"/>
        <v>0</v>
      </c>
      <c r="V425" s="89">
        <f t="shared" si="234"/>
        <v>0</v>
      </c>
      <c r="W425" s="89">
        <f t="shared" si="235"/>
        <v>0</v>
      </c>
      <c r="X425" s="89">
        <f t="shared" si="236"/>
        <v>0</v>
      </c>
      <c r="Y425" s="89">
        <f t="shared" si="237"/>
        <v>0</v>
      </c>
      <c r="Z425" s="89">
        <f t="shared" si="238"/>
        <v>0</v>
      </c>
      <c r="AA425" s="89">
        <f t="shared" si="238"/>
        <v>0</v>
      </c>
      <c r="AB425" s="89">
        <f t="shared" si="239"/>
        <v>0</v>
      </c>
      <c r="AC425" s="89">
        <f t="shared" si="240"/>
        <v>0</v>
      </c>
      <c r="AD425" s="89">
        <f t="shared" si="241"/>
        <v>0</v>
      </c>
      <c r="AE425" s="89">
        <f t="shared" si="242"/>
        <v>0</v>
      </c>
      <c r="AF425" s="89">
        <f t="shared" si="243"/>
        <v>0</v>
      </c>
      <c r="AG425" s="89">
        <f t="shared" si="243"/>
        <v>0</v>
      </c>
      <c r="AH425" s="65">
        <v>118</v>
      </c>
      <c r="AI425" s="65">
        <v>0</v>
      </c>
      <c r="AJ425" s="65">
        <v>32947</v>
      </c>
      <c r="AK425" s="65">
        <v>292729</v>
      </c>
      <c r="AL425" s="65">
        <v>0</v>
      </c>
      <c r="AM425" s="65"/>
      <c r="AN425" s="89">
        <v>134977</v>
      </c>
      <c r="AO425" s="89">
        <v>0</v>
      </c>
      <c r="AP425" s="89">
        <v>14442956</v>
      </c>
      <c r="AQ425" s="89">
        <v>215951870</v>
      </c>
      <c r="AR425" s="89">
        <v>0</v>
      </c>
      <c r="AS425" s="89">
        <v>-2656</v>
      </c>
      <c r="AT425" s="89">
        <v>65840</v>
      </c>
      <c r="AU425" s="89">
        <v>0</v>
      </c>
      <c r="AV425" s="89">
        <v>12116363</v>
      </c>
      <c r="AW425" s="89">
        <v>81485957</v>
      </c>
      <c r="AX425" s="89">
        <v>0</v>
      </c>
      <c r="AY425" s="89">
        <v>-425</v>
      </c>
      <c r="AZ425" s="65">
        <f t="shared" si="246"/>
        <v>1143.8728813559321</v>
      </c>
      <c r="BA425" s="65">
        <f t="shared" si="246"/>
        <v>0</v>
      </c>
      <c r="BB425" s="65">
        <f t="shared" si="246"/>
        <v>438.369381127265</v>
      </c>
      <c r="BC425" s="65">
        <f t="shared" si="244"/>
        <v>737.71942650027836</v>
      </c>
      <c r="BD425" s="65">
        <f t="shared" si="244"/>
        <v>0</v>
      </c>
      <c r="BE425" s="65">
        <f t="shared" si="244"/>
        <v>0</v>
      </c>
      <c r="BF425" s="65">
        <f t="shared" si="247"/>
        <v>557.96610169491521</v>
      </c>
      <c r="BG425" s="65">
        <f t="shared" si="247"/>
        <v>0</v>
      </c>
      <c r="BH425" s="65">
        <f t="shared" si="247"/>
        <v>367.75314899687379</v>
      </c>
      <c r="BI425" s="65">
        <f t="shared" si="245"/>
        <v>278.36653355151009</v>
      </c>
      <c r="BJ425" s="65">
        <f t="shared" si="245"/>
        <v>0</v>
      </c>
      <c r="BK425" s="65">
        <f t="shared" si="245"/>
        <v>0</v>
      </c>
    </row>
    <row r="426" spans="2:63" hidden="1" outlineLevel="1">
      <c r="B426" s="56" t="s">
        <v>52</v>
      </c>
      <c r="C426" s="56" t="s">
        <v>31</v>
      </c>
      <c r="D426" s="88">
        <f t="shared" si="221"/>
        <v>0</v>
      </c>
      <c r="E426" s="88">
        <f t="shared" si="222"/>
        <v>0</v>
      </c>
      <c r="F426" s="65">
        <f t="shared" si="223"/>
        <v>0</v>
      </c>
      <c r="G426" s="65">
        <f t="shared" si="224"/>
        <v>0</v>
      </c>
      <c r="H426" s="65">
        <f t="shared" si="225"/>
        <v>0</v>
      </c>
      <c r="J426" s="88">
        <f t="shared" si="226"/>
        <v>0.30233918275901323</v>
      </c>
      <c r="K426" s="88">
        <f t="shared" si="227"/>
        <v>0.12386860133278009</v>
      </c>
      <c r="L426" s="88">
        <f t="shared" si="228"/>
        <v>0.13222723531624195</v>
      </c>
      <c r="M426" s="88">
        <f t="shared" si="229"/>
        <v>0.1679988102863024</v>
      </c>
      <c r="N426" s="88">
        <f t="shared" si="230"/>
        <v>0.21758625555448893</v>
      </c>
      <c r="O426" s="88">
        <f t="shared" si="231"/>
        <v>5.5979914751173407E-2</v>
      </c>
      <c r="P426" s="65">
        <f t="shared" si="232"/>
        <v>0</v>
      </c>
      <c r="Q426" s="65">
        <f t="shared" si="232"/>
        <v>0</v>
      </c>
      <c r="R426" s="65">
        <f t="shared" si="232"/>
        <v>0</v>
      </c>
      <c r="S426" s="65">
        <f t="shared" si="232"/>
        <v>0</v>
      </c>
      <c r="T426" s="65">
        <f t="shared" si="233"/>
        <v>0</v>
      </c>
      <c r="U426" s="65">
        <f t="shared" si="233"/>
        <v>0</v>
      </c>
      <c r="V426" s="89">
        <f t="shared" si="234"/>
        <v>0</v>
      </c>
      <c r="W426" s="89">
        <f t="shared" si="235"/>
        <v>0</v>
      </c>
      <c r="X426" s="89">
        <f t="shared" si="236"/>
        <v>0</v>
      </c>
      <c r="Y426" s="89">
        <f t="shared" si="237"/>
        <v>0</v>
      </c>
      <c r="Z426" s="89">
        <f t="shared" si="238"/>
        <v>0</v>
      </c>
      <c r="AA426" s="89">
        <f t="shared" si="238"/>
        <v>0</v>
      </c>
      <c r="AB426" s="89">
        <f t="shared" si="239"/>
        <v>0</v>
      </c>
      <c r="AC426" s="89">
        <f t="shared" si="240"/>
        <v>0</v>
      </c>
      <c r="AD426" s="89">
        <f t="shared" si="241"/>
        <v>0</v>
      </c>
      <c r="AE426" s="89">
        <f t="shared" si="242"/>
        <v>0</v>
      </c>
      <c r="AF426" s="89">
        <f t="shared" si="243"/>
        <v>0</v>
      </c>
      <c r="AG426" s="89">
        <f t="shared" si="243"/>
        <v>0</v>
      </c>
      <c r="AH426" s="65">
        <v>0</v>
      </c>
      <c r="AI426" s="65">
        <v>0</v>
      </c>
      <c r="AJ426" s="65">
        <v>0</v>
      </c>
      <c r="AK426" s="65">
        <v>0</v>
      </c>
      <c r="AL426" s="65">
        <v>0</v>
      </c>
      <c r="AM426" s="65">
        <v>0</v>
      </c>
      <c r="AN426" s="89">
        <v>0</v>
      </c>
      <c r="AO426" s="89">
        <v>0</v>
      </c>
      <c r="AP426" s="89">
        <v>0</v>
      </c>
      <c r="AQ426" s="89">
        <v>0</v>
      </c>
      <c r="AR426" s="89">
        <v>0</v>
      </c>
      <c r="AS426" s="89">
        <v>0</v>
      </c>
      <c r="AT426" s="89">
        <v>0</v>
      </c>
      <c r="AU426" s="89">
        <v>0</v>
      </c>
      <c r="AV426" s="89">
        <v>0</v>
      </c>
      <c r="AW426" s="89">
        <v>0</v>
      </c>
      <c r="AX426" s="89">
        <v>0</v>
      </c>
      <c r="AY426" s="89">
        <v>0</v>
      </c>
      <c r="AZ426" s="65">
        <f t="shared" si="246"/>
        <v>0</v>
      </c>
      <c r="BA426" s="65">
        <f t="shared" si="246"/>
        <v>0</v>
      </c>
      <c r="BB426" s="65">
        <f t="shared" si="246"/>
        <v>0</v>
      </c>
      <c r="BC426" s="65">
        <f t="shared" si="244"/>
        <v>0</v>
      </c>
      <c r="BD426" s="65">
        <f t="shared" si="244"/>
        <v>0</v>
      </c>
      <c r="BE426" s="65">
        <f t="shared" si="244"/>
        <v>0</v>
      </c>
      <c r="BF426" s="65">
        <f t="shared" si="247"/>
        <v>0</v>
      </c>
      <c r="BG426" s="65">
        <f t="shared" si="247"/>
        <v>0</v>
      </c>
      <c r="BH426" s="65">
        <f t="shared" si="247"/>
        <v>0</v>
      </c>
      <c r="BI426" s="65">
        <f t="shared" si="245"/>
        <v>0</v>
      </c>
      <c r="BJ426" s="65">
        <f t="shared" si="245"/>
        <v>0</v>
      </c>
      <c r="BK426" s="65">
        <f t="shared" si="245"/>
        <v>0</v>
      </c>
    </row>
    <row r="427" spans="2:63" hidden="1" outlineLevel="1">
      <c r="B427" s="56" t="s">
        <v>52</v>
      </c>
      <c r="C427" s="56" t="s">
        <v>135</v>
      </c>
      <c r="D427" s="88">
        <f t="shared" si="221"/>
        <v>0</v>
      </c>
      <c r="E427" s="88">
        <f t="shared" si="222"/>
        <v>0</v>
      </c>
      <c r="F427" s="65">
        <f t="shared" si="223"/>
        <v>0</v>
      </c>
      <c r="G427" s="65">
        <f t="shared" si="224"/>
        <v>0</v>
      </c>
      <c r="H427" s="65">
        <f t="shared" si="225"/>
        <v>0</v>
      </c>
      <c r="J427" s="88">
        <f t="shared" si="226"/>
        <v>0.30233918275901323</v>
      </c>
      <c r="K427" s="88">
        <f t="shared" si="227"/>
        <v>0.12386860133278009</v>
      </c>
      <c r="L427" s="88">
        <f t="shared" si="228"/>
        <v>0.13222723531624195</v>
      </c>
      <c r="M427" s="88">
        <f t="shared" si="229"/>
        <v>0.1679988102863024</v>
      </c>
      <c r="N427" s="88">
        <f t="shared" si="230"/>
        <v>0.21758625555448893</v>
      </c>
      <c r="O427" s="88">
        <f t="shared" si="231"/>
        <v>5.5979914751173407E-2</v>
      </c>
      <c r="P427" s="65">
        <f t="shared" si="232"/>
        <v>0</v>
      </c>
      <c r="Q427" s="65">
        <f t="shared" si="232"/>
        <v>0</v>
      </c>
      <c r="R427" s="65">
        <f t="shared" si="232"/>
        <v>0</v>
      </c>
      <c r="S427" s="65">
        <f t="shared" si="232"/>
        <v>0</v>
      </c>
      <c r="T427" s="65">
        <f t="shared" si="233"/>
        <v>0</v>
      </c>
      <c r="U427" s="65">
        <f t="shared" si="233"/>
        <v>0</v>
      </c>
      <c r="V427" s="89">
        <f t="shared" si="234"/>
        <v>0</v>
      </c>
      <c r="W427" s="89">
        <f t="shared" si="235"/>
        <v>0</v>
      </c>
      <c r="X427" s="89">
        <f t="shared" si="236"/>
        <v>0</v>
      </c>
      <c r="Y427" s="89">
        <f t="shared" si="237"/>
        <v>0</v>
      </c>
      <c r="Z427" s="89">
        <f t="shared" si="238"/>
        <v>0</v>
      </c>
      <c r="AA427" s="89">
        <f t="shared" si="238"/>
        <v>0</v>
      </c>
      <c r="AB427" s="89">
        <f t="shared" si="239"/>
        <v>0</v>
      </c>
      <c r="AC427" s="89">
        <f t="shared" si="240"/>
        <v>0</v>
      </c>
      <c r="AD427" s="89">
        <f t="shared" si="241"/>
        <v>0</v>
      </c>
      <c r="AE427" s="89">
        <f t="shared" si="242"/>
        <v>0</v>
      </c>
      <c r="AF427" s="89">
        <f t="shared" si="243"/>
        <v>0</v>
      </c>
      <c r="AG427" s="89">
        <f t="shared" si="243"/>
        <v>0</v>
      </c>
      <c r="AH427" s="65">
        <v>0</v>
      </c>
      <c r="AI427" s="65">
        <v>0</v>
      </c>
      <c r="AJ427" s="65">
        <v>0</v>
      </c>
      <c r="AK427" s="65">
        <v>0</v>
      </c>
      <c r="AL427" s="65">
        <v>0</v>
      </c>
      <c r="AM427" s="65">
        <v>0</v>
      </c>
      <c r="AN427" s="89">
        <v>0</v>
      </c>
      <c r="AO427" s="89">
        <v>0</v>
      </c>
      <c r="AP427" s="89">
        <v>0</v>
      </c>
      <c r="AQ427" s="89">
        <v>0</v>
      </c>
      <c r="AR427" s="89">
        <v>0</v>
      </c>
      <c r="AS427" s="89">
        <v>0</v>
      </c>
      <c r="AT427" s="89">
        <v>0</v>
      </c>
      <c r="AU427" s="89">
        <v>0</v>
      </c>
      <c r="AV427" s="89">
        <v>0</v>
      </c>
      <c r="AW427" s="89">
        <v>0</v>
      </c>
      <c r="AX427" s="89">
        <v>0</v>
      </c>
      <c r="AY427" s="89">
        <v>0</v>
      </c>
      <c r="AZ427" s="65">
        <f t="shared" si="246"/>
        <v>0</v>
      </c>
      <c r="BA427" s="65">
        <f t="shared" si="246"/>
        <v>0</v>
      </c>
      <c r="BB427" s="65">
        <f t="shared" si="246"/>
        <v>0</v>
      </c>
      <c r="BC427" s="65">
        <f t="shared" si="244"/>
        <v>0</v>
      </c>
      <c r="BD427" s="65">
        <f t="shared" si="244"/>
        <v>0</v>
      </c>
      <c r="BE427" s="65">
        <f t="shared" si="244"/>
        <v>0</v>
      </c>
      <c r="BF427" s="65">
        <f t="shared" si="247"/>
        <v>0</v>
      </c>
      <c r="BG427" s="65">
        <f t="shared" si="247"/>
        <v>0</v>
      </c>
      <c r="BH427" s="65">
        <f t="shared" si="247"/>
        <v>0</v>
      </c>
      <c r="BI427" s="65">
        <f t="shared" si="245"/>
        <v>0</v>
      </c>
      <c r="BJ427" s="65">
        <f t="shared" si="245"/>
        <v>0</v>
      </c>
      <c r="BK427" s="65">
        <f t="shared" si="245"/>
        <v>0</v>
      </c>
    </row>
    <row r="428" spans="2:63" hidden="1" outlineLevel="1">
      <c r="B428" s="56" t="s">
        <v>51</v>
      </c>
      <c r="C428" s="56" t="s">
        <v>125</v>
      </c>
      <c r="D428" s="88">
        <f t="shared" si="221"/>
        <v>0</v>
      </c>
      <c r="E428" s="88">
        <f t="shared" si="222"/>
        <v>0</v>
      </c>
      <c r="F428" s="65">
        <f t="shared" si="223"/>
        <v>0</v>
      </c>
      <c r="G428" s="65">
        <f t="shared" si="224"/>
        <v>0</v>
      </c>
      <c r="H428" s="65">
        <f t="shared" si="225"/>
        <v>0</v>
      </c>
      <c r="J428" s="88">
        <f t="shared" si="226"/>
        <v>0.54926285372809169</v>
      </c>
      <c r="K428" s="88">
        <f t="shared" si="227"/>
        <v>4.5386122436629628E-4</v>
      </c>
      <c r="L428" s="88">
        <f t="shared" si="228"/>
        <v>0.45027572069380251</v>
      </c>
      <c r="M428" s="88">
        <f t="shared" si="229"/>
        <v>0</v>
      </c>
      <c r="N428" s="88">
        <f t="shared" si="230"/>
        <v>7.5643537394382709E-6</v>
      </c>
      <c r="O428" s="88">
        <f t="shared" si="231"/>
        <v>0</v>
      </c>
      <c r="P428" s="65">
        <f t="shared" si="232"/>
        <v>0</v>
      </c>
      <c r="Q428" s="65">
        <f t="shared" si="232"/>
        <v>0</v>
      </c>
      <c r="R428" s="65">
        <f t="shared" si="232"/>
        <v>0</v>
      </c>
      <c r="S428" s="65">
        <f t="shared" si="232"/>
        <v>0</v>
      </c>
      <c r="T428" s="65">
        <f t="shared" si="233"/>
        <v>0</v>
      </c>
      <c r="U428" s="65">
        <f t="shared" si="233"/>
        <v>0</v>
      </c>
      <c r="V428" s="89">
        <f t="shared" si="234"/>
        <v>0</v>
      </c>
      <c r="W428" s="89">
        <f t="shared" si="235"/>
        <v>0</v>
      </c>
      <c r="X428" s="89">
        <f t="shared" si="236"/>
        <v>0</v>
      </c>
      <c r="Y428" s="89">
        <f t="shared" si="237"/>
        <v>0</v>
      </c>
      <c r="Z428" s="89">
        <f t="shared" si="238"/>
        <v>0</v>
      </c>
      <c r="AA428" s="89">
        <f t="shared" si="238"/>
        <v>0</v>
      </c>
      <c r="AB428" s="89">
        <f t="shared" si="239"/>
        <v>0</v>
      </c>
      <c r="AC428" s="89">
        <f t="shared" si="240"/>
        <v>0</v>
      </c>
      <c r="AD428" s="89">
        <f t="shared" si="241"/>
        <v>0</v>
      </c>
      <c r="AE428" s="89">
        <f t="shared" si="242"/>
        <v>0</v>
      </c>
      <c r="AF428" s="89">
        <f t="shared" si="243"/>
        <v>0</v>
      </c>
      <c r="AG428" s="89">
        <f t="shared" si="243"/>
        <v>0</v>
      </c>
      <c r="AH428" s="65">
        <v>72612</v>
      </c>
      <c r="AI428" s="65">
        <v>60</v>
      </c>
      <c r="AJ428" s="65">
        <v>59526</v>
      </c>
      <c r="AK428" s="65">
        <v>0</v>
      </c>
      <c r="AL428" s="65">
        <v>1</v>
      </c>
      <c r="AM428" s="65">
        <v>0</v>
      </c>
      <c r="AN428" s="89">
        <v>94117463</v>
      </c>
      <c r="AO428" s="89">
        <v>85413</v>
      </c>
      <c r="AP428" s="89">
        <v>83011228</v>
      </c>
      <c r="AQ428" s="89">
        <v>0</v>
      </c>
      <c r="AR428" s="89">
        <v>2262</v>
      </c>
      <c r="AS428" s="89">
        <v>0</v>
      </c>
      <c r="AT428" s="89">
        <v>77688699</v>
      </c>
      <c r="AU428" s="89">
        <v>60575</v>
      </c>
      <c r="AV428" s="89">
        <v>64584188</v>
      </c>
      <c r="AW428" s="89">
        <v>0</v>
      </c>
      <c r="AX428" s="89">
        <v>686</v>
      </c>
      <c r="AY428" s="89">
        <v>0</v>
      </c>
      <c r="AZ428" s="65">
        <f t="shared" si="246"/>
        <v>1296.1695449787915</v>
      </c>
      <c r="BA428" s="65">
        <f t="shared" si="246"/>
        <v>1423.55</v>
      </c>
      <c r="BB428" s="65">
        <f t="shared" si="246"/>
        <v>1394.5373114269396</v>
      </c>
      <c r="BC428" s="65">
        <f t="shared" si="244"/>
        <v>0</v>
      </c>
      <c r="BD428" s="65">
        <f t="shared" si="244"/>
        <v>2262</v>
      </c>
      <c r="BE428" s="65">
        <f t="shared" si="244"/>
        <v>0</v>
      </c>
      <c r="BF428" s="65">
        <f t="shared" si="247"/>
        <v>1069.9154272021153</v>
      </c>
      <c r="BG428" s="65">
        <f t="shared" si="247"/>
        <v>1009.5833333333334</v>
      </c>
      <c r="BH428" s="65">
        <f t="shared" si="247"/>
        <v>1084.9744313409267</v>
      </c>
      <c r="BI428" s="65">
        <f t="shared" si="245"/>
        <v>0</v>
      </c>
      <c r="BJ428" s="65">
        <f t="shared" si="245"/>
        <v>686</v>
      </c>
      <c r="BK428" s="65">
        <f t="shared" si="245"/>
        <v>0</v>
      </c>
    </row>
    <row r="429" spans="2:63" hidden="1" outlineLevel="1">
      <c r="B429" s="56" t="s">
        <v>51</v>
      </c>
      <c r="C429" s="56" t="s">
        <v>126</v>
      </c>
      <c r="D429" s="88">
        <f t="shared" si="221"/>
        <v>0</v>
      </c>
      <c r="E429" s="88">
        <f t="shared" si="222"/>
        <v>0</v>
      </c>
      <c r="F429" s="65">
        <f t="shared" si="223"/>
        <v>0</v>
      </c>
      <c r="G429" s="65">
        <f t="shared" si="224"/>
        <v>0</v>
      </c>
      <c r="H429" s="65">
        <f t="shared" si="225"/>
        <v>0</v>
      </c>
      <c r="J429" s="88">
        <f t="shared" si="226"/>
        <v>0.30233918275901323</v>
      </c>
      <c r="K429" s="88">
        <f t="shared" si="227"/>
        <v>0.12386860133278009</v>
      </c>
      <c r="L429" s="88">
        <f t="shared" si="228"/>
        <v>0.13222723531624195</v>
      </c>
      <c r="M429" s="88">
        <f t="shared" si="229"/>
        <v>0.1679988102863024</v>
      </c>
      <c r="N429" s="88">
        <f t="shared" si="230"/>
        <v>0.21758625555448893</v>
      </c>
      <c r="O429" s="88">
        <f t="shared" si="231"/>
        <v>5.5979914751173407E-2</v>
      </c>
      <c r="P429" s="65">
        <f t="shared" si="232"/>
        <v>0</v>
      </c>
      <c r="Q429" s="65">
        <f t="shared" si="232"/>
        <v>0</v>
      </c>
      <c r="R429" s="65">
        <f t="shared" si="232"/>
        <v>0</v>
      </c>
      <c r="S429" s="65">
        <f t="shared" si="232"/>
        <v>0</v>
      </c>
      <c r="T429" s="65">
        <f t="shared" si="233"/>
        <v>0</v>
      </c>
      <c r="U429" s="65">
        <f t="shared" si="233"/>
        <v>0</v>
      </c>
      <c r="V429" s="89">
        <f t="shared" si="234"/>
        <v>0</v>
      </c>
      <c r="W429" s="89">
        <f t="shared" si="235"/>
        <v>0</v>
      </c>
      <c r="X429" s="89">
        <f t="shared" si="236"/>
        <v>0</v>
      </c>
      <c r="Y429" s="89">
        <f t="shared" si="237"/>
        <v>0</v>
      </c>
      <c r="Z429" s="89">
        <f t="shared" si="238"/>
        <v>0</v>
      </c>
      <c r="AA429" s="89">
        <f t="shared" si="238"/>
        <v>0</v>
      </c>
      <c r="AB429" s="89">
        <f t="shared" si="239"/>
        <v>0</v>
      </c>
      <c r="AC429" s="89">
        <f t="shared" si="240"/>
        <v>0</v>
      </c>
      <c r="AD429" s="89">
        <f t="shared" si="241"/>
        <v>0</v>
      </c>
      <c r="AE429" s="89">
        <f t="shared" si="242"/>
        <v>0</v>
      </c>
      <c r="AF429" s="89">
        <f t="shared" si="243"/>
        <v>0</v>
      </c>
      <c r="AG429" s="89">
        <f t="shared" si="243"/>
        <v>0</v>
      </c>
      <c r="AH429" s="65">
        <v>0</v>
      </c>
      <c r="AI429" s="65">
        <v>0</v>
      </c>
      <c r="AJ429" s="65">
        <v>0</v>
      </c>
      <c r="AK429" s="65">
        <v>0</v>
      </c>
      <c r="AL429" s="65">
        <v>0</v>
      </c>
      <c r="AM429" s="65">
        <v>0</v>
      </c>
      <c r="AN429" s="89">
        <v>0</v>
      </c>
      <c r="AO429" s="89">
        <v>0</v>
      </c>
      <c r="AP429" s="89">
        <v>0</v>
      </c>
      <c r="AQ429" s="89">
        <v>0</v>
      </c>
      <c r="AR429" s="89">
        <v>0</v>
      </c>
      <c r="AS429" s="89">
        <v>0</v>
      </c>
      <c r="AT429" s="89">
        <v>0</v>
      </c>
      <c r="AU429" s="89">
        <v>0</v>
      </c>
      <c r="AV429" s="89">
        <v>0</v>
      </c>
      <c r="AW429" s="89">
        <v>0</v>
      </c>
      <c r="AX429" s="89">
        <v>0</v>
      </c>
      <c r="AY429" s="89">
        <v>0</v>
      </c>
      <c r="AZ429" s="65">
        <f t="shared" si="246"/>
        <v>0</v>
      </c>
      <c r="BA429" s="65">
        <f t="shared" si="246"/>
        <v>0</v>
      </c>
      <c r="BB429" s="65">
        <f t="shared" si="246"/>
        <v>0</v>
      </c>
      <c r="BC429" s="65">
        <f t="shared" si="244"/>
        <v>0</v>
      </c>
      <c r="BD429" s="65">
        <f t="shared" si="244"/>
        <v>0</v>
      </c>
      <c r="BE429" s="65">
        <f t="shared" si="244"/>
        <v>0</v>
      </c>
      <c r="BF429" s="65">
        <f t="shared" si="247"/>
        <v>0</v>
      </c>
      <c r="BG429" s="65">
        <f t="shared" si="247"/>
        <v>0</v>
      </c>
      <c r="BH429" s="65">
        <f t="shared" si="247"/>
        <v>0</v>
      </c>
      <c r="BI429" s="65">
        <f t="shared" si="245"/>
        <v>0</v>
      </c>
      <c r="BJ429" s="65">
        <f t="shared" si="245"/>
        <v>0</v>
      </c>
      <c r="BK429" s="65">
        <f t="shared" si="245"/>
        <v>0</v>
      </c>
    </row>
    <row r="430" spans="2:63" hidden="1" outlineLevel="1">
      <c r="B430" s="56" t="s">
        <v>51</v>
      </c>
      <c r="C430" s="56" t="s">
        <v>127</v>
      </c>
      <c r="D430" s="88">
        <f t="shared" si="221"/>
        <v>0</v>
      </c>
      <c r="E430" s="88">
        <f t="shared" si="222"/>
        <v>0</v>
      </c>
      <c r="F430" s="65">
        <f t="shared" si="223"/>
        <v>0</v>
      </c>
      <c r="G430" s="65">
        <f t="shared" si="224"/>
        <v>0</v>
      </c>
      <c r="H430" s="65">
        <f t="shared" si="225"/>
        <v>0</v>
      </c>
      <c r="J430" s="88">
        <f t="shared" si="226"/>
        <v>9.9914458791832274E-4</v>
      </c>
      <c r="K430" s="88">
        <f t="shared" si="227"/>
        <v>3.2296170430673796E-4</v>
      </c>
      <c r="L430" s="88">
        <f t="shared" si="228"/>
        <v>0.15708566340989369</v>
      </c>
      <c r="M430" s="88">
        <f t="shared" si="229"/>
        <v>0</v>
      </c>
      <c r="N430" s="88">
        <f t="shared" si="230"/>
        <v>0.84159223029788122</v>
      </c>
      <c r="O430" s="88">
        <f t="shared" si="231"/>
        <v>0</v>
      </c>
      <c r="P430" s="65">
        <f t="shared" si="232"/>
        <v>0</v>
      </c>
      <c r="Q430" s="65">
        <f t="shared" si="232"/>
        <v>0</v>
      </c>
      <c r="R430" s="65">
        <f t="shared" si="232"/>
        <v>0</v>
      </c>
      <c r="S430" s="65">
        <f t="shared" ref="S430:S493" si="248">+$F430*M430</f>
        <v>0</v>
      </c>
      <c r="T430" s="65">
        <f t="shared" si="233"/>
        <v>0</v>
      </c>
      <c r="U430" s="65">
        <f t="shared" si="233"/>
        <v>0</v>
      </c>
      <c r="V430" s="89">
        <f t="shared" si="234"/>
        <v>0</v>
      </c>
      <c r="W430" s="89">
        <f t="shared" si="235"/>
        <v>0</v>
      </c>
      <c r="X430" s="89">
        <f t="shared" si="236"/>
        <v>0</v>
      </c>
      <c r="Y430" s="89">
        <f t="shared" si="237"/>
        <v>0</v>
      </c>
      <c r="Z430" s="89">
        <f t="shared" si="238"/>
        <v>0</v>
      </c>
      <c r="AA430" s="89">
        <f t="shared" si="238"/>
        <v>0</v>
      </c>
      <c r="AB430" s="89">
        <f t="shared" si="239"/>
        <v>0</v>
      </c>
      <c r="AC430" s="89">
        <f t="shared" si="240"/>
        <v>0</v>
      </c>
      <c r="AD430" s="89">
        <f t="shared" si="241"/>
        <v>0</v>
      </c>
      <c r="AE430" s="89">
        <f t="shared" si="242"/>
        <v>0</v>
      </c>
      <c r="AF430" s="89">
        <f t="shared" si="243"/>
        <v>0</v>
      </c>
      <c r="AG430" s="89">
        <f t="shared" si="243"/>
        <v>0</v>
      </c>
      <c r="AH430" s="65">
        <v>1717</v>
      </c>
      <c r="AI430" s="65">
        <v>555</v>
      </c>
      <c r="AJ430" s="65">
        <v>269947</v>
      </c>
      <c r="AK430" s="65">
        <v>0</v>
      </c>
      <c r="AL430" s="65">
        <v>1446251</v>
      </c>
      <c r="AM430" s="65">
        <v>0</v>
      </c>
      <c r="AN430" s="89">
        <v>3385856</v>
      </c>
      <c r="AO430" s="89">
        <v>1088970</v>
      </c>
      <c r="AP430" s="89">
        <v>451035704</v>
      </c>
      <c r="AQ430" s="89">
        <v>0</v>
      </c>
      <c r="AR430" s="89">
        <v>2910139345</v>
      </c>
      <c r="AS430" s="89">
        <v>0</v>
      </c>
      <c r="AT430" s="89">
        <v>2230230</v>
      </c>
      <c r="AU430" s="89">
        <v>692045</v>
      </c>
      <c r="AV430" s="89">
        <v>359528025</v>
      </c>
      <c r="AW430" s="89">
        <v>0</v>
      </c>
      <c r="AX430" s="89">
        <v>1939565396</v>
      </c>
      <c r="AY430" s="89">
        <v>0</v>
      </c>
      <c r="AZ430" s="65">
        <f t="shared" si="246"/>
        <v>1971.9603960396039</v>
      </c>
      <c r="BA430" s="65">
        <f t="shared" si="246"/>
        <v>1962.1081081081081</v>
      </c>
      <c r="BB430" s="65">
        <f t="shared" si="246"/>
        <v>1670.8305852630331</v>
      </c>
      <c r="BC430" s="65">
        <f t="shared" si="244"/>
        <v>0</v>
      </c>
      <c r="BD430" s="65">
        <f t="shared" si="244"/>
        <v>2012.1952171511032</v>
      </c>
      <c r="BE430" s="65">
        <f t="shared" si="244"/>
        <v>0</v>
      </c>
      <c r="BF430" s="65">
        <f t="shared" si="247"/>
        <v>1298.9108910891089</v>
      </c>
      <c r="BG430" s="65">
        <f t="shared" si="247"/>
        <v>1246.9279279279278</v>
      </c>
      <c r="BH430" s="65">
        <f t="shared" si="247"/>
        <v>1331.8467143550401</v>
      </c>
      <c r="BI430" s="65">
        <f t="shared" si="245"/>
        <v>0</v>
      </c>
      <c r="BJ430" s="65">
        <f t="shared" si="245"/>
        <v>1341.0987415047596</v>
      </c>
      <c r="BK430" s="65">
        <f t="shared" si="245"/>
        <v>0</v>
      </c>
    </row>
    <row r="431" spans="2:63" hidden="1" outlineLevel="1">
      <c r="B431" s="56" t="s">
        <v>51</v>
      </c>
      <c r="C431" s="56" t="s">
        <v>128</v>
      </c>
      <c r="D431" s="88">
        <f t="shared" ref="D431:D494" si="249">VLOOKUP(B431,$B$188:$C$208,2,0)</f>
        <v>0</v>
      </c>
      <c r="E431" s="88">
        <f t="shared" ref="E431:E494" si="250">VLOOKUP(C431,$B$213:$C$233,2,0)</f>
        <v>0</v>
      </c>
      <c r="F431" s="65">
        <f t="shared" ref="F431:F494" si="251">VLOOKUP($B431,$B$188:$D$208,3,0)*E431</f>
        <v>0</v>
      </c>
      <c r="G431" s="65">
        <f t="shared" ref="G431:G494" si="252">SUM(V431:AA431)</f>
        <v>0</v>
      </c>
      <c r="H431" s="65">
        <f t="shared" ref="H431:H494" si="253">SUM(AB431:AG431)</f>
        <v>0</v>
      </c>
      <c r="J431" s="88">
        <f t="shared" ref="J431:J494" si="254">+IF(ISERROR(AH431/SUM($AH431:$AM431)),J$236,AH431/SUM($AH431:$AM431))</f>
        <v>0.30233918275901323</v>
      </c>
      <c r="K431" s="88">
        <f t="shared" ref="K431:K494" si="255">+IF(ISERROR(AI431/SUM($AH431:$AM431)),K$236,AI431/SUM($AH431:$AM431))</f>
        <v>0.12386860133278009</v>
      </c>
      <c r="L431" s="88">
        <f t="shared" ref="L431:L494" si="256">+IF(ISERROR(AJ431/SUM($AH431:$AM431)),L$236,AJ431/SUM($AH431:$AM431))</f>
        <v>0.13222723531624195</v>
      </c>
      <c r="M431" s="88">
        <f t="shared" ref="M431:M494" si="257">+IF(ISERROR(AK431/SUM($AH431:$AM431)),M$236,AK431/SUM($AH431:$AM431))</f>
        <v>0.1679988102863024</v>
      </c>
      <c r="N431" s="88">
        <f t="shared" ref="N431:N494" si="258">+IF(ISERROR(AL431/SUM($AH431:$AM431)),N$236,AL431/SUM($AH431:$AM431))</f>
        <v>0.21758625555448893</v>
      </c>
      <c r="O431" s="88">
        <f t="shared" ref="O431:O494" si="259">+IF(ISERROR(AM431/SUM($AH431:$AM431)),O$236,AM431/SUM($AH431:$AM431))</f>
        <v>5.5979914751173407E-2</v>
      </c>
      <c r="P431" s="65">
        <f t="shared" ref="P431:S494" si="260">+$F431*J431</f>
        <v>0</v>
      </c>
      <c r="Q431" s="65">
        <f t="shared" si="260"/>
        <v>0</v>
      </c>
      <c r="R431" s="65">
        <f t="shared" si="260"/>
        <v>0</v>
      </c>
      <c r="S431" s="65">
        <f t="shared" si="248"/>
        <v>0</v>
      </c>
      <c r="T431" s="65">
        <f t="shared" ref="T431:U494" si="261">+$F431*N431</f>
        <v>0</v>
      </c>
      <c r="U431" s="65">
        <f t="shared" si="261"/>
        <v>0</v>
      </c>
      <c r="V431" s="89">
        <f t="shared" ref="V431:V494" si="262">+IF(AZ431=0,AZ$236*P431,P431*AZ431)</f>
        <v>0</v>
      </c>
      <c r="W431" s="89">
        <f t="shared" ref="W431:W494" si="263">+IF(BA431=0,BA$236*Q431,Q431*BA431)</f>
        <v>0</v>
      </c>
      <c r="X431" s="89">
        <f t="shared" ref="X431:X494" si="264">+IF(BB431=0,BB$236*R431,R431*BB431)</f>
        <v>0</v>
      </c>
      <c r="Y431" s="89">
        <f t="shared" ref="Y431:Y494" si="265">+IF(BC431=0,BC$236*S431,S431*BC431)</f>
        <v>0</v>
      </c>
      <c r="Z431" s="89">
        <f t="shared" ref="Z431:AA494" si="266">+IF(BD431=0,BD$236*T431,T431*BD431)</f>
        <v>0</v>
      </c>
      <c r="AA431" s="89">
        <f t="shared" si="266"/>
        <v>0</v>
      </c>
      <c r="AB431" s="89">
        <f t="shared" ref="AB431:AB494" si="267">+IF(BF431=0,BF$236*P431,P431*BF431)</f>
        <v>0</v>
      </c>
      <c r="AC431" s="89">
        <f t="shared" ref="AC431:AC494" si="268">+IF(BG431=0,BG$236*Q431,Q431*BG431)</f>
        <v>0</v>
      </c>
      <c r="AD431" s="89">
        <f t="shared" ref="AD431:AD494" si="269">+IF(BH431=0,BH$236*R431,R431*BH431)</f>
        <v>0</v>
      </c>
      <c r="AE431" s="89">
        <f t="shared" ref="AE431:AE494" si="270">+IF(BI431=0,BI$236*S431,S431*BI431)</f>
        <v>0</v>
      </c>
      <c r="AF431" s="89">
        <f t="shared" ref="AF431:AG494" si="271">+IF(BJ431=0,BJ$236*T431,T431*BJ431)</f>
        <v>0</v>
      </c>
      <c r="AG431" s="89">
        <f t="shared" si="271"/>
        <v>0</v>
      </c>
      <c r="AH431" s="65">
        <v>0</v>
      </c>
      <c r="AI431" s="65">
        <v>0</v>
      </c>
      <c r="AJ431" s="65">
        <v>0</v>
      </c>
      <c r="AK431" s="65">
        <v>0</v>
      </c>
      <c r="AL431" s="65">
        <v>0</v>
      </c>
      <c r="AM431" s="65">
        <v>0</v>
      </c>
      <c r="AN431" s="89">
        <v>0</v>
      </c>
      <c r="AO431" s="89">
        <v>0</v>
      </c>
      <c r="AP431" s="89">
        <v>0</v>
      </c>
      <c r="AQ431" s="89">
        <v>0</v>
      </c>
      <c r="AR431" s="89">
        <v>0</v>
      </c>
      <c r="AS431" s="89">
        <v>0</v>
      </c>
      <c r="AT431" s="89">
        <v>0</v>
      </c>
      <c r="AU431" s="89">
        <v>0</v>
      </c>
      <c r="AV431" s="89">
        <v>0</v>
      </c>
      <c r="AW431" s="89">
        <v>0</v>
      </c>
      <c r="AX431" s="89">
        <v>0</v>
      </c>
      <c r="AY431" s="89">
        <v>0</v>
      </c>
      <c r="AZ431" s="65">
        <f t="shared" si="246"/>
        <v>0</v>
      </c>
      <c r="BA431" s="65">
        <f t="shared" si="246"/>
        <v>0</v>
      </c>
      <c r="BB431" s="65">
        <f t="shared" si="246"/>
        <v>0</v>
      </c>
      <c r="BC431" s="65">
        <f t="shared" si="244"/>
        <v>0</v>
      </c>
      <c r="BD431" s="65">
        <f t="shared" si="244"/>
        <v>0</v>
      </c>
      <c r="BE431" s="65">
        <f t="shared" si="244"/>
        <v>0</v>
      </c>
      <c r="BF431" s="65">
        <f t="shared" si="247"/>
        <v>0</v>
      </c>
      <c r="BG431" s="65">
        <f t="shared" si="247"/>
        <v>0</v>
      </c>
      <c r="BH431" s="65">
        <f t="shared" si="247"/>
        <v>0</v>
      </c>
      <c r="BI431" s="65">
        <f t="shared" si="245"/>
        <v>0</v>
      </c>
      <c r="BJ431" s="65">
        <f t="shared" si="245"/>
        <v>0</v>
      </c>
      <c r="BK431" s="65">
        <f t="shared" si="245"/>
        <v>0</v>
      </c>
    </row>
    <row r="432" spans="2:63" hidden="1" outlineLevel="1">
      <c r="B432" s="56" t="s">
        <v>51</v>
      </c>
      <c r="C432" s="56" t="s">
        <v>40</v>
      </c>
      <c r="D432" s="88">
        <f t="shared" si="249"/>
        <v>0</v>
      </c>
      <c r="E432" s="88">
        <f t="shared" si="250"/>
        <v>0</v>
      </c>
      <c r="F432" s="65">
        <f t="shared" si="251"/>
        <v>0</v>
      </c>
      <c r="G432" s="65">
        <f t="shared" si="252"/>
        <v>0</v>
      </c>
      <c r="H432" s="65">
        <f t="shared" si="253"/>
        <v>0</v>
      </c>
      <c r="J432" s="88">
        <f t="shared" si="254"/>
        <v>0.19642382933522173</v>
      </c>
      <c r="K432" s="88">
        <f t="shared" si="255"/>
        <v>3.8063202620164647E-3</v>
      </c>
      <c r="L432" s="88">
        <f t="shared" si="256"/>
        <v>0.22740550588651853</v>
      </c>
      <c r="M432" s="88">
        <f t="shared" si="257"/>
        <v>0</v>
      </c>
      <c r="N432" s="88">
        <f t="shared" si="258"/>
        <v>0.5723643445162433</v>
      </c>
      <c r="O432" s="88">
        <f t="shared" si="259"/>
        <v>0</v>
      </c>
      <c r="P432" s="65">
        <f t="shared" si="260"/>
        <v>0</v>
      </c>
      <c r="Q432" s="65">
        <f t="shared" si="260"/>
        <v>0</v>
      </c>
      <c r="R432" s="65">
        <f t="shared" si="260"/>
        <v>0</v>
      </c>
      <c r="S432" s="65">
        <f t="shared" si="248"/>
        <v>0</v>
      </c>
      <c r="T432" s="65">
        <f t="shared" si="261"/>
        <v>0</v>
      </c>
      <c r="U432" s="65">
        <f t="shared" si="261"/>
        <v>0</v>
      </c>
      <c r="V432" s="89">
        <f t="shared" si="262"/>
        <v>0</v>
      </c>
      <c r="W432" s="89">
        <f t="shared" si="263"/>
        <v>0</v>
      </c>
      <c r="X432" s="89">
        <f t="shared" si="264"/>
        <v>0</v>
      </c>
      <c r="Y432" s="89">
        <f t="shared" si="265"/>
        <v>0</v>
      </c>
      <c r="Z432" s="89">
        <f t="shared" si="266"/>
        <v>0</v>
      </c>
      <c r="AA432" s="89">
        <f t="shared" si="266"/>
        <v>0</v>
      </c>
      <c r="AB432" s="89">
        <f t="shared" si="267"/>
        <v>0</v>
      </c>
      <c r="AC432" s="89">
        <f t="shared" si="268"/>
        <v>0</v>
      </c>
      <c r="AD432" s="89">
        <f t="shared" si="269"/>
        <v>0</v>
      </c>
      <c r="AE432" s="89">
        <f t="shared" si="270"/>
        <v>0</v>
      </c>
      <c r="AF432" s="89">
        <f t="shared" si="271"/>
        <v>0</v>
      </c>
      <c r="AG432" s="89">
        <f t="shared" si="271"/>
        <v>0</v>
      </c>
      <c r="AH432" s="65">
        <v>2219</v>
      </c>
      <c r="AI432" s="65">
        <v>43</v>
      </c>
      <c r="AJ432" s="65">
        <v>2569</v>
      </c>
      <c r="AK432" s="65">
        <v>0</v>
      </c>
      <c r="AL432" s="65">
        <v>6466</v>
      </c>
      <c r="AM432" s="65">
        <v>0</v>
      </c>
      <c r="AN432" s="89">
        <v>1800023</v>
      </c>
      <c r="AO432" s="89">
        <v>56684</v>
      </c>
      <c r="AP432" s="89">
        <v>2628153</v>
      </c>
      <c r="AQ432" s="89">
        <v>0</v>
      </c>
      <c r="AR432" s="89">
        <v>13150006</v>
      </c>
      <c r="AS432" s="89">
        <v>0</v>
      </c>
      <c r="AT432" s="89">
        <v>3543147</v>
      </c>
      <c r="AU432" s="89">
        <v>62135</v>
      </c>
      <c r="AV432" s="89">
        <v>4116335</v>
      </c>
      <c r="AW432" s="89">
        <v>0</v>
      </c>
      <c r="AX432" s="89">
        <v>9323921</v>
      </c>
      <c r="AY432" s="89">
        <v>0</v>
      </c>
      <c r="AZ432" s="65">
        <f t="shared" si="246"/>
        <v>811.18657052726451</v>
      </c>
      <c r="BA432" s="65">
        <f t="shared" si="246"/>
        <v>1318.2325581395348</v>
      </c>
      <c r="BB432" s="65">
        <f t="shared" si="246"/>
        <v>1023.0256909303231</v>
      </c>
      <c r="BC432" s="65">
        <f t="shared" si="244"/>
        <v>0</v>
      </c>
      <c r="BD432" s="65">
        <f t="shared" si="244"/>
        <v>2033.7157438911229</v>
      </c>
      <c r="BE432" s="65">
        <f t="shared" si="244"/>
        <v>0</v>
      </c>
      <c r="BF432" s="65">
        <f t="shared" si="247"/>
        <v>1596.7314105452906</v>
      </c>
      <c r="BG432" s="65">
        <f t="shared" si="247"/>
        <v>1445</v>
      </c>
      <c r="BH432" s="65">
        <f t="shared" si="247"/>
        <v>1602.3102374464772</v>
      </c>
      <c r="BI432" s="65">
        <f t="shared" si="245"/>
        <v>0</v>
      </c>
      <c r="BJ432" s="65">
        <f t="shared" si="245"/>
        <v>1441.9921125889266</v>
      </c>
      <c r="BK432" s="65">
        <f t="shared" si="245"/>
        <v>0</v>
      </c>
    </row>
    <row r="433" spans="2:63" hidden="1" outlineLevel="1">
      <c r="B433" s="56" t="s">
        <v>51</v>
      </c>
      <c r="C433" s="56" t="s">
        <v>129</v>
      </c>
      <c r="D433" s="88">
        <f t="shared" si="249"/>
        <v>0</v>
      </c>
      <c r="E433" s="88">
        <f t="shared" si="250"/>
        <v>0.5</v>
      </c>
      <c r="F433" s="65">
        <f t="shared" si="251"/>
        <v>0</v>
      </c>
      <c r="G433" s="65">
        <f t="shared" si="252"/>
        <v>0</v>
      </c>
      <c r="H433" s="65">
        <f t="shared" si="253"/>
        <v>0</v>
      </c>
      <c r="J433" s="88">
        <f t="shared" si="254"/>
        <v>3.7694262406975765E-2</v>
      </c>
      <c r="K433" s="88">
        <f t="shared" si="255"/>
        <v>4.0955250861245199E-2</v>
      </c>
      <c r="L433" s="88">
        <f t="shared" si="256"/>
        <v>0.24687700579194283</v>
      </c>
      <c r="M433" s="88">
        <f t="shared" si="257"/>
        <v>0</v>
      </c>
      <c r="N433" s="88">
        <f t="shared" si="258"/>
        <v>0.67447348093983617</v>
      </c>
      <c r="O433" s="88">
        <f t="shared" si="259"/>
        <v>0</v>
      </c>
      <c r="P433" s="65">
        <f t="shared" si="260"/>
        <v>0</v>
      </c>
      <c r="Q433" s="65">
        <f t="shared" si="260"/>
        <v>0</v>
      </c>
      <c r="R433" s="65">
        <f t="shared" si="260"/>
        <v>0</v>
      </c>
      <c r="S433" s="65">
        <f t="shared" si="248"/>
        <v>0</v>
      </c>
      <c r="T433" s="65">
        <f t="shared" si="261"/>
        <v>0</v>
      </c>
      <c r="U433" s="65">
        <f t="shared" si="261"/>
        <v>0</v>
      </c>
      <c r="V433" s="89">
        <f t="shared" si="262"/>
        <v>0</v>
      </c>
      <c r="W433" s="89">
        <f t="shared" si="263"/>
        <v>0</v>
      </c>
      <c r="X433" s="89">
        <f t="shared" si="264"/>
        <v>0</v>
      </c>
      <c r="Y433" s="89">
        <f t="shared" si="265"/>
        <v>0</v>
      </c>
      <c r="Z433" s="89">
        <f t="shared" si="266"/>
        <v>0</v>
      </c>
      <c r="AA433" s="89">
        <f t="shared" si="266"/>
        <v>0</v>
      </c>
      <c r="AB433" s="89">
        <f t="shared" si="267"/>
        <v>0</v>
      </c>
      <c r="AC433" s="89">
        <f t="shared" si="268"/>
        <v>0</v>
      </c>
      <c r="AD433" s="89">
        <f t="shared" si="269"/>
        <v>0</v>
      </c>
      <c r="AE433" s="89">
        <f t="shared" si="270"/>
        <v>0</v>
      </c>
      <c r="AF433" s="89">
        <f t="shared" si="271"/>
        <v>0</v>
      </c>
      <c r="AG433" s="89">
        <f t="shared" si="271"/>
        <v>0</v>
      </c>
      <c r="AH433" s="65">
        <v>88913</v>
      </c>
      <c r="AI433" s="65">
        <v>96605</v>
      </c>
      <c r="AJ433" s="65">
        <v>582332</v>
      </c>
      <c r="AK433" s="65">
        <v>0</v>
      </c>
      <c r="AL433" s="65">
        <v>1590944</v>
      </c>
      <c r="AM433" s="65">
        <v>0</v>
      </c>
      <c r="AN433" s="89">
        <v>180769276</v>
      </c>
      <c r="AO433" s="89">
        <v>166929745</v>
      </c>
      <c r="AP433" s="89">
        <v>1186923143</v>
      </c>
      <c r="AQ433" s="89">
        <v>0</v>
      </c>
      <c r="AR433" s="89">
        <v>3455945928</v>
      </c>
      <c r="AS433" s="89">
        <v>0</v>
      </c>
      <c r="AT433" s="89">
        <v>141904692</v>
      </c>
      <c r="AU433" s="89">
        <v>109604928</v>
      </c>
      <c r="AV433" s="89">
        <v>900839536</v>
      </c>
      <c r="AW433" s="89">
        <v>0</v>
      </c>
      <c r="AX433" s="89">
        <v>2268735977</v>
      </c>
      <c r="AY433" s="89">
        <v>0</v>
      </c>
      <c r="AZ433" s="65">
        <f t="shared" si="246"/>
        <v>2033.102875844927</v>
      </c>
      <c r="BA433" s="65">
        <f t="shared" si="246"/>
        <v>1727.9617514621395</v>
      </c>
      <c r="BB433" s="65">
        <f t="shared" si="246"/>
        <v>2038.2241453329029</v>
      </c>
      <c r="BC433" s="65">
        <f t="shared" si="244"/>
        <v>0</v>
      </c>
      <c r="BD433" s="65">
        <f t="shared" si="244"/>
        <v>2172.2612034113081</v>
      </c>
      <c r="BE433" s="65">
        <f t="shared" si="244"/>
        <v>0</v>
      </c>
      <c r="BF433" s="65">
        <f t="shared" si="247"/>
        <v>1595.9948713911351</v>
      </c>
      <c r="BG433" s="65">
        <f t="shared" si="247"/>
        <v>1134.56785880648</v>
      </c>
      <c r="BH433" s="65">
        <f t="shared" si="247"/>
        <v>1546.9518006910148</v>
      </c>
      <c r="BI433" s="65">
        <f t="shared" si="245"/>
        <v>0</v>
      </c>
      <c r="BJ433" s="65">
        <f t="shared" si="245"/>
        <v>1426.0313229126857</v>
      </c>
      <c r="BK433" s="65">
        <f t="shared" si="245"/>
        <v>0</v>
      </c>
    </row>
    <row r="434" spans="2:63" hidden="1" outlineLevel="1">
      <c r="B434" s="56" t="s">
        <v>51</v>
      </c>
      <c r="C434" s="56" t="s">
        <v>130</v>
      </c>
      <c r="D434" s="88">
        <f t="shared" si="249"/>
        <v>0</v>
      </c>
      <c r="E434" s="88">
        <f t="shared" si="250"/>
        <v>0.5</v>
      </c>
      <c r="F434" s="65">
        <f t="shared" si="251"/>
        <v>0</v>
      </c>
      <c r="G434" s="65">
        <f t="shared" si="252"/>
        <v>0</v>
      </c>
      <c r="H434" s="65">
        <f t="shared" si="253"/>
        <v>0</v>
      </c>
      <c r="J434" s="88">
        <f t="shared" si="254"/>
        <v>0.46652970344953693</v>
      </c>
      <c r="K434" s="88">
        <f t="shared" si="255"/>
        <v>2.0630532758231238E-2</v>
      </c>
      <c r="L434" s="88">
        <f t="shared" si="256"/>
        <v>0.32404564962514387</v>
      </c>
      <c r="M434" s="88">
        <f t="shared" si="257"/>
        <v>0</v>
      </c>
      <c r="N434" s="88">
        <f t="shared" si="258"/>
        <v>0.18879411416708797</v>
      </c>
      <c r="O434" s="88">
        <f t="shared" si="259"/>
        <v>0</v>
      </c>
      <c r="P434" s="65">
        <f t="shared" si="260"/>
        <v>0</v>
      </c>
      <c r="Q434" s="65">
        <f t="shared" si="260"/>
        <v>0</v>
      </c>
      <c r="R434" s="65">
        <f t="shared" si="260"/>
        <v>0</v>
      </c>
      <c r="S434" s="65">
        <f t="shared" si="248"/>
        <v>0</v>
      </c>
      <c r="T434" s="65">
        <f t="shared" si="261"/>
        <v>0</v>
      </c>
      <c r="U434" s="65">
        <f t="shared" si="261"/>
        <v>0</v>
      </c>
      <c r="V434" s="89">
        <f t="shared" si="262"/>
        <v>0</v>
      </c>
      <c r="W434" s="89">
        <f t="shared" si="263"/>
        <v>0</v>
      </c>
      <c r="X434" s="89">
        <f t="shared" si="264"/>
        <v>0</v>
      </c>
      <c r="Y434" s="89">
        <f t="shared" si="265"/>
        <v>0</v>
      </c>
      <c r="Z434" s="89">
        <f t="shared" si="266"/>
        <v>0</v>
      </c>
      <c r="AA434" s="89">
        <f t="shared" si="266"/>
        <v>0</v>
      </c>
      <c r="AB434" s="89">
        <f t="shared" si="267"/>
        <v>0</v>
      </c>
      <c r="AC434" s="89">
        <f t="shared" si="268"/>
        <v>0</v>
      </c>
      <c r="AD434" s="89">
        <f t="shared" si="269"/>
        <v>0</v>
      </c>
      <c r="AE434" s="89">
        <f t="shared" si="270"/>
        <v>0</v>
      </c>
      <c r="AF434" s="89">
        <f t="shared" si="271"/>
        <v>0</v>
      </c>
      <c r="AG434" s="89">
        <f t="shared" si="271"/>
        <v>0</v>
      </c>
      <c r="AH434" s="65">
        <v>216864</v>
      </c>
      <c r="AI434" s="65">
        <v>9590</v>
      </c>
      <c r="AJ434" s="65">
        <v>150631</v>
      </c>
      <c r="AK434" s="65">
        <v>0</v>
      </c>
      <c r="AL434" s="65">
        <v>87760</v>
      </c>
      <c r="AM434" s="65">
        <v>0</v>
      </c>
      <c r="AN434" s="89">
        <v>428502375</v>
      </c>
      <c r="AO434" s="89">
        <v>18398413</v>
      </c>
      <c r="AP434" s="89">
        <v>347278175</v>
      </c>
      <c r="AQ434" s="89">
        <v>0</v>
      </c>
      <c r="AR434" s="89">
        <v>228148992</v>
      </c>
      <c r="AS434" s="89">
        <v>0</v>
      </c>
      <c r="AT434" s="89">
        <v>346887749</v>
      </c>
      <c r="AU434" s="89">
        <v>15323556</v>
      </c>
      <c r="AV434" s="89">
        <v>247396724</v>
      </c>
      <c r="AW434" s="89">
        <v>0</v>
      </c>
      <c r="AX434" s="89">
        <v>144579269</v>
      </c>
      <c r="AY434" s="89">
        <v>0</v>
      </c>
      <c r="AZ434" s="65">
        <f t="shared" si="246"/>
        <v>1975.9036769588313</v>
      </c>
      <c r="BA434" s="65">
        <f t="shared" si="246"/>
        <v>1918.4997914494265</v>
      </c>
      <c r="BB434" s="65">
        <f t="shared" si="246"/>
        <v>2305.489407890806</v>
      </c>
      <c r="BC434" s="65">
        <f t="shared" si="244"/>
        <v>0</v>
      </c>
      <c r="BD434" s="65">
        <f t="shared" si="244"/>
        <v>2599.6922515952597</v>
      </c>
      <c r="BE434" s="65">
        <f t="shared" si="244"/>
        <v>0</v>
      </c>
      <c r="BF434" s="65">
        <f t="shared" si="247"/>
        <v>1599.56354673897</v>
      </c>
      <c r="BG434" s="65">
        <f t="shared" si="247"/>
        <v>1597.8681960375391</v>
      </c>
      <c r="BH434" s="65">
        <f t="shared" si="247"/>
        <v>1642.4024536781938</v>
      </c>
      <c r="BI434" s="65">
        <f t="shared" si="245"/>
        <v>0</v>
      </c>
      <c r="BJ434" s="65">
        <f t="shared" si="245"/>
        <v>1647.4392547857794</v>
      </c>
      <c r="BK434" s="65">
        <f t="shared" si="245"/>
        <v>0</v>
      </c>
    </row>
    <row r="435" spans="2:63" hidden="1" outlineLevel="1">
      <c r="B435" s="56" t="s">
        <v>51</v>
      </c>
      <c r="C435" s="56" t="s">
        <v>131</v>
      </c>
      <c r="D435" s="88">
        <f t="shared" si="249"/>
        <v>0</v>
      </c>
      <c r="E435" s="88">
        <f t="shared" si="250"/>
        <v>0</v>
      </c>
      <c r="F435" s="65">
        <f t="shared" si="251"/>
        <v>0</v>
      </c>
      <c r="G435" s="65">
        <f t="shared" si="252"/>
        <v>0</v>
      </c>
      <c r="H435" s="65">
        <f t="shared" si="253"/>
        <v>0</v>
      </c>
      <c r="J435" s="88">
        <f t="shared" si="254"/>
        <v>0.30233918275901323</v>
      </c>
      <c r="K435" s="88">
        <f t="shared" si="255"/>
        <v>0.12386860133278009</v>
      </c>
      <c r="L435" s="88">
        <f t="shared" si="256"/>
        <v>0.13222723531624195</v>
      </c>
      <c r="M435" s="88">
        <f t="shared" si="257"/>
        <v>0.1679988102863024</v>
      </c>
      <c r="N435" s="88">
        <f t="shared" si="258"/>
        <v>0.21758625555448893</v>
      </c>
      <c r="O435" s="88">
        <f t="shared" si="259"/>
        <v>5.5979914751173407E-2</v>
      </c>
      <c r="P435" s="65">
        <f t="shared" si="260"/>
        <v>0</v>
      </c>
      <c r="Q435" s="65">
        <f t="shared" si="260"/>
        <v>0</v>
      </c>
      <c r="R435" s="65">
        <f t="shared" si="260"/>
        <v>0</v>
      </c>
      <c r="S435" s="65">
        <f t="shared" si="248"/>
        <v>0</v>
      </c>
      <c r="T435" s="65">
        <f t="shared" si="261"/>
        <v>0</v>
      </c>
      <c r="U435" s="65">
        <f t="shared" si="261"/>
        <v>0</v>
      </c>
      <c r="V435" s="89">
        <f t="shared" si="262"/>
        <v>0</v>
      </c>
      <c r="W435" s="89">
        <f t="shared" si="263"/>
        <v>0</v>
      </c>
      <c r="X435" s="89">
        <f t="shared" si="264"/>
        <v>0</v>
      </c>
      <c r="Y435" s="89">
        <f t="shared" si="265"/>
        <v>0</v>
      </c>
      <c r="Z435" s="89">
        <f t="shared" si="266"/>
        <v>0</v>
      </c>
      <c r="AA435" s="89">
        <f t="shared" si="266"/>
        <v>0</v>
      </c>
      <c r="AB435" s="89">
        <f t="shared" si="267"/>
        <v>0</v>
      </c>
      <c r="AC435" s="89">
        <f t="shared" si="268"/>
        <v>0</v>
      </c>
      <c r="AD435" s="89">
        <f t="shared" si="269"/>
        <v>0</v>
      </c>
      <c r="AE435" s="89">
        <f t="shared" si="270"/>
        <v>0</v>
      </c>
      <c r="AF435" s="89">
        <f t="shared" si="271"/>
        <v>0</v>
      </c>
      <c r="AG435" s="89">
        <f t="shared" si="271"/>
        <v>0</v>
      </c>
      <c r="AH435" s="65">
        <v>0</v>
      </c>
      <c r="AI435" s="65">
        <v>0</v>
      </c>
      <c r="AJ435" s="65">
        <v>0</v>
      </c>
      <c r="AK435" s="65">
        <v>0</v>
      </c>
      <c r="AL435" s="65">
        <v>0</v>
      </c>
      <c r="AM435" s="65">
        <v>0</v>
      </c>
      <c r="AN435" s="89">
        <v>0</v>
      </c>
      <c r="AO435" s="89">
        <v>0</v>
      </c>
      <c r="AP435" s="89">
        <v>0</v>
      </c>
      <c r="AQ435" s="89">
        <v>0</v>
      </c>
      <c r="AR435" s="89">
        <v>0</v>
      </c>
      <c r="AS435" s="89">
        <v>0</v>
      </c>
      <c r="AT435" s="89">
        <v>0</v>
      </c>
      <c r="AU435" s="89">
        <v>0</v>
      </c>
      <c r="AV435" s="89">
        <v>0</v>
      </c>
      <c r="AW435" s="89">
        <v>0</v>
      </c>
      <c r="AX435" s="89">
        <v>0</v>
      </c>
      <c r="AY435" s="89">
        <v>0</v>
      </c>
      <c r="AZ435" s="65">
        <f t="shared" si="246"/>
        <v>0</v>
      </c>
      <c r="BA435" s="65">
        <f t="shared" si="246"/>
        <v>0</v>
      </c>
      <c r="BB435" s="65">
        <f t="shared" si="246"/>
        <v>0</v>
      </c>
      <c r="BC435" s="65">
        <f t="shared" si="244"/>
        <v>0</v>
      </c>
      <c r="BD435" s="65">
        <f t="shared" si="244"/>
        <v>0</v>
      </c>
      <c r="BE435" s="65">
        <f t="shared" si="244"/>
        <v>0</v>
      </c>
      <c r="BF435" s="65">
        <f t="shared" si="247"/>
        <v>0</v>
      </c>
      <c r="BG435" s="65">
        <f t="shared" si="247"/>
        <v>0</v>
      </c>
      <c r="BH435" s="65">
        <f t="shared" si="247"/>
        <v>0</v>
      </c>
      <c r="BI435" s="65">
        <f t="shared" si="245"/>
        <v>0</v>
      </c>
      <c r="BJ435" s="65">
        <f t="shared" si="245"/>
        <v>0</v>
      </c>
      <c r="BK435" s="65">
        <f t="shared" si="245"/>
        <v>0</v>
      </c>
    </row>
    <row r="436" spans="2:63" hidden="1" outlineLevel="1">
      <c r="B436" s="56" t="s">
        <v>51</v>
      </c>
      <c r="C436" s="56" t="s">
        <v>132</v>
      </c>
      <c r="D436" s="88">
        <f t="shared" si="249"/>
        <v>0</v>
      </c>
      <c r="E436" s="88">
        <f t="shared" si="250"/>
        <v>0</v>
      </c>
      <c r="F436" s="65">
        <f t="shared" si="251"/>
        <v>0</v>
      </c>
      <c r="G436" s="65">
        <f t="shared" si="252"/>
        <v>0</v>
      </c>
      <c r="H436" s="65">
        <f t="shared" si="253"/>
        <v>0</v>
      </c>
      <c r="J436" s="88">
        <f t="shared" si="254"/>
        <v>0.89311960139281665</v>
      </c>
      <c r="K436" s="88">
        <f t="shared" si="255"/>
        <v>1.7097593351416865E-3</v>
      </c>
      <c r="L436" s="88">
        <f t="shared" si="256"/>
        <v>0.1051706392720417</v>
      </c>
      <c r="M436" s="88">
        <f t="shared" si="257"/>
        <v>0</v>
      </c>
      <c r="N436" s="88">
        <f t="shared" si="258"/>
        <v>0</v>
      </c>
      <c r="O436" s="88">
        <f t="shared" si="259"/>
        <v>0</v>
      </c>
      <c r="P436" s="65">
        <f t="shared" si="260"/>
        <v>0</v>
      </c>
      <c r="Q436" s="65">
        <f t="shared" si="260"/>
        <v>0</v>
      </c>
      <c r="R436" s="65">
        <f t="shared" si="260"/>
        <v>0</v>
      </c>
      <c r="S436" s="65">
        <f t="shared" si="248"/>
        <v>0</v>
      </c>
      <c r="T436" s="65">
        <f t="shared" si="261"/>
        <v>0</v>
      </c>
      <c r="U436" s="65">
        <f t="shared" si="261"/>
        <v>0</v>
      </c>
      <c r="V436" s="89">
        <f t="shared" si="262"/>
        <v>0</v>
      </c>
      <c r="W436" s="89">
        <f t="shared" si="263"/>
        <v>0</v>
      </c>
      <c r="X436" s="89">
        <f t="shared" si="264"/>
        <v>0</v>
      </c>
      <c r="Y436" s="89">
        <f t="shared" si="265"/>
        <v>0</v>
      </c>
      <c r="Z436" s="89">
        <f t="shared" si="266"/>
        <v>0</v>
      </c>
      <c r="AA436" s="89">
        <f t="shared" si="266"/>
        <v>0</v>
      </c>
      <c r="AB436" s="89">
        <f t="shared" si="267"/>
        <v>0</v>
      </c>
      <c r="AC436" s="89">
        <f t="shared" si="268"/>
        <v>0</v>
      </c>
      <c r="AD436" s="89">
        <f t="shared" si="269"/>
        <v>0</v>
      </c>
      <c r="AE436" s="89">
        <f t="shared" si="270"/>
        <v>0</v>
      </c>
      <c r="AF436" s="89">
        <f t="shared" si="271"/>
        <v>0</v>
      </c>
      <c r="AG436" s="89">
        <f t="shared" si="271"/>
        <v>0</v>
      </c>
      <c r="AH436" s="65">
        <v>371402</v>
      </c>
      <c r="AI436" s="65">
        <v>711</v>
      </c>
      <c r="AJ436" s="65">
        <v>43735</v>
      </c>
      <c r="AK436" s="65">
        <v>0</v>
      </c>
      <c r="AL436" s="65">
        <v>0</v>
      </c>
      <c r="AM436" s="65">
        <v>0</v>
      </c>
      <c r="AN436" s="89">
        <v>454134220</v>
      </c>
      <c r="AO436" s="89">
        <v>1114967</v>
      </c>
      <c r="AP436" s="89">
        <v>67066309</v>
      </c>
      <c r="AQ436" s="89">
        <v>0</v>
      </c>
      <c r="AR436" s="89">
        <v>0</v>
      </c>
      <c r="AS436" s="89">
        <v>0</v>
      </c>
      <c r="AT436" s="89">
        <v>341333197</v>
      </c>
      <c r="AU436" s="89">
        <v>706593</v>
      </c>
      <c r="AV436" s="89">
        <v>46410014</v>
      </c>
      <c r="AW436" s="89">
        <v>0</v>
      </c>
      <c r="AX436" s="89">
        <v>0</v>
      </c>
      <c r="AY436" s="89">
        <v>0</v>
      </c>
      <c r="AZ436" s="65">
        <f t="shared" si="246"/>
        <v>1222.7565279670007</v>
      </c>
      <c r="BA436" s="65">
        <f t="shared" si="246"/>
        <v>1568.1673699015471</v>
      </c>
      <c r="BB436" s="65">
        <f t="shared" si="246"/>
        <v>1533.4699668457756</v>
      </c>
      <c r="BC436" s="65">
        <f t="shared" si="244"/>
        <v>0</v>
      </c>
      <c r="BD436" s="65">
        <f t="shared" si="244"/>
        <v>0</v>
      </c>
      <c r="BE436" s="65">
        <f t="shared" si="244"/>
        <v>0</v>
      </c>
      <c r="BF436" s="65">
        <f t="shared" si="247"/>
        <v>919.03973861206998</v>
      </c>
      <c r="BG436" s="65">
        <f t="shared" si="247"/>
        <v>993.80168776371306</v>
      </c>
      <c r="BH436" s="65">
        <f t="shared" si="247"/>
        <v>1061.1641477077856</v>
      </c>
      <c r="BI436" s="65">
        <f t="shared" si="245"/>
        <v>0</v>
      </c>
      <c r="BJ436" s="65">
        <f t="shared" si="245"/>
        <v>0</v>
      </c>
      <c r="BK436" s="65">
        <f t="shared" si="245"/>
        <v>0</v>
      </c>
    </row>
    <row r="437" spans="2:63" hidden="1" outlineLevel="1">
      <c r="B437" s="56" t="s">
        <v>51</v>
      </c>
      <c r="C437" s="56" t="s">
        <v>133</v>
      </c>
      <c r="D437" s="88">
        <f t="shared" si="249"/>
        <v>0</v>
      </c>
      <c r="E437" s="88">
        <f t="shared" si="250"/>
        <v>0</v>
      </c>
      <c r="F437" s="65">
        <f t="shared" si="251"/>
        <v>0</v>
      </c>
      <c r="G437" s="65">
        <f t="shared" si="252"/>
        <v>0</v>
      </c>
      <c r="H437" s="65">
        <f t="shared" si="253"/>
        <v>0</v>
      </c>
      <c r="J437" s="88">
        <f t="shared" si="254"/>
        <v>0.30233918275901323</v>
      </c>
      <c r="K437" s="88">
        <f t="shared" si="255"/>
        <v>0.12386860133278009</v>
      </c>
      <c r="L437" s="88">
        <f t="shared" si="256"/>
        <v>0.13222723531624195</v>
      </c>
      <c r="M437" s="88">
        <f t="shared" si="257"/>
        <v>0.1679988102863024</v>
      </c>
      <c r="N437" s="88">
        <f t="shared" si="258"/>
        <v>0.21758625555448893</v>
      </c>
      <c r="O437" s="88">
        <f t="shared" si="259"/>
        <v>5.5979914751173407E-2</v>
      </c>
      <c r="P437" s="65">
        <f t="shared" si="260"/>
        <v>0</v>
      </c>
      <c r="Q437" s="65">
        <f t="shared" si="260"/>
        <v>0</v>
      </c>
      <c r="R437" s="65">
        <f t="shared" si="260"/>
        <v>0</v>
      </c>
      <c r="S437" s="65">
        <f t="shared" si="248"/>
        <v>0</v>
      </c>
      <c r="T437" s="65">
        <f t="shared" si="261"/>
        <v>0</v>
      </c>
      <c r="U437" s="65">
        <f t="shared" si="261"/>
        <v>0</v>
      </c>
      <c r="V437" s="89">
        <f t="shared" si="262"/>
        <v>0</v>
      </c>
      <c r="W437" s="89">
        <f t="shared" si="263"/>
        <v>0</v>
      </c>
      <c r="X437" s="89">
        <f t="shared" si="264"/>
        <v>0</v>
      </c>
      <c r="Y437" s="89">
        <f t="shared" si="265"/>
        <v>0</v>
      </c>
      <c r="Z437" s="89">
        <f t="shared" si="266"/>
        <v>0</v>
      </c>
      <c r="AA437" s="89">
        <f t="shared" si="266"/>
        <v>0</v>
      </c>
      <c r="AB437" s="89">
        <f t="shared" si="267"/>
        <v>0</v>
      </c>
      <c r="AC437" s="89">
        <f t="shared" si="268"/>
        <v>0</v>
      </c>
      <c r="AD437" s="89">
        <f t="shared" si="269"/>
        <v>0</v>
      </c>
      <c r="AE437" s="89">
        <f t="shared" si="270"/>
        <v>0</v>
      </c>
      <c r="AF437" s="89">
        <f t="shared" si="271"/>
        <v>0</v>
      </c>
      <c r="AG437" s="89">
        <f t="shared" si="271"/>
        <v>0</v>
      </c>
      <c r="AH437" s="65">
        <v>0</v>
      </c>
      <c r="AI437" s="65">
        <v>0</v>
      </c>
      <c r="AJ437" s="65">
        <v>0</v>
      </c>
      <c r="AK437" s="65">
        <v>0</v>
      </c>
      <c r="AL437" s="65">
        <v>0</v>
      </c>
      <c r="AM437" s="65">
        <v>0</v>
      </c>
      <c r="AN437" s="89">
        <v>0</v>
      </c>
      <c r="AO437" s="89">
        <v>0</v>
      </c>
      <c r="AP437" s="89">
        <v>0</v>
      </c>
      <c r="AQ437" s="89">
        <v>0</v>
      </c>
      <c r="AR437" s="89">
        <v>0</v>
      </c>
      <c r="AS437" s="89">
        <v>0</v>
      </c>
      <c r="AT437" s="89">
        <v>0</v>
      </c>
      <c r="AU437" s="89">
        <v>0</v>
      </c>
      <c r="AV437" s="89">
        <v>0</v>
      </c>
      <c r="AW437" s="89">
        <v>0</v>
      </c>
      <c r="AX437" s="89">
        <v>0</v>
      </c>
      <c r="AY437" s="89">
        <v>0</v>
      </c>
      <c r="AZ437" s="65">
        <f t="shared" si="246"/>
        <v>0</v>
      </c>
      <c r="BA437" s="65">
        <f t="shared" si="246"/>
        <v>0</v>
      </c>
      <c r="BB437" s="65">
        <f t="shared" si="246"/>
        <v>0</v>
      </c>
      <c r="BC437" s="65">
        <f t="shared" si="244"/>
        <v>0</v>
      </c>
      <c r="BD437" s="65">
        <f t="shared" si="244"/>
        <v>0</v>
      </c>
      <c r="BE437" s="65">
        <f t="shared" si="244"/>
        <v>0</v>
      </c>
      <c r="BF437" s="65">
        <f t="shared" si="247"/>
        <v>0</v>
      </c>
      <c r="BG437" s="65">
        <f t="shared" si="247"/>
        <v>0</v>
      </c>
      <c r="BH437" s="65">
        <f t="shared" si="247"/>
        <v>0</v>
      </c>
      <c r="BI437" s="65">
        <f t="shared" si="245"/>
        <v>0</v>
      </c>
      <c r="BJ437" s="65">
        <f t="shared" si="245"/>
        <v>0</v>
      </c>
      <c r="BK437" s="65">
        <f t="shared" si="245"/>
        <v>0</v>
      </c>
    </row>
    <row r="438" spans="2:63" hidden="1" outlineLevel="1">
      <c r="B438" s="56" t="s">
        <v>51</v>
      </c>
      <c r="C438" s="56" t="s">
        <v>134</v>
      </c>
      <c r="D438" s="88">
        <f t="shared" si="249"/>
        <v>0</v>
      </c>
      <c r="E438" s="88">
        <f t="shared" si="250"/>
        <v>0</v>
      </c>
      <c r="F438" s="65">
        <f t="shared" si="251"/>
        <v>0</v>
      </c>
      <c r="G438" s="65">
        <f t="shared" si="252"/>
        <v>0</v>
      </c>
      <c r="H438" s="65">
        <f t="shared" si="253"/>
        <v>0</v>
      </c>
      <c r="J438" s="88">
        <f t="shared" si="254"/>
        <v>0.30233918275901323</v>
      </c>
      <c r="K438" s="88">
        <f t="shared" si="255"/>
        <v>0.12386860133278009</v>
      </c>
      <c r="L438" s="88">
        <f t="shared" si="256"/>
        <v>0.13222723531624195</v>
      </c>
      <c r="M438" s="88">
        <f t="shared" si="257"/>
        <v>0.1679988102863024</v>
      </c>
      <c r="N438" s="88">
        <f t="shared" si="258"/>
        <v>0.21758625555448893</v>
      </c>
      <c r="O438" s="88">
        <f t="shared" si="259"/>
        <v>5.5979914751173407E-2</v>
      </c>
      <c r="P438" s="65">
        <f t="shared" si="260"/>
        <v>0</v>
      </c>
      <c r="Q438" s="65">
        <f t="shared" si="260"/>
        <v>0</v>
      </c>
      <c r="R438" s="65">
        <f t="shared" si="260"/>
        <v>0</v>
      </c>
      <c r="S438" s="65">
        <f t="shared" si="248"/>
        <v>0</v>
      </c>
      <c r="T438" s="65">
        <f t="shared" si="261"/>
        <v>0</v>
      </c>
      <c r="U438" s="65">
        <f t="shared" si="261"/>
        <v>0</v>
      </c>
      <c r="V438" s="89">
        <f t="shared" si="262"/>
        <v>0</v>
      </c>
      <c r="W438" s="89">
        <f t="shared" si="263"/>
        <v>0</v>
      </c>
      <c r="X438" s="89">
        <f t="shared" si="264"/>
        <v>0</v>
      </c>
      <c r="Y438" s="89">
        <f t="shared" si="265"/>
        <v>0</v>
      </c>
      <c r="Z438" s="89">
        <f t="shared" si="266"/>
        <v>0</v>
      </c>
      <c r="AA438" s="89">
        <f t="shared" si="266"/>
        <v>0</v>
      </c>
      <c r="AB438" s="89">
        <f t="shared" si="267"/>
        <v>0</v>
      </c>
      <c r="AC438" s="89">
        <f t="shared" si="268"/>
        <v>0</v>
      </c>
      <c r="AD438" s="89">
        <f t="shared" si="269"/>
        <v>0</v>
      </c>
      <c r="AE438" s="89">
        <f t="shared" si="270"/>
        <v>0</v>
      </c>
      <c r="AF438" s="89">
        <f t="shared" si="271"/>
        <v>0</v>
      </c>
      <c r="AG438" s="89">
        <f t="shared" si="271"/>
        <v>0</v>
      </c>
      <c r="AH438" s="65">
        <v>0</v>
      </c>
      <c r="AI438" s="65">
        <v>0</v>
      </c>
      <c r="AJ438" s="65">
        <v>0</v>
      </c>
      <c r="AK438" s="65">
        <v>0</v>
      </c>
      <c r="AL438" s="65">
        <v>0</v>
      </c>
      <c r="AM438" s="65">
        <v>0</v>
      </c>
      <c r="AN438" s="89">
        <v>0</v>
      </c>
      <c r="AO438" s="89">
        <v>0</v>
      </c>
      <c r="AP438" s="89">
        <v>0</v>
      </c>
      <c r="AQ438" s="89">
        <v>0</v>
      </c>
      <c r="AR438" s="89">
        <v>0</v>
      </c>
      <c r="AS438" s="89">
        <v>0</v>
      </c>
      <c r="AT438" s="89">
        <v>0</v>
      </c>
      <c r="AU438" s="89">
        <v>0</v>
      </c>
      <c r="AV438" s="89">
        <v>0</v>
      </c>
      <c r="AW438" s="89">
        <v>0</v>
      </c>
      <c r="AX438" s="89">
        <v>0</v>
      </c>
      <c r="AY438" s="89">
        <v>0</v>
      </c>
      <c r="AZ438" s="65">
        <f t="shared" si="246"/>
        <v>0</v>
      </c>
      <c r="BA438" s="65">
        <f t="shared" si="246"/>
        <v>0</v>
      </c>
      <c r="BB438" s="65">
        <f t="shared" si="246"/>
        <v>0</v>
      </c>
      <c r="BC438" s="65">
        <f t="shared" si="244"/>
        <v>0</v>
      </c>
      <c r="BD438" s="65">
        <f t="shared" si="244"/>
        <v>0</v>
      </c>
      <c r="BE438" s="65">
        <f t="shared" si="244"/>
        <v>0</v>
      </c>
      <c r="BF438" s="65">
        <f t="shared" si="247"/>
        <v>0</v>
      </c>
      <c r="BG438" s="65">
        <f t="shared" si="247"/>
        <v>0</v>
      </c>
      <c r="BH438" s="65">
        <f t="shared" si="247"/>
        <v>0</v>
      </c>
      <c r="BI438" s="65">
        <f t="shared" si="245"/>
        <v>0</v>
      </c>
      <c r="BJ438" s="65">
        <f t="shared" si="245"/>
        <v>0</v>
      </c>
      <c r="BK438" s="65">
        <f t="shared" si="245"/>
        <v>0</v>
      </c>
    </row>
    <row r="439" spans="2:63" hidden="1" outlineLevel="1">
      <c r="B439" s="56" t="s">
        <v>51</v>
      </c>
      <c r="C439" s="56" t="s">
        <v>39</v>
      </c>
      <c r="D439" s="88">
        <f t="shared" si="249"/>
        <v>0</v>
      </c>
      <c r="E439" s="88">
        <f t="shared" si="250"/>
        <v>0</v>
      </c>
      <c r="F439" s="65">
        <f t="shared" si="251"/>
        <v>0</v>
      </c>
      <c r="G439" s="65">
        <f t="shared" si="252"/>
        <v>0</v>
      </c>
      <c r="H439" s="65">
        <f t="shared" si="253"/>
        <v>0</v>
      </c>
      <c r="J439" s="88">
        <f t="shared" si="254"/>
        <v>0.30233918275901323</v>
      </c>
      <c r="K439" s="88">
        <f t="shared" si="255"/>
        <v>0.12386860133278009</v>
      </c>
      <c r="L439" s="88">
        <f t="shared" si="256"/>
        <v>0.13222723531624195</v>
      </c>
      <c r="M439" s="88">
        <f t="shared" si="257"/>
        <v>0.1679988102863024</v>
      </c>
      <c r="N439" s="88">
        <f t="shared" si="258"/>
        <v>0.21758625555448893</v>
      </c>
      <c r="O439" s="88">
        <f t="shared" si="259"/>
        <v>5.5979914751173407E-2</v>
      </c>
      <c r="P439" s="65">
        <f t="shared" si="260"/>
        <v>0</v>
      </c>
      <c r="Q439" s="65">
        <f t="shared" si="260"/>
        <v>0</v>
      </c>
      <c r="R439" s="65">
        <f t="shared" si="260"/>
        <v>0</v>
      </c>
      <c r="S439" s="65">
        <f t="shared" si="248"/>
        <v>0</v>
      </c>
      <c r="T439" s="65">
        <f t="shared" si="261"/>
        <v>0</v>
      </c>
      <c r="U439" s="65">
        <f t="shared" si="261"/>
        <v>0</v>
      </c>
      <c r="V439" s="89">
        <f t="shared" si="262"/>
        <v>0</v>
      </c>
      <c r="W439" s="89">
        <f t="shared" si="263"/>
        <v>0</v>
      </c>
      <c r="X439" s="89">
        <f t="shared" si="264"/>
        <v>0</v>
      </c>
      <c r="Y439" s="89">
        <f t="shared" si="265"/>
        <v>0</v>
      </c>
      <c r="Z439" s="89">
        <f t="shared" si="266"/>
        <v>0</v>
      </c>
      <c r="AA439" s="89">
        <f t="shared" si="266"/>
        <v>0</v>
      </c>
      <c r="AB439" s="89">
        <f t="shared" si="267"/>
        <v>0</v>
      </c>
      <c r="AC439" s="89">
        <f t="shared" si="268"/>
        <v>0</v>
      </c>
      <c r="AD439" s="89">
        <f t="shared" si="269"/>
        <v>0</v>
      </c>
      <c r="AE439" s="89">
        <f t="shared" si="270"/>
        <v>0</v>
      </c>
      <c r="AF439" s="89">
        <f t="shared" si="271"/>
        <v>0</v>
      </c>
      <c r="AG439" s="89">
        <f t="shared" si="271"/>
        <v>0</v>
      </c>
      <c r="AH439" s="65">
        <v>0</v>
      </c>
      <c r="AI439" s="65">
        <v>0</v>
      </c>
      <c r="AJ439" s="65">
        <v>0</v>
      </c>
      <c r="AK439" s="65">
        <v>0</v>
      </c>
      <c r="AL439" s="65">
        <v>0</v>
      </c>
      <c r="AM439" s="65">
        <v>0</v>
      </c>
      <c r="AN439" s="89">
        <v>0</v>
      </c>
      <c r="AO439" s="89">
        <v>0</v>
      </c>
      <c r="AP439" s="89">
        <v>0</v>
      </c>
      <c r="AQ439" s="89">
        <v>0</v>
      </c>
      <c r="AR439" s="89">
        <v>0</v>
      </c>
      <c r="AS439" s="89">
        <v>0</v>
      </c>
      <c r="AT439" s="89">
        <v>0</v>
      </c>
      <c r="AU439" s="89">
        <v>0</v>
      </c>
      <c r="AV439" s="89">
        <v>0</v>
      </c>
      <c r="AW439" s="89">
        <v>0</v>
      </c>
      <c r="AX439" s="89">
        <v>0</v>
      </c>
      <c r="AY439" s="89">
        <v>0</v>
      </c>
      <c r="AZ439" s="65">
        <f t="shared" si="246"/>
        <v>0</v>
      </c>
      <c r="BA439" s="65">
        <f t="shared" si="246"/>
        <v>0</v>
      </c>
      <c r="BB439" s="65">
        <f t="shared" si="246"/>
        <v>0</v>
      </c>
      <c r="BC439" s="65">
        <f t="shared" si="244"/>
        <v>0</v>
      </c>
      <c r="BD439" s="65">
        <f t="shared" si="244"/>
        <v>0</v>
      </c>
      <c r="BE439" s="65">
        <f t="shared" si="244"/>
        <v>0</v>
      </c>
      <c r="BF439" s="65">
        <f t="shared" si="247"/>
        <v>0</v>
      </c>
      <c r="BG439" s="65">
        <f t="shared" si="247"/>
        <v>0</v>
      </c>
      <c r="BH439" s="65">
        <f t="shared" si="247"/>
        <v>0</v>
      </c>
      <c r="BI439" s="65">
        <f t="shared" si="245"/>
        <v>0</v>
      </c>
      <c r="BJ439" s="65">
        <f t="shared" si="245"/>
        <v>0</v>
      </c>
      <c r="BK439" s="65">
        <f t="shared" si="245"/>
        <v>0</v>
      </c>
    </row>
    <row r="440" spans="2:63" hidden="1" outlineLevel="1">
      <c r="B440" s="56" t="s">
        <v>51</v>
      </c>
      <c r="C440" s="56" t="s">
        <v>38</v>
      </c>
      <c r="D440" s="88">
        <f t="shared" si="249"/>
        <v>0</v>
      </c>
      <c r="E440" s="88">
        <f t="shared" si="250"/>
        <v>0</v>
      </c>
      <c r="F440" s="65">
        <f t="shared" si="251"/>
        <v>0</v>
      </c>
      <c r="G440" s="65">
        <f t="shared" si="252"/>
        <v>0</v>
      </c>
      <c r="H440" s="65">
        <f t="shared" si="253"/>
        <v>0</v>
      </c>
      <c r="J440" s="88">
        <f t="shared" si="254"/>
        <v>0.30233918275901323</v>
      </c>
      <c r="K440" s="88">
        <f t="shared" si="255"/>
        <v>0.12386860133278009</v>
      </c>
      <c r="L440" s="88">
        <f t="shared" si="256"/>
        <v>0.13222723531624195</v>
      </c>
      <c r="M440" s="88">
        <f t="shared" si="257"/>
        <v>0.1679988102863024</v>
      </c>
      <c r="N440" s="88">
        <f t="shared" si="258"/>
        <v>0.21758625555448893</v>
      </c>
      <c r="O440" s="88">
        <f t="shared" si="259"/>
        <v>5.5979914751173407E-2</v>
      </c>
      <c r="P440" s="65">
        <f t="shared" si="260"/>
        <v>0</v>
      </c>
      <c r="Q440" s="65">
        <f t="shared" si="260"/>
        <v>0</v>
      </c>
      <c r="R440" s="65">
        <f t="shared" si="260"/>
        <v>0</v>
      </c>
      <c r="S440" s="65">
        <f t="shared" si="248"/>
        <v>0</v>
      </c>
      <c r="T440" s="65">
        <f t="shared" si="261"/>
        <v>0</v>
      </c>
      <c r="U440" s="65">
        <f t="shared" si="261"/>
        <v>0</v>
      </c>
      <c r="V440" s="89">
        <f t="shared" si="262"/>
        <v>0</v>
      </c>
      <c r="W440" s="89">
        <f t="shared" si="263"/>
        <v>0</v>
      </c>
      <c r="X440" s="89">
        <f t="shared" si="264"/>
        <v>0</v>
      </c>
      <c r="Y440" s="89">
        <f t="shared" si="265"/>
        <v>0</v>
      </c>
      <c r="Z440" s="89">
        <f t="shared" si="266"/>
        <v>0</v>
      </c>
      <c r="AA440" s="89">
        <f t="shared" si="266"/>
        <v>0</v>
      </c>
      <c r="AB440" s="89">
        <f t="shared" si="267"/>
        <v>0</v>
      </c>
      <c r="AC440" s="89">
        <f t="shared" si="268"/>
        <v>0</v>
      </c>
      <c r="AD440" s="89">
        <f t="shared" si="269"/>
        <v>0</v>
      </c>
      <c r="AE440" s="89">
        <f t="shared" si="270"/>
        <v>0</v>
      </c>
      <c r="AF440" s="89">
        <f t="shared" si="271"/>
        <v>0</v>
      </c>
      <c r="AG440" s="89">
        <f t="shared" si="271"/>
        <v>0</v>
      </c>
      <c r="AH440" s="65">
        <v>0</v>
      </c>
      <c r="AI440" s="65">
        <v>0</v>
      </c>
      <c r="AJ440" s="65">
        <v>0</v>
      </c>
      <c r="AK440" s="65">
        <v>0</v>
      </c>
      <c r="AL440" s="65">
        <v>0</v>
      </c>
      <c r="AM440" s="65">
        <v>0</v>
      </c>
      <c r="AN440" s="89">
        <v>0</v>
      </c>
      <c r="AO440" s="89">
        <v>0</v>
      </c>
      <c r="AP440" s="89">
        <v>0</v>
      </c>
      <c r="AQ440" s="89">
        <v>0</v>
      </c>
      <c r="AR440" s="89">
        <v>0</v>
      </c>
      <c r="AS440" s="89">
        <v>0</v>
      </c>
      <c r="AT440" s="89">
        <v>0</v>
      </c>
      <c r="AU440" s="89">
        <v>0</v>
      </c>
      <c r="AV440" s="89">
        <v>0</v>
      </c>
      <c r="AW440" s="89">
        <v>0</v>
      </c>
      <c r="AX440" s="89">
        <v>0</v>
      </c>
      <c r="AY440" s="89">
        <v>0</v>
      </c>
      <c r="AZ440" s="65">
        <f t="shared" si="246"/>
        <v>0</v>
      </c>
      <c r="BA440" s="65">
        <f t="shared" si="246"/>
        <v>0</v>
      </c>
      <c r="BB440" s="65">
        <f t="shared" si="246"/>
        <v>0</v>
      </c>
      <c r="BC440" s="65">
        <f t="shared" si="244"/>
        <v>0</v>
      </c>
      <c r="BD440" s="65">
        <f t="shared" si="244"/>
        <v>0</v>
      </c>
      <c r="BE440" s="65">
        <f t="shared" si="244"/>
        <v>0</v>
      </c>
      <c r="BF440" s="65">
        <f t="shared" si="247"/>
        <v>0</v>
      </c>
      <c r="BG440" s="65">
        <f t="shared" si="247"/>
        <v>0</v>
      </c>
      <c r="BH440" s="65">
        <f t="shared" si="247"/>
        <v>0</v>
      </c>
      <c r="BI440" s="65">
        <f t="shared" si="245"/>
        <v>0</v>
      </c>
      <c r="BJ440" s="65">
        <f t="shared" si="245"/>
        <v>0</v>
      </c>
      <c r="BK440" s="65">
        <f t="shared" si="245"/>
        <v>0</v>
      </c>
    </row>
    <row r="441" spans="2:63" hidden="1" outlineLevel="1">
      <c r="B441" s="56" t="s">
        <v>51</v>
      </c>
      <c r="C441" s="56" t="s">
        <v>37</v>
      </c>
      <c r="D441" s="88">
        <f t="shared" si="249"/>
        <v>0</v>
      </c>
      <c r="E441" s="88">
        <f t="shared" si="250"/>
        <v>0</v>
      </c>
      <c r="F441" s="65">
        <f t="shared" si="251"/>
        <v>0</v>
      </c>
      <c r="G441" s="65">
        <f t="shared" si="252"/>
        <v>0</v>
      </c>
      <c r="H441" s="65">
        <f t="shared" si="253"/>
        <v>0</v>
      </c>
      <c r="J441" s="88">
        <f t="shared" si="254"/>
        <v>1.0763365787800159E-2</v>
      </c>
      <c r="K441" s="88">
        <f t="shared" si="255"/>
        <v>9.8621677044614413E-5</v>
      </c>
      <c r="L441" s="88">
        <f t="shared" si="256"/>
        <v>0.98913801253515521</v>
      </c>
      <c r="M441" s="88">
        <f t="shared" si="257"/>
        <v>0</v>
      </c>
      <c r="N441" s="88">
        <f t="shared" si="258"/>
        <v>0</v>
      </c>
      <c r="O441" s="88">
        <f t="shared" si="259"/>
        <v>0</v>
      </c>
      <c r="P441" s="65">
        <f t="shared" si="260"/>
        <v>0</v>
      </c>
      <c r="Q441" s="65">
        <f t="shared" si="260"/>
        <v>0</v>
      </c>
      <c r="R441" s="65">
        <f t="shared" si="260"/>
        <v>0</v>
      </c>
      <c r="S441" s="65">
        <f t="shared" si="248"/>
        <v>0</v>
      </c>
      <c r="T441" s="65">
        <f t="shared" si="261"/>
        <v>0</v>
      </c>
      <c r="U441" s="65">
        <f t="shared" si="261"/>
        <v>0</v>
      </c>
      <c r="V441" s="89">
        <f t="shared" si="262"/>
        <v>0</v>
      </c>
      <c r="W441" s="89">
        <f t="shared" si="263"/>
        <v>0</v>
      </c>
      <c r="X441" s="89">
        <f t="shared" si="264"/>
        <v>0</v>
      </c>
      <c r="Y441" s="89">
        <f t="shared" si="265"/>
        <v>0</v>
      </c>
      <c r="Z441" s="89">
        <f t="shared" si="266"/>
        <v>0</v>
      </c>
      <c r="AA441" s="89">
        <f t="shared" si="266"/>
        <v>0</v>
      </c>
      <c r="AB441" s="89">
        <f t="shared" si="267"/>
        <v>0</v>
      </c>
      <c r="AC441" s="89">
        <f t="shared" si="268"/>
        <v>0</v>
      </c>
      <c r="AD441" s="89">
        <f t="shared" si="269"/>
        <v>0</v>
      </c>
      <c r="AE441" s="89">
        <f t="shared" si="270"/>
        <v>0</v>
      </c>
      <c r="AF441" s="89">
        <f t="shared" si="271"/>
        <v>0</v>
      </c>
      <c r="AG441" s="89">
        <f t="shared" si="271"/>
        <v>0</v>
      </c>
      <c r="AH441" s="65">
        <v>3165</v>
      </c>
      <c r="AI441" s="65">
        <v>29</v>
      </c>
      <c r="AJ441" s="65">
        <v>290859</v>
      </c>
      <c r="AK441" s="65">
        <v>0</v>
      </c>
      <c r="AL441" s="65">
        <v>0</v>
      </c>
      <c r="AM441" s="65">
        <v>0</v>
      </c>
      <c r="AN441" s="89">
        <v>3563939</v>
      </c>
      <c r="AO441" s="89">
        <v>33930</v>
      </c>
      <c r="AP441" s="89">
        <v>251174072</v>
      </c>
      <c r="AQ441" s="89">
        <v>0</v>
      </c>
      <c r="AR441" s="89">
        <v>0</v>
      </c>
      <c r="AS441" s="89">
        <v>0</v>
      </c>
      <c r="AT441" s="89">
        <v>4545483</v>
      </c>
      <c r="AU441" s="89">
        <v>29612</v>
      </c>
      <c r="AV441" s="89">
        <v>137045551</v>
      </c>
      <c r="AW441" s="89">
        <v>0</v>
      </c>
      <c r="AX441" s="89">
        <v>0</v>
      </c>
      <c r="AY441" s="89">
        <v>0</v>
      </c>
      <c r="AZ441" s="65">
        <f t="shared" si="246"/>
        <v>1126.0470774091627</v>
      </c>
      <c r="BA441" s="65">
        <f t="shared" si="246"/>
        <v>1170</v>
      </c>
      <c r="BB441" s="65">
        <f t="shared" si="246"/>
        <v>863.55956666288478</v>
      </c>
      <c r="BC441" s="65">
        <f t="shared" si="244"/>
        <v>0</v>
      </c>
      <c r="BD441" s="65">
        <f t="shared" si="244"/>
        <v>0</v>
      </c>
      <c r="BE441" s="65">
        <f t="shared" si="244"/>
        <v>0</v>
      </c>
      <c r="BF441" s="65">
        <f t="shared" si="247"/>
        <v>1436.1715639810427</v>
      </c>
      <c r="BG441" s="65">
        <f t="shared" si="247"/>
        <v>1021.1034482758621</v>
      </c>
      <c r="BH441" s="65">
        <f t="shared" si="247"/>
        <v>471.17521204432387</v>
      </c>
      <c r="BI441" s="65">
        <f t="shared" si="245"/>
        <v>0</v>
      </c>
      <c r="BJ441" s="65">
        <f t="shared" si="245"/>
        <v>0</v>
      </c>
      <c r="BK441" s="65">
        <f t="shared" si="245"/>
        <v>0</v>
      </c>
    </row>
    <row r="442" spans="2:63" hidden="1" outlineLevel="1">
      <c r="B442" s="56" t="s">
        <v>51</v>
      </c>
      <c r="C442" s="56" t="s">
        <v>36</v>
      </c>
      <c r="D442" s="88">
        <f t="shared" si="249"/>
        <v>0</v>
      </c>
      <c r="E442" s="88">
        <f t="shared" si="250"/>
        <v>0</v>
      </c>
      <c r="F442" s="65">
        <f t="shared" si="251"/>
        <v>0</v>
      </c>
      <c r="G442" s="65">
        <f t="shared" si="252"/>
        <v>0</v>
      </c>
      <c r="H442" s="65">
        <f t="shared" si="253"/>
        <v>0</v>
      </c>
      <c r="J442" s="88">
        <f t="shared" si="254"/>
        <v>0.95595876870940411</v>
      </c>
      <c r="K442" s="88">
        <f t="shared" si="255"/>
        <v>3.2476701496752332E-4</v>
      </c>
      <c r="L442" s="88">
        <f t="shared" si="256"/>
        <v>4.3716464275628357E-2</v>
      </c>
      <c r="M442" s="88">
        <f t="shared" si="257"/>
        <v>0</v>
      </c>
      <c r="N442" s="88">
        <f t="shared" si="258"/>
        <v>0</v>
      </c>
      <c r="O442" s="88">
        <f t="shared" si="259"/>
        <v>0</v>
      </c>
      <c r="P442" s="65">
        <f t="shared" si="260"/>
        <v>0</v>
      </c>
      <c r="Q442" s="65">
        <f t="shared" si="260"/>
        <v>0</v>
      </c>
      <c r="R442" s="65">
        <f t="shared" si="260"/>
        <v>0</v>
      </c>
      <c r="S442" s="65">
        <f t="shared" si="248"/>
        <v>0</v>
      </c>
      <c r="T442" s="65">
        <f t="shared" si="261"/>
        <v>0</v>
      </c>
      <c r="U442" s="65">
        <f t="shared" si="261"/>
        <v>0</v>
      </c>
      <c r="V442" s="89">
        <f t="shared" si="262"/>
        <v>0</v>
      </c>
      <c r="W442" s="89">
        <f t="shared" si="263"/>
        <v>0</v>
      </c>
      <c r="X442" s="89">
        <f t="shared" si="264"/>
        <v>0</v>
      </c>
      <c r="Y442" s="89">
        <f t="shared" si="265"/>
        <v>0</v>
      </c>
      <c r="Z442" s="89">
        <f t="shared" si="266"/>
        <v>0</v>
      </c>
      <c r="AA442" s="89">
        <f t="shared" si="266"/>
        <v>0</v>
      </c>
      <c r="AB442" s="89">
        <f t="shared" si="267"/>
        <v>0</v>
      </c>
      <c r="AC442" s="89">
        <f t="shared" si="268"/>
        <v>0</v>
      </c>
      <c r="AD442" s="89">
        <f t="shared" si="269"/>
        <v>0</v>
      </c>
      <c r="AE442" s="89">
        <f t="shared" si="270"/>
        <v>0</v>
      </c>
      <c r="AF442" s="89">
        <f t="shared" si="271"/>
        <v>0</v>
      </c>
      <c r="AG442" s="89">
        <f t="shared" si="271"/>
        <v>0</v>
      </c>
      <c r="AH442" s="65">
        <v>67701</v>
      </c>
      <c r="AI442" s="65">
        <v>23</v>
      </c>
      <c r="AJ442" s="65">
        <v>3096</v>
      </c>
      <c r="AK442" s="65">
        <v>0</v>
      </c>
      <c r="AL442" s="65">
        <v>0</v>
      </c>
      <c r="AM442" s="65">
        <v>0</v>
      </c>
      <c r="AN442" s="89">
        <v>135803619</v>
      </c>
      <c r="AO442" s="89">
        <v>41314</v>
      </c>
      <c r="AP442" s="89">
        <v>4549718</v>
      </c>
      <c r="AQ442" s="89">
        <v>0</v>
      </c>
      <c r="AR442" s="89">
        <v>0</v>
      </c>
      <c r="AS442" s="89">
        <v>0</v>
      </c>
      <c r="AT442" s="89">
        <v>129820442</v>
      </c>
      <c r="AU442" s="89">
        <v>40612</v>
      </c>
      <c r="AV442" s="89">
        <v>5971515</v>
      </c>
      <c r="AW442" s="89">
        <v>0</v>
      </c>
      <c r="AX442" s="89">
        <v>0</v>
      </c>
      <c r="AY442" s="89">
        <v>0</v>
      </c>
      <c r="AZ442" s="65">
        <f t="shared" si="246"/>
        <v>2005.9322462002037</v>
      </c>
      <c r="BA442" s="65">
        <f t="shared" si="246"/>
        <v>1796.2608695652175</v>
      </c>
      <c r="BB442" s="65">
        <f t="shared" si="246"/>
        <v>1469.547157622739</v>
      </c>
      <c r="BC442" s="65">
        <f t="shared" si="244"/>
        <v>0</v>
      </c>
      <c r="BD442" s="65">
        <f t="shared" si="244"/>
        <v>0</v>
      </c>
      <c r="BE442" s="65">
        <f t="shared" si="244"/>
        <v>0</v>
      </c>
      <c r="BF442" s="65">
        <f t="shared" si="247"/>
        <v>1917.5557524999631</v>
      </c>
      <c r="BG442" s="65">
        <f t="shared" si="247"/>
        <v>1765.7391304347825</v>
      </c>
      <c r="BH442" s="65">
        <f t="shared" si="247"/>
        <v>1928.7839147286822</v>
      </c>
      <c r="BI442" s="65">
        <f t="shared" si="245"/>
        <v>0</v>
      </c>
      <c r="BJ442" s="65">
        <f t="shared" si="245"/>
        <v>0</v>
      </c>
      <c r="BK442" s="65">
        <f t="shared" si="245"/>
        <v>0</v>
      </c>
    </row>
    <row r="443" spans="2:63" hidden="1" outlineLevel="1">
      <c r="B443" s="56" t="s">
        <v>51</v>
      </c>
      <c r="C443" s="56" t="s">
        <v>35</v>
      </c>
      <c r="D443" s="88">
        <f t="shared" si="249"/>
        <v>0</v>
      </c>
      <c r="E443" s="88">
        <f t="shared" si="250"/>
        <v>0</v>
      </c>
      <c r="F443" s="65">
        <f t="shared" si="251"/>
        <v>0</v>
      </c>
      <c r="G443" s="65">
        <f t="shared" si="252"/>
        <v>0</v>
      </c>
      <c r="H443" s="65">
        <f t="shared" si="253"/>
        <v>0</v>
      </c>
      <c r="J443" s="88">
        <f t="shared" si="254"/>
        <v>0.30233918275901323</v>
      </c>
      <c r="K443" s="88">
        <f t="shared" si="255"/>
        <v>0.12386860133278009</v>
      </c>
      <c r="L443" s="88">
        <f t="shared" si="256"/>
        <v>0.13222723531624195</v>
      </c>
      <c r="M443" s="88">
        <f t="shared" si="257"/>
        <v>0.1679988102863024</v>
      </c>
      <c r="N443" s="88">
        <f t="shared" si="258"/>
        <v>0.21758625555448893</v>
      </c>
      <c r="O443" s="88">
        <f t="shared" si="259"/>
        <v>5.5979914751173407E-2</v>
      </c>
      <c r="P443" s="65">
        <f t="shared" si="260"/>
        <v>0</v>
      </c>
      <c r="Q443" s="65">
        <f t="shared" si="260"/>
        <v>0</v>
      </c>
      <c r="R443" s="65">
        <f t="shared" si="260"/>
        <v>0</v>
      </c>
      <c r="S443" s="65">
        <f t="shared" si="248"/>
        <v>0</v>
      </c>
      <c r="T443" s="65">
        <f t="shared" si="261"/>
        <v>0</v>
      </c>
      <c r="U443" s="65">
        <f t="shared" si="261"/>
        <v>0</v>
      </c>
      <c r="V443" s="89">
        <f t="shared" si="262"/>
        <v>0</v>
      </c>
      <c r="W443" s="89">
        <f t="shared" si="263"/>
        <v>0</v>
      </c>
      <c r="X443" s="89">
        <f t="shared" si="264"/>
        <v>0</v>
      </c>
      <c r="Y443" s="89">
        <f t="shared" si="265"/>
        <v>0</v>
      </c>
      <c r="Z443" s="89">
        <f t="shared" si="266"/>
        <v>0</v>
      </c>
      <c r="AA443" s="89">
        <f t="shared" si="266"/>
        <v>0</v>
      </c>
      <c r="AB443" s="89">
        <f t="shared" si="267"/>
        <v>0</v>
      </c>
      <c r="AC443" s="89">
        <f t="shared" si="268"/>
        <v>0</v>
      </c>
      <c r="AD443" s="89">
        <f t="shared" si="269"/>
        <v>0</v>
      </c>
      <c r="AE443" s="89">
        <f t="shared" si="270"/>
        <v>0</v>
      </c>
      <c r="AF443" s="89">
        <f t="shared" si="271"/>
        <v>0</v>
      </c>
      <c r="AG443" s="89">
        <f t="shared" si="271"/>
        <v>0</v>
      </c>
      <c r="AH443" s="65">
        <v>0</v>
      </c>
      <c r="AI443" s="65">
        <v>0</v>
      </c>
      <c r="AJ443" s="65">
        <v>0</v>
      </c>
      <c r="AK443" s="65">
        <v>0</v>
      </c>
      <c r="AL443" s="65">
        <v>0</v>
      </c>
      <c r="AM443" s="65">
        <v>0</v>
      </c>
      <c r="AN443" s="89">
        <v>0</v>
      </c>
      <c r="AO443" s="89">
        <v>0</v>
      </c>
      <c r="AP443" s="89">
        <v>0</v>
      </c>
      <c r="AQ443" s="89">
        <v>0</v>
      </c>
      <c r="AR443" s="89">
        <v>0</v>
      </c>
      <c r="AS443" s="89">
        <v>0</v>
      </c>
      <c r="AT443" s="89">
        <v>0</v>
      </c>
      <c r="AU443" s="89">
        <v>0</v>
      </c>
      <c r="AV443" s="89">
        <v>0</v>
      </c>
      <c r="AW443" s="89">
        <v>0</v>
      </c>
      <c r="AX443" s="89">
        <v>0</v>
      </c>
      <c r="AY443" s="89">
        <v>0</v>
      </c>
      <c r="AZ443" s="65">
        <f t="shared" si="246"/>
        <v>0</v>
      </c>
      <c r="BA443" s="65">
        <f t="shared" si="246"/>
        <v>0</v>
      </c>
      <c r="BB443" s="65">
        <f t="shared" si="246"/>
        <v>0</v>
      </c>
      <c r="BC443" s="65">
        <f t="shared" si="244"/>
        <v>0</v>
      </c>
      <c r="BD443" s="65">
        <f t="shared" si="244"/>
        <v>0</v>
      </c>
      <c r="BE443" s="65">
        <f t="shared" si="244"/>
        <v>0</v>
      </c>
      <c r="BF443" s="65">
        <f t="shared" si="247"/>
        <v>0</v>
      </c>
      <c r="BG443" s="65">
        <f t="shared" si="247"/>
        <v>0</v>
      </c>
      <c r="BH443" s="65">
        <f t="shared" si="247"/>
        <v>0</v>
      </c>
      <c r="BI443" s="65">
        <f t="shared" si="245"/>
        <v>0</v>
      </c>
      <c r="BJ443" s="65">
        <f t="shared" si="245"/>
        <v>0</v>
      </c>
      <c r="BK443" s="65">
        <f t="shared" si="245"/>
        <v>0</v>
      </c>
    </row>
    <row r="444" spans="2:63" hidden="1" outlineLevel="1">
      <c r="B444" s="56" t="s">
        <v>51</v>
      </c>
      <c r="C444" s="56" t="s">
        <v>34</v>
      </c>
      <c r="D444" s="88">
        <f t="shared" si="249"/>
        <v>0</v>
      </c>
      <c r="E444" s="88">
        <f t="shared" si="250"/>
        <v>0</v>
      </c>
      <c r="F444" s="65">
        <f t="shared" si="251"/>
        <v>0</v>
      </c>
      <c r="G444" s="65">
        <f t="shared" si="252"/>
        <v>0</v>
      </c>
      <c r="H444" s="65">
        <f t="shared" si="253"/>
        <v>0</v>
      </c>
      <c r="J444" s="88">
        <f t="shared" si="254"/>
        <v>0.70674078459750456</v>
      </c>
      <c r="K444" s="88">
        <f t="shared" si="255"/>
        <v>0.2013499111900533</v>
      </c>
      <c r="L444" s="88">
        <f t="shared" si="256"/>
        <v>9.0042321777076065E-2</v>
      </c>
      <c r="M444" s="88">
        <f t="shared" si="257"/>
        <v>0</v>
      </c>
      <c r="N444" s="88">
        <f t="shared" si="258"/>
        <v>1.8669824353660944E-3</v>
      </c>
      <c r="O444" s="88">
        <f t="shared" si="259"/>
        <v>0</v>
      </c>
      <c r="P444" s="65">
        <f t="shared" si="260"/>
        <v>0</v>
      </c>
      <c r="Q444" s="65">
        <f t="shared" si="260"/>
        <v>0</v>
      </c>
      <c r="R444" s="65">
        <f t="shared" si="260"/>
        <v>0</v>
      </c>
      <c r="S444" s="65">
        <f t="shared" si="248"/>
        <v>0</v>
      </c>
      <c r="T444" s="65">
        <f t="shared" si="261"/>
        <v>0</v>
      </c>
      <c r="U444" s="65">
        <f t="shared" si="261"/>
        <v>0</v>
      </c>
      <c r="V444" s="89">
        <f t="shared" si="262"/>
        <v>0</v>
      </c>
      <c r="W444" s="89">
        <f t="shared" si="263"/>
        <v>0</v>
      </c>
      <c r="X444" s="89">
        <f t="shared" si="264"/>
        <v>0</v>
      </c>
      <c r="Y444" s="89">
        <f t="shared" si="265"/>
        <v>0</v>
      </c>
      <c r="Z444" s="89">
        <f t="shared" si="266"/>
        <v>0</v>
      </c>
      <c r="AA444" s="89">
        <f t="shared" si="266"/>
        <v>0</v>
      </c>
      <c r="AB444" s="89">
        <f t="shared" si="267"/>
        <v>0</v>
      </c>
      <c r="AC444" s="89">
        <f t="shared" si="268"/>
        <v>0</v>
      </c>
      <c r="AD444" s="89">
        <f t="shared" si="269"/>
        <v>0</v>
      </c>
      <c r="AE444" s="89">
        <f t="shared" si="270"/>
        <v>0</v>
      </c>
      <c r="AF444" s="89">
        <f t="shared" si="271"/>
        <v>0</v>
      </c>
      <c r="AG444" s="89">
        <f t="shared" si="271"/>
        <v>0</v>
      </c>
      <c r="AH444" s="65">
        <v>1611475</v>
      </c>
      <c r="AI444" s="65">
        <v>459108</v>
      </c>
      <c r="AJ444" s="65">
        <v>205310</v>
      </c>
      <c r="AK444" s="65">
        <v>0</v>
      </c>
      <c r="AL444" s="65">
        <v>4257</v>
      </c>
      <c r="AM444" s="65">
        <v>0</v>
      </c>
      <c r="AN444" s="89">
        <v>1814332498</v>
      </c>
      <c r="AO444" s="89">
        <v>601152119</v>
      </c>
      <c r="AP444" s="89">
        <v>285020799</v>
      </c>
      <c r="AQ444" s="89">
        <v>0</v>
      </c>
      <c r="AR444" s="89">
        <v>12045883</v>
      </c>
      <c r="AS444" s="89">
        <v>0</v>
      </c>
      <c r="AT444" s="89">
        <v>1317861813</v>
      </c>
      <c r="AU444" s="89">
        <v>461758553</v>
      </c>
      <c r="AV444" s="89">
        <v>198601339</v>
      </c>
      <c r="AW444" s="89">
        <v>0</v>
      </c>
      <c r="AX444" s="89">
        <v>7451172</v>
      </c>
      <c r="AY444" s="89">
        <v>0</v>
      </c>
      <c r="AZ444" s="65">
        <f t="shared" si="246"/>
        <v>1125.8831182612203</v>
      </c>
      <c r="BA444" s="65">
        <f t="shared" si="246"/>
        <v>1309.3915135436541</v>
      </c>
      <c r="BB444" s="65">
        <f t="shared" si="246"/>
        <v>1388.246062052506</v>
      </c>
      <c r="BC444" s="65">
        <f t="shared" si="244"/>
        <v>0</v>
      </c>
      <c r="BD444" s="65">
        <f t="shared" si="244"/>
        <v>2829.6647874089736</v>
      </c>
      <c r="BE444" s="65">
        <f t="shared" si="244"/>
        <v>0</v>
      </c>
      <c r="BF444" s="65">
        <f t="shared" si="247"/>
        <v>817.79848461812935</v>
      </c>
      <c r="BG444" s="65">
        <f t="shared" si="247"/>
        <v>1005.7732668566002</v>
      </c>
      <c r="BH444" s="65">
        <f t="shared" si="247"/>
        <v>967.32423652038381</v>
      </c>
      <c r="BI444" s="65">
        <f t="shared" si="245"/>
        <v>0</v>
      </c>
      <c r="BJ444" s="65">
        <f t="shared" si="245"/>
        <v>1750.3340380549682</v>
      </c>
      <c r="BK444" s="65">
        <f t="shared" si="245"/>
        <v>0</v>
      </c>
    </row>
    <row r="445" spans="2:63" hidden="1" outlineLevel="1">
      <c r="B445" s="56" t="s">
        <v>51</v>
      </c>
      <c r="C445" s="56" t="s">
        <v>33</v>
      </c>
      <c r="D445" s="88">
        <f t="shared" si="249"/>
        <v>0</v>
      </c>
      <c r="E445" s="88">
        <f t="shared" si="250"/>
        <v>0</v>
      </c>
      <c r="F445" s="65">
        <f t="shared" si="251"/>
        <v>0</v>
      </c>
      <c r="G445" s="65">
        <f t="shared" si="252"/>
        <v>0</v>
      </c>
      <c r="H445" s="65">
        <f t="shared" si="253"/>
        <v>0</v>
      </c>
      <c r="J445" s="88">
        <f t="shared" si="254"/>
        <v>2.8435112532046287E-2</v>
      </c>
      <c r="K445" s="88">
        <f t="shared" si="255"/>
        <v>1.1084522233507646E-4</v>
      </c>
      <c r="L445" s="88">
        <f t="shared" si="256"/>
        <v>6.7620077831988742E-3</v>
      </c>
      <c r="M445" s="88">
        <f t="shared" si="257"/>
        <v>0.96457871852590904</v>
      </c>
      <c r="N445" s="88">
        <f t="shared" si="258"/>
        <v>0</v>
      </c>
      <c r="O445" s="88">
        <f t="shared" si="259"/>
        <v>1.1331593651073166E-4</v>
      </c>
      <c r="P445" s="65">
        <f t="shared" si="260"/>
        <v>0</v>
      </c>
      <c r="Q445" s="65">
        <f t="shared" si="260"/>
        <v>0</v>
      </c>
      <c r="R445" s="65">
        <f t="shared" si="260"/>
        <v>0</v>
      </c>
      <c r="S445" s="65">
        <f t="shared" si="248"/>
        <v>0</v>
      </c>
      <c r="T445" s="65">
        <f t="shared" si="261"/>
        <v>0</v>
      </c>
      <c r="U445" s="65">
        <f t="shared" si="261"/>
        <v>0</v>
      </c>
      <c r="V445" s="89">
        <f t="shared" si="262"/>
        <v>0</v>
      </c>
      <c r="W445" s="89">
        <f t="shared" si="263"/>
        <v>0</v>
      </c>
      <c r="X445" s="89">
        <f t="shared" si="264"/>
        <v>0</v>
      </c>
      <c r="Y445" s="89">
        <f t="shared" si="265"/>
        <v>0</v>
      </c>
      <c r="Z445" s="89">
        <f t="shared" si="266"/>
        <v>0</v>
      </c>
      <c r="AA445" s="89">
        <f t="shared" si="266"/>
        <v>0</v>
      </c>
      <c r="AB445" s="89">
        <f t="shared" si="267"/>
        <v>0</v>
      </c>
      <c r="AC445" s="89">
        <f t="shared" si="268"/>
        <v>0</v>
      </c>
      <c r="AD445" s="89">
        <f t="shared" si="269"/>
        <v>0</v>
      </c>
      <c r="AE445" s="89">
        <f t="shared" si="270"/>
        <v>0</v>
      </c>
      <c r="AF445" s="89">
        <f t="shared" si="271"/>
        <v>0</v>
      </c>
      <c r="AG445" s="89">
        <f t="shared" si="271"/>
        <v>0</v>
      </c>
      <c r="AH445" s="65">
        <v>253195</v>
      </c>
      <c r="AI445" s="65">
        <v>987</v>
      </c>
      <c r="AJ445" s="65">
        <v>60211</v>
      </c>
      <c r="AK445" s="65">
        <v>8588906</v>
      </c>
      <c r="AL445" s="65">
        <v>0</v>
      </c>
      <c r="AM445" s="65">
        <v>1009</v>
      </c>
      <c r="AN445" s="89">
        <v>99266372</v>
      </c>
      <c r="AO445" s="89">
        <v>813420</v>
      </c>
      <c r="AP445" s="89">
        <v>41284837</v>
      </c>
      <c r="AQ445" s="89">
        <v>5223283416</v>
      </c>
      <c r="AR445" s="89">
        <v>0</v>
      </c>
      <c r="AS445" s="89">
        <v>929377</v>
      </c>
      <c r="AT445" s="89">
        <v>70489002</v>
      </c>
      <c r="AU445" s="89">
        <v>281642</v>
      </c>
      <c r="AV445" s="89">
        <v>18031801</v>
      </c>
      <c r="AW445" s="89">
        <v>2705676343</v>
      </c>
      <c r="AX445" s="89">
        <v>0</v>
      </c>
      <c r="AY445" s="89">
        <v>296859</v>
      </c>
      <c r="AZ445" s="65">
        <f t="shared" si="246"/>
        <v>392.0550247832698</v>
      </c>
      <c r="BA445" s="65">
        <f t="shared" si="246"/>
        <v>824.13373860182367</v>
      </c>
      <c r="BB445" s="65">
        <f t="shared" si="246"/>
        <v>685.66934613276646</v>
      </c>
      <c r="BC445" s="65">
        <f t="shared" si="244"/>
        <v>608.14304126742104</v>
      </c>
      <c r="BD445" s="65">
        <f t="shared" si="244"/>
        <v>0</v>
      </c>
      <c r="BE445" s="65">
        <f t="shared" si="244"/>
        <v>921.08721506442021</v>
      </c>
      <c r="BF445" s="65">
        <f t="shared" si="247"/>
        <v>278.39808053081617</v>
      </c>
      <c r="BG445" s="65">
        <f t="shared" si="247"/>
        <v>285.3515704154002</v>
      </c>
      <c r="BH445" s="65">
        <f t="shared" si="247"/>
        <v>299.47685638836759</v>
      </c>
      <c r="BI445" s="65">
        <f t="shared" si="245"/>
        <v>315.01990393188606</v>
      </c>
      <c r="BJ445" s="65">
        <f t="shared" si="245"/>
        <v>0</v>
      </c>
      <c r="BK445" s="65">
        <f t="shared" si="245"/>
        <v>294.21110009910802</v>
      </c>
    </row>
    <row r="446" spans="2:63" hidden="1" outlineLevel="1">
      <c r="B446" s="56" t="s">
        <v>51</v>
      </c>
      <c r="C446" s="56" t="s">
        <v>32</v>
      </c>
      <c r="D446" s="88">
        <f t="shared" si="249"/>
        <v>0</v>
      </c>
      <c r="E446" s="88">
        <f t="shared" si="250"/>
        <v>0</v>
      </c>
      <c r="F446" s="65">
        <f t="shared" si="251"/>
        <v>0</v>
      </c>
      <c r="G446" s="65">
        <f t="shared" si="252"/>
        <v>0</v>
      </c>
      <c r="H446" s="65">
        <f t="shared" si="253"/>
        <v>0</v>
      </c>
      <c r="J446" s="88">
        <f t="shared" si="254"/>
        <v>0.30233918275901323</v>
      </c>
      <c r="K446" s="88">
        <f t="shared" si="255"/>
        <v>0.12386860133278009</v>
      </c>
      <c r="L446" s="88">
        <f t="shared" si="256"/>
        <v>0.13222723531624195</v>
      </c>
      <c r="M446" s="88">
        <f t="shared" si="257"/>
        <v>0.1679988102863024</v>
      </c>
      <c r="N446" s="88">
        <f t="shared" si="258"/>
        <v>0.21758625555448893</v>
      </c>
      <c r="O446" s="88">
        <f t="shared" si="259"/>
        <v>5.5979914751173407E-2</v>
      </c>
      <c r="P446" s="65">
        <f t="shared" si="260"/>
        <v>0</v>
      </c>
      <c r="Q446" s="65">
        <f t="shared" si="260"/>
        <v>0</v>
      </c>
      <c r="R446" s="65">
        <f t="shared" si="260"/>
        <v>0</v>
      </c>
      <c r="S446" s="65">
        <f t="shared" si="248"/>
        <v>0</v>
      </c>
      <c r="T446" s="65">
        <f t="shared" si="261"/>
        <v>0</v>
      </c>
      <c r="U446" s="65">
        <f t="shared" si="261"/>
        <v>0</v>
      </c>
      <c r="V446" s="89">
        <f t="shared" si="262"/>
        <v>0</v>
      </c>
      <c r="W446" s="89">
        <f t="shared" si="263"/>
        <v>0</v>
      </c>
      <c r="X446" s="89">
        <f t="shared" si="264"/>
        <v>0</v>
      </c>
      <c r="Y446" s="89">
        <f t="shared" si="265"/>
        <v>0</v>
      </c>
      <c r="Z446" s="89">
        <f t="shared" si="266"/>
        <v>0</v>
      </c>
      <c r="AA446" s="89">
        <f t="shared" si="266"/>
        <v>0</v>
      </c>
      <c r="AB446" s="89">
        <f t="shared" si="267"/>
        <v>0</v>
      </c>
      <c r="AC446" s="89">
        <f t="shared" si="268"/>
        <v>0</v>
      </c>
      <c r="AD446" s="89">
        <f t="shared" si="269"/>
        <v>0</v>
      </c>
      <c r="AE446" s="89">
        <f t="shared" si="270"/>
        <v>0</v>
      </c>
      <c r="AF446" s="89">
        <f t="shared" si="271"/>
        <v>0</v>
      </c>
      <c r="AG446" s="89">
        <f t="shared" si="271"/>
        <v>0</v>
      </c>
      <c r="AH446" s="65">
        <v>0</v>
      </c>
      <c r="AI446" s="65">
        <v>0</v>
      </c>
      <c r="AJ446" s="65">
        <v>0</v>
      </c>
      <c r="AK446" s="65">
        <v>0</v>
      </c>
      <c r="AL446" s="65">
        <v>0</v>
      </c>
      <c r="AM446" s="65">
        <v>0</v>
      </c>
      <c r="AN446" s="89">
        <v>0</v>
      </c>
      <c r="AO446" s="89">
        <v>0</v>
      </c>
      <c r="AP446" s="89">
        <v>0</v>
      </c>
      <c r="AQ446" s="89">
        <v>0</v>
      </c>
      <c r="AR446" s="89">
        <v>0</v>
      </c>
      <c r="AS446" s="89">
        <v>0</v>
      </c>
      <c r="AT446" s="89">
        <v>0</v>
      </c>
      <c r="AU446" s="89">
        <v>0</v>
      </c>
      <c r="AV446" s="89">
        <v>0</v>
      </c>
      <c r="AW446" s="89">
        <v>0</v>
      </c>
      <c r="AX446" s="89">
        <v>0</v>
      </c>
      <c r="AY446" s="89">
        <v>0</v>
      </c>
      <c r="AZ446" s="65">
        <f t="shared" si="246"/>
        <v>0</v>
      </c>
      <c r="BA446" s="65">
        <f t="shared" si="246"/>
        <v>0</v>
      </c>
      <c r="BB446" s="65">
        <f t="shared" si="246"/>
        <v>0</v>
      </c>
      <c r="BC446" s="65">
        <f t="shared" si="244"/>
        <v>0</v>
      </c>
      <c r="BD446" s="65">
        <f t="shared" si="244"/>
        <v>0</v>
      </c>
      <c r="BE446" s="65">
        <f t="shared" si="244"/>
        <v>0</v>
      </c>
      <c r="BF446" s="65">
        <f t="shared" si="247"/>
        <v>0</v>
      </c>
      <c r="BG446" s="65">
        <f t="shared" si="247"/>
        <v>0</v>
      </c>
      <c r="BH446" s="65">
        <f t="shared" si="247"/>
        <v>0</v>
      </c>
      <c r="BI446" s="65">
        <f t="shared" si="245"/>
        <v>0</v>
      </c>
      <c r="BJ446" s="65">
        <f t="shared" si="245"/>
        <v>0</v>
      </c>
      <c r="BK446" s="65">
        <f t="shared" si="245"/>
        <v>0</v>
      </c>
    </row>
    <row r="447" spans="2:63" hidden="1" outlineLevel="1">
      <c r="B447" s="56" t="s">
        <v>51</v>
      </c>
      <c r="C447" s="56" t="s">
        <v>31</v>
      </c>
      <c r="D447" s="88">
        <f t="shared" si="249"/>
        <v>0</v>
      </c>
      <c r="E447" s="88">
        <f t="shared" si="250"/>
        <v>0</v>
      </c>
      <c r="F447" s="65">
        <f t="shared" si="251"/>
        <v>0</v>
      </c>
      <c r="G447" s="65">
        <f t="shared" si="252"/>
        <v>0</v>
      </c>
      <c r="H447" s="65">
        <f t="shared" si="253"/>
        <v>0</v>
      </c>
      <c r="J447" s="88">
        <f t="shared" si="254"/>
        <v>0.30233918275901323</v>
      </c>
      <c r="K447" s="88">
        <f t="shared" si="255"/>
        <v>0.12386860133278009</v>
      </c>
      <c r="L447" s="88">
        <f t="shared" si="256"/>
        <v>0.13222723531624195</v>
      </c>
      <c r="M447" s="88">
        <f t="shared" si="257"/>
        <v>0.1679988102863024</v>
      </c>
      <c r="N447" s="88">
        <f t="shared" si="258"/>
        <v>0.21758625555448893</v>
      </c>
      <c r="O447" s="88">
        <f t="shared" si="259"/>
        <v>5.5979914751173407E-2</v>
      </c>
      <c r="P447" s="65">
        <f t="shared" si="260"/>
        <v>0</v>
      </c>
      <c r="Q447" s="65">
        <f t="shared" si="260"/>
        <v>0</v>
      </c>
      <c r="R447" s="65">
        <f t="shared" si="260"/>
        <v>0</v>
      </c>
      <c r="S447" s="65">
        <f t="shared" si="248"/>
        <v>0</v>
      </c>
      <c r="T447" s="65">
        <f t="shared" si="261"/>
        <v>0</v>
      </c>
      <c r="U447" s="65">
        <f t="shared" si="261"/>
        <v>0</v>
      </c>
      <c r="V447" s="89">
        <f t="shared" si="262"/>
        <v>0</v>
      </c>
      <c r="W447" s="89">
        <f t="shared" si="263"/>
        <v>0</v>
      </c>
      <c r="X447" s="89">
        <f t="shared" si="264"/>
        <v>0</v>
      </c>
      <c r="Y447" s="89">
        <f t="shared" si="265"/>
        <v>0</v>
      </c>
      <c r="Z447" s="89">
        <f t="shared" si="266"/>
        <v>0</v>
      </c>
      <c r="AA447" s="89">
        <f t="shared" si="266"/>
        <v>0</v>
      </c>
      <c r="AB447" s="89">
        <f t="shared" si="267"/>
        <v>0</v>
      </c>
      <c r="AC447" s="89">
        <f t="shared" si="268"/>
        <v>0</v>
      </c>
      <c r="AD447" s="89">
        <f t="shared" si="269"/>
        <v>0</v>
      </c>
      <c r="AE447" s="89">
        <f t="shared" si="270"/>
        <v>0</v>
      </c>
      <c r="AF447" s="89">
        <f t="shared" si="271"/>
        <v>0</v>
      </c>
      <c r="AG447" s="89">
        <f t="shared" si="271"/>
        <v>0</v>
      </c>
      <c r="AH447" s="65">
        <v>0</v>
      </c>
      <c r="AI447" s="65">
        <v>0</v>
      </c>
      <c r="AJ447" s="65">
        <v>0</v>
      </c>
      <c r="AK447" s="65">
        <v>0</v>
      </c>
      <c r="AL447" s="65">
        <v>0</v>
      </c>
      <c r="AM447" s="65">
        <v>0</v>
      </c>
      <c r="AN447" s="89">
        <v>0</v>
      </c>
      <c r="AO447" s="89">
        <v>0</v>
      </c>
      <c r="AP447" s="89">
        <v>0</v>
      </c>
      <c r="AQ447" s="89">
        <v>0</v>
      </c>
      <c r="AR447" s="89">
        <v>0</v>
      </c>
      <c r="AS447" s="89">
        <v>0</v>
      </c>
      <c r="AT447" s="89">
        <v>0</v>
      </c>
      <c r="AU447" s="89">
        <v>0</v>
      </c>
      <c r="AV447" s="89">
        <v>0</v>
      </c>
      <c r="AW447" s="89">
        <v>0</v>
      </c>
      <c r="AX447" s="89">
        <v>0</v>
      </c>
      <c r="AY447" s="89">
        <v>0</v>
      </c>
      <c r="AZ447" s="65">
        <f t="shared" si="246"/>
        <v>0</v>
      </c>
      <c r="BA447" s="65">
        <f t="shared" si="246"/>
        <v>0</v>
      </c>
      <c r="BB447" s="65">
        <f t="shared" si="246"/>
        <v>0</v>
      </c>
      <c r="BC447" s="65">
        <f t="shared" si="244"/>
        <v>0</v>
      </c>
      <c r="BD447" s="65">
        <f t="shared" si="244"/>
        <v>0</v>
      </c>
      <c r="BE447" s="65">
        <f t="shared" si="244"/>
        <v>0</v>
      </c>
      <c r="BF447" s="65">
        <f t="shared" si="247"/>
        <v>0</v>
      </c>
      <c r="BG447" s="65">
        <f t="shared" si="247"/>
        <v>0</v>
      </c>
      <c r="BH447" s="65">
        <f t="shared" si="247"/>
        <v>0</v>
      </c>
      <c r="BI447" s="65">
        <f t="shared" si="245"/>
        <v>0</v>
      </c>
      <c r="BJ447" s="65">
        <f t="shared" si="245"/>
        <v>0</v>
      </c>
      <c r="BK447" s="65">
        <f t="shared" si="245"/>
        <v>0</v>
      </c>
    </row>
    <row r="448" spans="2:63" hidden="1" outlineLevel="1">
      <c r="B448" s="56" t="s">
        <v>51</v>
      </c>
      <c r="C448" s="56" t="s">
        <v>135</v>
      </c>
      <c r="D448" s="88">
        <f t="shared" si="249"/>
        <v>0</v>
      </c>
      <c r="E448" s="88">
        <f t="shared" si="250"/>
        <v>0</v>
      </c>
      <c r="F448" s="65">
        <f t="shared" si="251"/>
        <v>0</v>
      </c>
      <c r="G448" s="65">
        <f t="shared" si="252"/>
        <v>0</v>
      </c>
      <c r="H448" s="65">
        <f t="shared" si="253"/>
        <v>0</v>
      </c>
      <c r="J448" s="88">
        <f t="shared" si="254"/>
        <v>0.30233918275901323</v>
      </c>
      <c r="K448" s="88">
        <f t="shared" si="255"/>
        <v>0.12386860133278009</v>
      </c>
      <c r="L448" s="88">
        <f t="shared" si="256"/>
        <v>0.13222723531624195</v>
      </c>
      <c r="M448" s="88">
        <f t="shared" si="257"/>
        <v>0.1679988102863024</v>
      </c>
      <c r="N448" s="88">
        <f t="shared" si="258"/>
        <v>0.21758625555448893</v>
      </c>
      <c r="O448" s="88">
        <f t="shared" si="259"/>
        <v>5.5979914751173407E-2</v>
      </c>
      <c r="P448" s="65">
        <f t="shared" si="260"/>
        <v>0</v>
      </c>
      <c r="Q448" s="65">
        <f t="shared" si="260"/>
        <v>0</v>
      </c>
      <c r="R448" s="65">
        <f t="shared" si="260"/>
        <v>0</v>
      </c>
      <c r="S448" s="65">
        <f t="shared" si="248"/>
        <v>0</v>
      </c>
      <c r="T448" s="65">
        <f t="shared" si="261"/>
        <v>0</v>
      </c>
      <c r="U448" s="65">
        <f t="shared" si="261"/>
        <v>0</v>
      </c>
      <c r="V448" s="89">
        <f t="shared" si="262"/>
        <v>0</v>
      </c>
      <c r="W448" s="89">
        <f t="shared" si="263"/>
        <v>0</v>
      </c>
      <c r="X448" s="89">
        <f t="shared" si="264"/>
        <v>0</v>
      </c>
      <c r="Y448" s="89">
        <f t="shared" si="265"/>
        <v>0</v>
      </c>
      <c r="Z448" s="89">
        <f t="shared" si="266"/>
        <v>0</v>
      </c>
      <c r="AA448" s="89">
        <f t="shared" si="266"/>
        <v>0</v>
      </c>
      <c r="AB448" s="89">
        <f t="shared" si="267"/>
        <v>0</v>
      </c>
      <c r="AC448" s="89">
        <f t="shared" si="268"/>
        <v>0</v>
      </c>
      <c r="AD448" s="89">
        <f t="shared" si="269"/>
        <v>0</v>
      </c>
      <c r="AE448" s="89">
        <f t="shared" si="270"/>
        <v>0</v>
      </c>
      <c r="AF448" s="89">
        <f t="shared" si="271"/>
        <v>0</v>
      </c>
      <c r="AG448" s="89">
        <f t="shared" si="271"/>
        <v>0</v>
      </c>
      <c r="AH448" s="65">
        <v>0</v>
      </c>
      <c r="AI448" s="65">
        <v>0</v>
      </c>
      <c r="AJ448" s="65">
        <v>0</v>
      </c>
      <c r="AK448" s="65">
        <v>0</v>
      </c>
      <c r="AL448" s="65">
        <v>0</v>
      </c>
      <c r="AM448" s="65">
        <v>0</v>
      </c>
      <c r="AN448" s="89">
        <v>0</v>
      </c>
      <c r="AO448" s="89">
        <v>0</v>
      </c>
      <c r="AP448" s="89">
        <v>0</v>
      </c>
      <c r="AQ448" s="89">
        <v>0</v>
      </c>
      <c r="AR448" s="89">
        <v>0</v>
      </c>
      <c r="AS448" s="89">
        <v>0</v>
      </c>
      <c r="AT448" s="89">
        <v>0</v>
      </c>
      <c r="AU448" s="89">
        <v>0</v>
      </c>
      <c r="AV448" s="89">
        <v>0</v>
      </c>
      <c r="AW448" s="89">
        <v>0</v>
      </c>
      <c r="AX448" s="89">
        <v>0</v>
      </c>
      <c r="AY448" s="89">
        <v>0</v>
      </c>
      <c r="AZ448" s="65">
        <f t="shared" si="246"/>
        <v>0</v>
      </c>
      <c r="BA448" s="65">
        <f t="shared" si="246"/>
        <v>0</v>
      </c>
      <c r="BB448" s="65">
        <f t="shared" si="246"/>
        <v>0</v>
      </c>
      <c r="BC448" s="65">
        <f t="shared" si="244"/>
        <v>0</v>
      </c>
      <c r="BD448" s="65">
        <f t="shared" si="244"/>
        <v>0</v>
      </c>
      <c r="BE448" s="65">
        <f t="shared" si="244"/>
        <v>0</v>
      </c>
      <c r="BF448" s="65">
        <f t="shared" si="247"/>
        <v>0</v>
      </c>
      <c r="BG448" s="65">
        <f t="shared" si="247"/>
        <v>0</v>
      </c>
      <c r="BH448" s="65">
        <f t="shared" si="247"/>
        <v>0</v>
      </c>
      <c r="BI448" s="65">
        <f t="shared" si="245"/>
        <v>0</v>
      </c>
      <c r="BJ448" s="65">
        <f t="shared" si="245"/>
        <v>0</v>
      </c>
      <c r="BK448" s="65">
        <f t="shared" si="245"/>
        <v>0</v>
      </c>
    </row>
    <row r="449" spans="2:63" hidden="1" outlineLevel="1">
      <c r="B449" s="54" t="s">
        <v>50</v>
      </c>
      <c r="C449" s="56" t="s">
        <v>125</v>
      </c>
      <c r="D449" s="88">
        <f t="shared" si="249"/>
        <v>0</v>
      </c>
      <c r="E449" s="88">
        <f t="shared" si="250"/>
        <v>0</v>
      </c>
      <c r="F449" s="65">
        <f t="shared" si="251"/>
        <v>0</v>
      </c>
      <c r="G449" s="65">
        <f t="shared" si="252"/>
        <v>0</v>
      </c>
      <c r="H449" s="65">
        <f t="shared" si="253"/>
        <v>0</v>
      </c>
      <c r="J449" s="88">
        <f t="shared" si="254"/>
        <v>0.30233918275901323</v>
      </c>
      <c r="K449" s="88">
        <f t="shared" si="255"/>
        <v>0.12386860133278009</v>
      </c>
      <c r="L449" s="88">
        <f t="shared" si="256"/>
        <v>0.13222723531624195</v>
      </c>
      <c r="M449" s="88">
        <f t="shared" si="257"/>
        <v>0.1679988102863024</v>
      </c>
      <c r="N449" s="88">
        <f t="shared" si="258"/>
        <v>0.21758625555448893</v>
      </c>
      <c r="O449" s="88">
        <f t="shared" si="259"/>
        <v>5.5979914751173407E-2</v>
      </c>
      <c r="P449" s="65">
        <f t="shared" si="260"/>
        <v>0</v>
      </c>
      <c r="Q449" s="65">
        <f t="shared" si="260"/>
        <v>0</v>
      </c>
      <c r="R449" s="65">
        <f t="shared" si="260"/>
        <v>0</v>
      </c>
      <c r="S449" s="65">
        <f t="shared" si="248"/>
        <v>0</v>
      </c>
      <c r="T449" s="65">
        <f t="shared" si="261"/>
        <v>0</v>
      </c>
      <c r="U449" s="65">
        <f t="shared" si="261"/>
        <v>0</v>
      </c>
      <c r="V449" s="89">
        <f t="shared" si="262"/>
        <v>0</v>
      </c>
      <c r="W449" s="89">
        <f t="shared" si="263"/>
        <v>0</v>
      </c>
      <c r="X449" s="89">
        <f t="shared" si="264"/>
        <v>0</v>
      </c>
      <c r="Y449" s="89">
        <f t="shared" si="265"/>
        <v>0</v>
      </c>
      <c r="Z449" s="89">
        <f t="shared" si="266"/>
        <v>0</v>
      </c>
      <c r="AA449" s="89">
        <f t="shared" si="266"/>
        <v>0</v>
      </c>
      <c r="AB449" s="89">
        <f t="shared" si="267"/>
        <v>0</v>
      </c>
      <c r="AC449" s="89">
        <f t="shared" si="268"/>
        <v>0</v>
      </c>
      <c r="AD449" s="89">
        <f t="shared" si="269"/>
        <v>0</v>
      </c>
      <c r="AE449" s="89">
        <f t="shared" si="270"/>
        <v>0</v>
      </c>
      <c r="AF449" s="89">
        <f t="shared" si="271"/>
        <v>0</v>
      </c>
      <c r="AG449" s="89">
        <f t="shared" si="271"/>
        <v>0</v>
      </c>
      <c r="AH449" s="65">
        <v>0</v>
      </c>
      <c r="AI449" s="65">
        <v>0</v>
      </c>
      <c r="AJ449" s="65">
        <v>0</v>
      </c>
      <c r="AK449" s="65">
        <v>0</v>
      </c>
      <c r="AL449" s="65">
        <v>0</v>
      </c>
      <c r="AM449" s="65">
        <v>0</v>
      </c>
      <c r="AN449" s="89">
        <v>0</v>
      </c>
      <c r="AO449" s="89">
        <v>0</v>
      </c>
      <c r="AP449" s="89">
        <v>0</v>
      </c>
      <c r="AQ449" s="89">
        <v>0</v>
      </c>
      <c r="AR449" s="89">
        <v>0</v>
      </c>
      <c r="AS449" s="89">
        <v>0</v>
      </c>
      <c r="AT449" s="89">
        <v>0</v>
      </c>
      <c r="AU449" s="89">
        <v>0</v>
      </c>
      <c r="AV449" s="89">
        <v>0</v>
      </c>
      <c r="AW449" s="89">
        <v>0</v>
      </c>
      <c r="AX449" s="89">
        <v>0</v>
      </c>
      <c r="AY449" s="89">
        <v>0</v>
      </c>
      <c r="AZ449" s="65">
        <f t="shared" si="246"/>
        <v>0</v>
      </c>
      <c r="BA449" s="65">
        <f t="shared" si="246"/>
        <v>0</v>
      </c>
      <c r="BB449" s="65">
        <f t="shared" si="246"/>
        <v>0</v>
      </c>
      <c r="BC449" s="65">
        <f t="shared" si="244"/>
        <v>0</v>
      </c>
      <c r="BD449" s="65">
        <f t="shared" si="244"/>
        <v>0</v>
      </c>
      <c r="BE449" s="65">
        <f t="shared" si="244"/>
        <v>0</v>
      </c>
      <c r="BF449" s="65">
        <f t="shared" si="247"/>
        <v>0</v>
      </c>
      <c r="BG449" s="65">
        <f t="shared" si="247"/>
        <v>0</v>
      </c>
      <c r="BH449" s="65">
        <f t="shared" si="247"/>
        <v>0</v>
      </c>
      <c r="BI449" s="65">
        <f t="shared" si="245"/>
        <v>0</v>
      </c>
      <c r="BJ449" s="65">
        <f t="shared" si="245"/>
        <v>0</v>
      </c>
      <c r="BK449" s="65">
        <f t="shared" si="245"/>
        <v>0</v>
      </c>
    </row>
    <row r="450" spans="2:63" hidden="1" outlineLevel="1">
      <c r="B450" s="54" t="s">
        <v>50</v>
      </c>
      <c r="C450" s="56" t="s">
        <v>126</v>
      </c>
      <c r="D450" s="88">
        <f t="shared" si="249"/>
        <v>0</v>
      </c>
      <c r="E450" s="88">
        <f t="shared" si="250"/>
        <v>0</v>
      </c>
      <c r="F450" s="65">
        <f t="shared" si="251"/>
        <v>0</v>
      </c>
      <c r="G450" s="65">
        <f t="shared" si="252"/>
        <v>0</v>
      </c>
      <c r="H450" s="65">
        <f t="shared" si="253"/>
        <v>0</v>
      </c>
      <c r="J450" s="88">
        <f t="shared" si="254"/>
        <v>0.30233918275901323</v>
      </c>
      <c r="K450" s="88">
        <f t="shared" si="255"/>
        <v>0.12386860133278009</v>
      </c>
      <c r="L450" s="88">
        <f t="shared" si="256"/>
        <v>0.13222723531624195</v>
      </c>
      <c r="M450" s="88">
        <f t="shared" si="257"/>
        <v>0.1679988102863024</v>
      </c>
      <c r="N450" s="88">
        <f t="shared" si="258"/>
        <v>0.21758625555448893</v>
      </c>
      <c r="O450" s="88">
        <f t="shared" si="259"/>
        <v>5.5979914751173407E-2</v>
      </c>
      <c r="P450" s="65">
        <f t="shared" si="260"/>
        <v>0</v>
      </c>
      <c r="Q450" s="65">
        <f t="shared" si="260"/>
        <v>0</v>
      </c>
      <c r="R450" s="65">
        <f t="shared" si="260"/>
        <v>0</v>
      </c>
      <c r="S450" s="65">
        <f t="shared" si="248"/>
        <v>0</v>
      </c>
      <c r="T450" s="65">
        <f t="shared" si="261"/>
        <v>0</v>
      </c>
      <c r="U450" s="65">
        <f t="shared" si="261"/>
        <v>0</v>
      </c>
      <c r="V450" s="89">
        <f t="shared" si="262"/>
        <v>0</v>
      </c>
      <c r="W450" s="89">
        <f t="shared" si="263"/>
        <v>0</v>
      </c>
      <c r="X450" s="89">
        <f t="shared" si="264"/>
        <v>0</v>
      </c>
      <c r="Y450" s="89">
        <f t="shared" si="265"/>
        <v>0</v>
      </c>
      <c r="Z450" s="89">
        <f t="shared" si="266"/>
        <v>0</v>
      </c>
      <c r="AA450" s="89">
        <f t="shared" si="266"/>
        <v>0</v>
      </c>
      <c r="AB450" s="89">
        <f t="shared" si="267"/>
        <v>0</v>
      </c>
      <c r="AC450" s="89">
        <f t="shared" si="268"/>
        <v>0</v>
      </c>
      <c r="AD450" s="89">
        <f t="shared" si="269"/>
        <v>0</v>
      </c>
      <c r="AE450" s="89">
        <f t="shared" si="270"/>
        <v>0</v>
      </c>
      <c r="AF450" s="89">
        <f t="shared" si="271"/>
        <v>0</v>
      </c>
      <c r="AG450" s="89">
        <f t="shared" si="271"/>
        <v>0</v>
      </c>
      <c r="AH450" s="65">
        <v>0</v>
      </c>
      <c r="AI450" s="65">
        <v>0</v>
      </c>
      <c r="AJ450" s="65">
        <v>0</v>
      </c>
      <c r="AK450" s="65">
        <v>0</v>
      </c>
      <c r="AL450" s="65">
        <v>0</v>
      </c>
      <c r="AM450" s="65">
        <v>0</v>
      </c>
      <c r="AN450" s="89">
        <v>0</v>
      </c>
      <c r="AO450" s="89">
        <v>0</v>
      </c>
      <c r="AP450" s="89">
        <v>0</v>
      </c>
      <c r="AQ450" s="89">
        <v>0</v>
      </c>
      <c r="AR450" s="89">
        <v>0</v>
      </c>
      <c r="AS450" s="89">
        <v>0</v>
      </c>
      <c r="AT450" s="89">
        <v>0</v>
      </c>
      <c r="AU450" s="89">
        <v>0</v>
      </c>
      <c r="AV450" s="89">
        <v>0</v>
      </c>
      <c r="AW450" s="89">
        <v>0</v>
      </c>
      <c r="AX450" s="89">
        <v>0</v>
      </c>
      <c r="AY450" s="89">
        <v>0</v>
      </c>
      <c r="AZ450" s="65">
        <f t="shared" si="246"/>
        <v>0</v>
      </c>
      <c r="BA450" s="65">
        <f t="shared" si="246"/>
        <v>0</v>
      </c>
      <c r="BB450" s="65">
        <f t="shared" si="246"/>
        <v>0</v>
      </c>
      <c r="BC450" s="65">
        <f t="shared" si="244"/>
        <v>0</v>
      </c>
      <c r="BD450" s="65">
        <f t="shared" si="244"/>
        <v>0</v>
      </c>
      <c r="BE450" s="65">
        <f t="shared" si="244"/>
        <v>0</v>
      </c>
      <c r="BF450" s="65">
        <f t="shared" si="247"/>
        <v>0</v>
      </c>
      <c r="BG450" s="65">
        <f t="shared" si="247"/>
        <v>0</v>
      </c>
      <c r="BH450" s="65">
        <f t="shared" si="247"/>
        <v>0</v>
      </c>
      <c r="BI450" s="65">
        <f t="shared" si="245"/>
        <v>0</v>
      </c>
      <c r="BJ450" s="65">
        <f t="shared" si="245"/>
        <v>0</v>
      </c>
      <c r="BK450" s="65">
        <f t="shared" si="245"/>
        <v>0</v>
      </c>
    </row>
    <row r="451" spans="2:63" hidden="1" outlineLevel="1">
      <c r="B451" s="54" t="s">
        <v>50</v>
      </c>
      <c r="C451" s="56" t="s">
        <v>127</v>
      </c>
      <c r="D451" s="88">
        <f t="shared" si="249"/>
        <v>0</v>
      </c>
      <c r="E451" s="88">
        <f t="shared" si="250"/>
        <v>0</v>
      </c>
      <c r="F451" s="65">
        <f t="shared" si="251"/>
        <v>0</v>
      </c>
      <c r="G451" s="65">
        <f t="shared" si="252"/>
        <v>0</v>
      </c>
      <c r="H451" s="65">
        <f t="shared" si="253"/>
        <v>0</v>
      </c>
      <c r="J451" s="88">
        <f t="shared" si="254"/>
        <v>0.30233918275901323</v>
      </c>
      <c r="K451" s="88">
        <f t="shared" si="255"/>
        <v>0.12386860133278009</v>
      </c>
      <c r="L451" s="88">
        <f t="shared" si="256"/>
        <v>0.13222723531624195</v>
      </c>
      <c r="M451" s="88">
        <f t="shared" si="257"/>
        <v>0.1679988102863024</v>
      </c>
      <c r="N451" s="88">
        <f t="shared" si="258"/>
        <v>0.21758625555448893</v>
      </c>
      <c r="O451" s="88">
        <f t="shared" si="259"/>
        <v>5.5979914751173407E-2</v>
      </c>
      <c r="P451" s="65">
        <f t="shared" si="260"/>
        <v>0</v>
      </c>
      <c r="Q451" s="65">
        <f t="shared" si="260"/>
        <v>0</v>
      </c>
      <c r="R451" s="65">
        <f t="shared" si="260"/>
        <v>0</v>
      </c>
      <c r="S451" s="65">
        <f t="shared" si="248"/>
        <v>0</v>
      </c>
      <c r="T451" s="65">
        <f t="shared" si="261"/>
        <v>0</v>
      </c>
      <c r="U451" s="65">
        <f t="shared" si="261"/>
        <v>0</v>
      </c>
      <c r="V451" s="89">
        <f t="shared" si="262"/>
        <v>0</v>
      </c>
      <c r="W451" s="89">
        <f t="shared" si="263"/>
        <v>0</v>
      </c>
      <c r="X451" s="89">
        <f t="shared" si="264"/>
        <v>0</v>
      </c>
      <c r="Y451" s="89">
        <f t="shared" si="265"/>
        <v>0</v>
      </c>
      <c r="Z451" s="89">
        <f t="shared" si="266"/>
        <v>0</v>
      </c>
      <c r="AA451" s="89">
        <f t="shared" si="266"/>
        <v>0</v>
      </c>
      <c r="AB451" s="89">
        <f t="shared" si="267"/>
        <v>0</v>
      </c>
      <c r="AC451" s="89">
        <f t="shared" si="268"/>
        <v>0</v>
      </c>
      <c r="AD451" s="89">
        <f t="shared" si="269"/>
        <v>0</v>
      </c>
      <c r="AE451" s="89">
        <f t="shared" si="270"/>
        <v>0</v>
      </c>
      <c r="AF451" s="89">
        <f t="shared" si="271"/>
        <v>0</v>
      </c>
      <c r="AG451" s="89">
        <f t="shared" si="271"/>
        <v>0</v>
      </c>
      <c r="AH451" s="65">
        <v>0</v>
      </c>
      <c r="AI451" s="65">
        <v>0</v>
      </c>
      <c r="AJ451" s="65">
        <v>0</v>
      </c>
      <c r="AK451" s="65">
        <v>0</v>
      </c>
      <c r="AL451" s="65">
        <v>0</v>
      </c>
      <c r="AM451" s="65">
        <v>0</v>
      </c>
      <c r="AN451" s="89">
        <v>0</v>
      </c>
      <c r="AO451" s="89">
        <v>0</v>
      </c>
      <c r="AP451" s="89">
        <v>0</v>
      </c>
      <c r="AQ451" s="89">
        <v>0</v>
      </c>
      <c r="AR451" s="89">
        <v>0</v>
      </c>
      <c r="AS451" s="89">
        <v>0</v>
      </c>
      <c r="AT451" s="89">
        <v>0</v>
      </c>
      <c r="AU451" s="89">
        <v>0</v>
      </c>
      <c r="AV451" s="89">
        <v>0</v>
      </c>
      <c r="AW451" s="89">
        <v>0</v>
      </c>
      <c r="AX451" s="89">
        <v>0</v>
      </c>
      <c r="AY451" s="89">
        <v>0</v>
      </c>
      <c r="AZ451" s="65">
        <f t="shared" si="246"/>
        <v>0</v>
      </c>
      <c r="BA451" s="65">
        <f t="shared" si="246"/>
        <v>0</v>
      </c>
      <c r="BB451" s="65">
        <f t="shared" si="246"/>
        <v>0</v>
      </c>
      <c r="BC451" s="65">
        <f t="shared" si="244"/>
        <v>0</v>
      </c>
      <c r="BD451" s="65">
        <f t="shared" si="244"/>
        <v>0</v>
      </c>
      <c r="BE451" s="65">
        <f t="shared" si="244"/>
        <v>0</v>
      </c>
      <c r="BF451" s="65">
        <f t="shared" si="247"/>
        <v>0</v>
      </c>
      <c r="BG451" s="65">
        <f t="shared" si="247"/>
        <v>0</v>
      </c>
      <c r="BH451" s="65">
        <f t="shared" si="247"/>
        <v>0</v>
      </c>
      <c r="BI451" s="65">
        <f t="shared" si="245"/>
        <v>0</v>
      </c>
      <c r="BJ451" s="65">
        <f t="shared" si="245"/>
        <v>0</v>
      </c>
      <c r="BK451" s="65">
        <f t="shared" si="245"/>
        <v>0</v>
      </c>
    </row>
    <row r="452" spans="2:63" hidden="1" outlineLevel="1">
      <c r="B452" s="54" t="s">
        <v>50</v>
      </c>
      <c r="C452" s="56" t="s">
        <v>128</v>
      </c>
      <c r="D452" s="88">
        <f t="shared" si="249"/>
        <v>0</v>
      </c>
      <c r="E452" s="88">
        <f t="shared" si="250"/>
        <v>0</v>
      </c>
      <c r="F452" s="65">
        <f t="shared" si="251"/>
        <v>0</v>
      </c>
      <c r="G452" s="65">
        <f t="shared" si="252"/>
        <v>0</v>
      </c>
      <c r="H452" s="65">
        <f t="shared" si="253"/>
        <v>0</v>
      </c>
      <c r="J452" s="88">
        <f t="shared" si="254"/>
        <v>0.30233918275901323</v>
      </c>
      <c r="K452" s="88">
        <f t="shared" si="255"/>
        <v>0.12386860133278009</v>
      </c>
      <c r="L452" s="88">
        <f t="shared" si="256"/>
        <v>0.13222723531624195</v>
      </c>
      <c r="M452" s="88">
        <f t="shared" si="257"/>
        <v>0.1679988102863024</v>
      </c>
      <c r="N452" s="88">
        <f t="shared" si="258"/>
        <v>0.21758625555448893</v>
      </c>
      <c r="O452" s="88">
        <f t="shared" si="259"/>
        <v>5.5979914751173407E-2</v>
      </c>
      <c r="P452" s="65">
        <f t="shared" si="260"/>
        <v>0</v>
      </c>
      <c r="Q452" s="65">
        <f t="shared" si="260"/>
        <v>0</v>
      </c>
      <c r="R452" s="65">
        <f t="shared" si="260"/>
        <v>0</v>
      </c>
      <c r="S452" s="65">
        <f t="shared" si="248"/>
        <v>0</v>
      </c>
      <c r="T452" s="65">
        <f t="shared" si="261"/>
        <v>0</v>
      </c>
      <c r="U452" s="65">
        <f t="shared" si="261"/>
        <v>0</v>
      </c>
      <c r="V452" s="89">
        <f t="shared" si="262"/>
        <v>0</v>
      </c>
      <c r="W452" s="89">
        <f t="shared" si="263"/>
        <v>0</v>
      </c>
      <c r="X452" s="89">
        <f t="shared" si="264"/>
        <v>0</v>
      </c>
      <c r="Y452" s="89">
        <f t="shared" si="265"/>
        <v>0</v>
      </c>
      <c r="Z452" s="89">
        <f t="shared" si="266"/>
        <v>0</v>
      </c>
      <c r="AA452" s="89">
        <f t="shared" si="266"/>
        <v>0</v>
      </c>
      <c r="AB452" s="89">
        <f t="shared" si="267"/>
        <v>0</v>
      </c>
      <c r="AC452" s="89">
        <f t="shared" si="268"/>
        <v>0</v>
      </c>
      <c r="AD452" s="89">
        <f t="shared" si="269"/>
        <v>0</v>
      </c>
      <c r="AE452" s="89">
        <f t="shared" si="270"/>
        <v>0</v>
      </c>
      <c r="AF452" s="89">
        <f t="shared" si="271"/>
        <v>0</v>
      </c>
      <c r="AG452" s="89">
        <f t="shared" si="271"/>
        <v>0</v>
      </c>
      <c r="AH452" s="65">
        <v>0</v>
      </c>
      <c r="AI452" s="65">
        <v>0</v>
      </c>
      <c r="AJ452" s="65">
        <v>0</v>
      </c>
      <c r="AK452" s="65">
        <v>0</v>
      </c>
      <c r="AL452" s="65">
        <v>0</v>
      </c>
      <c r="AM452" s="65">
        <v>0</v>
      </c>
      <c r="AN452" s="89">
        <v>0</v>
      </c>
      <c r="AO452" s="89">
        <v>0</v>
      </c>
      <c r="AP452" s="89">
        <v>0</v>
      </c>
      <c r="AQ452" s="89">
        <v>0</v>
      </c>
      <c r="AR452" s="89">
        <v>0</v>
      </c>
      <c r="AS452" s="89">
        <v>0</v>
      </c>
      <c r="AT452" s="89">
        <v>0</v>
      </c>
      <c r="AU452" s="89">
        <v>0</v>
      </c>
      <c r="AV452" s="89">
        <v>0</v>
      </c>
      <c r="AW452" s="89">
        <v>0</v>
      </c>
      <c r="AX452" s="89">
        <v>0</v>
      </c>
      <c r="AY452" s="89">
        <v>0</v>
      </c>
      <c r="AZ452" s="65">
        <f t="shared" si="246"/>
        <v>0</v>
      </c>
      <c r="BA452" s="65">
        <f t="shared" si="246"/>
        <v>0</v>
      </c>
      <c r="BB452" s="65">
        <f t="shared" si="246"/>
        <v>0</v>
      </c>
      <c r="BC452" s="65">
        <f t="shared" si="246"/>
        <v>0</v>
      </c>
      <c r="BD452" s="65">
        <f t="shared" si="246"/>
        <v>0</v>
      </c>
      <c r="BE452" s="65">
        <f t="shared" si="246"/>
        <v>0</v>
      </c>
      <c r="BF452" s="65">
        <f t="shared" si="247"/>
        <v>0</v>
      </c>
      <c r="BG452" s="65">
        <f t="shared" si="247"/>
        <v>0</v>
      </c>
      <c r="BH452" s="65">
        <f t="shared" si="247"/>
        <v>0</v>
      </c>
      <c r="BI452" s="65">
        <f t="shared" si="247"/>
        <v>0</v>
      </c>
      <c r="BJ452" s="65">
        <f t="shared" si="247"/>
        <v>0</v>
      </c>
      <c r="BK452" s="65">
        <f t="shared" si="247"/>
        <v>0</v>
      </c>
    </row>
    <row r="453" spans="2:63" hidden="1" outlineLevel="1">
      <c r="B453" s="54" t="s">
        <v>50</v>
      </c>
      <c r="C453" s="56" t="s">
        <v>40</v>
      </c>
      <c r="D453" s="88">
        <f t="shared" si="249"/>
        <v>0</v>
      </c>
      <c r="E453" s="88">
        <f t="shared" si="250"/>
        <v>0</v>
      </c>
      <c r="F453" s="65">
        <f t="shared" si="251"/>
        <v>0</v>
      </c>
      <c r="G453" s="65">
        <f t="shared" si="252"/>
        <v>0</v>
      </c>
      <c r="H453" s="65">
        <f t="shared" si="253"/>
        <v>0</v>
      </c>
      <c r="J453" s="88">
        <f t="shared" si="254"/>
        <v>0.30233918275901323</v>
      </c>
      <c r="K453" s="88">
        <f t="shared" si="255"/>
        <v>0.12386860133278009</v>
      </c>
      <c r="L453" s="88">
        <f t="shared" si="256"/>
        <v>0.13222723531624195</v>
      </c>
      <c r="M453" s="88">
        <f t="shared" si="257"/>
        <v>0.1679988102863024</v>
      </c>
      <c r="N453" s="88">
        <f t="shared" si="258"/>
        <v>0.21758625555448893</v>
      </c>
      <c r="O453" s="88">
        <f t="shared" si="259"/>
        <v>5.5979914751173407E-2</v>
      </c>
      <c r="P453" s="65">
        <f t="shared" si="260"/>
        <v>0</v>
      </c>
      <c r="Q453" s="65">
        <f t="shared" si="260"/>
        <v>0</v>
      </c>
      <c r="R453" s="65">
        <f t="shared" si="260"/>
        <v>0</v>
      </c>
      <c r="S453" s="65">
        <f t="shared" si="248"/>
        <v>0</v>
      </c>
      <c r="T453" s="65">
        <f t="shared" si="261"/>
        <v>0</v>
      </c>
      <c r="U453" s="65">
        <f t="shared" si="261"/>
        <v>0</v>
      </c>
      <c r="V453" s="89">
        <f t="shared" si="262"/>
        <v>0</v>
      </c>
      <c r="W453" s="89">
        <f t="shared" si="263"/>
        <v>0</v>
      </c>
      <c r="X453" s="89">
        <f t="shared" si="264"/>
        <v>0</v>
      </c>
      <c r="Y453" s="89">
        <f t="shared" si="265"/>
        <v>0</v>
      </c>
      <c r="Z453" s="89">
        <f t="shared" si="266"/>
        <v>0</v>
      </c>
      <c r="AA453" s="89">
        <f t="shared" si="266"/>
        <v>0</v>
      </c>
      <c r="AB453" s="89">
        <f t="shared" si="267"/>
        <v>0</v>
      </c>
      <c r="AC453" s="89">
        <f t="shared" si="268"/>
        <v>0</v>
      </c>
      <c r="AD453" s="89">
        <f t="shared" si="269"/>
        <v>0</v>
      </c>
      <c r="AE453" s="89">
        <f t="shared" si="270"/>
        <v>0</v>
      </c>
      <c r="AF453" s="89">
        <f t="shared" si="271"/>
        <v>0</v>
      </c>
      <c r="AG453" s="89">
        <f t="shared" si="271"/>
        <v>0</v>
      </c>
      <c r="AH453" s="65">
        <v>0</v>
      </c>
      <c r="AI453" s="65">
        <v>0</v>
      </c>
      <c r="AJ453" s="65">
        <v>0</v>
      </c>
      <c r="AK453" s="65">
        <v>0</v>
      </c>
      <c r="AL453" s="65">
        <v>0</v>
      </c>
      <c r="AM453" s="65">
        <v>0</v>
      </c>
      <c r="AN453" s="89">
        <v>0</v>
      </c>
      <c r="AO453" s="89">
        <v>0</v>
      </c>
      <c r="AP453" s="89">
        <v>0</v>
      </c>
      <c r="AQ453" s="89">
        <v>0</v>
      </c>
      <c r="AR453" s="89">
        <v>0</v>
      </c>
      <c r="AS453" s="89">
        <v>0</v>
      </c>
      <c r="AT453" s="89">
        <v>0</v>
      </c>
      <c r="AU453" s="89">
        <v>0</v>
      </c>
      <c r="AV453" s="89">
        <v>0</v>
      </c>
      <c r="AW453" s="89">
        <v>0</v>
      </c>
      <c r="AX453" s="89">
        <v>0</v>
      </c>
      <c r="AY453" s="89">
        <v>0</v>
      </c>
      <c r="AZ453" s="65">
        <f t="shared" ref="AZ453:BE495" si="272">+IF(ISERROR(AN453/AH453),0,AN453/AH453)</f>
        <v>0</v>
      </c>
      <c r="BA453" s="65">
        <f t="shared" si="272"/>
        <v>0</v>
      </c>
      <c r="BB453" s="65">
        <f t="shared" si="272"/>
        <v>0</v>
      </c>
      <c r="BC453" s="65">
        <f t="shared" si="272"/>
        <v>0</v>
      </c>
      <c r="BD453" s="65">
        <f t="shared" si="272"/>
        <v>0</v>
      </c>
      <c r="BE453" s="65">
        <f t="shared" si="272"/>
        <v>0</v>
      </c>
      <c r="BF453" s="65">
        <f t="shared" ref="BF453:BK495" si="273">+IF(ISERROR(AT453/AH453),0,AT453/AH453)</f>
        <v>0</v>
      </c>
      <c r="BG453" s="65">
        <f t="shared" si="273"/>
        <v>0</v>
      </c>
      <c r="BH453" s="65">
        <f t="shared" si="273"/>
        <v>0</v>
      </c>
      <c r="BI453" s="65">
        <f t="shared" si="273"/>
        <v>0</v>
      </c>
      <c r="BJ453" s="65">
        <f t="shared" si="273"/>
        <v>0</v>
      </c>
      <c r="BK453" s="65">
        <f t="shared" si="273"/>
        <v>0</v>
      </c>
    </row>
    <row r="454" spans="2:63" hidden="1" outlineLevel="1">
      <c r="B454" s="54" t="s">
        <v>50</v>
      </c>
      <c r="C454" s="56" t="s">
        <v>129</v>
      </c>
      <c r="D454" s="88">
        <f t="shared" si="249"/>
        <v>0</v>
      </c>
      <c r="E454" s="88">
        <f t="shared" si="250"/>
        <v>0.5</v>
      </c>
      <c r="F454" s="65">
        <f t="shared" si="251"/>
        <v>0</v>
      </c>
      <c r="G454" s="65">
        <f t="shared" si="252"/>
        <v>0</v>
      </c>
      <c r="H454" s="65">
        <f t="shared" si="253"/>
        <v>0</v>
      </c>
      <c r="J454" s="88">
        <f t="shared" si="254"/>
        <v>0.30233918275901323</v>
      </c>
      <c r="K454" s="88">
        <f t="shared" si="255"/>
        <v>0.12386860133278009</v>
      </c>
      <c r="L454" s="88">
        <f t="shared" si="256"/>
        <v>0.13222723531624195</v>
      </c>
      <c r="M454" s="88">
        <f t="shared" si="257"/>
        <v>0.1679988102863024</v>
      </c>
      <c r="N454" s="88">
        <f t="shared" si="258"/>
        <v>0.21758625555448893</v>
      </c>
      <c r="O454" s="88">
        <f t="shared" si="259"/>
        <v>5.5979914751173407E-2</v>
      </c>
      <c r="P454" s="65">
        <f t="shared" si="260"/>
        <v>0</v>
      </c>
      <c r="Q454" s="65">
        <f t="shared" si="260"/>
        <v>0</v>
      </c>
      <c r="R454" s="65">
        <f t="shared" si="260"/>
        <v>0</v>
      </c>
      <c r="S454" s="65">
        <f t="shared" si="248"/>
        <v>0</v>
      </c>
      <c r="T454" s="65">
        <f t="shared" si="261"/>
        <v>0</v>
      </c>
      <c r="U454" s="65">
        <f t="shared" si="261"/>
        <v>0</v>
      </c>
      <c r="V454" s="89">
        <f t="shared" si="262"/>
        <v>0</v>
      </c>
      <c r="W454" s="89">
        <f t="shared" si="263"/>
        <v>0</v>
      </c>
      <c r="X454" s="89">
        <f t="shared" si="264"/>
        <v>0</v>
      </c>
      <c r="Y454" s="89">
        <f t="shared" si="265"/>
        <v>0</v>
      </c>
      <c r="Z454" s="89">
        <f t="shared" si="266"/>
        <v>0</v>
      </c>
      <c r="AA454" s="89">
        <f t="shared" si="266"/>
        <v>0</v>
      </c>
      <c r="AB454" s="89">
        <f t="shared" si="267"/>
        <v>0</v>
      </c>
      <c r="AC454" s="89">
        <f t="shared" si="268"/>
        <v>0</v>
      </c>
      <c r="AD454" s="89">
        <f t="shared" si="269"/>
        <v>0</v>
      </c>
      <c r="AE454" s="89">
        <f t="shared" si="270"/>
        <v>0</v>
      </c>
      <c r="AF454" s="89">
        <f t="shared" si="271"/>
        <v>0</v>
      </c>
      <c r="AG454" s="89">
        <f t="shared" si="271"/>
        <v>0</v>
      </c>
      <c r="AH454" s="65">
        <v>0</v>
      </c>
      <c r="AI454" s="65">
        <v>0</v>
      </c>
      <c r="AJ454" s="65">
        <v>0</v>
      </c>
      <c r="AK454" s="65">
        <v>0</v>
      </c>
      <c r="AL454" s="65">
        <v>0</v>
      </c>
      <c r="AM454" s="65">
        <v>0</v>
      </c>
      <c r="AN454" s="89">
        <v>0</v>
      </c>
      <c r="AO454" s="89">
        <v>0</v>
      </c>
      <c r="AP454" s="89">
        <v>0</v>
      </c>
      <c r="AQ454" s="89">
        <v>0</v>
      </c>
      <c r="AR454" s="89">
        <v>0</v>
      </c>
      <c r="AS454" s="89">
        <v>0</v>
      </c>
      <c r="AT454" s="89">
        <v>0</v>
      </c>
      <c r="AU454" s="89">
        <v>0</v>
      </c>
      <c r="AV454" s="89">
        <v>0</v>
      </c>
      <c r="AW454" s="89">
        <v>0</v>
      </c>
      <c r="AX454" s="89">
        <v>0</v>
      </c>
      <c r="AY454" s="89">
        <v>0</v>
      </c>
      <c r="AZ454" s="65">
        <f t="shared" si="272"/>
        <v>0</v>
      </c>
      <c r="BA454" s="65">
        <f t="shared" si="272"/>
        <v>0</v>
      </c>
      <c r="BB454" s="65">
        <f t="shared" si="272"/>
        <v>0</v>
      </c>
      <c r="BC454" s="65">
        <f t="shared" si="272"/>
        <v>0</v>
      </c>
      <c r="BD454" s="65">
        <f t="shared" si="272"/>
        <v>0</v>
      </c>
      <c r="BE454" s="65">
        <f t="shared" si="272"/>
        <v>0</v>
      </c>
      <c r="BF454" s="65">
        <f t="shared" si="273"/>
        <v>0</v>
      </c>
      <c r="BG454" s="65">
        <f t="shared" si="273"/>
        <v>0</v>
      </c>
      <c r="BH454" s="65">
        <f t="shared" si="273"/>
        <v>0</v>
      </c>
      <c r="BI454" s="65">
        <f t="shared" si="273"/>
        <v>0</v>
      </c>
      <c r="BJ454" s="65">
        <f t="shared" si="273"/>
        <v>0</v>
      </c>
      <c r="BK454" s="65">
        <f t="shared" si="273"/>
        <v>0</v>
      </c>
    </row>
    <row r="455" spans="2:63" hidden="1" outlineLevel="1">
      <c r="B455" s="54" t="s">
        <v>50</v>
      </c>
      <c r="C455" s="56" t="s">
        <v>130</v>
      </c>
      <c r="D455" s="88">
        <f t="shared" si="249"/>
        <v>0</v>
      </c>
      <c r="E455" s="88">
        <f t="shared" si="250"/>
        <v>0.5</v>
      </c>
      <c r="F455" s="65">
        <f t="shared" si="251"/>
        <v>0</v>
      </c>
      <c r="G455" s="65">
        <f t="shared" si="252"/>
        <v>0</v>
      </c>
      <c r="H455" s="65">
        <f t="shared" si="253"/>
        <v>0</v>
      </c>
      <c r="J455" s="88">
        <f t="shared" si="254"/>
        <v>0.30233918275901323</v>
      </c>
      <c r="K455" s="88">
        <f t="shared" si="255"/>
        <v>0.12386860133278009</v>
      </c>
      <c r="L455" s="88">
        <f t="shared" si="256"/>
        <v>0.13222723531624195</v>
      </c>
      <c r="M455" s="88">
        <f t="shared" si="257"/>
        <v>0.1679988102863024</v>
      </c>
      <c r="N455" s="88">
        <f t="shared" si="258"/>
        <v>0.21758625555448893</v>
      </c>
      <c r="O455" s="88">
        <f t="shared" si="259"/>
        <v>5.5979914751173407E-2</v>
      </c>
      <c r="P455" s="65">
        <f t="shared" si="260"/>
        <v>0</v>
      </c>
      <c r="Q455" s="65">
        <f t="shared" si="260"/>
        <v>0</v>
      </c>
      <c r="R455" s="65">
        <f t="shared" si="260"/>
        <v>0</v>
      </c>
      <c r="S455" s="65">
        <f t="shared" si="248"/>
        <v>0</v>
      </c>
      <c r="T455" s="65">
        <f t="shared" si="261"/>
        <v>0</v>
      </c>
      <c r="U455" s="65">
        <f t="shared" si="261"/>
        <v>0</v>
      </c>
      <c r="V455" s="89">
        <f t="shared" si="262"/>
        <v>0</v>
      </c>
      <c r="W455" s="89">
        <f t="shared" si="263"/>
        <v>0</v>
      </c>
      <c r="X455" s="89">
        <f t="shared" si="264"/>
        <v>0</v>
      </c>
      <c r="Y455" s="89">
        <f t="shared" si="265"/>
        <v>0</v>
      </c>
      <c r="Z455" s="89">
        <f t="shared" si="266"/>
        <v>0</v>
      </c>
      <c r="AA455" s="89">
        <f t="shared" si="266"/>
        <v>0</v>
      </c>
      <c r="AB455" s="89">
        <f t="shared" si="267"/>
        <v>0</v>
      </c>
      <c r="AC455" s="89">
        <f t="shared" si="268"/>
        <v>0</v>
      </c>
      <c r="AD455" s="89">
        <f t="shared" si="269"/>
        <v>0</v>
      </c>
      <c r="AE455" s="89">
        <f t="shared" si="270"/>
        <v>0</v>
      </c>
      <c r="AF455" s="89">
        <f t="shared" si="271"/>
        <v>0</v>
      </c>
      <c r="AG455" s="89">
        <f t="shared" si="271"/>
        <v>0</v>
      </c>
      <c r="AH455" s="65">
        <v>0</v>
      </c>
      <c r="AI455" s="65">
        <v>0</v>
      </c>
      <c r="AJ455" s="65">
        <v>0</v>
      </c>
      <c r="AK455" s="65">
        <v>0</v>
      </c>
      <c r="AL455" s="65">
        <v>0</v>
      </c>
      <c r="AM455" s="65">
        <v>0</v>
      </c>
      <c r="AN455" s="89">
        <v>0</v>
      </c>
      <c r="AO455" s="89">
        <v>0</v>
      </c>
      <c r="AP455" s="89">
        <v>0</v>
      </c>
      <c r="AQ455" s="89">
        <v>0</v>
      </c>
      <c r="AR455" s="89">
        <v>0</v>
      </c>
      <c r="AS455" s="89">
        <v>0</v>
      </c>
      <c r="AT455" s="89">
        <v>0</v>
      </c>
      <c r="AU455" s="89">
        <v>0</v>
      </c>
      <c r="AV455" s="89">
        <v>0</v>
      </c>
      <c r="AW455" s="89">
        <v>0</v>
      </c>
      <c r="AX455" s="89">
        <v>0</v>
      </c>
      <c r="AY455" s="89">
        <v>0</v>
      </c>
      <c r="AZ455" s="65">
        <f t="shared" si="272"/>
        <v>0</v>
      </c>
      <c r="BA455" s="65">
        <f t="shared" si="272"/>
        <v>0</v>
      </c>
      <c r="BB455" s="65">
        <f t="shared" si="272"/>
        <v>0</v>
      </c>
      <c r="BC455" s="65">
        <f t="shared" si="272"/>
        <v>0</v>
      </c>
      <c r="BD455" s="65">
        <f t="shared" si="272"/>
        <v>0</v>
      </c>
      <c r="BE455" s="65">
        <f t="shared" si="272"/>
        <v>0</v>
      </c>
      <c r="BF455" s="65">
        <f t="shared" si="273"/>
        <v>0</v>
      </c>
      <c r="BG455" s="65">
        <f t="shared" si="273"/>
        <v>0</v>
      </c>
      <c r="BH455" s="65">
        <f t="shared" si="273"/>
        <v>0</v>
      </c>
      <c r="BI455" s="65">
        <f t="shared" si="273"/>
        <v>0</v>
      </c>
      <c r="BJ455" s="65">
        <f t="shared" si="273"/>
        <v>0</v>
      </c>
      <c r="BK455" s="65">
        <f t="shared" si="273"/>
        <v>0</v>
      </c>
    </row>
    <row r="456" spans="2:63" hidden="1" outlineLevel="1">
      <c r="B456" s="54" t="s">
        <v>50</v>
      </c>
      <c r="C456" s="56" t="s">
        <v>131</v>
      </c>
      <c r="D456" s="88">
        <f t="shared" si="249"/>
        <v>0</v>
      </c>
      <c r="E456" s="88">
        <f t="shared" si="250"/>
        <v>0</v>
      </c>
      <c r="F456" s="65">
        <f t="shared" si="251"/>
        <v>0</v>
      </c>
      <c r="G456" s="65">
        <f t="shared" si="252"/>
        <v>0</v>
      </c>
      <c r="H456" s="65">
        <f t="shared" si="253"/>
        <v>0</v>
      </c>
      <c r="J456" s="88">
        <f t="shared" si="254"/>
        <v>0.30233918275901323</v>
      </c>
      <c r="K456" s="88">
        <f t="shared" si="255"/>
        <v>0.12386860133278009</v>
      </c>
      <c r="L456" s="88">
        <f t="shared" si="256"/>
        <v>0.13222723531624195</v>
      </c>
      <c r="M456" s="88">
        <f t="shared" si="257"/>
        <v>0.1679988102863024</v>
      </c>
      <c r="N456" s="88">
        <f t="shared" si="258"/>
        <v>0.21758625555448893</v>
      </c>
      <c r="O456" s="88">
        <f t="shared" si="259"/>
        <v>5.5979914751173407E-2</v>
      </c>
      <c r="P456" s="65">
        <f t="shared" si="260"/>
        <v>0</v>
      </c>
      <c r="Q456" s="65">
        <f t="shared" si="260"/>
        <v>0</v>
      </c>
      <c r="R456" s="65">
        <f t="shared" si="260"/>
        <v>0</v>
      </c>
      <c r="S456" s="65">
        <f t="shared" si="248"/>
        <v>0</v>
      </c>
      <c r="T456" s="65">
        <f t="shared" si="261"/>
        <v>0</v>
      </c>
      <c r="U456" s="65">
        <f t="shared" si="261"/>
        <v>0</v>
      </c>
      <c r="V456" s="89">
        <f t="shared" si="262"/>
        <v>0</v>
      </c>
      <c r="W456" s="89">
        <f t="shared" si="263"/>
        <v>0</v>
      </c>
      <c r="X456" s="89">
        <f t="shared" si="264"/>
        <v>0</v>
      </c>
      <c r="Y456" s="89">
        <f t="shared" si="265"/>
        <v>0</v>
      </c>
      <c r="Z456" s="89">
        <f t="shared" si="266"/>
        <v>0</v>
      </c>
      <c r="AA456" s="89">
        <f t="shared" si="266"/>
        <v>0</v>
      </c>
      <c r="AB456" s="89">
        <f t="shared" si="267"/>
        <v>0</v>
      </c>
      <c r="AC456" s="89">
        <f t="shared" si="268"/>
        <v>0</v>
      </c>
      <c r="AD456" s="89">
        <f t="shared" si="269"/>
        <v>0</v>
      </c>
      <c r="AE456" s="89">
        <f t="shared" si="270"/>
        <v>0</v>
      </c>
      <c r="AF456" s="89">
        <f t="shared" si="271"/>
        <v>0</v>
      </c>
      <c r="AG456" s="89">
        <f t="shared" si="271"/>
        <v>0</v>
      </c>
      <c r="AH456" s="65">
        <v>0</v>
      </c>
      <c r="AI456" s="65">
        <v>0</v>
      </c>
      <c r="AJ456" s="65">
        <v>0</v>
      </c>
      <c r="AK456" s="65">
        <v>0</v>
      </c>
      <c r="AL456" s="65">
        <v>0</v>
      </c>
      <c r="AM456" s="65">
        <v>0</v>
      </c>
      <c r="AN456" s="89">
        <v>0</v>
      </c>
      <c r="AO456" s="89">
        <v>0</v>
      </c>
      <c r="AP456" s="89">
        <v>0</v>
      </c>
      <c r="AQ456" s="89">
        <v>0</v>
      </c>
      <c r="AR456" s="89">
        <v>0</v>
      </c>
      <c r="AS456" s="89">
        <v>0</v>
      </c>
      <c r="AT456" s="89">
        <v>0</v>
      </c>
      <c r="AU456" s="89">
        <v>0</v>
      </c>
      <c r="AV456" s="89">
        <v>0</v>
      </c>
      <c r="AW456" s="89">
        <v>0</v>
      </c>
      <c r="AX456" s="89">
        <v>0</v>
      </c>
      <c r="AY456" s="89">
        <v>0</v>
      </c>
      <c r="AZ456" s="65">
        <f t="shared" si="272"/>
        <v>0</v>
      </c>
      <c r="BA456" s="65">
        <f t="shared" si="272"/>
        <v>0</v>
      </c>
      <c r="BB456" s="65">
        <f t="shared" si="272"/>
        <v>0</v>
      </c>
      <c r="BC456" s="65">
        <f t="shared" si="272"/>
        <v>0</v>
      </c>
      <c r="BD456" s="65">
        <f t="shared" si="272"/>
        <v>0</v>
      </c>
      <c r="BE456" s="65">
        <f t="shared" si="272"/>
        <v>0</v>
      </c>
      <c r="BF456" s="65">
        <f t="shared" si="273"/>
        <v>0</v>
      </c>
      <c r="BG456" s="65">
        <f t="shared" si="273"/>
        <v>0</v>
      </c>
      <c r="BH456" s="65">
        <f t="shared" si="273"/>
        <v>0</v>
      </c>
      <c r="BI456" s="65">
        <f t="shared" si="273"/>
        <v>0</v>
      </c>
      <c r="BJ456" s="65">
        <f t="shared" si="273"/>
        <v>0</v>
      </c>
      <c r="BK456" s="65">
        <f t="shared" si="273"/>
        <v>0</v>
      </c>
    </row>
    <row r="457" spans="2:63" hidden="1" outlineLevel="1">
      <c r="B457" s="54" t="s">
        <v>50</v>
      </c>
      <c r="C457" s="56" t="s">
        <v>132</v>
      </c>
      <c r="D457" s="88">
        <f t="shared" si="249"/>
        <v>0</v>
      </c>
      <c r="E457" s="88">
        <f t="shared" si="250"/>
        <v>0</v>
      </c>
      <c r="F457" s="65">
        <f t="shared" si="251"/>
        <v>0</v>
      </c>
      <c r="G457" s="65">
        <f t="shared" si="252"/>
        <v>0</v>
      </c>
      <c r="H457" s="65">
        <f t="shared" si="253"/>
        <v>0</v>
      </c>
      <c r="J457" s="88">
        <f t="shared" si="254"/>
        <v>0.30233918275901323</v>
      </c>
      <c r="K457" s="88">
        <f t="shared" si="255"/>
        <v>0.12386860133278009</v>
      </c>
      <c r="L457" s="88">
        <f t="shared" si="256"/>
        <v>0.13222723531624195</v>
      </c>
      <c r="M457" s="88">
        <f t="shared" si="257"/>
        <v>0.1679988102863024</v>
      </c>
      <c r="N457" s="88">
        <f t="shared" si="258"/>
        <v>0.21758625555448893</v>
      </c>
      <c r="O457" s="88">
        <f t="shared" si="259"/>
        <v>5.5979914751173407E-2</v>
      </c>
      <c r="P457" s="65">
        <f t="shared" si="260"/>
        <v>0</v>
      </c>
      <c r="Q457" s="65">
        <f t="shared" si="260"/>
        <v>0</v>
      </c>
      <c r="R457" s="65">
        <f t="shared" si="260"/>
        <v>0</v>
      </c>
      <c r="S457" s="65">
        <f t="shared" si="248"/>
        <v>0</v>
      </c>
      <c r="T457" s="65">
        <f t="shared" si="261"/>
        <v>0</v>
      </c>
      <c r="U457" s="65">
        <f t="shared" si="261"/>
        <v>0</v>
      </c>
      <c r="V457" s="89">
        <f t="shared" si="262"/>
        <v>0</v>
      </c>
      <c r="W457" s="89">
        <f t="shared" si="263"/>
        <v>0</v>
      </c>
      <c r="X457" s="89">
        <f t="shared" si="264"/>
        <v>0</v>
      </c>
      <c r="Y457" s="89">
        <f t="shared" si="265"/>
        <v>0</v>
      </c>
      <c r="Z457" s="89">
        <f t="shared" si="266"/>
        <v>0</v>
      </c>
      <c r="AA457" s="89">
        <f t="shared" si="266"/>
        <v>0</v>
      </c>
      <c r="AB457" s="89">
        <f t="shared" si="267"/>
        <v>0</v>
      </c>
      <c r="AC457" s="89">
        <f t="shared" si="268"/>
        <v>0</v>
      </c>
      <c r="AD457" s="89">
        <f t="shared" si="269"/>
        <v>0</v>
      </c>
      <c r="AE457" s="89">
        <f t="shared" si="270"/>
        <v>0</v>
      </c>
      <c r="AF457" s="89">
        <f t="shared" si="271"/>
        <v>0</v>
      </c>
      <c r="AG457" s="89">
        <f t="shared" si="271"/>
        <v>0</v>
      </c>
      <c r="AH457" s="65">
        <v>0</v>
      </c>
      <c r="AI457" s="65">
        <v>0</v>
      </c>
      <c r="AJ457" s="65">
        <v>0</v>
      </c>
      <c r="AK457" s="65">
        <v>0</v>
      </c>
      <c r="AL457" s="65">
        <v>0</v>
      </c>
      <c r="AM457" s="65">
        <v>0</v>
      </c>
      <c r="AN457" s="89">
        <v>0</v>
      </c>
      <c r="AO457" s="89">
        <v>0</v>
      </c>
      <c r="AP457" s="89">
        <v>0</v>
      </c>
      <c r="AQ457" s="89">
        <v>0</v>
      </c>
      <c r="AR457" s="89">
        <v>0</v>
      </c>
      <c r="AS457" s="89">
        <v>0</v>
      </c>
      <c r="AT457" s="89">
        <v>0</v>
      </c>
      <c r="AU457" s="89">
        <v>0</v>
      </c>
      <c r="AV457" s="89">
        <v>0</v>
      </c>
      <c r="AW457" s="89">
        <v>0</v>
      </c>
      <c r="AX457" s="89">
        <v>0</v>
      </c>
      <c r="AY457" s="89">
        <v>0</v>
      </c>
      <c r="AZ457" s="65">
        <f t="shared" si="272"/>
        <v>0</v>
      </c>
      <c r="BA457" s="65">
        <f t="shared" si="272"/>
        <v>0</v>
      </c>
      <c r="BB457" s="65">
        <f t="shared" si="272"/>
        <v>0</v>
      </c>
      <c r="BC457" s="65">
        <f t="shared" si="272"/>
        <v>0</v>
      </c>
      <c r="BD457" s="65">
        <f t="shared" si="272"/>
        <v>0</v>
      </c>
      <c r="BE457" s="65">
        <f t="shared" si="272"/>
        <v>0</v>
      </c>
      <c r="BF457" s="65">
        <f t="shared" si="273"/>
        <v>0</v>
      </c>
      <c r="BG457" s="65">
        <f t="shared" si="273"/>
        <v>0</v>
      </c>
      <c r="BH457" s="65">
        <f t="shared" si="273"/>
        <v>0</v>
      </c>
      <c r="BI457" s="65">
        <f t="shared" si="273"/>
        <v>0</v>
      </c>
      <c r="BJ457" s="65">
        <f t="shared" si="273"/>
        <v>0</v>
      </c>
      <c r="BK457" s="65">
        <f t="shared" si="273"/>
        <v>0</v>
      </c>
    </row>
    <row r="458" spans="2:63" hidden="1" outlineLevel="1">
      <c r="B458" s="54" t="s">
        <v>50</v>
      </c>
      <c r="C458" s="56" t="s">
        <v>133</v>
      </c>
      <c r="D458" s="88">
        <f t="shared" si="249"/>
        <v>0</v>
      </c>
      <c r="E458" s="88">
        <f t="shared" si="250"/>
        <v>0</v>
      </c>
      <c r="F458" s="65">
        <f t="shared" si="251"/>
        <v>0</v>
      </c>
      <c r="G458" s="65">
        <f t="shared" si="252"/>
        <v>0</v>
      </c>
      <c r="H458" s="65">
        <f t="shared" si="253"/>
        <v>0</v>
      </c>
      <c r="J458" s="88">
        <f t="shared" si="254"/>
        <v>0.30233918275901323</v>
      </c>
      <c r="K458" s="88">
        <f t="shared" si="255"/>
        <v>0.12386860133278009</v>
      </c>
      <c r="L458" s="88">
        <f t="shared" si="256"/>
        <v>0.13222723531624195</v>
      </c>
      <c r="M458" s="88">
        <f t="shared" si="257"/>
        <v>0.1679988102863024</v>
      </c>
      <c r="N458" s="88">
        <f t="shared" si="258"/>
        <v>0.21758625555448893</v>
      </c>
      <c r="O458" s="88">
        <f t="shared" si="259"/>
        <v>5.5979914751173407E-2</v>
      </c>
      <c r="P458" s="65">
        <f t="shared" si="260"/>
        <v>0</v>
      </c>
      <c r="Q458" s="65">
        <f t="shared" si="260"/>
        <v>0</v>
      </c>
      <c r="R458" s="65">
        <f t="shared" si="260"/>
        <v>0</v>
      </c>
      <c r="S458" s="65">
        <f t="shared" si="248"/>
        <v>0</v>
      </c>
      <c r="T458" s="65">
        <f t="shared" si="261"/>
        <v>0</v>
      </c>
      <c r="U458" s="65">
        <f t="shared" si="261"/>
        <v>0</v>
      </c>
      <c r="V458" s="89">
        <f t="shared" si="262"/>
        <v>0</v>
      </c>
      <c r="W458" s="89">
        <f t="shared" si="263"/>
        <v>0</v>
      </c>
      <c r="X458" s="89">
        <f t="shared" si="264"/>
        <v>0</v>
      </c>
      <c r="Y458" s="89">
        <f t="shared" si="265"/>
        <v>0</v>
      </c>
      <c r="Z458" s="89">
        <f t="shared" si="266"/>
        <v>0</v>
      </c>
      <c r="AA458" s="89">
        <f t="shared" si="266"/>
        <v>0</v>
      </c>
      <c r="AB458" s="89">
        <f t="shared" si="267"/>
        <v>0</v>
      </c>
      <c r="AC458" s="89">
        <f t="shared" si="268"/>
        <v>0</v>
      </c>
      <c r="AD458" s="89">
        <f t="shared" si="269"/>
        <v>0</v>
      </c>
      <c r="AE458" s="89">
        <f t="shared" si="270"/>
        <v>0</v>
      </c>
      <c r="AF458" s="89">
        <f t="shared" si="271"/>
        <v>0</v>
      </c>
      <c r="AG458" s="89">
        <f t="shared" si="271"/>
        <v>0</v>
      </c>
      <c r="AH458" s="65">
        <v>0</v>
      </c>
      <c r="AI458" s="65">
        <v>0</v>
      </c>
      <c r="AJ458" s="65">
        <v>0</v>
      </c>
      <c r="AK458" s="65">
        <v>0</v>
      </c>
      <c r="AL458" s="65">
        <v>0</v>
      </c>
      <c r="AM458" s="65">
        <v>0</v>
      </c>
      <c r="AN458" s="89">
        <v>0</v>
      </c>
      <c r="AO458" s="89">
        <v>0</v>
      </c>
      <c r="AP458" s="89">
        <v>0</v>
      </c>
      <c r="AQ458" s="89">
        <v>0</v>
      </c>
      <c r="AR458" s="89">
        <v>0</v>
      </c>
      <c r="AS458" s="89">
        <v>0</v>
      </c>
      <c r="AT458" s="89">
        <v>0</v>
      </c>
      <c r="AU458" s="89">
        <v>0</v>
      </c>
      <c r="AV458" s="89">
        <v>0</v>
      </c>
      <c r="AW458" s="89">
        <v>0</v>
      </c>
      <c r="AX458" s="89">
        <v>0</v>
      </c>
      <c r="AY458" s="89">
        <v>0</v>
      </c>
      <c r="AZ458" s="65">
        <f t="shared" si="272"/>
        <v>0</v>
      </c>
      <c r="BA458" s="65">
        <f t="shared" si="272"/>
        <v>0</v>
      </c>
      <c r="BB458" s="65">
        <f t="shared" si="272"/>
        <v>0</v>
      </c>
      <c r="BC458" s="65">
        <f t="shared" si="272"/>
        <v>0</v>
      </c>
      <c r="BD458" s="65">
        <f t="shared" si="272"/>
        <v>0</v>
      </c>
      <c r="BE458" s="65">
        <f t="shared" si="272"/>
        <v>0</v>
      </c>
      <c r="BF458" s="65">
        <f t="shared" si="273"/>
        <v>0</v>
      </c>
      <c r="BG458" s="65">
        <f t="shared" si="273"/>
        <v>0</v>
      </c>
      <c r="BH458" s="65">
        <f t="shared" si="273"/>
        <v>0</v>
      </c>
      <c r="BI458" s="65">
        <f t="shared" si="273"/>
        <v>0</v>
      </c>
      <c r="BJ458" s="65">
        <f t="shared" si="273"/>
        <v>0</v>
      </c>
      <c r="BK458" s="65">
        <f t="shared" si="273"/>
        <v>0</v>
      </c>
    </row>
    <row r="459" spans="2:63" hidden="1" outlineLevel="1">
      <c r="B459" s="54" t="s">
        <v>50</v>
      </c>
      <c r="C459" s="56" t="s">
        <v>134</v>
      </c>
      <c r="D459" s="88">
        <f t="shared" si="249"/>
        <v>0</v>
      </c>
      <c r="E459" s="88">
        <f t="shared" si="250"/>
        <v>0</v>
      </c>
      <c r="F459" s="65">
        <f t="shared" si="251"/>
        <v>0</v>
      </c>
      <c r="G459" s="65">
        <f t="shared" si="252"/>
        <v>0</v>
      </c>
      <c r="H459" s="65">
        <f t="shared" si="253"/>
        <v>0</v>
      </c>
      <c r="J459" s="88">
        <f t="shared" si="254"/>
        <v>0.86537144302370739</v>
      </c>
      <c r="K459" s="88">
        <f t="shared" si="255"/>
        <v>7.3605085140493135E-3</v>
      </c>
      <c r="L459" s="88">
        <f t="shared" si="256"/>
        <v>0.12712562599589744</v>
      </c>
      <c r="M459" s="88">
        <f t="shared" si="257"/>
        <v>0</v>
      </c>
      <c r="N459" s="88">
        <f t="shared" si="258"/>
        <v>1.4242246634581473E-4</v>
      </c>
      <c r="O459" s="88">
        <f t="shared" si="259"/>
        <v>0</v>
      </c>
      <c r="P459" s="65">
        <f t="shared" si="260"/>
        <v>0</v>
      </c>
      <c r="Q459" s="65">
        <f t="shared" si="260"/>
        <v>0</v>
      </c>
      <c r="R459" s="65">
        <f t="shared" si="260"/>
        <v>0</v>
      </c>
      <c r="S459" s="65">
        <f t="shared" si="248"/>
        <v>0</v>
      </c>
      <c r="T459" s="65">
        <f t="shared" si="261"/>
        <v>0</v>
      </c>
      <c r="U459" s="65">
        <f t="shared" si="261"/>
        <v>0</v>
      </c>
      <c r="V459" s="89">
        <f t="shared" si="262"/>
        <v>0</v>
      </c>
      <c r="W459" s="89">
        <f t="shared" si="263"/>
        <v>0</v>
      </c>
      <c r="X459" s="89">
        <f t="shared" si="264"/>
        <v>0</v>
      </c>
      <c r="Y459" s="89">
        <f t="shared" si="265"/>
        <v>0</v>
      </c>
      <c r="Z459" s="89">
        <f t="shared" si="266"/>
        <v>0</v>
      </c>
      <c r="AA459" s="89">
        <f t="shared" si="266"/>
        <v>0</v>
      </c>
      <c r="AB459" s="89">
        <f t="shared" si="267"/>
        <v>0</v>
      </c>
      <c r="AC459" s="89">
        <f t="shared" si="268"/>
        <v>0</v>
      </c>
      <c r="AD459" s="89">
        <f t="shared" si="269"/>
        <v>0</v>
      </c>
      <c r="AE459" s="89">
        <f t="shared" si="270"/>
        <v>0</v>
      </c>
      <c r="AF459" s="89">
        <f t="shared" si="271"/>
        <v>0</v>
      </c>
      <c r="AG459" s="89">
        <f t="shared" si="271"/>
        <v>0</v>
      </c>
      <c r="AH459" s="65">
        <v>9594143</v>
      </c>
      <c r="AI459" s="65">
        <v>81604</v>
      </c>
      <c r="AJ459" s="65">
        <v>1409408</v>
      </c>
      <c r="AK459" s="65">
        <v>0</v>
      </c>
      <c r="AL459" s="65">
        <v>1579</v>
      </c>
      <c r="AM459" s="65">
        <v>0</v>
      </c>
      <c r="AN459" s="89">
        <v>4262651299</v>
      </c>
      <c r="AO459" s="89">
        <v>38390939</v>
      </c>
      <c r="AP459" s="89">
        <v>719443521</v>
      </c>
      <c r="AQ459" s="89">
        <v>0</v>
      </c>
      <c r="AR459" s="89">
        <v>1221033</v>
      </c>
      <c r="AS459" s="89">
        <v>0</v>
      </c>
      <c r="AT459" s="89">
        <v>2782301467</v>
      </c>
      <c r="AU459" s="89">
        <v>23583666</v>
      </c>
      <c r="AV459" s="89">
        <v>408695602</v>
      </c>
      <c r="AW459" s="89">
        <v>0</v>
      </c>
      <c r="AX459" s="89">
        <v>473650</v>
      </c>
      <c r="AY459" s="89">
        <v>0</v>
      </c>
      <c r="AZ459" s="65">
        <f t="shared" si="272"/>
        <v>444.29724457932303</v>
      </c>
      <c r="BA459" s="65">
        <f t="shared" si="272"/>
        <v>470.45413215038479</v>
      </c>
      <c r="BB459" s="65">
        <f t="shared" si="272"/>
        <v>510.4579518492871</v>
      </c>
      <c r="BC459" s="65">
        <f t="shared" si="272"/>
        <v>0</v>
      </c>
      <c r="BD459" s="65">
        <f t="shared" si="272"/>
        <v>773.29512349588344</v>
      </c>
      <c r="BE459" s="65">
        <f t="shared" si="272"/>
        <v>0</v>
      </c>
      <c r="BF459" s="65">
        <f t="shared" si="273"/>
        <v>289.99999968730924</v>
      </c>
      <c r="BG459" s="65">
        <f t="shared" si="273"/>
        <v>289.00134797313859</v>
      </c>
      <c r="BH459" s="65">
        <f t="shared" si="273"/>
        <v>289.97678599809279</v>
      </c>
      <c r="BI459" s="65">
        <f t="shared" si="273"/>
        <v>0</v>
      </c>
      <c r="BJ459" s="65">
        <f t="shared" si="273"/>
        <v>299.96833438885369</v>
      </c>
      <c r="BK459" s="65">
        <f t="shared" si="273"/>
        <v>0</v>
      </c>
    </row>
    <row r="460" spans="2:63" hidden="1" outlineLevel="1">
      <c r="B460" s="54" t="s">
        <v>50</v>
      </c>
      <c r="C460" s="56" t="s">
        <v>39</v>
      </c>
      <c r="D460" s="88">
        <f t="shared" si="249"/>
        <v>0</v>
      </c>
      <c r="E460" s="88">
        <f t="shared" si="250"/>
        <v>0</v>
      </c>
      <c r="F460" s="65">
        <f t="shared" si="251"/>
        <v>0</v>
      </c>
      <c r="G460" s="65">
        <f t="shared" si="252"/>
        <v>0</v>
      </c>
      <c r="H460" s="65">
        <f t="shared" si="253"/>
        <v>0</v>
      </c>
      <c r="J460" s="88">
        <f t="shared" si="254"/>
        <v>0.30233918275901323</v>
      </c>
      <c r="K460" s="88">
        <f t="shared" si="255"/>
        <v>0.12386860133278009</v>
      </c>
      <c r="L460" s="88">
        <f t="shared" si="256"/>
        <v>0.13222723531624195</v>
      </c>
      <c r="M460" s="88">
        <f t="shared" si="257"/>
        <v>0.1679988102863024</v>
      </c>
      <c r="N460" s="88">
        <f t="shared" si="258"/>
        <v>0.21758625555448893</v>
      </c>
      <c r="O460" s="88">
        <f t="shared" si="259"/>
        <v>5.5979914751173407E-2</v>
      </c>
      <c r="P460" s="65">
        <f t="shared" si="260"/>
        <v>0</v>
      </c>
      <c r="Q460" s="65">
        <f t="shared" si="260"/>
        <v>0</v>
      </c>
      <c r="R460" s="65">
        <f t="shared" si="260"/>
        <v>0</v>
      </c>
      <c r="S460" s="65">
        <f t="shared" si="248"/>
        <v>0</v>
      </c>
      <c r="T460" s="65">
        <f t="shared" si="261"/>
        <v>0</v>
      </c>
      <c r="U460" s="65">
        <f t="shared" si="261"/>
        <v>0</v>
      </c>
      <c r="V460" s="89">
        <f t="shared" si="262"/>
        <v>0</v>
      </c>
      <c r="W460" s="89">
        <f t="shared" si="263"/>
        <v>0</v>
      </c>
      <c r="X460" s="89">
        <f t="shared" si="264"/>
        <v>0</v>
      </c>
      <c r="Y460" s="89">
        <f t="shared" si="265"/>
        <v>0</v>
      </c>
      <c r="Z460" s="89">
        <f t="shared" si="266"/>
        <v>0</v>
      </c>
      <c r="AA460" s="89">
        <f t="shared" si="266"/>
        <v>0</v>
      </c>
      <c r="AB460" s="89">
        <f t="shared" si="267"/>
        <v>0</v>
      </c>
      <c r="AC460" s="89">
        <f t="shared" si="268"/>
        <v>0</v>
      </c>
      <c r="AD460" s="89">
        <f t="shared" si="269"/>
        <v>0</v>
      </c>
      <c r="AE460" s="89">
        <f t="shared" si="270"/>
        <v>0</v>
      </c>
      <c r="AF460" s="89">
        <f t="shared" si="271"/>
        <v>0</v>
      </c>
      <c r="AG460" s="89">
        <f t="shared" si="271"/>
        <v>0</v>
      </c>
      <c r="AH460" s="65">
        <v>0</v>
      </c>
      <c r="AI460" s="65">
        <v>0</v>
      </c>
      <c r="AJ460" s="65">
        <v>0</v>
      </c>
      <c r="AK460" s="65">
        <v>0</v>
      </c>
      <c r="AL460" s="65">
        <v>0</v>
      </c>
      <c r="AM460" s="65">
        <v>0</v>
      </c>
      <c r="AN460" s="89">
        <v>0</v>
      </c>
      <c r="AO460" s="89">
        <v>0</v>
      </c>
      <c r="AP460" s="89">
        <v>0</v>
      </c>
      <c r="AQ460" s="89">
        <v>0</v>
      </c>
      <c r="AR460" s="89">
        <v>0</v>
      </c>
      <c r="AS460" s="89">
        <v>0</v>
      </c>
      <c r="AT460" s="89">
        <v>0</v>
      </c>
      <c r="AU460" s="89">
        <v>0</v>
      </c>
      <c r="AV460" s="89">
        <v>0</v>
      </c>
      <c r="AW460" s="89">
        <v>0</v>
      </c>
      <c r="AX460" s="89">
        <v>0</v>
      </c>
      <c r="AY460" s="89">
        <v>0</v>
      </c>
      <c r="AZ460" s="65">
        <f t="shared" si="272"/>
        <v>0</v>
      </c>
      <c r="BA460" s="65">
        <f t="shared" si="272"/>
        <v>0</v>
      </c>
      <c r="BB460" s="65">
        <f t="shared" si="272"/>
        <v>0</v>
      </c>
      <c r="BC460" s="65">
        <f t="shared" si="272"/>
        <v>0</v>
      </c>
      <c r="BD460" s="65">
        <f t="shared" si="272"/>
        <v>0</v>
      </c>
      <c r="BE460" s="65">
        <f t="shared" si="272"/>
        <v>0</v>
      </c>
      <c r="BF460" s="65">
        <f t="shared" si="273"/>
        <v>0</v>
      </c>
      <c r="BG460" s="65">
        <f t="shared" si="273"/>
        <v>0</v>
      </c>
      <c r="BH460" s="65">
        <f t="shared" si="273"/>
        <v>0</v>
      </c>
      <c r="BI460" s="65">
        <f t="shared" si="273"/>
        <v>0</v>
      </c>
      <c r="BJ460" s="65">
        <f t="shared" si="273"/>
        <v>0</v>
      </c>
      <c r="BK460" s="65">
        <f t="shared" si="273"/>
        <v>0</v>
      </c>
    </row>
    <row r="461" spans="2:63" hidden="1" outlineLevel="1">
      <c r="B461" s="54" t="s">
        <v>50</v>
      </c>
      <c r="C461" s="56" t="s">
        <v>38</v>
      </c>
      <c r="D461" s="88">
        <f t="shared" si="249"/>
        <v>0</v>
      </c>
      <c r="E461" s="88">
        <f t="shared" si="250"/>
        <v>0</v>
      </c>
      <c r="F461" s="65">
        <f t="shared" si="251"/>
        <v>0</v>
      </c>
      <c r="G461" s="65">
        <f t="shared" si="252"/>
        <v>0</v>
      </c>
      <c r="H461" s="65">
        <f t="shared" si="253"/>
        <v>0</v>
      </c>
      <c r="J461" s="88">
        <f t="shared" si="254"/>
        <v>0.30233918275901323</v>
      </c>
      <c r="K461" s="88">
        <f t="shared" si="255"/>
        <v>0.12386860133278009</v>
      </c>
      <c r="L461" s="88">
        <f t="shared" si="256"/>
        <v>0.13222723531624195</v>
      </c>
      <c r="M461" s="88">
        <f t="shared" si="257"/>
        <v>0.1679988102863024</v>
      </c>
      <c r="N461" s="88">
        <f t="shared" si="258"/>
        <v>0.21758625555448893</v>
      </c>
      <c r="O461" s="88">
        <f t="shared" si="259"/>
        <v>5.5979914751173407E-2</v>
      </c>
      <c r="P461" s="65">
        <f t="shared" si="260"/>
        <v>0</v>
      </c>
      <c r="Q461" s="65">
        <f t="shared" si="260"/>
        <v>0</v>
      </c>
      <c r="R461" s="65">
        <f t="shared" si="260"/>
        <v>0</v>
      </c>
      <c r="S461" s="65">
        <f t="shared" si="248"/>
        <v>0</v>
      </c>
      <c r="T461" s="65">
        <f t="shared" si="261"/>
        <v>0</v>
      </c>
      <c r="U461" s="65">
        <f t="shared" si="261"/>
        <v>0</v>
      </c>
      <c r="V461" s="89">
        <f t="shared" si="262"/>
        <v>0</v>
      </c>
      <c r="W461" s="89">
        <f t="shared" si="263"/>
        <v>0</v>
      </c>
      <c r="X461" s="89">
        <f t="shared" si="264"/>
        <v>0</v>
      </c>
      <c r="Y461" s="89">
        <f t="shared" si="265"/>
        <v>0</v>
      </c>
      <c r="Z461" s="89">
        <f t="shared" si="266"/>
        <v>0</v>
      </c>
      <c r="AA461" s="89">
        <f t="shared" si="266"/>
        <v>0</v>
      </c>
      <c r="AB461" s="89">
        <f t="shared" si="267"/>
        <v>0</v>
      </c>
      <c r="AC461" s="89">
        <f t="shared" si="268"/>
        <v>0</v>
      </c>
      <c r="AD461" s="89">
        <f t="shared" si="269"/>
        <v>0</v>
      </c>
      <c r="AE461" s="89">
        <f t="shared" si="270"/>
        <v>0</v>
      </c>
      <c r="AF461" s="89">
        <f t="shared" si="271"/>
        <v>0</v>
      </c>
      <c r="AG461" s="89">
        <f t="shared" si="271"/>
        <v>0</v>
      </c>
      <c r="AH461" s="65">
        <v>0</v>
      </c>
      <c r="AI461" s="65">
        <v>0</v>
      </c>
      <c r="AJ461" s="65">
        <v>0</v>
      </c>
      <c r="AK461" s="65">
        <v>0</v>
      </c>
      <c r="AL461" s="65">
        <v>0</v>
      </c>
      <c r="AM461" s="65">
        <v>0</v>
      </c>
      <c r="AN461" s="89">
        <v>0</v>
      </c>
      <c r="AO461" s="89">
        <v>0</v>
      </c>
      <c r="AP461" s="89">
        <v>0</v>
      </c>
      <c r="AQ461" s="89">
        <v>0</v>
      </c>
      <c r="AR461" s="89">
        <v>0</v>
      </c>
      <c r="AS461" s="89">
        <v>0</v>
      </c>
      <c r="AT461" s="89">
        <v>0</v>
      </c>
      <c r="AU461" s="89">
        <v>0</v>
      </c>
      <c r="AV461" s="89">
        <v>0</v>
      </c>
      <c r="AW461" s="89">
        <v>0</v>
      </c>
      <c r="AX461" s="89">
        <v>0</v>
      </c>
      <c r="AY461" s="89">
        <v>0</v>
      </c>
      <c r="AZ461" s="65">
        <f t="shared" si="272"/>
        <v>0</v>
      </c>
      <c r="BA461" s="65">
        <f t="shared" si="272"/>
        <v>0</v>
      </c>
      <c r="BB461" s="65">
        <f t="shared" si="272"/>
        <v>0</v>
      </c>
      <c r="BC461" s="65">
        <f t="shared" si="272"/>
        <v>0</v>
      </c>
      <c r="BD461" s="65">
        <f t="shared" si="272"/>
        <v>0</v>
      </c>
      <c r="BE461" s="65">
        <f t="shared" si="272"/>
        <v>0</v>
      </c>
      <c r="BF461" s="65">
        <f t="shared" si="273"/>
        <v>0</v>
      </c>
      <c r="BG461" s="65">
        <f t="shared" si="273"/>
        <v>0</v>
      </c>
      <c r="BH461" s="65">
        <f t="shared" si="273"/>
        <v>0</v>
      </c>
      <c r="BI461" s="65">
        <f t="shared" si="273"/>
        <v>0</v>
      </c>
      <c r="BJ461" s="65">
        <f t="shared" si="273"/>
        <v>0</v>
      </c>
      <c r="BK461" s="65">
        <f t="shared" si="273"/>
        <v>0</v>
      </c>
    </row>
    <row r="462" spans="2:63" hidden="1" outlineLevel="1">
      <c r="B462" s="54" t="s">
        <v>50</v>
      </c>
      <c r="C462" s="56" t="s">
        <v>37</v>
      </c>
      <c r="D462" s="88">
        <f t="shared" si="249"/>
        <v>0</v>
      </c>
      <c r="E462" s="88">
        <f t="shared" si="250"/>
        <v>0</v>
      </c>
      <c r="F462" s="65">
        <f t="shared" si="251"/>
        <v>0</v>
      </c>
      <c r="G462" s="65">
        <f t="shared" si="252"/>
        <v>0</v>
      </c>
      <c r="H462" s="65">
        <f t="shared" si="253"/>
        <v>0</v>
      </c>
      <c r="J462" s="88">
        <f t="shared" si="254"/>
        <v>0.30233918275901323</v>
      </c>
      <c r="K462" s="88">
        <f t="shared" si="255"/>
        <v>0.12386860133278009</v>
      </c>
      <c r="L462" s="88">
        <f t="shared" si="256"/>
        <v>0.13222723531624195</v>
      </c>
      <c r="M462" s="88">
        <f t="shared" si="257"/>
        <v>0.1679988102863024</v>
      </c>
      <c r="N462" s="88">
        <f t="shared" si="258"/>
        <v>0.21758625555448893</v>
      </c>
      <c r="O462" s="88">
        <f t="shared" si="259"/>
        <v>5.5979914751173407E-2</v>
      </c>
      <c r="P462" s="65">
        <f t="shared" si="260"/>
        <v>0</v>
      </c>
      <c r="Q462" s="65">
        <f t="shared" si="260"/>
        <v>0</v>
      </c>
      <c r="R462" s="65">
        <f t="shared" si="260"/>
        <v>0</v>
      </c>
      <c r="S462" s="65">
        <f t="shared" si="248"/>
        <v>0</v>
      </c>
      <c r="T462" s="65">
        <f t="shared" si="261"/>
        <v>0</v>
      </c>
      <c r="U462" s="65">
        <f t="shared" si="261"/>
        <v>0</v>
      </c>
      <c r="V462" s="89">
        <f t="shared" si="262"/>
        <v>0</v>
      </c>
      <c r="W462" s="89">
        <f t="shared" si="263"/>
        <v>0</v>
      </c>
      <c r="X462" s="89">
        <f t="shared" si="264"/>
        <v>0</v>
      </c>
      <c r="Y462" s="89">
        <f t="shared" si="265"/>
        <v>0</v>
      </c>
      <c r="Z462" s="89">
        <f t="shared" si="266"/>
        <v>0</v>
      </c>
      <c r="AA462" s="89">
        <f t="shared" si="266"/>
        <v>0</v>
      </c>
      <c r="AB462" s="89">
        <f t="shared" si="267"/>
        <v>0</v>
      </c>
      <c r="AC462" s="89">
        <f t="shared" si="268"/>
        <v>0</v>
      </c>
      <c r="AD462" s="89">
        <f t="shared" si="269"/>
        <v>0</v>
      </c>
      <c r="AE462" s="89">
        <f t="shared" si="270"/>
        <v>0</v>
      </c>
      <c r="AF462" s="89">
        <f t="shared" si="271"/>
        <v>0</v>
      </c>
      <c r="AG462" s="89">
        <f t="shared" si="271"/>
        <v>0</v>
      </c>
      <c r="AH462" s="65">
        <v>0</v>
      </c>
      <c r="AI462" s="65">
        <v>0</v>
      </c>
      <c r="AJ462" s="65">
        <v>0</v>
      </c>
      <c r="AK462" s="65">
        <v>0</v>
      </c>
      <c r="AL462" s="65">
        <v>0</v>
      </c>
      <c r="AM462" s="65">
        <v>0</v>
      </c>
      <c r="AN462" s="89">
        <v>0</v>
      </c>
      <c r="AO462" s="89">
        <v>0</v>
      </c>
      <c r="AP462" s="89">
        <v>0</v>
      </c>
      <c r="AQ462" s="89">
        <v>0</v>
      </c>
      <c r="AR462" s="89">
        <v>0</v>
      </c>
      <c r="AS462" s="89">
        <v>0</v>
      </c>
      <c r="AT462" s="89">
        <v>0</v>
      </c>
      <c r="AU462" s="89">
        <v>0</v>
      </c>
      <c r="AV462" s="89">
        <v>0</v>
      </c>
      <c r="AW462" s="89">
        <v>0</v>
      </c>
      <c r="AX462" s="89">
        <v>0</v>
      </c>
      <c r="AY462" s="89">
        <v>0</v>
      </c>
      <c r="AZ462" s="65">
        <f t="shared" si="272"/>
        <v>0</v>
      </c>
      <c r="BA462" s="65">
        <f t="shared" si="272"/>
        <v>0</v>
      </c>
      <c r="BB462" s="65">
        <f t="shared" si="272"/>
        <v>0</v>
      </c>
      <c r="BC462" s="65">
        <f t="shared" si="272"/>
        <v>0</v>
      </c>
      <c r="BD462" s="65">
        <f t="shared" si="272"/>
        <v>0</v>
      </c>
      <c r="BE462" s="65">
        <f t="shared" si="272"/>
        <v>0</v>
      </c>
      <c r="BF462" s="65">
        <f t="shared" si="273"/>
        <v>0</v>
      </c>
      <c r="BG462" s="65">
        <f t="shared" si="273"/>
        <v>0</v>
      </c>
      <c r="BH462" s="65">
        <f t="shared" si="273"/>
        <v>0</v>
      </c>
      <c r="BI462" s="65">
        <f t="shared" si="273"/>
        <v>0</v>
      </c>
      <c r="BJ462" s="65">
        <f t="shared" si="273"/>
        <v>0</v>
      </c>
      <c r="BK462" s="65">
        <f t="shared" si="273"/>
        <v>0</v>
      </c>
    </row>
    <row r="463" spans="2:63" hidden="1" outlineLevel="1">
      <c r="B463" s="54" t="s">
        <v>50</v>
      </c>
      <c r="C463" s="56" t="s">
        <v>36</v>
      </c>
      <c r="D463" s="88">
        <f t="shared" si="249"/>
        <v>0</v>
      </c>
      <c r="E463" s="88">
        <f t="shared" si="250"/>
        <v>0</v>
      </c>
      <c r="F463" s="65">
        <f t="shared" si="251"/>
        <v>0</v>
      </c>
      <c r="G463" s="65">
        <f t="shared" si="252"/>
        <v>0</v>
      </c>
      <c r="H463" s="65">
        <f t="shared" si="253"/>
        <v>0</v>
      </c>
      <c r="J463" s="88">
        <f t="shared" si="254"/>
        <v>0.30233918275901323</v>
      </c>
      <c r="K463" s="88">
        <f t="shared" si="255"/>
        <v>0.12386860133278009</v>
      </c>
      <c r="L463" s="88">
        <f t="shared" si="256"/>
        <v>0.13222723531624195</v>
      </c>
      <c r="M463" s="88">
        <f t="shared" si="257"/>
        <v>0.1679988102863024</v>
      </c>
      <c r="N463" s="88">
        <f t="shared" si="258"/>
        <v>0.21758625555448893</v>
      </c>
      <c r="O463" s="88">
        <f t="shared" si="259"/>
        <v>5.5979914751173407E-2</v>
      </c>
      <c r="P463" s="65">
        <f t="shared" si="260"/>
        <v>0</v>
      </c>
      <c r="Q463" s="65">
        <f t="shared" si="260"/>
        <v>0</v>
      </c>
      <c r="R463" s="65">
        <f t="shared" si="260"/>
        <v>0</v>
      </c>
      <c r="S463" s="65">
        <f t="shared" si="248"/>
        <v>0</v>
      </c>
      <c r="T463" s="65">
        <f t="shared" si="261"/>
        <v>0</v>
      </c>
      <c r="U463" s="65">
        <f t="shared" si="261"/>
        <v>0</v>
      </c>
      <c r="V463" s="89">
        <f t="shared" si="262"/>
        <v>0</v>
      </c>
      <c r="W463" s="89">
        <f t="shared" si="263"/>
        <v>0</v>
      </c>
      <c r="X463" s="89">
        <f t="shared" si="264"/>
        <v>0</v>
      </c>
      <c r="Y463" s="89">
        <f t="shared" si="265"/>
        <v>0</v>
      </c>
      <c r="Z463" s="89">
        <f t="shared" si="266"/>
        <v>0</v>
      </c>
      <c r="AA463" s="89">
        <f t="shared" si="266"/>
        <v>0</v>
      </c>
      <c r="AB463" s="89">
        <f t="shared" si="267"/>
        <v>0</v>
      </c>
      <c r="AC463" s="89">
        <f t="shared" si="268"/>
        <v>0</v>
      </c>
      <c r="AD463" s="89">
        <f t="shared" si="269"/>
        <v>0</v>
      </c>
      <c r="AE463" s="89">
        <f t="shared" si="270"/>
        <v>0</v>
      </c>
      <c r="AF463" s="89">
        <f t="shared" si="271"/>
        <v>0</v>
      </c>
      <c r="AG463" s="89">
        <f t="shared" si="271"/>
        <v>0</v>
      </c>
      <c r="AH463" s="65">
        <v>0</v>
      </c>
      <c r="AI463" s="65">
        <v>0</v>
      </c>
      <c r="AJ463" s="65">
        <v>0</v>
      </c>
      <c r="AK463" s="65">
        <v>0</v>
      </c>
      <c r="AL463" s="65">
        <v>0</v>
      </c>
      <c r="AM463" s="65">
        <v>0</v>
      </c>
      <c r="AN463" s="89">
        <v>0</v>
      </c>
      <c r="AO463" s="89">
        <v>0</v>
      </c>
      <c r="AP463" s="89">
        <v>0</v>
      </c>
      <c r="AQ463" s="89">
        <v>0</v>
      </c>
      <c r="AR463" s="89">
        <v>0</v>
      </c>
      <c r="AS463" s="89">
        <v>0</v>
      </c>
      <c r="AT463" s="89">
        <v>0</v>
      </c>
      <c r="AU463" s="89">
        <v>0</v>
      </c>
      <c r="AV463" s="89">
        <v>0</v>
      </c>
      <c r="AW463" s="89">
        <v>0</v>
      </c>
      <c r="AX463" s="89">
        <v>0</v>
      </c>
      <c r="AY463" s="89">
        <v>0</v>
      </c>
      <c r="AZ463" s="65">
        <f t="shared" si="272"/>
        <v>0</v>
      </c>
      <c r="BA463" s="65">
        <f t="shared" si="272"/>
        <v>0</v>
      </c>
      <c r="BB463" s="65">
        <f t="shared" si="272"/>
        <v>0</v>
      </c>
      <c r="BC463" s="65">
        <f t="shared" si="272"/>
        <v>0</v>
      </c>
      <c r="BD463" s="65">
        <f t="shared" si="272"/>
        <v>0</v>
      </c>
      <c r="BE463" s="65">
        <f t="shared" si="272"/>
        <v>0</v>
      </c>
      <c r="BF463" s="65">
        <f t="shared" si="273"/>
        <v>0</v>
      </c>
      <c r="BG463" s="65">
        <f t="shared" si="273"/>
        <v>0</v>
      </c>
      <c r="BH463" s="65">
        <f t="shared" si="273"/>
        <v>0</v>
      </c>
      <c r="BI463" s="65">
        <f t="shared" si="273"/>
        <v>0</v>
      </c>
      <c r="BJ463" s="65">
        <f t="shared" si="273"/>
        <v>0</v>
      </c>
      <c r="BK463" s="65">
        <f t="shared" si="273"/>
        <v>0</v>
      </c>
    </row>
    <row r="464" spans="2:63" hidden="1" outlineLevel="1">
      <c r="B464" s="54" t="s">
        <v>50</v>
      </c>
      <c r="C464" s="56" t="s">
        <v>35</v>
      </c>
      <c r="D464" s="88">
        <f t="shared" si="249"/>
        <v>0</v>
      </c>
      <c r="E464" s="88">
        <f t="shared" si="250"/>
        <v>0</v>
      </c>
      <c r="F464" s="65">
        <f t="shared" si="251"/>
        <v>0</v>
      </c>
      <c r="G464" s="65">
        <f t="shared" si="252"/>
        <v>0</v>
      </c>
      <c r="H464" s="65">
        <f t="shared" si="253"/>
        <v>0</v>
      </c>
      <c r="J464" s="88">
        <f t="shared" si="254"/>
        <v>0.30233918275901323</v>
      </c>
      <c r="K464" s="88">
        <f t="shared" si="255"/>
        <v>0.12386860133278009</v>
      </c>
      <c r="L464" s="88">
        <f t="shared" si="256"/>
        <v>0.13222723531624195</v>
      </c>
      <c r="M464" s="88">
        <f t="shared" si="257"/>
        <v>0.1679988102863024</v>
      </c>
      <c r="N464" s="88">
        <f t="shared" si="258"/>
        <v>0.21758625555448893</v>
      </c>
      <c r="O464" s="88">
        <f t="shared" si="259"/>
        <v>5.5979914751173407E-2</v>
      </c>
      <c r="P464" s="65">
        <f t="shared" si="260"/>
        <v>0</v>
      </c>
      <c r="Q464" s="65">
        <f t="shared" si="260"/>
        <v>0</v>
      </c>
      <c r="R464" s="65">
        <f t="shared" si="260"/>
        <v>0</v>
      </c>
      <c r="S464" s="65">
        <f t="shared" si="248"/>
        <v>0</v>
      </c>
      <c r="T464" s="65">
        <f t="shared" si="261"/>
        <v>0</v>
      </c>
      <c r="U464" s="65">
        <f t="shared" si="261"/>
        <v>0</v>
      </c>
      <c r="V464" s="89">
        <f t="shared" si="262"/>
        <v>0</v>
      </c>
      <c r="W464" s="89">
        <f t="shared" si="263"/>
        <v>0</v>
      </c>
      <c r="X464" s="89">
        <f t="shared" si="264"/>
        <v>0</v>
      </c>
      <c r="Y464" s="89">
        <f t="shared" si="265"/>
        <v>0</v>
      </c>
      <c r="Z464" s="89">
        <f t="shared" si="266"/>
        <v>0</v>
      </c>
      <c r="AA464" s="89">
        <f t="shared" si="266"/>
        <v>0</v>
      </c>
      <c r="AB464" s="89">
        <f t="shared" si="267"/>
        <v>0</v>
      </c>
      <c r="AC464" s="89">
        <f t="shared" si="268"/>
        <v>0</v>
      </c>
      <c r="AD464" s="89">
        <f t="shared" si="269"/>
        <v>0</v>
      </c>
      <c r="AE464" s="89">
        <f t="shared" si="270"/>
        <v>0</v>
      </c>
      <c r="AF464" s="89">
        <f t="shared" si="271"/>
        <v>0</v>
      </c>
      <c r="AG464" s="89">
        <f t="shared" si="271"/>
        <v>0</v>
      </c>
      <c r="AH464" s="65">
        <v>0</v>
      </c>
      <c r="AI464" s="65">
        <v>0</v>
      </c>
      <c r="AJ464" s="65">
        <v>0</v>
      </c>
      <c r="AK464" s="65">
        <v>0</v>
      </c>
      <c r="AL464" s="65">
        <v>0</v>
      </c>
      <c r="AM464" s="65">
        <v>0</v>
      </c>
      <c r="AN464" s="89">
        <v>0</v>
      </c>
      <c r="AO464" s="89">
        <v>0</v>
      </c>
      <c r="AP464" s="89">
        <v>0</v>
      </c>
      <c r="AQ464" s="89">
        <v>0</v>
      </c>
      <c r="AR464" s="89">
        <v>0</v>
      </c>
      <c r="AS464" s="89">
        <v>0</v>
      </c>
      <c r="AT464" s="89">
        <v>0</v>
      </c>
      <c r="AU464" s="89">
        <v>0</v>
      </c>
      <c r="AV464" s="89">
        <v>0</v>
      </c>
      <c r="AW464" s="89">
        <v>0</v>
      </c>
      <c r="AX464" s="89">
        <v>0</v>
      </c>
      <c r="AY464" s="89">
        <v>0</v>
      </c>
      <c r="AZ464" s="65">
        <f t="shared" si="272"/>
        <v>0</v>
      </c>
      <c r="BA464" s="65">
        <f t="shared" si="272"/>
        <v>0</v>
      </c>
      <c r="BB464" s="65">
        <f t="shared" si="272"/>
        <v>0</v>
      </c>
      <c r="BC464" s="65">
        <f t="shared" si="272"/>
        <v>0</v>
      </c>
      <c r="BD464" s="65">
        <f t="shared" si="272"/>
        <v>0</v>
      </c>
      <c r="BE464" s="65">
        <f t="shared" si="272"/>
        <v>0</v>
      </c>
      <c r="BF464" s="65">
        <f t="shared" si="273"/>
        <v>0</v>
      </c>
      <c r="BG464" s="65">
        <f t="shared" si="273"/>
        <v>0</v>
      </c>
      <c r="BH464" s="65">
        <f t="shared" si="273"/>
        <v>0</v>
      </c>
      <c r="BI464" s="65">
        <f t="shared" si="273"/>
        <v>0</v>
      </c>
      <c r="BJ464" s="65">
        <f t="shared" si="273"/>
        <v>0</v>
      </c>
      <c r="BK464" s="65">
        <f t="shared" si="273"/>
        <v>0</v>
      </c>
    </row>
    <row r="465" spans="2:63" hidden="1" outlineLevel="1">
      <c r="B465" s="54" t="s">
        <v>50</v>
      </c>
      <c r="C465" s="56" t="s">
        <v>34</v>
      </c>
      <c r="D465" s="88">
        <f t="shared" si="249"/>
        <v>0</v>
      </c>
      <c r="E465" s="88">
        <f t="shared" si="250"/>
        <v>0</v>
      </c>
      <c r="F465" s="65">
        <f t="shared" si="251"/>
        <v>0</v>
      </c>
      <c r="G465" s="65">
        <f t="shared" si="252"/>
        <v>0</v>
      </c>
      <c r="H465" s="65">
        <f t="shared" si="253"/>
        <v>0</v>
      </c>
      <c r="J465" s="88">
        <f t="shared" si="254"/>
        <v>0.30233918275901323</v>
      </c>
      <c r="K465" s="88">
        <f t="shared" si="255"/>
        <v>0.12386860133278009</v>
      </c>
      <c r="L465" s="88">
        <f t="shared" si="256"/>
        <v>0.13222723531624195</v>
      </c>
      <c r="M465" s="88">
        <f t="shared" si="257"/>
        <v>0.1679988102863024</v>
      </c>
      <c r="N465" s="88">
        <f t="shared" si="258"/>
        <v>0.21758625555448893</v>
      </c>
      <c r="O465" s="88">
        <f t="shared" si="259"/>
        <v>5.5979914751173407E-2</v>
      </c>
      <c r="P465" s="65">
        <f t="shared" si="260"/>
        <v>0</v>
      </c>
      <c r="Q465" s="65">
        <f t="shared" si="260"/>
        <v>0</v>
      </c>
      <c r="R465" s="65">
        <f t="shared" si="260"/>
        <v>0</v>
      </c>
      <c r="S465" s="65">
        <f t="shared" si="248"/>
        <v>0</v>
      </c>
      <c r="T465" s="65">
        <f t="shared" si="261"/>
        <v>0</v>
      </c>
      <c r="U465" s="65">
        <f t="shared" si="261"/>
        <v>0</v>
      </c>
      <c r="V465" s="89">
        <f t="shared" si="262"/>
        <v>0</v>
      </c>
      <c r="W465" s="89">
        <f t="shared" si="263"/>
        <v>0</v>
      </c>
      <c r="X465" s="89">
        <f t="shared" si="264"/>
        <v>0</v>
      </c>
      <c r="Y465" s="89">
        <f t="shared" si="265"/>
        <v>0</v>
      </c>
      <c r="Z465" s="89">
        <f t="shared" si="266"/>
        <v>0</v>
      </c>
      <c r="AA465" s="89">
        <f t="shared" si="266"/>
        <v>0</v>
      </c>
      <c r="AB465" s="89">
        <f t="shared" si="267"/>
        <v>0</v>
      </c>
      <c r="AC465" s="89">
        <f t="shared" si="268"/>
        <v>0</v>
      </c>
      <c r="AD465" s="89">
        <f t="shared" si="269"/>
        <v>0</v>
      </c>
      <c r="AE465" s="89">
        <f t="shared" si="270"/>
        <v>0</v>
      </c>
      <c r="AF465" s="89">
        <f t="shared" si="271"/>
        <v>0</v>
      </c>
      <c r="AG465" s="89">
        <f t="shared" si="271"/>
        <v>0</v>
      </c>
      <c r="AH465" s="65">
        <v>0</v>
      </c>
      <c r="AI465" s="65">
        <v>0</v>
      </c>
      <c r="AJ465" s="65">
        <v>0</v>
      </c>
      <c r="AK465" s="65">
        <v>0</v>
      </c>
      <c r="AL465" s="65">
        <v>0</v>
      </c>
      <c r="AM465" s="65">
        <v>0</v>
      </c>
      <c r="AN465" s="89">
        <v>0</v>
      </c>
      <c r="AO465" s="89">
        <v>0</v>
      </c>
      <c r="AP465" s="89">
        <v>0</v>
      </c>
      <c r="AQ465" s="89">
        <v>0</v>
      </c>
      <c r="AR465" s="89">
        <v>0</v>
      </c>
      <c r="AS465" s="89">
        <v>0</v>
      </c>
      <c r="AT465" s="89">
        <v>0</v>
      </c>
      <c r="AU465" s="89">
        <v>0</v>
      </c>
      <c r="AV465" s="89">
        <v>0</v>
      </c>
      <c r="AW465" s="89">
        <v>0</v>
      </c>
      <c r="AX465" s="89">
        <v>0</v>
      </c>
      <c r="AY465" s="89">
        <v>0</v>
      </c>
      <c r="AZ465" s="65">
        <f t="shared" si="272"/>
        <v>0</v>
      </c>
      <c r="BA465" s="65">
        <f t="shared" si="272"/>
        <v>0</v>
      </c>
      <c r="BB465" s="65">
        <f t="shared" si="272"/>
        <v>0</v>
      </c>
      <c r="BC465" s="65">
        <f t="shared" si="272"/>
        <v>0</v>
      </c>
      <c r="BD465" s="65">
        <f t="shared" si="272"/>
        <v>0</v>
      </c>
      <c r="BE465" s="65">
        <f t="shared" si="272"/>
        <v>0</v>
      </c>
      <c r="BF465" s="65">
        <f t="shared" si="273"/>
        <v>0</v>
      </c>
      <c r="BG465" s="65">
        <f t="shared" si="273"/>
        <v>0</v>
      </c>
      <c r="BH465" s="65">
        <f t="shared" si="273"/>
        <v>0</v>
      </c>
      <c r="BI465" s="65">
        <f t="shared" si="273"/>
        <v>0</v>
      </c>
      <c r="BJ465" s="65">
        <f t="shared" si="273"/>
        <v>0</v>
      </c>
      <c r="BK465" s="65">
        <f t="shared" si="273"/>
        <v>0</v>
      </c>
    </row>
    <row r="466" spans="2:63" hidden="1" outlineLevel="1">
      <c r="B466" s="54" t="s">
        <v>50</v>
      </c>
      <c r="C466" s="56" t="s">
        <v>33</v>
      </c>
      <c r="D466" s="88">
        <f t="shared" si="249"/>
        <v>0</v>
      </c>
      <c r="E466" s="88">
        <f t="shared" si="250"/>
        <v>0</v>
      </c>
      <c r="F466" s="65">
        <f t="shared" si="251"/>
        <v>0</v>
      </c>
      <c r="G466" s="65">
        <f t="shared" si="252"/>
        <v>0</v>
      </c>
      <c r="H466" s="65">
        <f t="shared" si="253"/>
        <v>0</v>
      </c>
      <c r="J466" s="88">
        <f t="shared" si="254"/>
        <v>0.30233918275901323</v>
      </c>
      <c r="K466" s="88">
        <f t="shared" si="255"/>
        <v>0.12386860133278009</v>
      </c>
      <c r="L466" s="88">
        <f t="shared" si="256"/>
        <v>0.13222723531624195</v>
      </c>
      <c r="M466" s="88">
        <f t="shared" si="257"/>
        <v>0.1679988102863024</v>
      </c>
      <c r="N466" s="88">
        <f t="shared" si="258"/>
        <v>0.21758625555448893</v>
      </c>
      <c r="O466" s="88">
        <f t="shared" si="259"/>
        <v>5.5979914751173407E-2</v>
      </c>
      <c r="P466" s="65">
        <f t="shared" si="260"/>
        <v>0</v>
      </c>
      <c r="Q466" s="65">
        <f t="shared" si="260"/>
        <v>0</v>
      </c>
      <c r="R466" s="65">
        <f t="shared" si="260"/>
        <v>0</v>
      </c>
      <c r="S466" s="65">
        <f t="shared" si="248"/>
        <v>0</v>
      </c>
      <c r="T466" s="65">
        <f t="shared" si="261"/>
        <v>0</v>
      </c>
      <c r="U466" s="65">
        <f t="shared" si="261"/>
        <v>0</v>
      </c>
      <c r="V466" s="89">
        <f t="shared" si="262"/>
        <v>0</v>
      </c>
      <c r="W466" s="89">
        <f t="shared" si="263"/>
        <v>0</v>
      </c>
      <c r="X466" s="89">
        <f t="shared" si="264"/>
        <v>0</v>
      </c>
      <c r="Y466" s="89">
        <f t="shared" si="265"/>
        <v>0</v>
      </c>
      <c r="Z466" s="89">
        <f t="shared" si="266"/>
        <v>0</v>
      </c>
      <c r="AA466" s="89">
        <f t="shared" si="266"/>
        <v>0</v>
      </c>
      <c r="AB466" s="89">
        <f t="shared" si="267"/>
        <v>0</v>
      </c>
      <c r="AC466" s="89">
        <f t="shared" si="268"/>
        <v>0</v>
      </c>
      <c r="AD466" s="89">
        <f t="shared" si="269"/>
        <v>0</v>
      </c>
      <c r="AE466" s="89">
        <f t="shared" si="270"/>
        <v>0</v>
      </c>
      <c r="AF466" s="89">
        <f t="shared" si="271"/>
        <v>0</v>
      </c>
      <c r="AG466" s="89">
        <f t="shared" si="271"/>
        <v>0</v>
      </c>
      <c r="AH466" s="65">
        <v>0</v>
      </c>
      <c r="AI466" s="65">
        <v>0</v>
      </c>
      <c r="AJ466" s="65">
        <v>0</v>
      </c>
      <c r="AK466" s="65">
        <v>0</v>
      </c>
      <c r="AL466" s="65">
        <v>0</v>
      </c>
      <c r="AM466" s="65">
        <v>0</v>
      </c>
      <c r="AN466" s="89">
        <v>0</v>
      </c>
      <c r="AO466" s="89">
        <v>0</v>
      </c>
      <c r="AP466" s="89">
        <v>0</v>
      </c>
      <c r="AQ466" s="89">
        <v>0</v>
      </c>
      <c r="AR466" s="89">
        <v>0</v>
      </c>
      <c r="AS466" s="89">
        <v>0</v>
      </c>
      <c r="AT466" s="89">
        <v>0</v>
      </c>
      <c r="AU466" s="89">
        <v>0</v>
      </c>
      <c r="AV466" s="89">
        <v>0</v>
      </c>
      <c r="AW466" s="89">
        <v>0</v>
      </c>
      <c r="AX466" s="89">
        <v>0</v>
      </c>
      <c r="AY466" s="89">
        <v>0</v>
      </c>
      <c r="AZ466" s="65">
        <f t="shared" si="272"/>
        <v>0</v>
      </c>
      <c r="BA466" s="65">
        <f t="shared" si="272"/>
        <v>0</v>
      </c>
      <c r="BB466" s="65">
        <f t="shared" si="272"/>
        <v>0</v>
      </c>
      <c r="BC466" s="65">
        <f t="shared" si="272"/>
        <v>0</v>
      </c>
      <c r="BD466" s="65">
        <f t="shared" si="272"/>
        <v>0</v>
      </c>
      <c r="BE466" s="65">
        <f t="shared" si="272"/>
        <v>0</v>
      </c>
      <c r="BF466" s="65">
        <f t="shared" si="273"/>
        <v>0</v>
      </c>
      <c r="BG466" s="65">
        <f t="shared" si="273"/>
        <v>0</v>
      </c>
      <c r="BH466" s="65">
        <f t="shared" si="273"/>
        <v>0</v>
      </c>
      <c r="BI466" s="65">
        <f t="shared" si="273"/>
        <v>0</v>
      </c>
      <c r="BJ466" s="65">
        <f t="shared" si="273"/>
        <v>0</v>
      </c>
      <c r="BK466" s="65">
        <f t="shared" si="273"/>
        <v>0</v>
      </c>
    </row>
    <row r="467" spans="2:63" hidden="1" outlineLevel="1">
      <c r="B467" s="54" t="s">
        <v>50</v>
      </c>
      <c r="C467" s="56" t="s">
        <v>32</v>
      </c>
      <c r="D467" s="88">
        <f t="shared" si="249"/>
        <v>0</v>
      </c>
      <c r="E467" s="88">
        <f t="shared" si="250"/>
        <v>0</v>
      </c>
      <c r="F467" s="65">
        <f t="shared" si="251"/>
        <v>0</v>
      </c>
      <c r="G467" s="65">
        <f t="shared" si="252"/>
        <v>0</v>
      </c>
      <c r="H467" s="65">
        <f t="shared" si="253"/>
        <v>0</v>
      </c>
      <c r="J467" s="88">
        <f t="shared" si="254"/>
        <v>0.30233918275901323</v>
      </c>
      <c r="K467" s="88">
        <f t="shared" si="255"/>
        <v>0.12386860133278009</v>
      </c>
      <c r="L467" s="88">
        <f t="shared" si="256"/>
        <v>0.13222723531624195</v>
      </c>
      <c r="M467" s="88">
        <f t="shared" si="257"/>
        <v>0.1679988102863024</v>
      </c>
      <c r="N467" s="88">
        <f t="shared" si="258"/>
        <v>0.21758625555448893</v>
      </c>
      <c r="O467" s="88">
        <f t="shared" si="259"/>
        <v>5.5979914751173407E-2</v>
      </c>
      <c r="P467" s="65">
        <f t="shared" si="260"/>
        <v>0</v>
      </c>
      <c r="Q467" s="65">
        <f t="shared" si="260"/>
        <v>0</v>
      </c>
      <c r="R467" s="65">
        <f t="shared" si="260"/>
        <v>0</v>
      </c>
      <c r="S467" s="65">
        <f t="shared" si="248"/>
        <v>0</v>
      </c>
      <c r="T467" s="65">
        <f t="shared" si="261"/>
        <v>0</v>
      </c>
      <c r="U467" s="65">
        <f t="shared" si="261"/>
        <v>0</v>
      </c>
      <c r="V467" s="89">
        <f t="shared" si="262"/>
        <v>0</v>
      </c>
      <c r="W467" s="89">
        <f t="shared" si="263"/>
        <v>0</v>
      </c>
      <c r="X467" s="89">
        <f t="shared" si="264"/>
        <v>0</v>
      </c>
      <c r="Y467" s="89">
        <f t="shared" si="265"/>
        <v>0</v>
      </c>
      <c r="Z467" s="89">
        <f t="shared" si="266"/>
        <v>0</v>
      </c>
      <c r="AA467" s="89">
        <f t="shared" si="266"/>
        <v>0</v>
      </c>
      <c r="AB467" s="89">
        <f t="shared" si="267"/>
        <v>0</v>
      </c>
      <c r="AC467" s="89">
        <f t="shared" si="268"/>
        <v>0</v>
      </c>
      <c r="AD467" s="89">
        <f t="shared" si="269"/>
        <v>0</v>
      </c>
      <c r="AE467" s="89">
        <f t="shared" si="270"/>
        <v>0</v>
      </c>
      <c r="AF467" s="89">
        <f t="shared" si="271"/>
        <v>0</v>
      </c>
      <c r="AG467" s="89">
        <f t="shared" si="271"/>
        <v>0</v>
      </c>
      <c r="AH467" s="65">
        <v>0</v>
      </c>
      <c r="AI467" s="65">
        <v>0</v>
      </c>
      <c r="AJ467" s="65">
        <v>0</v>
      </c>
      <c r="AK467" s="65">
        <v>0</v>
      </c>
      <c r="AL467" s="65">
        <v>0</v>
      </c>
      <c r="AM467" s="65">
        <v>0</v>
      </c>
      <c r="AN467" s="89">
        <v>0</v>
      </c>
      <c r="AO467" s="89">
        <v>0</v>
      </c>
      <c r="AP467" s="89">
        <v>0</v>
      </c>
      <c r="AQ467" s="89">
        <v>0</v>
      </c>
      <c r="AR467" s="89">
        <v>0</v>
      </c>
      <c r="AS467" s="89">
        <v>0</v>
      </c>
      <c r="AT467" s="89">
        <v>0</v>
      </c>
      <c r="AU467" s="89">
        <v>0</v>
      </c>
      <c r="AV467" s="89">
        <v>0</v>
      </c>
      <c r="AW467" s="89">
        <v>0</v>
      </c>
      <c r="AX467" s="89">
        <v>0</v>
      </c>
      <c r="AY467" s="89">
        <v>0</v>
      </c>
      <c r="AZ467" s="65">
        <f t="shared" si="272"/>
        <v>0</v>
      </c>
      <c r="BA467" s="65">
        <f t="shared" si="272"/>
        <v>0</v>
      </c>
      <c r="BB467" s="65">
        <f t="shared" si="272"/>
        <v>0</v>
      </c>
      <c r="BC467" s="65">
        <f t="shared" si="272"/>
        <v>0</v>
      </c>
      <c r="BD467" s="65">
        <f t="shared" si="272"/>
        <v>0</v>
      </c>
      <c r="BE467" s="65">
        <f t="shared" si="272"/>
        <v>0</v>
      </c>
      <c r="BF467" s="65">
        <f t="shared" si="273"/>
        <v>0</v>
      </c>
      <c r="BG467" s="65">
        <f t="shared" si="273"/>
        <v>0</v>
      </c>
      <c r="BH467" s="65">
        <f t="shared" si="273"/>
        <v>0</v>
      </c>
      <c r="BI467" s="65">
        <f t="shared" si="273"/>
        <v>0</v>
      </c>
      <c r="BJ467" s="65">
        <f t="shared" si="273"/>
        <v>0</v>
      </c>
      <c r="BK467" s="65">
        <f t="shared" si="273"/>
        <v>0</v>
      </c>
    </row>
    <row r="468" spans="2:63" hidden="1" outlineLevel="1">
      <c r="B468" s="54" t="s">
        <v>50</v>
      </c>
      <c r="C468" s="56" t="s">
        <v>31</v>
      </c>
      <c r="D468" s="88">
        <f t="shared" si="249"/>
        <v>0</v>
      </c>
      <c r="E468" s="88">
        <f t="shared" si="250"/>
        <v>0</v>
      </c>
      <c r="F468" s="65">
        <f t="shared" si="251"/>
        <v>0</v>
      </c>
      <c r="G468" s="65">
        <f t="shared" si="252"/>
        <v>0</v>
      </c>
      <c r="H468" s="65">
        <f t="shared" si="253"/>
        <v>0</v>
      </c>
      <c r="J468" s="88">
        <f t="shared" si="254"/>
        <v>3.2971854498061928E-4</v>
      </c>
      <c r="K468" s="88">
        <f t="shared" si="255"/>
        <v>0</v>
      </c>
      <c r="L468" s="88">
        <f t="shared" si="256"/>
        <v>0.99967028145501935</v>
      </c>
      <c r="M468" s="88">
        <f t="shared" si="257"/>
        <v>0</v>
      </c>
      <c r="N468" s="88">
        <f t="shared" si="258"/>
        <v>0</v>
      </c>
      <c r="O468" s="88">
        <f t="shared" si="259"/>
        <v>0</v>
      </c>
      <c r="P468" s="65">
        <f t="shared" si="260"/>
        <v>0</v>
      </c>
      <c r="Q468" s="65">
        <f t="shared" si="260"/>
        <v>0</v>
      </c>
      <c r="R468" s="65">
        <f t="shared" si="260"/>
        <v>0</v>
      </c>
      <c r="S468" s="65">
        <f t="shared" si="248"/>
        <v>0</v>
      </c>
      <c r="T468" s="65">
        <f t="shared" si="261"/>
        <v>0</v>
      </c>
      <c r="U468" s="65">
        <f t="shared" si="261"/>
        <v>0</v>
      </c>
      <c r="V468" s="89">
        <f t="shared" si="262"/>
        <v>0</v>
      </c>
      <c r="W468" s="89">
        <f t="shared" si="263"/>
        <v>0</v>
      </c>
      <c r="X468" s="89">
        <f t="shared" si="264"/>
        <v>0</v>
      </c>
      <c r="Y468" s="89">
        <f t="shared" si="265"/>
        <v>0</v>
      </c>
      <c r="Z468" s="89">
        <f t="shared" si="266"/>
        <v>0</v>
      </c>
      <c r="AA468" s="89">
        <f t="shared" si="266"/>
        <v>0</v>
      </c>
      <c r="AB468" s="89">
        <f t="shared" si="267"/>
        <v>0</v>
      </c>
      <c r="AC468" s="89">
        <f t="shared" si="268"/>
        <v>0</v>
      </c>
      <c r="AD468" s="89">
        <f t="shared" si="269"/>
        <v>0</v>
      </c>
      <c r="AE468" s="89">
        <f t="shared" si="270"/>
        <v>0</v>
      </c>
      <c r="AF468" s="89">
        <f t="shared" si="271"/>
        <v>0</v>
      </c>
      <c r="AG468" s="89">
        <f t="shared" si="271"/>
        <v>0</v>
      </c>
      <c r="AH468" s="65">
        <v>127</v>
      </c>
      <c r="AI468" s="65">
        <v>0</v>
      </c>
      <c r="AJ468" s="65">
        <v>385050</v>
      </c>
      <c r="AK468" s="65">
        <v>0</v>
      </c>
      <c r="AL468" s="65">
        <v>0</v>
      </c>
      <c r="AM468" s="65">
        <v>0</v>
      </c>
      <c r="AN468" s="89">
        <v>130550</v>
      </c>
      <c r="AO468" s="89">
        <v>0</v>
      </c>
      <c r="AP468" s="89">
        <v>348575932</v>
      </c>
      <c r="AQ468" s="89">
        <v>0</v>
      </c>
      <c r="AR468" s="89">
        <v>0</v>
      </c>
      <c r="AS468" s="89">
        <v>0</v>
      </c>
      <c r="AT468" s="89">
        <v>88138</v>
      </c>
      <c r="AU468" s="89">
        <v>0</v>
      </c>
      <c r="AV468" s="89">
        <v>262209856</v>
      </c>
      <c r="AW468" s="89">
        <v>0</v>
      </c>
      <c r="AX468" s="89">
        <v>0</v>
      </c>
      <c r="AY468" s="89">
        <v>0</v>
      </c>
      <c r="AZ468" s="65">
        <f t="shared" si="272"/>
        <v>1027.9527559055118</v>
      </c>
      <c r="BA468" s="65">
        <f t="shared" si="272"/>
        <v>0</v>
      </c>
      <c r="BB468" s="65">
        <f t="shared" si="272"/>
        <v>905.27446305674584</v>
      </c>
      <c r="BC468" s="65">
        <f t="shared" si="272"/>
        <v>0</v>
      </c>
      <c r="BD468" s="65">
        <f t="shared" si="272"/>
        <v>0</v>
      </c>
      <c r="BE468" s="65">
        <f t="shared" si="272"/>
        <v>0</v>
      </c>
      <c r="BF468" s="65">
        <f t="shared" si="273"/>
        <v>694</v>
      </c>
      <c r="BG468" s="65">
        <f t="shared" si="273"/>
        <v>0</v>
      </c>
      <c r="BH468" s="65">
        <f t="shared" si="273"/>
        <v>680.97612258148297</v>
      </c>
      <c r="BI468" s="65">
        <f t="shared" si="273"/>
        <v>0</v>
      </c>
      <c r="BJ468" s="65">
        <f t="shared" si="273"/>
        <v>0</v>
      </c>
      <c r="BK468" s="65">
        <f t="shared" si="273"/>
        <v>0</v>
      </c>
    </row>
    <row r="469" spans="2:63" hidden="1" outlineLevel="1">
      <c r="B469" s="54" t="s">
        <v>50</v>
      </c>
      <c r="C469" s="56" t="s">
        <v>135</v>
      </c>
      <c r="D469" s="88">
        <f t="shared" si="249"/>
        <v>0</v>
      </c>
      <c r="E469" s="88">
        <f t="shared" si="250"/>
        <v>0</v>
      </c>
      <c r="F469" s="65">
        <f t="shared" si="251"/>
        <v>0</v>
      </c>
      <c r="G469" s="65">
        <f t="shared" si="252"/>
        <v>0</v>
      </c>
      <c r="H469" s="65">
        <f t="shared" si="253"/>
        <v>0</v>
      </c>
      <c r="J469" s="88">
        <f t="shared" si="254"/>
        <v>0.30233918275901323</v>
      </c>
      <c r="K469" s="88">
        <f t="shared" si="255"/>
        <v>0.12386860133278009</v>
      </c>
      <c r="L469" s="88">
        <f t="shared" si="256"/>
        <v>0.13222723531624195</v>
      </c>
      <c r="M469" s="88">
        <f t="shared" si="257"/>
        <v>0.1679988102863024</v>
      </c>
      <c r="N469" s="88">
        <f t="shared" si="258"/>
        <v>0.21758625555448893</v>
      </c>
      <c r="O469" s="88">
        <f t="shared" si="259"/>
        <v>5.5979914751173407E-2</v>
      </c>
      <c r="P469" s="65">
        <f t="shared" si="260"/>
        <v>0</v>
      </c>
      <c r="Q469" s="65">
        <f t="shared" si="260"/>
        <v>0</v>
      </c>
      <c r="R469" s="65">
        <f t="shared" si="260"/>
        <v>0</v>
      </c>
      <c r="S469" s="65">
        <f t="shared" si="248"/>
        <v>0</v>
      </c>
      <c r="T469" s="65">
        <f t="shared" si="261"/>
        <v>0</v>
      </c>
      <c r="U469" s="65">
        <f t="shared" si="261"/>
        <v>0</v>
      </c>
      <c r="V469" s="89">
        <f t="shared" si="262"/>
        <v>0</v>
      </c>
      <c r="W469" s="89">
        <f t="shared" si="263"/>
        <v>0</v>
      </c>
      <c r="X469" s="89">
        <f t="shared" si="264"/>
        <v>0</v>
      </c>
      <c r="Y469" s="89">
        <f t="shared" si="265"/>
        <v>0</v>
      </c>
      <c r="Z469" s="89">
        <f t="shared" si="266"/>
        <v>0</v>
      </c>
      <c r="AA469" s="89">
        <f t="shared" si="266"/>
        <v>0</v>
      </c>
      <c r="AB469" s="89">
        <f t="shared" si="267"/>
        <v>0</v>
      </c>
      <c r="AC469" s="89">
        <f t="shared" si="268"/>
        <v>0</v>
      </c>
      <c r="AD469" s="89">
        <f t="shared" si="269"/>
        <v>0</v>
      </c>
      <c r="AE469" s="89">
        <f t="shared" si="270"/>
        <v>0</v>
      </c>
      <c r="AF469" s="89">
        <f t="shared" si="271"/>
        <v>0</v>
      </c>
      <c r="AG469" s="89">
        <f t="shared" si="271"/>
        <v>0</v>
      </c>
      <c r="AH469" s="65">
        <v>0</v>
      </c>
      <c r="AI469" s="65">
        <v>0</v>
      </c>
      <c r="AJ469" s="65">
        <v>0</v>
      </c>
      <c r="AK469" s="65">
        <v>0</v>
      </c>
      <c r="AL469" s="65">
        <v>0</v>
      </c>
      <c r="AM469" s="65">
        <v>0</v>
      </c>
      <c r="AN469" s="89">
        <v>0</v>
      </c>
      <c r="AO469" s="89">
        <v>0</v>
      </c>
      <c r="AP469" s="89">
        <v>0</v>
      </c>
      <c r="AQ469" s="89">
        <v>0</v>
      </c>
      <c r="AR469" s="89">
        <v>0</v>
      </c>
      <c r="AS469" s="89">
        <v>0</v>
      </c>
      <c r="AT469" s="89">
        <v>0</v>
      </c>
      <c r="AU469" s="89">
        <v>0</v>
      </c>
      <c r="AV469" s="89">
        <v>0</v>
      </c>
      <c r="AW469" s="89">
        <v>0</v>
      </c>
      <c r="AX469" s="89">
        <v>0</v>
      </c>
      <c r="AY469" s="89">
        <v>0</v>
      </c>
      <c r="AZ469" s="65">
        <f t="shared" si="272"/>
        <v>0</v>
      </c>
      <c r="BA469" s="65">
        <f t="shared" si="272"/>
        <v>0</v>
      </c>
      <c r="BB469" s="65">
        <f t="shared" si="272"/>
        <v>0</v>
      </c>
      <c r="BC469" s="65">
        <f t="shared" si="272"/>
        <v>0</v>
      </c>
      <c r="BD469" s="65">
        <f t="shared" si="272"/>
        <v>0</v>
      </c>
      <c r="BE469" s="65">
        <f t="shared" si="272"/>
        <v>0</v>
      </c>
      <c r="BF469" s="65">
        <f t="shared" si="273"/>
        <v>0</v>
      </c>
      <c r="BG469" s="65">
        <f t="shared" si="273"/>
        <v>0</v>
      </c>
      <c r="BH469" s="65">
        <f t="shared" si="273"/>
        <v>0</v>
      </c>
      <c r="BI469" s="65">
        <f t="shared" si="273"/>
        <v>0</v>
      </c>
      <c r="BJ469" s="65">
        <f t="shared" si="273"/>
        <v>0</v>
      </c>
      <c r="BK469" s="65">
        <f t="shared" si="273"/>
        <v>0</v>
      </c>
    </row>
    <row r="470" spans="2:63" hidden="1" outlineLevel="1">
      <c r="B470" s="56" t="s">
        <v>49</v>
      </c>
      <c r="C470" s="56" t="s">
        <v>125</v>
      </c>
      <c r="D470" s="88">
        <f t="shared" si="249"/>
        <v>0</v>
      </c>
      <c r="E470" s="88">
        <f t="shared" si="250"/>
        <v>0</v>
      </c>
      <c r="F470" s="65">
        <f t="shared" si="251"/>
        <v>0</v>
      </c>
      <c r="G470" s="65">
        <f t="shared" si="252"/>
        <v>0</v>
      </c>
      <c r="H470" s="65">
        <f t="shared" si="253"/>
        <v>0</v>
      </c>
      <c r="J470" s="88">
        <f t="shared" si="254"/>
        <v>0.30233918275901323</v>
      </c>
      <c r="K470" s="88">
        <f t="shared" si="255"/>
        <v>0.12386860133278009</v>
      </c>
      <c r="L470" s="88">
        <f t="shared" si="256"/>
        <v>0.13222723531624195</v>
      </c>
      <c r="M470" s="88">
        <f t="shared" si="257"/>
        <v>0.1679988102863024</v>
      </c>
      <c r="N470" s="88">
        <f t="shared" si="258"/>
        <v>0.21758625555448893</v>
      </c>
      <c r="O470" s="88">
        <f t="shared" si="259"/>
        <v>5.5979914751173407E-2</v>
      </c>
      <c r="P470" s="65">
        <f t="shared" si="260"/>
        <v>0</v>
      </c>
      <c r="Q470" s="65">
        <f t="shared" si="260"/>
        <v>0</v>
      </c>
      <c r="R470" s="65">
        <f t="shared" si="260"/>
        <v>0</v>
      </c>
      <c r="S470" s="65">
        <f t="shared" si="248"/>
        <v>0</v>
      </c>
      <c r="T470" s="65">
        <f t="shared" si="261"/>
        <v>0</v>
      </c>
      <c r="U470" s="65">
        <f t="shared" si="261"/>
        <v>0</v>
      </c>
      <c r="V470" s="89">
        <f t="shared" si="262"/>
        <v>0</v>
      </c>
      <c r="W470" s="89">
        <f t="shared" si="263"/>
        <v>0</v>
      </c>
      <c r="X470" s="89">
        <f t="shared" si="264"/>
        <v>0</v>
      </c>
      <c r="Y470" s="89">
        <f t="shared" si="265"/>
        <v>0</v>
      </c>
      <c r="Z470" s="89">
        <f t="shared" si="266"/>
        <v>0</v>
      </c>
      <c r="AA470" s="89">
        <f t="shared" si="266"/>
        <v>0</v>
      </c>
      <c r="AB470" s="89">
        <f t="shared" si="267"/>
        <v>0</v>
      </c>
      <c r="AC470" s="89">
        <f t="shared" si="268"/>
        <v>0</v>
      </c>
      <c r="AD470" s="89">
        <f t="shared" si="269"/>
        <v>0</v>
      </c>
      <c r="AE470" s="89">
        <f t="shared" si="270"/>
        <v>0</v>
      </c>
      <c r="AF470" s="89">
        <f t="shared" si="271"/>
        <v>0</v>
      </c>
      <c r="AG470" s="89">
        <f t="shared" si="271"/>
        <v>0</v>
      </c>
      <c r="AH470" s="65">
        <v>0</v>
      </c>
      <c r="AI470" s="65">
        <v>0</v>
      </c>
      <c r="AJ470" s="65">
        <v>0</v>
      </c>
      <c r="AK470" s="65">
        <v>0</v>
      </c>
      <c r="AL470" s="65">
        <v>0</v>
      </c>
      <c r="AM470" s="65">
        <v>0</v>
      </c>
      <c r="AN470" s="89">
        <v>0</v>
      </c>
      <c r="AO470" s="89">
        <v>0</v>
      </c>
      <c r="AP470" s="89">
        <v>0</v>
      </c>
      <c r="AQ470" s="89">
        <v>0</v>
      </c>
      <c r="AR470" s="89">
        <v>0</v>
      </c>
      <c r="AS470" s="89">
        <v>0</v>
      </c>
      <c r="AT470" s="89">
        <v>0</v>
      </c>
      <c r="AU470" s="89">
        <v>0</v>
      </c>
      <c r="AV470" s="89">
        <v>0</v>
      </c>
      <c r="AW470" s="89">
        <v>0</v>
      </c>
      <c r="AX470" s="89">
        <v>0</v>
      </c>
      <c r="AY470" s="89">
        <v>0</v>
      </c>
      <c r="AZ470" s="65">
        <f t="shared" si="272"/>
        <v>0</v>
      </c>
      <c r="BA470" s="65">
        <f t="shared" si="272"/>
        <v>0</v>
      </c>
      <c r="BB470" s="65">
        <f t="shared" si="272"/>
        <v>0</v>
      </c>
      <c r="BC470" s="65">
        <f t="shared" si="272"/>
        <v>0</v>
      </c>
      <c r="BD470" s="65">
        <f t="shared" si="272"/>
        <v>0</v>
      </c>
      <c r="BE470" s="65">
        <f t="shared" si="272"/>
        <v>0</v>
      </c>
      <c r="BF470" s="65">
        <f t="shared" si="273"/>
        <v>0</v>
      </c>
      <c r="BG470" s="65">
        <f t="shared" si="273"/>
        <v>0</v>
      </c>
      <c r="BH470" s="65">
        <f t="shared" si="273"/>
        <v>0</v>
      </c>
      <c r="BI470" s="65">
        <f t="shared" si="273"/>
        <v>0</v>
      </c>
      <c r="BJ470" s="65">
        <f t="shared" si="273"/>
        <v>0</v>
      </c>
      <c r="BK470" s="65">
        <f t="shared" si="273"/>
        <v>0</v>
      </c>
    </row>
    <row r="471" spans="2:63" hidden="1" outlineLevel="1">
      <c r="B471" s="56" t="s">
        <v>49</v>
      </c>
      <c r="C471" s="56" t="s">
        <v>126</v>
      </c>
      <c r="D471" s="88">
        <f t="shared" si="249"/>
        <v>0</v>
      </c>
      <c r="E471" s="88">
        <f t="shared" si="250"/>
        <v>0</v>
      </c>
      <c r="F471" s="65">
        <f t="shared" si="251"/>
        <v>0</v>
      </c>
      <c r="G471" s="65">
        <f t="shared" si="252"/>
        <v>0</v>
      </c>
      <c r="H471" s="65">
        <f t="shared" si="253"/>
        <v>0</v>
      </c>
      <c r="J471" s="88">
        <f t="shared" si="254"/>
        <v>0.30233918275901323</v>
      </c>
      <c r="K471" s="88">
        <f t="shared" si="255"/>
        <v>0.12386860133278009</v>
      </c>
      <c r="L471" s="88">
        <f t="shared" si="256"/>
        <v>0.13222723531624195</v>
      </c>
      <c r="M471" s="88">
        <f t="shared" si="257"/>
        <v>0.1679988102863024</v>
      </c>
      <c r="N471" s="88">
        <f t="shared" si="258"/>
        <v>0.21758625555448893</v>
      </c>
      <c r="O471" s="88">
        <f t="shared" si="259"/>
        <v>5.5979914751173407E-2</v>
      </c>
      <c r="P471" s="65">
        <f t="shared" si="260"/>
        <v>0</v>
      </c>
      <c r="Q471" s="65">
        <f t="shared" si="260"/>
        <v>0</v>
      </c>
      <c r="R471" s="65">
        <f t="shared" si="260"/>
        <v>0</v>
      </c>
      <c r="S471" s="65">
        <f t="shared" si="248"/>
        <v>0</v>
      </c>
      <c r="T471" s="65">
        <f t="shared" si="261"/>
        <v>0</v>
      </c>
      <c r="U471" s="65">
        <f t="shared" si="261"/>
        <v>0</v>
      </c>
      <c r="V471" s="89">
        <f t="shared" si="262"/>
        <v>0</v>
      </c>
      <c r="W471" s="89">
        <f t="shared" si="263"/>
        <v>0</v>
      </c>
      <c r="X471" s="89">
        <f t="shared" si="264"/>
        <v>0</v>
      </c>
      <c r="Y471" s="89">
        <f t="shared" si="265"/>
        <v>0</v>
      </c>
      <c r="Z471" s="89">
        <f t="shared" si="266"/>
        <v>0</v>
      </c>
      <c r="AA471" s="89">
        <f t="shared" si="266"/>
        <v>0</v>
      </c>
      <c r="AB471" s="89">
        <f t="shared" si="267"/>
        <v>0</v>
      </c>
      <c r="AC471" s="89">
        <f t="shared" si="268"/>
        <v>0</v>
      </c>
      <c r="AD471" s="89">
        <f t="shared" si="269"/>
        <v>0</v>
      </c>
      <c r="AE471" s="89">
        <f t="shared" si="270"/>
        <v>0</v>
      </c>
      <c r="AF471" s="89">
        <f t="shared" si="271"/>
        <v>0</v>
      </c>
      <c r="AG471" s="89">
        <f t="shared" si="271"/>
        <v>0</v>
      </c>
      <c r="AH471" s="65">
        <v>0</v>
      </c>
      <c r="AI471" s="65">
        <v>0</v>
      </c>
      <c r="AJ471" s="65">
        <v>0</v>
      </c>
      <c r="AK471" s="65">
        <v>0</v>
      </c>
      <c r="AL471" s="65">
        <v>0</v>
      </c>
      <c r="AM471" s="65">
        <v>0</v>
      </c>
      <c r="AN471" s="89">
        <v>0</v>
      </c>
      <c r="AO471" s="89">
        <v>0</v>
      </c>
      <c r="AP471" s="89">
        <v>0</v>
      </c>
      <c r="AQ471" s="89">
        <v>0</v>
      </c>
      <c r="AR471" s="89">
        <v>0</v>
      </c>
      <c r="AS471" s="89">
        <v>0</v>
      </c>
      <c r="AT471" s="89">
        <v>0</v>
      </c>
      <c r="AU471" s="89">
        <v>0</v>
      </c>
      <c r="AV471" s="89">
        <v>0</v>
      </c>
      <c r="AW471" s="89">
        <v>0</v>
      </c>
      <c r="AX471" s="89">
        <v>0</v>
      </c>
      <c r="AY471" s="89">
        <v>0</v>
      </c>
      <c r="AZ471" s="65">
        <f t="shared" si="272"/>
        <v>0</v>
      </c>
      <c r="BA471" s="65">
        <f t="shared" si="272"/>
        <v>0</v>
      </c>
      <c r="BB471" s="65">
        <f t="shared" si="272"/>
        <v>0</v>
      </c>
      <c r="BC471" s="65">
        <f t="shared" si="272"/>
        <v>0</v>
      </c>
      <c r="BD471" s="65">
        <f t="shared" si="272"/>
        <v>0</v>
      </c>
      <c r="BE471" s="65">
        <f t="shared" si="272"/>
        <v>0</v>
      </c>
      <c r="BF471" s="65">
        <f t="shared" si="273"/>
        <v>0</v>
      </c>
      <c r="BG471" s="65">
        <f t="shared" si="273"/>
        <v>0</v>
      </c>
      <c r="BH471" s="65">
        <f t="shared" si="273"/>
        <v>0</v>
      </c>
      <c r="BI471" s="65">
        <f t="shared" si="273"/>
        <v>0</v>
      </c>
      <c r="BJ471" s="65">
        <f t="shared" si="273"/>
        <v>0</v>
      </c>
      <c r="BK471" s="65">
        <f t="shared" si="273"/>
        <v>0</v>
      </c>
    </row>
    <row r="472" spans="2:63" hidden="1" outlineLevel="1">
      <c r="B472" s="56" t="s">
        <v>49</v>
      </c>
      <c r="C472" s="56" t="s">
        <v>127</v>
      </c>
      <c r="D472" s="88">
        <f t="shared" si="249"/>
        <v>0</v>
      </c>
      <c r="E472" s="88">
        <f t="shared" si="250"/>
        <v>0</v>
      </c>
      <c r="F472" s="65">
        <f t="shared" si="251"/>
        <v>0</v>
      </c>
      <c r="G472" s="65">
        <f t="shared" si="252"/>
        <v>0</v>
      </c>
      <c r="H472" s="65">
        <f t="shared" si="253"/>
        <v>0</v>
      </c>
      <c r="J472" s="88">
        <f t="shared" si="254"/>
        <v>0.30233918275901323</v>
      </c>
      <c r="K472" s="88">
        <f t="shared" si="255"/>
        <v>0.12386860133278009</v>
      </c>
      <c r="L472" s="88">
        <f t="shared" si="256"/>
        <v>0.13222723531624195</v>
      </c>
      <c r="M472" s="88">
        <f t="shared" si="257"/>
        <v>0.1679988102863024</v>
      </c>
      <c r="N472" s="88">
        <f t="shared" si="258"/>
        <v>0.21758625555448893</v>
      </c>
      <c r="O472" s="88">
        <f t="shared" si="259"/>
        <v>5.5979914751173407E-2</v>
      </c>
      <c r="P472" s="65">
        <f t="shared" si="260"/>
        <v>0</v>
      </c>
      <c r="Q472" s="65">
        <f t="shared" si="260"/>
        <v>0</v>
      </c>
      <c r="R472" s="65">
        <f t="shared" si="260"/>
        <v>0</v>
      </c>
      <c r="S472" s="65">
        <f t="shared" si="248"/>
        <v>0</v>
      </c>
      <c r="T472" s="65">
        <f t="shared" si="261"/>
        <v>0</v>
      </c>
      <c r="U472" s="65">
        <f t="shared" si="261"/>
        <v>0</v>
      </c>
      <c r="V472" s="89">
        <f t="shared" si="262"/>
        <v>0</v>
      </c>
      <c r="W472" s="89">
        <f t="shared" si="263"/>
        <v>0</v>
      </c>
      <c r="X472" s="89">
        <f t="shared" si="264"/>
        <v>0</v>
      </c>
      <c r="Y472" s="89">
        <f t="shared" si="265"/>
        <v>0</v>
      </c>
      <c r="Z472" s="89">
        <f t="shared" si="266"/>
        <v>0</v>
      </c>
      <c r="AA472" s="89">
        <f t="shared" si="266"/>
        <v>0</v>
      </c>
      <c r="AB472" s="89">
        <f t="shared" si="267"/>
        <v>0</v>
      </c>
      <c r="AC472" s="89">
        <f t="shared" si="268"/>
        <v>0</v>
      </c>
      <c r="AD472" s="89">
        <f t="shared" si="269"/>
        <v>0</v>
      </c>
      <c r="AE472" s="89">
        <f t="shared" si="270"/>
        <v>0</v>
      </c>
      <c r="AF472" s="89">
        <f t="shared" si="271"/>
        <v>0</v>
      </c>
      <c r="AG472" s="89">
        <f t="shared" si="271"/>
        <v>0</v>
      </c>
      <c r="AH472" s="65">
        <v>0</v>
      </c>
      <c r="AI472" s="65">
        <v>0</v>
      </c>
      <c r="AJ472" s="65">
        <v>0</v>
      </c>
      <c r="AK472" s="65">
        <v>0</v>
      </c>
      <c r="AL472" s="65">
        <v>0</v>
      </c>
      <c r="AM472" s="65">
        <v>0</v>
      </c>
      <c r="AN472" s="89">
        <v>0</v>
      </c>
      <c r="AO472" s="89">
        <v>0</v>
      </c>
      <c r="AP472" s="89">
        <v>0</v>
      </c>
      <c r="AQ472" s="89">
        <v>0</v>
      </c>
      <c r="AR472" s="89">
        <v>0</v>
      </c>
      <c r="AS472" s="89">
        <v>0</v>
      </c>
      <c r="AT472" s="89">
        <v>0</v>
      </c>
      <c r="AU472" s="89">
        <v>0</v>
      </c>
      <c r="AV472" s="89">
        <v>0</v>
      </c>
      <c r="AW472" s="89">
        <v>0</v>
      </c>
      <c r="AX472" s="89">
        <v>0</v>
      </c>
      <c r="AY472" s="89">
        <v>0</v>
      </c>
      <c r="AZ472" s="65">
        <f t="shared" si="272"/>
        <v>0</v>
      </c>
      <c r="BA472" s="65">
        <f t="shared" si="272"/>
        <v>0</v>
      </c>
      <c r="BB472" s="65">
        <f t="shared" si="272"/>
        <v>0</v>
      </c>
      <c r="BC472" s="65">
        <f t="shared" si="272"/>
        <v>0</v>
      </c>
      <c r="BD472" s="65">
        <f t="shared" si="272"/>
        <v>0</v>
      </c>
      <c r="BE472" s="65">
        <f t="shared" si="272"/>
        <v>0</v>
      </c>
      <c r="BF472" s="65">
        <f t="shared" si="273"/>
        <v>0</v>
      </c>
      <c r="BG472" s="65">
        <f t="shared" si="273"/>
        <v>0</v>
      </c>
      <c r="BH472" s="65">
        <f t="shared" si="273"/>
        <v>0</v>
      </c>
      <c r="BI472" s="65">
        <f t="shared" si="273"/>
        <v>0</v>
      </c>
      <c r="BJ472" s="65">
        <f t="shared" si="273"/>
        <v>0</v>
      </c>
      <c r="BK472" s="65">
        <f t="shared" si="273"/>
        <v>0</v>
      </c>
    </row>
    <row r="473" spans="2:63" hidden="1" outlineLevel="1">
      <c r="B473" s="56" t="s">
        <v>49</v>
      </c>
      <c r="C473" s="56" t="s">
        <v>128</v>
      </c>
      <c r="D473" s="88">
        <f t="shared" si="249"/>
        <v>0</v>
      </c>
      <c r="E473" s="88">
        <f t="shared" si="250"/>
        <v>0</v>
      </c>
      <c r="F473" s="65">
        <f t="shared" si="251"/>
        <v>0</v>
      </c>
      <c r="G473" s="65">
        <f t="shared" si="252"/>
        <v>0</v>
      </c>
      <c r="H473" s="65">
        <f t="shared" si="253"/>
        <v>0</v>
      </c>
      <c r="J473" s="88">
        <f t="shared" si="254"/>
        <v>0.30233918275901323</v>
      </c>
      <c r="K473" s="88">
        <f t="shared" si="255"/>
        <v>0.12386860133278009</v>
      </c>
      <c r="L473" s="88">
        <f t="shared" si="256"/>
        <v>0.13222723531624195</v>
      </c>
      <c r="M473" s="88">
        <f t="shared" si="257"/>
        <v>0.1679988102863024</v>
      </c>
      <c r="N473" s="88">
        <f t="shared" si="258"/>
        <v>0.21758625555448893</v>
      </c>
      <c r="O473" s="88">
        <f t="shared" si="259"/>
        <v>5.5979914751173407E-2</v>
      </c>
      <c r="P473" s="65">
        <f t="shared" si="260"/>
        <v>0</v>
      </c>
      <c r="Q473" s="65">
        <f t="shared" si="260"/>
        <v>0</v>
      </c>
      <c r="R473" s="65">
        <f t="shared" si="260"/>
        <v>0</v>
      </c>
      <c r="S473" s="65">
        <f t="shared" si="248"/>
        <v>0</v>
      </c>
      <c r="T473" s="65">
        <f t="shared" si="261"/>
        <v>0</v>
      </c>
      <c r="U473" s="65">
        <f t="shared" si="261"/>
        <v>0</v>
      </c>
      <c r="V473" s="89">
        <f t="shared" si="262"/>
        <v>0</v>
      </c>
      <c r="W473" s="89">
        <f t="shared" si="263"/>
        <v>0</v>
      </c>
      <c r="X473" s="89">
        <f t="shared" si="264"/>
        <v>0</v>
      </c>
      <c r="Y473" s="89">
        <f t="shared" si="265"/>
        <v>0</v>
      </c>
      <c r="Z473" s="89">
        <f t="shared" si="266"/>
        <v>0</v>
      </c>
      <c r="AA473" s="89">
        <f t="shared" si="266"/>
        <v>0</v>
      </c>
      <c r="AB473" s="89">
        <f t="shared" si="267"/>
        <v>0</v>
      </c>
      <c r="AC473" s="89">
        <f t="shared" si="268"/>
        <v>0</v>
      </c>
      <c r="AD473" s="89">
        <f t="shared" si="269"/>
        <v>0</v>
      </c>
      <c r="AE473" s="89">
        <f t="shared" si="270"/>
        <v>0</v>
      </c>
      <c r="AF473" s="89">
        <f t="shared" si="271"/>
        <v>0</v>
      </c>
      <c r="AG473" s="89">
        <f t="shared" si="271"/>
        <v>0</v>
      </c>
      <c r="AH473" s="65">
        <v>0</v>
      </c>
      <c r="AI473" s="65">
        <v>0</v>
      </c>
      <c r="AJ473" s="65">
        <v>0</v>
      </c>
      <c r="AK473" s="65">
        <v>0</v>
      </c>
      <c r="AL473" s="65">
        <v>0</v>
      </c>
      <c r="AM473" s="65">
        <v>0</v>
      </c>
      <c r="AN473" s="89">
        <v>0</v>
      </c>
      <c r="AO473" s="89">
        <v>0</v>
      </c>
      <c r="AP473" s="89">
        <v>0</v>
      </c>
      <c r="AQ473" s="89">
        <v>0</v>
      </c>
      <c r="AR473" s="89">
        <v>0</v>
      </c>
      <c r="AS473" s="89">
        <v>0</v>
      </c>
      <c r="AT473" s="89">
        <v>0</v>
      </c>
      <c r="AU473" s="89">
        <v>0</v>
      </c>
      <c r="AV473" s="89">
        <v>0</v>
      </c>
      <c r="AW473" s="89">
        <v>0</v>
      </c>
      <c r="AX473" s="89">
        <v>0</v>
      </c>
      <c r="AY473" s="89">
        <v>0</v>
      </c>
      <c r="AZ473" s="65">
        <f t="shared" si="272"/>
        <v>0</v>
      </c>
      <c r="BA473" s="65">
        <f t="shared" si="272"/>
        <v>0</v>
      </c>
      <c r="BB473" s="65">
        <f t="shared" si="272"/>
        <v>0</v>
      </c>
      <c r="BC473" s="65">
        <f t="shared" si="272"/>
        <v>0</v>
      </c>
      <c r="BD473" s="65">
        <f t="shared" si="272"/>
        <v>0</v>
      </c>
      <c r="BE473" s="65">
        <f t="shared" si="272"/>
        <v>0</v>
      </c>
      <c r="BF473" s="65">
        <f t="shared" si="273"/>
        <v>0</v>
      </c>
      <c r="BG473" s="65">
        <f t="shared" si="273"/>
        <v>0</v>
      </c>
      <c r="BH473" s="65">
        <f t="shared" si="273"/>
        <v>0</v>
      </c>
      <c r="BI473" s="65">
        <f t="shared" si="273"/>
        <v>0</v>
      </c>
      <c r="BJ473" s="65">
        <f t="shared" si="273"/>
        <v>0</v>
      </c>
      <c r="BK473" s="65">
        <f t="shared" si="273"/>
        <v>0</v>
      </c>
    </row>
    <row r="474" spans="2:63" hidden="1" outlineLevel="1">
      <c r="B474" s="56" t="s">
        <v>49</v>
      </c>
      <c r="C474" s="56" t="s">
        <v>40</v>
      </c>
      <c r="D474" s="88">
        <f t="shared" si="249"/>
        <v>0</v>
      </c>
      <c r="E474" s="88">
        <f t="shared" si="250"/>
        <v>0</v>
      </c>
      <c r="F474" s="65">
        <f t="shared" si="251"/>
        <v>0</v>
      </c>
      <c r="G474" s="65">
        <f t="shared" si="252"/>
        <v>0</v>
      </c>
      <c r="H474" s="65">
        <f t="shared" si="253"/>
        <v>0</v>
      </c>
      <c r="J474" s="88">
        <f t="shared" si="254"/>
        <v>0.30233918275901323</v>
      </c>
      <c r="K474" s="88">
        <f t="shared" si="255"/>
        <v>0.12386860133278009</v>
      </c>
      <c r="L474" s="88">
        <f t="shared" si="256"/>
        <v>0.13222723531624195</v>
      </c>
      <c r="M474" s="88">
        <f t="shared" si="257"/>
        <v>0.1679988102863024</v>
      </c>
      <c r="N474" s="88">
        <f t="shared" si="258"/>
        <v>0.21758625555448893</v>
      </c>
      <c r="O474" s="88">
        <f t="shared" si="259"/>
        <v>5.5979914751173407E-2</v>
      </c>
      <c r="P474" s="65">
        <f t="shared" si="260"/>
        <v>0</v>
      </c>
      <c r="Q474" s="65">
        <f t="shared" si="260"/>
        <v>0</v>
      </c>
      <c r="R474" s="65">
        <f t="shared" si="260"/>
        <v>0</v>
      </c>
      <c r="S474" s="65">
        <f t="shared" si="248"/>
        <v>0</v>
      </c>
      <c r="T474" s="65">
        <f t="shared" si="261"/>
        <v>0</v>
      </c>
      <c r="U474" s="65">
        <f t="shared" si="261"/>
        <v>0</v>
      </c>
      <c r="V474" s="89">
        <f t="shared" si="262"/>
        <v>0</v>
      </c>
      <c r="W474" s="89">
        <f t="shared" si="263"/>
        <v>0</v>
      </c>
      <c r="X474" s="89">
        <f t="shared" si="264"/>
        <v>0</v>
      </c>
      <c r="Y474" s="89">
        <f t="shared" si="265"/>
        <v>0</v>
      </c>
      <c r="Z474" s="89">
        <f t="shared" si="266"/>
        <v>0</v>
      </c>
      <c r="AA474" s="89">
        <f t="shared" si="266"/>
        <v>0</v>
      </c>
      <c r="AB474" s="89">
        <f t="shared" si="267"/>
        <v>0</v>
      </c>
      <c r="AC474" s="89">
        <f t="shared" si="268"/>
        <v>0</v>
      </c>
      <c r="AD474" s="89">
        <f t="shared" si="269"/>
        <v>0</v>
      </c>
      <c r="AE474" s="89">
        <f t="shared" si="270"/>
        <v>0</v>
      </c>
      <c r="AF474" s="89">
        <f t="shared" si="271"/>
        <v>0</v>
      </c>
      <c r="AG474" s="89">
        <f t="shared" si="271"/>
        <v>0</v>
      </c>
      <c r="AH474" s="65">
        <v>0</v>
      </c>
      <c r="AI474" s="65">
        <v>0</v>
      </c>
      <c r="AJ474" s="65">
        <v>0</v>
      </c>
      <c r="AK474" s="65">
        <v>0</v>
      </c>
      <c r="AL474" s="65">
        <v>0</v>
      </c>
      <c r="AM474" s="65">
        <v>0</v>
      </c>
      <c r="AN474" s="89">
        <v>0</v>
      </c>
      <c r="AO474" s="89">
        <v>0</v>
      </c>
      <c r="AP474" s="89">
        <v>0</v>
      </c>
      <c r="AQ474" s="89">
        <v>0</v>
      </c>
      <c r="AR474" s="89">
        <v>0</v>
      </c>
      <c r="AS474" s="89">
        <v>0</v>
      </c>
      <c r="AT474" s="89">
        <v>0</v>
      </c>
      <c r="AU474" s="89">
        <v>0</v>
      </c>
      <c r="AV474" s="89">
        <v>0</v>
      </c>
      <c r="AW474" s="89">
        <v>0</v>
      </c>
      <c r="AX474" s="89">
        <v>0</v>
      </c>
      <c r="AY474" s="89">
        <v>0</v>
      </c>
      <c r="AZ474" s="65">
        <f t="shared" si="272"/>
        <v>0</v>
      </c>
      <c r="BA474" s="65">
        <f t="shared" si="272"/>
        <v>0</v>
      </c>
      <c r="BB474" s="65">
        <f t="shared" si="272"/>
        <v>0</v>
      </c>
      <c r="BC474" s="65">
        <f t="shared" si="272"/>
        <v>0</v>
      </c>
      <c r="BD474" s="65">
        <f t="shared" si="272"/>
        <v>0</v>
      </c>
      <c r="BE474" s="65">
        <f t="shared" si="272"/>
        <v>0</v>
      </c>
      <c r="BF474" s="65">
        <f t="shared" si="273"/>
        <v>0</v>
      </c>
      <c r="BG474" s="65">
        <f t="shared" si="273"/>
        <v>0</v>
      </c>
      <c r="BH474" s="65">
        <f t="shared" si="273"/>
        <v>0</v>
      </c>
      <c r="BI474" s="65">
        <f t="shared" si="273"/>
        <v>0</v>
      </c>
      <c r="BJ474" s="65">
        <f t="shared" si="273"/>
        <v>0</v>
      </c>
      <c r="BK474" s="65">
        <f t="shared" si="273"/>
        <v>0</v>
      </c>
    </row>
    <row r="475" spans="2:63" hidden="1" outlineLevel="1">
      <c r="B475" s="56" t="s">
        <v>49</v>
      </c>
      <c r="C475" s="56" t="s">
        <v>129</v>
      </c>
      <c r="D475" s="88">
        <f t="shared" si="249"/>
        <v>0</v>
      </c>
      <c r="E475" s="88">
        <f t="shared" si="250"/>
        <v>0.5</v>
      </c>
      <c r="F475" s="65">
        <f t="shared" si="251"/>
        <v>0</v>
      </c>
      <c r="G475" s="65">
        <f t="shared" si="252"/>
        <v>0</v>
      </c>
      <c r="H475" s="65">
        <f t="shared" si="253"/>
        <v>0</v>
      </c>
      <c r="J475" s="88">
        <f t="shared" si="254"/>
        <v>1.4668891773991041E-2</v>
      </c>
      <c r="K475" s="88">
        <f t="shared" si="255"/>
        <v>0.41332413647641619</v>
      </c>
      <c r="L475" s="88">
        <f t="shared" si="256"/>
        <v>0.32970589534679895</v>
      </c>
      <c r="M475" s="88">
        <f t="shared" si="257"/>
        <v>0</v>
      </c>
      <c r="N475" s="88">
        <f t="shared" si="258"/>
        <v>0.24230107640279383</v>
      </c>
      <c r="O475" s="88">
        <f t="shared" si="259"/>
        <v>0</v>
      </c>
      <c r="P475" s="65">
        <f t="shared" si="260"/>
        <v>0</v>
      </c>
      <c r="Q475" s="65">
        <f t="shared" si="260"/>
        <v>0</v>
      </c>
      <c r="R475" s="65">
        <f t="shared" si="260"/>
        <v>0</v>
      </c>
      <c r="S475" s="65">
        <f t="shared" si="248"/>
        <v>0</v>
      </c>
      <c r="T475" s="65">
        <f t="shared" si="261"/>
        <v>0</v>
      </c>
      <c r="U475" s="65">
        <f t="shared" si="261"/>
        <v>0</v>
      </c>
      <c r="V475" s="89">
        <f t="shared" si="262"/>
        <v>0</v>
      </c>
      <c r="W475" s="89">
        <f t="shared" si="263"/>
        <v>0</v>
      </c>
      <c r="X475" s="89">
        <f t="shared" si="264"/>
        <v>0</v>
      </c>
      <c r="Y475" s="89">
        <f t="shared" si="265"/>
        <v>0</v>
      </c>
      <c r="Z475" s="89">
        <f t="shared" si="266"/>
        <v>0</v>
      </c>
      <c r="AA475" s="89">
        <f t="shared" si="266"/>
        <v>0</v>
      </c>
      <c r="AB475" s="89">
        <f t="shared" si="267"/>
        <v>0</v>
      </c>
      <c r="AC475" s="89">
        <f t="shared" si="268"/>
        <v>0</v>
      </c>
      <c r="AD475" s="89">
        <f t="shared" si="269"/>
        <v>0</v>
      </c>
      <c r="AE475" s="89">
        <f t="shared" si="270"/>
        <v>0</v>
      </c>
      <c r="AF475" s="89">
        <f t="shared" si="271"/>
        <v>0</v>
      </c>
      <c r="AG475" s="89">
        <f t="shared" si="271"/>
        <v>0</v>
      </c>
      <c r="AH475" s="65">
        <v>10293</v>
      </c>
      <c r="AI475" s="65">
        <v>290025</v>
      </c>
      <c r="AJ475" s="65">
        <v>231351</v>
      </c>
      <c r="AK475" s="65">
        <v>0</v>
      </c>
      <c r="AL475" s="65">
        <v>170020</v>
      </c>
      <c r="AM475" s="65">
        <v>0</v>
      </c>
      <c r="AN475" s="89">
        <v>17253155</v>
      </c>
      <c r="AO475" s="89">
        <v>355045612</v>
      </c>
      <c r="AP475" s="89">
        <v>352608405</v>
      </c>
      <c r="AQ475" s="89">
        <v>0</v>
      </c>
      <c r="AR475" s="89">
        <v>279479374</v>
      </c>
      <c r="AS475" s="89">
        <v>0</v>
      </c>
      <c r="AT475" s="89">
        <v>9090239</v>
      </c>
      <c r="AU475" s="89">
        <v>264994455</v>
      </c>
      <c r="AV475" s="89">
        <v>202232415</v>
      </c>
      <c r="AW475" s="89">
        <v>0</v>
      </c>
      <c r="AX475" s="89">
        <v>147747127</v>
      </c>
      <c r="AY475" s="89">
        <v>0</v>
      </c>
      <c r="AZ475" s="65">
        <f t="shared" si="272"/>
        <v>1676.2027591567085</v>
      </c>
      <c r="BA475" s="65">
        <f t="shared" si="272"/>
        <v>1224.1896801999828</v>
      </c>
      <c r="BB475" s="65">
        <f t="shared" si="272"/>
        <v>1524.1274297496013</v>
      </c>
      <c r="BC475" s="65">
        <f t="shared" si="272"/>
        <v>0</v>
      </c>
      <c r="BD475" s="65">
        <f t="shared" si="272"/>
        <v>1643.8029290671686</v>
      </c>
      <c r="BE475" s="65">
        <f t="shared" si="272"/>
        <v>0</v>
      </c>
      <c r="BF475" s="65">
        <f t="shared" si="273"/>
        <v>883.14767317594476</v>
      </c>
      <c r="BG475" s="65">
        <f t="shared" si="273"/>
        <v>913.69521592966123</v>
      </c>
      <c r="BH475" s="65">
        <f t="shared" si="273"/>
        <v>874.13676621237857</v>
      </c>
      <c r="BI475" s="65">
        <f t="shared" si="273"/>
        <v>0</v>
      </c>
      <c r="BJ475" s="65">
        <f t="shared" si="273"/>
        <v>868.99851193977179</v>
      </c>
      <c r="BK475" s="65">
        <f t="shared" si="273"/>
        <v>0</v>
      </c>
    </row>
    <row r="476" spans="2:63" hidden="1" outlineLevel="1">
      <c r="B476" s="56" t="s">
        <v>49</v>
      </c>
      <c r="C476" s="56" t="s">
        <v>130</v>
      </c>
      <c r="D476" s="88">
        <f t="shared" si="249"/>
        <v>0</v>
      </c>
      <c r="E476" s="88">
        <f t="shared" si="250"/>
        <v>0.5</v>
      </c>
      <c r="F476" s="65">
        <f t="shared" si="251"/>
        <v>0</v>
      </c>
      <c r="G476" s="65">
        <f t="shared" si="252"/>
        <v>0</v>
      </c>
      <c r="H476" s="65">
        <f t="shared" si="253"/>
        <v>0</v>
      </c>
      <c r="J476" s="88">
        <f t="shared" si="254"/>
        <v>0.11850145364797647</v>
      </c>
      <c r="K476" s="88">
        <f t="shared" si="255"/>
        <v>0.40868782022527445</v>
      </c>
      <c r="L476" s="88">
        <f t="shared" si="256"/>
        <v>0.14361449207122165</v>
      </c>
      <c r="M476" s="88">
        <f t="shared" si="257"/>
        <v>0</v>
      </c>
      <c r="N476" s="88">
        <f t="shared" si="258"/>
        <v>0.32919623405552745</v>
      </c>
      <c r="O476" s="88">
        <f t="shared" si="259"/>
        <v>0</v>
      </c>
      <c r="P476" s="65">
        <f t="shared" si="260"/>
        <v>0</v>
      </c>
      <c r="Q476" s="65">
        <f t="shared" si="260"/>
        <v>0</v>
      </c>
      <c r="R476" s="65">
        <f t="shared" si="260"/>
        <v>0</v>
      </c>
      <c r="S476" s="65">
        <f t="shared" si="248"/>
        <v>0</v>
      </c>
      <c r="T476" s="65">
        <f t="shared" si="261"/>
        <v>0</v>
      </c>
      <c r="U476" s="65">
        <f t="shared" si="261"/>
        <v>0</v>
      </c>
      <c r="V476" s="89">
        <f t="shared" si="262"/>
        <v>0</v>
      </c>
      <c r="W476" s="89">
        <f t="shared" si="263"/>
        <v>0</v>
      </c>
      <c r="X476" s="89">
        <f t="shared" si="264"/>
        <v>0</v>
      </c>
      <c r="Y476" s="89">
        <f t="shared" si="265"/>
        <v>0</v>
      </c>
      <c r="Z476" s="89">
        <f t="shared" si="266"/>
        <v>0</v>
      </c>
      <c r="AA476" s="89">
        <f t="shared" si="266"/>
        <v>0</v>
      </c>
      <c r="AB476" s="89">
        <f t="shared" si="267"/>
        <v>0</v>
      </c>
      <c r="AC476" s="89">
        <f t="shared" si="268"/>
        <v>0</v>
      </c>
      <c r="AD476" s="89">
        <f t="shared" si="269"/>
        <v>0</v>
      </c>
      <c r="AE476" s="89">
        <f t="shared" si="270"/>
        <v>0</v>
      </c>
      <c r="AF476" s="89">
        <f t="shared" si="271"/>
        <v>0</v>
      </c>
      <c r="AG476" s="89">
        <f t="shared" si="271"/>
        <v>0</v>
      </c>
      <c r="AH476" s="65">
        <v>1611203</v>
      </c>
      <c r="AI476" s="65">
        <v>5556717</v>
      </c>
      <c r="AJ476" s="65">
        <v>1952652</v>
      </c>
      <c r="AK476" s="65">
        <v>0</v>
      </c>
      <c r="AL476" s="65">
        <v>4475911</v>
      </c>
      <c r="AM476" s="65">
        <v>0</v>
      </c>
      <c r="AN476" s="89">
        <v>2949016394</v>
      </c>
      <c r="AO476" s="89">
        <v>8443463205</v>
      </c>
      <c r="AP476" s="89">
        <v>3041880104</v>
      </c>
      <c r="AQ476" s="89">
        <v>0</v>
      </c>
      <c r="AR476" s="89">
        <v>9401506784</v>
      </c>
      <c r="AS476" s="89">
        <v>0</v>
      </c>
      <c r="AT476" s="89">
        <v>1487139716</v>
      </c>
      <c r="AU476" s="89">
        <v>5131920160</v>
      </c>
      <c r="AV476" s="89">
        <v>1714659804</v>
      </c>
      <c r="AW476" s="89">
        <v>0</v>
      </c>
      <c r="AX476" s="89">
        <v>4118860835</v>
      </c>
      <c r="AY476" s="89">
        <v>0</v>
      </c>
      <c r="AZ476" s="65">
        <f t="shared" si="272"/>
        <v>1830.3195773592774</v>
      </c>
      <c r="BA476" s="65">
        <f t="shared" si="272"/>
        <v>1519.5057090364689</v>
      </c>
      <c r="BB476" s="65">
        <f t="shared" si="272"/>
        <v>1557.8198798352189</v>
      </c>
      <c r="BC476" s="65">
        <f t="shared" si="272"/>
        <v>0</v>
      </c>
      <c r="BD476" s="65">
        <f t="shared" si="272"/>
        <v>2100.4677671204813</v>
      </c>
      <c r="BE476" s="65">
        <f t="shared" si="272"/>
        <v>0</v>
      </c>
      <c r="BF476" s="65">
        <f t="shared" si="273"/>
        <v>922.99959471277054</v>
      </c>
      <c r="BG476" s="65">
        <f t="shared" si="273"/>
        <v>923.55255090370804</v>
      </c>
      <c r="BH476" s="65">
        <f t="shared" si="273"/>
        <v>878.11847886873852</v>
      </c>
      <c r="BI476" s="65">
        <f t="shared" si="273"/>
        <v>0</v>
      </c>
      <c r="BJ476" s="65">
        <f t="shared" si="273"/>
        <v>920.22849314921586</v>
      </c>
      <c r="BK476" s="65">
        <f t="shared" si="273"/>
        <v>0</v>
      </c>
    </row>
    <row r="477" spans="2:63" hidden="1" outlineLevel="1">
      <c r="B477" s="56" t="s">
        <v>49</v>
      </c>
      <c r="C477" s="56" t="s">
        <v>131</v>
      </c>
      <c r="D477" s="88">
        <f t="shared" si="249"/>
        <v>0</v>
      </c>
      <c r="E477" s="88">
        <f t="shared" si="250"/>
        <v>0</v>
      </c>
      <c r="F477" s="65">
        <f t="shared" si="251"/>
        <v>0</v>
      </c>
      <c r="G477" s="65">
        <f t="shared" si="252"/>
        <v>0</v>
      </c>
      <c r="H477" s="65">
        <f t="shared" si="253"/>
        <v>0</v>
      </c>
      <c r="J477" s="88">
        <f t="shared" si="254"/>
        <v>1.1374639517609019E-2</v>
      </c>
      <c r="K477" s="88">
        <f t="shared" si="255"/>
        <v>0.84615048501267154</v>
      </c>
      <c r="L477" s="88">
        <f t="shared" si="256"/>
        <v>0.14002272131434065</v>
      </c>
      <c r="M477" s="88">
        <f t="shared" si="257"/>
        <v>0</v>
      </c>
      <c r="N477" s="88">
        <f t="shared" si="258"/>
        <v>2.4521541553788342E-3</v>
      </c>
      <c r="O477" s="88">
        <f t="shared" si="259"/>
        <v>0</v>
      </c>
      <c r="P477" s="65">
        <f t="shared" si="260"/>
        <v>0</v>
      </c>
      <c r="Q477" s="65">
        <f t="shared" si="260"/>
        <v>0</v>
      </c>
      <c r="R477" s="65">
        <f t="shared" si="260"/>
        <v>0</v>
      </c>
      <c r="S477" s="65">
        <f t="shared" si="248"/>
        <v>0</v>
      </c>
      <c r="T477" s="65">
        <f t="shared" si="261"/>
        <v>0</v>
      </c>
      <c r="U477" s="65">
        <f t="shared" si="261"/>
        <v>0</v>
      </c>
      <c r="V477" s="89">
        <f t="shared" si="262"/>
        <v>0</v>
      </c>
      <c r="W477" s="89">
        <f t="shared" si="263"/>
        <v>0</v>
      </c>
      <c r="X477" s="89">
        <f t="shared" si="264"/>
        <v>0</v>
      </c>
      <c r="Y477" s="89">
        <f t="shared" si="265"/>
        <v>0</v>
      </c>
      <c r="Z477" s="89">
        <f t="shared" si="266"/>
        <v>0</v>
      </c>
      <c r="AA477" s="89">
        <f t="shared" si="266"/>
        <v>0</v>
      </c>
      <c r="AB477" s="89">
        <f t="shared" si="267"/>
        <v>0</v>
      </c>
      <c r="AC477" s="89">
        <f t="shared" si="268"/>
        <v>0</v>
      </c>
      <c r="AD477" s="89">
        <f t="shared" si="269"/>
        <v>0</v>
      </c>
      <c r="AE477" s="89">
        <f t="shared" si="270"/>
        <v>0</v>
      </c>
      <c r="AF477" s="89">
        <f t="shared" si="271"/>
        <v>0</v>
      </c>
      <c r="AG477" s="89">
        <f t="shared" si="271"/>
        <v>0</v>
      </c>
      <c r="AH477" s="65">
        <v>6508</v>
      </c>
      <c r="AI477" s="65">
        <v>484125</v>
      </c>
      <c r="AJ477" s="65">
        <v>80114</v>
      </c>
      <c r="AK477" s="65">
        <v>0</v>
      </c>
      <c r="AL477" s="65">
        <v>1403</v>
      </c>
      <c r="AM477" s="65">
        <v>0</v>
      </c>
      <c r="AN477" s="89">
        <v>9385120</v>
      </c>
      <c r="AO477" s="89">
        <v>565685914</v>
      </c>
      <c r="AP477" s="89">
        <v>86583918</v>
      </c>
      <c r="AQ477" s="89">
        <v>0</v>
      </c>
      <c r="AR477" s="89">
        <v>2271478</v>
      </c>
      <c r="AS477" s="89">
        <v>0</v>
      </c>
      <c r="AT477" s="89">
        <v>5674976</v>
      </c>
      <c r="AU477" s="89">
        <v>376649808</v>
      </c>
      <c r="AV477" s="89">
        <v>63258216</v>
      </c>
      <c r="AW477" s="89">
        <v>0</v>
      </c>
      <c r="AX477" s="89">
        <v>1226149</v>
      </c>
      <c r="AY477" s="89">
        <v>0</v>
      </c>
      <c r="AZ477" s="65">
        <f t="shared" si="272"/>
        <v>1442.0897357098954</v>
      </c>
      <c r="BA477" s="65">
        <f t="shared" si="272"/>
        <v>1168.4707751097339</v>
      </c>
      <c r="BB477" s="65">
        <f t="shared" si="272"/>
        <v>1080.7588935766532</v>
      </c>
      <c r="BC477" s="65">
        <f t="shared" si="272"/>
        <v>0</v>
      </c>
      <c r="BD477" s="65">
        <f t="shared" si="272"/>
        <v>1619.0149679258732</v>
      </c>
      <c r="BE477" s="65">
        <f t="shared" si="272"/>
        <v>0</v>
      </c>
      <c r="BF477" s="65">
        <f t="shared" si="273"/>
        <v>872</v>
      </c>
      <c r="BG477" s="65">
        <f t="shared" si="273"/>
        <v>778.00115259488769</v>
      </c>
      <c r="BH477" s="65">
        <f t="shared" si="273"/>
        <v>789.60251641410991</v>
      </c>
      <c r="BI477" s="65">
        <f t="shared" si="273"/>
        <v>0</v>
      </c>
      <c r="BJ477" s="65">
        <f t="shared" si="273"/>
        <v>873.94796863863155</v>
      </c>
      <c r="BK477" s="65">
        <f t="shared" si="273"/>
        <v>0</v>
      </c>
    </row>
    <row r="478" spans="2:63" hidden="1" outlineLevel="1">
      <c r="B478" s="56" t="s">
        <v>49</v>
      </c>
      <c r="C478" s="56" t="s">
        <v>132</v>
      </c>
      <c r="D478" s="88">
        <f t="shared" si="249"/>
        <v>0</v>
      </c>
      <c r="E478" s="88">
        <f t="shared" si="250"/>
        <v>0</v>
      </c>
      <c r="F478" s="65">
        <f t="shared" si="251"/>
        <v>0</v>
      </c>
      <c r="G478" s="65">
        <f t="shared" si="252"/>
        <v>0</v>
      </c>
      <c r="H478" s="65">
        <f t="shared" si="253"/>
        <v>0</v>
      </c>
      <c r="J478" s="88">
        <f t="shared" si="254"/>
        <v>0.30233918275901323</v>
      </c>
      <c r="K478" s="88">
        <f t="shared" si="255"/>
        <v>0.12386860133278009</v>
      </c>
      <c r="L478" s="88">
        <f t="shared" si="256"/>
        <v>0.13222723531624195</v>
      </c>
      <c r="M478" s="88">
        <f t="shared" si="257"/>
        <v>0.1679988102863024</v>
      </c>
      <c r="N478" s="88">
        <f t="shared" si="258"/>
        <v>0.21758625555448893</v>
      </c>
      <c r="O478" s="88">
        <f t="shared" si="259"/>
        <v>5.5979914751173407E-2</v>
      </c>
      <c r="P478" s="65">
        <f t="shared" si="260"/>
        <v>0</v>
      </c>
      <c r="Q478" s="65">
        <f t="shared" si="260"/>
        <v>0</v>
      </c>
      <c r="R478" s="65">
        <f t="shared" si="260"/>
        <v>0</v>
      </c>
      <c r="S478" s="65">
        <f t="shared" si="248"/>
        <v>0</v>
      </c>
      <c r="T478" s="65">
        <f t="shared" si="261"/>
        <v>0</v>
      </c>
      <c r="U478" s="65">
        <f t="shared" si="261"/>
        <v>0</v>
      </c>
      <c r="V478" s="89">
        <f t="shared" si="262"/>
        <v>0</v>
      </c>
      <c r="W478" s="89">
        <f t="shared" si="263"/>
        <v>0</v>
      </c>
      <c r="X478" s="89">
        <f t="shared" si="264"/>
        <v>0</v>
      </c>
      <c r="Y478" s="89">
        <f t="shared" si="265"/>
        <v>0</v>
      </c>
      <c r="Z478" s="89">
        <f t="shared" si="266"/>
        <v>0</v>
      </c>
      <c r="AA478" s="89">
        <f t="shared" si="266"/>
        <v>0</v>
      </c>
      <c r="AB478" s="89">
        <f t="shared" si="267"/>
        <v>0</v>
      </c>
      <c r="AC478" s="89">
        <f t="shared" si="268"/>
        <v>0</v>
      </c>
      <c r="AD478" s="89">
        <f t="shared" si="269"/>
        <v>0</v>
      </c>
      <c r="AE478" s="89">
        <f t="shared" si="270"/>
        <v>0</v>
      </c>
      <c r="AF478" s="89">
        <f t="shared" si="271"/>
        <v>0</v>
      </c>
      <c r="AG478" s="89">
        <f t="shared" si="271"/>
        <v>0</v>
      </c>
      <c r="AH478" s="65">
        <v>0</v>
      </c>
      <c r="AI478" s="65">
        <v>0</v>
      </c>
      <c r="AJ478" s="65">
        <v>0</v>
      </c>
      <c r="AK478" s="65">
        <v>0</v>
      </c>
      <c r="AL478" s="65">
        <v>0</v>
      </c>
      <c r="AM478" s="65">
        <v>0</v>
      </c>
      <c r="AN478" s="89">
        <v>0</v>
      </c>
      <c r="AO478" s="89">
        <v>0</v>
      </c>
      <c r="AP478" s="89">
        <v>0</v>
      </c>
      <c r="AQ478" s="89">
        <v>0</v>
      </c>
      <c r="AR478" s="89">
        <v>0</v>
      </c>
      <c r="AS478" s="89">
        <v>0</v>
      </c>
      <c r="AT478" s="89">
        <v>0</v>
      </c>
      <c r="AU478" s="89">
        <v>0</v>
      </c>
      <c r="AV478" s="89">
        <v>0</v>
      </c>
      <c r="AW478" s="89">
        <v>0</v>
      </c>
      <c r="AX478" s="89">
        <v>0</v>
      </c>
      <c r="AY478" s="89">
        <v>0</v>
      </c>
      <c r="AZ478" s="65">
        <f t="shared" si="272"/>
        <v>0</v>
      </c>
      <c r="BA478" s="65">
        <f t="shared" si="272"/>
        <v>0</v>
      </c>
      <c r="BB478" s="65">
        <f t="shared" si="272"/>
        <v>0</v>
      </c>
      <c r="BC478" s="65">
        <f t="shared" si="272"/>
        <v>0</v>
      </c>
      <c r="BD478" s="65">
        <f t="shared" si="272"/>
        <v>0</v>
      </c>
      <c r="BE478" s="65">
        <f t="shared" si="272"/>
        <v>0</v>
      </c>
      <c r="BF478" s="65">
        <f t="shared" si="273"/>
        <v>0</v>
      </c>
      <c r="BG478" s="65">
        <f t="shared" si="273"/>
        <v>0</v>
      </c>
      <c r="BH478" s="65">
        <f t="shared" si="273"/>
        <v>0</v>
      </c>
      <c r="BI478" s="65">
        <f t="shared" si="273"/>
        <v>0</v>
      </c>
      <c r="BJ478" s="65">
        <f t="shared" si="273"/>
        <v>0</v>
      </c>
      <c r="BK478" s="65">
        <f t="shared" si="273"/>
        <v>0</v>
      </c>
    </row>
    <row r="479" spans="2:63" hidden="1" outlineLevel="1">
      <c r="B479" s="56" t="s">
        <v>49</v>
      </c>
      <c r="C479" s="56" t="s">
        <v>133</v>
      </c>
      <c r="D479" s="88">
        <f t="shared" si="249"/>
        <v>0</v>
      </c>
      <c r="E479" s="88">
        <f t="shared" si="250"/>
        <v>0</v>
      </c>
      <c r="F479" s="65">
        <f t="shared" si="251"/>
        <v>0</v>
      </c>
      <c r="G479" s="65">
        <f t="shared" si="252"/>
        <v>0</v>
      </c>
      <c r="H479" s="65">
        <f t="shared" si="253"/>
        <v>0</v>
      </c>
      <c r="J479" s="88">
        <f t="shared" si="254"/>
        <v>0.30233918275901323</v>
      </c>
      <c r="K479" s="88">
        <f t="shared" si="255"/>
        <v>0.12386860133278009</v>
      </c>
      <c r="L479" s="88">
        <f t="shared" si="256"/>
        <v>0.13222723531624195</v>
      </c>
      <c r="M479" s="88">
        <f t="shared" si="257"/>
        <v>0.1679988102863024</v>
      </c>
      <c r="N479" s="88">
        <f t="shared" si="258"/>
        <v>0.21758625555448893</v>
      </c>
      <c r="O479" s="88">
        <f t="shared" si="259"/>
        <v>5.5979914751173407E-2</v>
      </c>
      <c r="P479" s="65">
        <f t="shared" si="260"/>
        <v>0</v>
      </c>
      <c r="Q479" s="65">
        <f t="shared" si="260"/>
        <v>0</v>
      </c>
      <c r="R479" s="65">
        <f t="shared" si="260"/>
        <v>0</v>
      </c>
      <c r="S479" s="65">
        <f t="shared" si="248"/>
        <v>0</v>
      </c>
      <c r="T479" s="65">
        <f t="shared" si="261"/>
        <v>0</v>
      </c>
      <c r="U479" s="65">
        <f t="shared" si="261"/>
        <v>0</v>
      </c>
      <c r="V479" s="89">
        <f t="shared" si="262"/>
        <v>0</v>
      </c>
      <c r="W479" s="89">
        <f t="shared" si="263"/>
        <v>0</v>
      </c>
      <c r="X479" s="89">
        <f t="shared" si="264"/>
        <v>0</v>
      </c>
      <c r="Y479" s="89">
        <f t="shared" si="265"/>
        <v>0</v>
      </c>
      <c r="Z479" s="89">
        <f t="shared" si="266"/>
        <v>0</v>
      </c>
      <c r="AA479" s="89">
        <f t="shared" si="266"/>
        <v>0</v>
      </c>
      <c r="AB479" s="89">
        <f t="shared" si="267"/>
        <v>0</v>
      </c>
      <c r="AC479" s="89">
        <f t="shared" si="268"/>
        <v>0</v>
      </c>
      <c r="AD479" s="89">
        <f t="shared" si="269"/>
        <v>0</v>
      </c>
      <c r="AE479" s="89">
        <f t="shared" si="270"/>
        <v>0</v>
      </c>
      <c r="AF479" s="89">
        <f t="shared" si="271"/>
        <v>0</v>
      </c>
      <c r="AG479" s="89">
        <f t="shared" si="271"/>
        <v>0</v>
      </c>
      <c r="AH479" s="65">
        <v>0</v>
      </c>
      <c r="AI479" s="65">
        <v>0</v>
      </c>
      <c r="AJ479" s="65">
        <v>0</v>
      </c>
      <c r="AK479" s="65">
        <v>0</v>
      </c>
      <c r="AL479" s="65">
        <v>0</v>
      </c>
      <c r="AM479" s="65">
        <v>0</v>
      </c>
      <c r="AN479" s="89">
        <v>0</v>
      </c>
      <c r="AO479" s="89">
        <v>0</v>
      </c>
      <c r="AP479" s="89">
        <v>0</v>
      </c>
      <c r="AQ479" s="89">
        <v>0</v>
      </c>
      <c r="AR479" s="89">
        <v>0</v>
      </c>
      <c r="AS479" s="89">
        <v>0</v>
      </c>
      <c r="AT479" s="89">
        <v>0</v>
      </c>
      <c r="AU479" s="89">
        <v>0</v>
      </c>
      <c r="AV479" s="89">
        <v>0</v>
      </c>
      <c r="AW479" s="89">
        <v>0</v>
      </c>
      <c r="AX479" s="89">
        <v>0</v>
      </c>
      <c r="AY479" s="89">
        <v>0</v>
      </c>
      <c r="AZ479" s="65">
        <f t="shared" si="272"/>
        <v>0</v>
      </c>
      <c r="BA479" s="65">
        <f t="shared" si="272"/>
        <v>0</v>
      </c>
      <c r="BB479" s="65">
        <f t="shared" si="272"/>
        <v>0</v>
      </c>
      <c r="BC479" s="65">
        <f t="shared" si="272"/>
        <v>0</v>
      </c>
      <c r="BD479" s="65">
        <f t="shared" si="272"/>
        <v>0</v>
      </c>
      <c r="BE479" s="65">
        <f t="shared" si="272"/>
        <v>0</v>
      </c>
      <c r="BF479" s="65">
        <f t="shared" si="273"/>
        <v>0</v>
      </c>
      <c r="BG479" s="65">
        <f t="shared" si="273"/>
        <v>0</v>
      </c>
      <c r="BH479" s="65">
        <f t="shared" si="273"/>
        <v>0</v>
      </c>
      <c r="BI479" s="65">
        <f t="shared" si="273"/>
        <v>0</v>
      </c>
      <c r="BJ479" s="65">
        <f t="shared" si="273"/>
        <v>0</v>
      </c>
      <c r="BK479" s="65">
        <f t="shared" si="273"/>
        <v>0</v>
      </c>
    </row>
    <row r="480" spans="2:63" hidden="1" outlineLevel="1">
      <c r="B480" s="56" t="s">
        <v>49</v>
      </c>
      <c r="C480" s="56" t="s">
        <v>134</v>
      </c>
      <c r="D480" s="88">
        <f t="shared" si="249"/>
        <v>0</v>
      </c>
      <c r="E480" s="88">
        <f t="shared" si="250"/>
        <v>0</v>
      </c>
      <c r="F480" s="65">
        <f t="shared" si="251"/>
        <v>0</v>
      </c>
      <c r="G480" s="65">
        <f t="shared" si="252"/>
        <v>0</v>
      </c>
      <c r="H480" s="65">
        <f t="shared" si="253"/>
        <v>0</v>
      </c>
      <c r="J480" s="88">
        <f t="shared" si="254"/>
        <v>0.30233918275901323</v>
      </c>
      <c r="K480" s="88">
        <f t="shared" si="255"/>
        <v>0.12386860133278009</v>
      </c>
      <c r="L480" s="88">
        <f t="shared" si="256"/>
        <v>0.13222723531624195</v>
      </c>
      <c r="M480" s="88">
        <f t="shared" si="257"/>
        <v>0.1679988102863024</v>
      </c>
      <c r="N480" s="88">
        <f t="shared" si="258"/>
        <v>0.21758625555448893</v>
      </c>
      <c r="O480" s="88">
        <f t="shared" si="259"/>
        <v>5.5979914751173407E-2</v>
      </c>
      <c r="P480" s="65">
        <f t="shared" si="260"/>
        <v>0</v>
      </c>
      <c r="Q480" s="65">
        <f t="shared" si="260"/>
        <v>0</v>
      </c>
      <c r="R480" s="65">
        <f t="shared" si="260"/>
        <v>0</v>
      </c>
      <c r="S480" s="65">
        <f t="shared" si="248"/>
        <v>0</v>
      </c>
      <c r="T480" s="65">
        <f t="shared" si="261"/>
        <v>0</v>
      </c>
      <c r="U480" s="65">
        <f t="shared" si="261"/>
        <v>0</v>
      </c>
      <c r="V480" s="89">
        <f t="shared" si="262"/>
        <v>0</v>
      </c>
      <c r="W480" s="89">
        <f t="shared" si="263"/>
        <v>0</v>
      </c>
      <c r="X480" s="89">
        <f t="shared" si="264"/>
        <v>0</v>
      </c>
      <c r="Y480" s="89">
        <f t="shared" si="265"/>
        <v>0</v>
      </c>
      <c r="Z480" s="89">
        <f t="shared" si="266"/>
        <v>0</v>
      </c>
      <c r="AA480" s="89">
        <f t="shared" si="266"/>
        <v>0</v>
      </c>
      <c r="AB480" s="89">
        <f t="shared" si="267"/>
        <v>0</v>
      </c>
      <c r="AC480" s="89">
        <f t="shared" si="268"/>
        <v>0</v>
      </c>
      <c r="AD480" s="89">
        <f t="shared" si="269"/>
        <v>0</v>
      </c>
      <c r="AE480" s="89">
        <f t="shared" si="270"/>
        <v>0</v>
      </c>
      <c r="AF480" s="89">
        <f t="shared" si="271"/>
        <v>0</v>
      </c>
      <c r="AG480" s="89">
        <f t="shared" si="271"/>
        <v>0</v>
      </c>
      <c r="AH480" s="65">
        <v>0</v>
      </c>
      <c r="AI480" s="65">
        <v>0</v>
      </c>
      <c r="AJ480" s="65">
        <v>0</v>
      </c>
      <c r="AK480" s="65">
        <v>0</v>
      </c>
      <c r="AL480" s="65">
        <v>0</v>
      </c>
      <c r="AM480" s="65">
        <v>0</v>
      </c>
      <c r="AN480" s="89">
        <v>0</v>
      </c>
      <c r="AO480" s="89">
        <v>0</v>
      </c>
      <c r="AP480" s="89">
        <v>0</v>
      </c>
      <c r="AQ480" s="89">
        <v>0</v>
      </c>
      <c r="AR480" s="89">
        <v>0</v>
      </c>
      <c r="AS480" s="89">
        <v>0</v>
      </c>
      <c r="AT480" s="89">
        <v>0</v>
      </c>
      <c r="AU480" s="89">
        <v>0</v>
      </c>
      <c r="AV480" s="89">
        <v>0</v>
      </c>
      <c r="AW480" s="89">
        <v>0</v>
      </c>
      <c r="AX480" s="89">
        <v>0</v>
      </c>
      <c r="AY480" s="89">
        <v>0</v>
      </c>
      <c r="AZ480" s="65">
        <f t="shared" si="272"/>
        <v>0</v>
      </c>
      <c r="BA480" s="65">
        <f t="shared" si="272"/>
        <v>0</v>
      </c>
      <c r="BB480" s="65">
        <f t="shared" si="272"/>
        <v>0</v>
      </c>
      <c r="BC480" s="65">
        <f t="shared" si="272"/>
        <v>0</v>
      </c>
      <c r="BD480" s="65">
        <f t="shared" si="272"/>
        <v>0</v>
      </c>
      <c r="BE480" s="65">
        <f t="shared" si="272"/>
        <v>0</v>
      </c>
      <c r="BF480" s="65">
        <f t="shared" si="273"/>
        <v>0</v>
      </c>
      <c r="BG480" s="65">
        <f t="shared" si="273"/>
        <v>0</v>
      </c>
      <c r="BH480" s="65">
        <f t="shared" si="273"/>
        <v>0</v>
      </c>
      <c r="BI480" s="65">
        <f t="shared" si="273"/>
        <v>0</v>
      </c>
      <c r="BJ480" s="65">
        <f t="shared" si="273"/>
        <v>0</v>
      </c>
      <c r="BK480" s="65">
        <f t="shared" si="273"/>
        <v>0</v>
      </c>
    </row>
    <row r="481" spans="2:63" hidden="1" outlineLevel="1">
      <c r="B481" s="56" t="s">
        <v>49</v>
      </c>
      <c r="C481" s="56" t="s">
        <v>39</v>
      </c>
      <c r="D481" s="88">
        <f t="shared" si="249"/>
        <v>0</v>
      </c>
      <c r="E481" s="88">
        <f t="shared" si="250"/>
        <v>0</v>
      </c>
      <c r="F481" s="65">
        <f t="shared" si="251"/>
        <v>0</v>
      </c>
      <c r="G481" s="65">
        <f t="shared" si="252"/>
        <v>0</v>
      </c>
      <c r="H481" s="65">
        <f t="shared" si="253"/>
        <v>0</v>
      </c>
      <c r="J481" s="88">
        <f t="shared" si="254"/>
        <v>0.30233918275901323</v>
      </c>
      <c r="K481" s="88">
        <f t="shared" si="255"/>
        <v>0.12386860133278009</v>
      </c>
      <c r="L481" s="88">
        <f t="shared" si="256"/>
        <v>0.13222723531624195</v>
      </c>
      <c r="M481" s="88">
        <f t="shared" si="257"/>
        <v>0.1679988102863024</v>
      </c>
      <c r="N481" s="88">
        <f t="shared" si="258"/>
        <v>0.21758625555448893</v>
      </c>
      <c r="O481" s="88">
        <f t="shared" si="259"/>
        <v>5.5979914751173407E-2</v>
      </c>
      <c r="P481" s="65">
        <f t="shared" si="260"/>
        <v>0</v>
      </c>
      <c r="Q481" s="65">
        <f t="shared" si="260"/>
        <v>0</v>
      </c>
      <c r="R481" s="65">
        <f t="shared" si="260"/>
        <v>0</v>
      </c>
      <c r="S481" s="65">
        <f t="shared" si="248"/>
        <v>0</v>
      </c>
      <c r="T481" s="65">
        <f t="shared" si="261"/>
        <v>0</v>
      </c>
      <c r="U481" s="65">
        <f t="shared" si="261"/>
        <v>0</v>
      </c>
      <c r="V481" s="89">
        <f t="shared" si="262"/>
        <v>0</v>
      </c>
      <c r="W481" s="89">
        <f t="shared" si="263"/>
        <v>0</v>
      </c>
      <c r="X481" s="89">
        <f t="shared" si="264"/>
        <v>0</v>
      </c>
      <c r="Y481" s="89">
        <f t="shared" si="265"/>
        <v>0</v>
      </c>
      <c r="Z481" s="89">
        <f t="shared" si="266"/>
        <v>0</v>
      </c>
      <c r="AA481" s="89">
        <f t="shared" si="266"/>
        <v>0</v>
      </c>
      <c r="AB481" s="89">
        <f t="shared" si="267"/>
        <v>0</v>
      </c>
      <c r="AC481" s="89">
        <f t="shared" si="268"/>
        <v>0</v>
      </c>
      <c r="AD481" s="89">
        <f t="shared" si="269"/>
        <v>0</v>
      </c>
      <c r="AE481" s="89">
        <f t="shared" si="270"/>
        <v>0</v>
      </c>
      <c r="AF481" s="89">
        <f t="shared" si="271"/>
        <v>0</v>
      </c>
      <c r="AG481" s="89">
        <f t="shared" si="271"/>
        <v>0</v>
      </c>
      <c r="AH481" s="65">
        <v>0</v>
      </c>
      <c r="AI481" s="65">
        <v>0</v>
      </c>
      <c r="AJ481" s="65">
        <v>0</v>
      </c>
      <c r="AK481" s="65">
        <v>0</v>
      </c>
      <c r="AL481" s="65">
        <v>0</v>
      </c>
      <c r="AM481" s="65">
        <v>0</v>
      </c>
      <c r="AN481" s="89">
        <v>0</v>
      </c>
      <c r="AO481" s="89">
        <v>0</v>
      </c>
      <c r="AP481" s="89">
        <v>0</v>
      </c>
      <c r="AQ481" s="89">
        <v>0</v>
      </c>
      <c r="AR481" s="89">
        <v>0</v>
      </c>
      <c r="AS481" s="89">
        <v>0</v>
      </c>
      <c r="AT481" s="89">
        <v>0</v>
      </c>
      <c r="AU481" s="89">
        <v>0</v>
      </c>
      <c r="AV481" s="89">
        <v>0</v>
      </c>
      <c r="AW481" s="89">
        <v>0</v>
      </c>
      <c r="AX481" s="89">
        <v>0</v>
      </c>
      <c r="AY481" s="89">
        <v>0</v>
      </c>
      <c r="AZ481" s="65">
        <f t="shared" si="272"/>
        <v>0</v>
      </c>
      <c r="BA481" s="65">
        <f t="shared" si="272"/>
        <v>0</v>
      </c>
      <c r="BB481" s="65">
        <f t="shared" si="272"/>
        <v>0</v>
      </c>
      <c r="BC481" s="65">
        <f t="shared" si="272"/>
        <v>0</v>
      </c>
      <c r="BD481" s="65">
        <f t="shared" si="272"/>
        <v>0</v>
      </c>
      <c r="BE481" s="65">
        <f t="shared" si="272"/>
        <v>0</v>
      </c>
      <c r="BF481" s="65">
        <f t="shared" si="273"/>
        <v>0</v>
      </c>
      <c r="BG481" s="65">
        <f t="shared" si="273"/>
        <v>0</v>
      </c>
      <c r="BH481" s="65">
        <f t="shared" si="273"/>
        <v>0</v>
      </c>
      <c r="BI481" s="65">
        <f t="shared" si="273"/>
        <v>0</v>
      </c>
      <c r="BJ481" s="65">
        <f t="shared" si="273"/>
        <v>0</v>
      </c>
      <c r="BK481" s="65">
        <f t="shared" si="273"/>
        <v>0</v>
      </c>
    </row>
    <row r="482" spans="2:63" hidden="1" outlineLevel="1">
      <c r="B482" s="56" t="s">
        <v>49</v>
      </c>
      <c r="C482" s="56" t="s">
        <v>38</v>
      </c>
      <c r="D482" s="88">
        <f t="shared" si="249"/>
        <v>0</v>
      </c>
      <c r="E482" s="88">
        <f t="shared" si="250"/>
        <v>0</v>
      </c>
      <c r="F482" s="65">
        <f t="shared" si="251"/>
        <v>0</v>
      </c>
      <c r="G482" s="65">
        <f t="shared" si="252"/>
        <v>0</v>
      </c>
      <c r="H482" s="65">
        <f t="shared" si="253"/>
        <v>0</v>
      </c>
      <c r="J482" s="88">
        <f t="shared" si="254"/>
        <v>0.30233918275901323</v>
      </c>
      <c r="K482" s="88">
        <f t="shared" si="255"/>
        <v>0.12386860133278009</v>
      </c>
      <c r="L482" s="88">
        <f t="shared" si="256"/>
        <v>0.13222723531624195</v>
      </c>
      <c r="M482" s="88">
        <f t="shared" si="257"/>
        <v>0.1679988102863024</v>
      </c>
      <c r="N482" s="88">
        <f t="shared" si="258"/>
        <v>0.21758625555448893</v>
      </c>
      <c r="O482" s="88">
        <f t="shared" si="259"/>
        <v>5.5979914751173407E-2</v>
      </c>
      <c r="P482" s="65">
        <f t="shared" si="260"/>
        <v>0</v>
      </c>
      <c r="Q482" s="65">
        <f t="shared" si="260"/>
        <v>0</v>
      </c>
      <c r="R482" s="65">
        <f t="shared" si="260"/>
        <v>0</v>
      </c>
      <c r="S482" s="65">
        <f t="shared" si="248"/>
        <v>0</v>
      </c>
      <c r="T482" s="65">
        <f t="shared" si="261"/>
        <v>0</v>
      </c>
      <c r="U482" s="65">
        <f t="shared" si="261"/>
        <v>0</v>
      </c>
      <c r="V482" s="89">
        <f t="shared" si="262"/>
        <v>0</v>
      </c>
      <c r="W482" s="89">
        <f t="shared" si="263"/>
        <v>0</v>
      </c>
      <c r="X482" s="89">
        <f t="shared" si="264"/>
        <v>0</v>
      </c>
      <c r="Y482" s="89">
        <f t="shared" si="265"/>
        <v>0</v>
      </c>
      <c r="Z482" s="89">
        <f t="shared" si="266"/>
        <v>0</v>
      </c>
      <c r="AA482" s="89">
        <f t="shared" si="266"/>
        <v>0</v>
      </c>
      <c r="AB482" s="89">
        <f t="shared" si="267"/>
        <v>0</v>
      </c>
      <c r="AC482" s="89">
        <f t="shared" si="268"/>
        <v>0</v>
      </c>
      <c r="AD482" s="89">
        <f t="shared" si="269"/>
        <v>0</v>
      </c>
      <c r="AE482" s="89">
        <f t="shared" si="270"/>
        <v>0</v>
      </c>
      <c r="AF482" s="89">
        <f t="shared" si="271"/>
        <v>0</v>
      </c>
      <c r="AG482" s="89">
        <f t="shared" si="271"/>
        <v>0</v>
      </c>
      <c r="AH482" s="65">
        <v>0</v>
      </c>
      <c r="AI482" s="65">
        <v>0</v>
      </c>
      <c r="AJ482" s="65">
        <v>0</v>
      </c>
      <c r="AK482" s="65">
        <v>0</v>
      </c>
      <c r="AL482" s="65">
        <v>0</v>
      </c>
      <c r="AM482" s="65">
        <v>0</v>
      </c>
      <c r="AN482" s="89">
        <v>0</v>
      </c>
      <c r="AO482" s="89">
        <v>0</v>
      </c>
      <c r="AP482" s="89">
        <v>0</v>
      </c>
      <c r="AQ482" s="89">
        <v>0</v>
      </c>
      <c r="AR482" s="89">
        <v>0</v>
      </c>
      <c r="AS482" s="89">
        <v>0</v>
      </c>
      <c r="AT482" s="89">
        <v>0</v>
      </c>
      <c r="AU482" s="89">
        <v>0</v>
      </c>
      <c r="AV482" s="89">
        <v>0</v>
      </c>
      <c r="AW482" s="89">
        <v>0</v>
      </c>
      <c r="AX482" s="89">
        <v>0</v>
      </c>
      <c r="AY482" s="89">
        <v>0</v>
      </c>
      <c r="AZ482" s="65">
        <f t="shared" si="272"/>
        <v>0</v>
      </c>
      <c r="BA482" s="65">
        <f t="shared" si="272"/>
        <v>0</v>
      </c>
      <c r="BB482" s="65">
        <f t="shared" si="272"/>
        <v>0</v>
      </c>
      <c r="BC482" s="65">
        <f t="shared" si="272"/>
        <v>0</v>
      </c>
      <c r="BD482" s="65">
        <f t="shared" si="272"/>
        <v>0</v>
      </c>
      <c r="BE482" s="65">
        <f t="shared" si="272"/>
        <v>0</v>
      </c>
      <c r="BF482" s="65">
        <f t="shared" si="273"/>
        <v>0</v>
      </c>
      <c r="BG482" s="65">
        <f t="shared" si="273"/>
        <v>0</v>
      </c>
      <c r="BH482" s="65">
        <f t="shared" si="273"/>
        <v>0</v>
      </c>
      <c r="BI482" s="65">
        <f t="shared" si="273"/>
        <v>0</v>
      </c>
      <c r="BJ482" s="65">
        <f t="shared" si="273"/>
        <v>0</v>
      </c>
      <c r="BK482" s="65">
        <f t="shared" si="273"/>
        <v>0</v>
      </c>
    </row>
    <row r="483" spans="2:63" hidden="1" outlineLevel="1">
      <c r="B483" s="56" t="s">
        <v>49</v>
      </c>
      <c r="C483" s="56" t="s">
        <v>37</v>
      </c>
      <c r="D483" s="88">
        <f t="shared" si="249"/>
        <v>0</v>
      </c>
      <c r="E483" s="88">
        <f t="shared" si="250"/>
        <v>0</v>
      </c>
      <c r="F483" s="65">
        <f t="shared" si="251"/>
        <v>0</v>
      </c>
      <c r="G483" s="65">
        <f t="shared" si="252"/>
        <v>0</v>
      </c>
      <c r="H483" s="65">
        <f t="shared" si="253"/>
        <v>0</v>
      </c>
      <c r="J483" s="88">
        <f t="shared" si="254"/>
        <v>0.30233918275901323</v>
      </c>
      <c r="K483" s="88">
        <f t="shared" si="255"/>
        <v>0.12386860133278009</v>
      </c>
      <c r="L483" s="88">
        <f t="shared" si="256"/>
        <v>0.13222723531624195</v>
      </c>
      <c r="M483" s="88">
        <f t="shared" si="257"/>
        <v>0.1679988102863024</v>
      </c>
      <c r="N483" s="88">
        <f t="shared" si="258"/>
        <v>0.21758625555448893</v>
      </c>
      <c r="O483" s="88">
        <f t="shared" si="259"/>
        <v>5.5979914751173407E-2</v>
      </c>
      <c r="P483" s="65">
        <f t="shared" si="260"/>
        <v>0</v>
      </c>
      <c r="Q483" s="65">
        <f t="shared" si="260"/>
        <v>0</v>
      </c>
      <c r="R483" s="65">
        <f t="shared" si="260"/>
        <v>0</v>
      </c>
      <c r="S483" s="65">
        <f t="shared" si="248"/>
        <v>0</v>
      </c>
      <c r="T483" s="65">
        <f t="shared" si="261"/>
        <v>0</v>
      </c>
      <c r="U483" s="65">
        <f t="shared" si="261"/>
        <v>0</v>
      </c>
      <c r="V483" s="89">
        <f t="shared" si="262"/>
        <v>0</v>
      </c>
      <c r="W483" s="89">
        <f t="shared" si="263"/>
        <v>0</v>
      </c>
      <c r="X483" s="89">
        <f t="shared" si="264"/>
        <v>0</v>
      </c>
      <c r="Y483" s="89">
        <f t="shared" si="265"/>
        <v>0</v>
      </c>
      <c r="Z483" s="89">
        <f t="shared" si="266"/>
        <v>0</v>
      </c>
      <c r="AA483" s="89">
        <f t="shared" si="266"/>
        <v>0</v>
      </c>
      <c r="AB483" s="89">
        <f t="shared" si="267"/>
        <v>0</v>
      </c>
      <c r="AC483" s="89">
        <f t="shared" si="268"/>
        <v>0</v>
      </c>
      <c r="AD483" s="89">
        <f t="shared" si="269"/>
        <v>0</v>
      </c>
      <c r="AE483" s="89">
        <f t="shared" si="270"/>
        <v>0</v>
      </c>
      <c r="AF483" s="89">
        <f t="shared" si="271"/>
        <v>0</v>
      </c>
      <c r="AG483" s="89">
        <f t="shared" si="271"/>
        <v>0</v>
      </c>
      <c r="AH483" s="65">
        <v>0</v>
      </c>
      <c r="AI483" s="65">
        <v>0</v>
      </c>
      <c r="AJ483" s="65">
        <v>0</v>
      </c>
      <c r="AK483" s="65">
        <v>0</v>
      </c>
      <c r="AL483" s="65">
        <v>0</v>
      </c>
      <c r="AM483" s="65">
        <v>0</v>
      </c>
      <c r="AN483" s="89">
        <v>0</v>
      </c>
      <c r="AO483" s="89">
        <v>0</v>
      </c>
      <c r="AP483" s="89">
        <v>0</v>
      </c>
      <c r="AQ483" s="89">
        <v>0</v>
      </c>
      <c r="AR483" s="89">
        <v>0</v>
      </c>
      <c r="AS483" s="89">
        <v>0</v>
      </c>
      <c r="AT483" s="89">
        <v>0</v>
      </c>
      <c r="AU483" s="89">
        <v>0</v>
      </c>
      <c r="AV483" s="89">
        <v>0</v>
      </c>
      <c r="AW483" s="89">
        <v>0</v>
      </c>
      <c r="AX483" s="89">
        <v>0</v>
      </c>
      <c r="AY483" s="89">
        <v>0</v>
      </c>
      <c r="AZ483" s="65">
        <f t="shared" si="272"/>
        <v>0</v>
      </c>
      <c r="BA483" s="65">
        <f t="shared" si="272"/>
        <v>0</v>
      </c>
      <c r="BB483" s="65">
        <f t="shared" si="272"/>
        <v>0</v>
      </c>
      <c r="BC483" s="65">
        <f t="shared" si="272"/>
        <v>0</v>
      </c>
      <c r="BD483" s="65">
        <f t="shared" si="272"/>
        <v>0</v>
      </c>
      <c r="BE483" s="65">
        <f t="shared" si="272"/>
        <v>0</v>
      </c>
      <c r="BF483" s="65">
        <f t="shared" si="273"/>
        <v>0</v>
      </c>
      <c r="BG483" s="65">
        <f t="shared" si="273"/>
        <v>0</v>
      </c>
      <c r="BH483" s="65">
        <f t="shared" si="273"/>
        <v>0</v>
      </c>
      <c r="BI483" s="65">
        <f t="shared" si="273"/>
        <v>0</v>
      </c>
      <c r="BJ483" s="65">
        <f t="shared" si="273"/>
        <v>0</v>
      </c>
      <c r="BK483" s="65">
        <f t="shared" si="273"/>
        <v>0</v>
      </c>
    </row>
    <row r="484" spans="2:63" hidden="1" outlineLevel="1">
      <c r="B484" s="56" t="s">
        <v>49</v>
      </c>
      <c r="C484" s="56" t="s">
        <v>36</v>
      </c>
      <c r="D484" s="88">
        <f t="shared" si="249"/>
        <v>0</v>
      </c>
      <c r="E484" s="88">
        <f t="shared" si="250"/>
        <v>0</v>
      </c>
      <c r="F484" s="65">
        <f t="shared" si="251"/>
        <v>0</v>
      </c>
      <c r="G484" s="65">
        <f t="shared" si="252"/>
        <v>0</v>
      </c>
      <c r="H484" s="65">
        <f t="shared" si="253"/>
        <v>0</v>
      </c>
      <c r="J484" s="88">
        <f t="shared" si="254"/>
        <v>0.30233918275901323</v>
      </c>
      <c r="K484" s="88">
        <f t="shared" si="255"/>
        <v>0.12386860133278009</v>
      </c>
      <c r="L484" s="88">
        <f t="shared" si="256"/>
        <v>0.13222723531624195</v>
      </c>
      <c r="M484" s="88">
        <f t="shared" si="257"/>
        <v>0.1679988102863024</v>
      </c>
      <c r="N484" s="88">
        <f t="shared" si="258"/>
        <v>0.21758625555448893</v>
      </c>
      <c r="O484" s="88">
        <f t="shared" si="259"/>
        <v>5.5979914751173407E-2</v>
      </c>
      <c r="P484" s="65">
        <f t="shared" si="260"/>
        <v>0</v>
      </c>
      <c r="Q484" s="65">
        <f t="shared" si="260"/>
        <v>0</v>
      </c>
      <c r="R484" s="65">
        <f t="shared" si="260"/>
        <v>0</v>
      </c>
      <c r="S484" s="65">
        <f t="shared" si="248"/>
        <v>0</v>
      </c>
      <c r="T484" s="65">
        <f t="shared" si="261"/>
        <v>0</v>
      </c>
      <c r="U484" s="65">
        <f t="shared" si="261"/>
        <v>0</v>
      </c>
      <c r="V484" s="89">
        <f t="shared" si="262"/>
        <v>0</v>
      </c>
      <c r="W484" s="89">
        <f t="shared" si="263"/>
        <v>0</v>
      </c>
      <c r="X484" s="89">
        <f t="shared" si="264"/>
        <v>0</v>
      </c>
      <c r="Y484" s="89">
        <f t="shared" si="265"/>
        <v>0</v>
      </c>
      <c r="Z484" s="89">
        <f t="shared" si="266"/>
        <v>0</v>
      </c>
      <c r="AA484" s="89">
        <f t="shared" si="266"/>
        <v>0</v>
      </c>
      <c r="AB484" s="89">
        <f t="shared" si="267"/>
        <v>0</v>
      </c>
      <c r="AC484" s="89">
        <f t="shared" si="268"/>
        <v>0</v>
      </c>
      <c r="AD484" s="89">
        <f t="shared" si="269"/>
        <v>0</v>
      </c>
      <c r="AE484" s="89">
        <f t="shared" si="270"/>
        <v>0</v>
      </c>
      <c r="AF484" s="89">
        <f t="shared" si="271"/>
        <v>0</v>
      </c>
      <c r="AG484" s="89">
        <f t="shared" si="271"/>
        <v>0</v>
      </c>
      <c r="AH484" s="65">
        <v>0</v>
      </c>
      <c r="AI484" s="65">
        <v>0</v>
      </c>
      <c r="AJ484" s="65">
        <v>0</v>
      </c>
      <c r="AK484" s="65">
        <v>0</v>
      </c>
      <c r="AL484" s="65">
        <v>0</v>
      </c>
      <c r="AM484" s="65">
        <v>0</v>
      </c>
      <c r="AN484" s="89">
        <v>0</v>
      </c>
      <c r="AO484" s="89">
        <v>0</v>
      </c>
      <c r="AP484" s="89">
        <v>0</v>
      </c>
      <c r="AQ484" s="89">
        <v>0</v>
      </c>
      <c r="AR484" s="89">
        <v>0</v>
      </c>
      <c r="AS484" s="89">
        <v>0</v>
      </c>
      <c r="AT484" s="89">
        <v>0</v>
      </c>
      <c r="AU484" s="89">
        <v>0</v>
      </c>
      <c r="AV484" s="89">
        <v>0</v>
      </c>
      <c r="AW484" s="89">
        <v>0</v>
      </c>
      <c r="AX484" s="89">
        <v>0</v>
      </c>
      <c r="AY484" s="89">
        <v>0</v>
      </c>
      <c r="AZ484" s="65">
        <f t="shared" si="272"/>
        <v>0</v>
      </c>
      <c r="BA484" s="65">
        <f t="shared" si="272"/>
        <v>0</v>
      </c>
      <c r="BB484" s="65">
        <f t="shared" si="272"/>
        <v>0</v>
      </c>
      <c r="BC484" s="65">
        <f t="shared" si="272"/>
        <v>0</v>
      </c>
      <c r="BD484" s="65">
        <f t="shared" si="272"/>
        <v>0</v>
      </c>
      <c r="BE484" s="65">
        <f t="shared" si="272"/>
        <v>0</v>
      </c>
      <c r="BF484" s="65">
        <f t="shared" si="273"/>
        <v>0</v>
      </c>
      <c r="BG484" s="65">
        <f t="shared" si="273"/>
        <v>0</v>
      </c>
      <c r="BH484" s="65">
        <f t="shared" si="273"/>
        <v>0</v>
      </c>
      <c r="BI484" s="65">
        <f t="shared" si="273"/>
        <v>0</v>
      </c>
      <c r="BJ484" s="65">
        <f t="shared" si="273"/>
        <v>0</v>
      </c>
      <c r="BK484" s="65">
        <f t="shared" si="273"/>
        <v>0</v>
      </c>
    </row>
    <row r="485" spans="2:63" hidden="1" outlineLevel="1">
      <c r="B485" s="56" t="s">
        <v>49</v>
      </c>
      <c r="C485" s="56" t="s">
        <v>35</v>
      </c>
      <c r="D485" s="88">
        <f t="shared" si="249"/>
        <v>0</v>
      </c>
      <c r="E485" s="88">
        <f t="shared" si="250"/>
        <v>0</v>
      </c>
      <c r="F485" s="65">
        <f t="shared" si="251"/>
        <v>0</v>
      </c>
      <c r="G485" s="65">
        <f t="shared" si="252"/>
        <v>0</v>
      </c>
      <c r="H485" s="65">
        <f t="shared" si="253"/>
        <v>0</v>
      </c>
      <c r="J485" s="88">
        <f t="shared" si="254"/>
        <v>0.30233918275901323</v>
      </c>
      <c r="K485" s="88">
        <f t="shared" si="255"/>
        <v>0.12386860133278009</v>
      </c>
      <c r="L485" s="88">
        <f t="shared" si="256"/>
        <v>0.13222723531624195</v>
      </c>
      <c r="M485" s="88">
        <f t="shared" si="257"/>
        <v>0.1679988102863024</v>
      </c>
      <c r="N485" s="88">
        <f t="shared" si="258"/>
        <v>0.21758625555448893</v>
      </c>
      <c r="O485" s="88">
        <f t="shared" si="259"/>
        <v>5.5979914751173407E-2</v>
      </c>
      <c r="P485" s="65">
        <f t="shared" si="260"/>
        <v>0</v>
      </c>
      <c r="Q485" s="65">
        <f t="shared" si="260"/>
        <v>0</v>
      </c>
      <c r="R485" s="65">
        <f t="shared" si="260"/>
        <v>0</v>
      </c>
      <c r="S485" s="65">
        <f t="shared" si="248"/>
        <v>0</v>
      </c>
      <c r="T485" s="65">
        <f t="shared" si="261"/>
        <v>0</v>
      </c>
      <c r="U485" s="65">
        <f t="shared" si="261"/>
        <v>0</v>
      </c>
      <c r="V485" s="89">
        <f t="shared" si="262"/>
        <v>0</v>
      </c>
      <c r="W485" s="89">
        <f t="shared" si="263"/>
        <v>0</v>
      </c>
      <c r="X485" s="89">
        <f t="shared" si="264"/>
        <v>0</v>
      </c>
      <c r="Y485" s="89">
        <f t="shared" si="265"/>
        <v>0</v>
      </c>
      <c r="Z485" s="89">
        <f t="shared" si="266"/>
        <v>0</v>
      </c>
      <c r="AA485" s="89">
        <f t="shared" si="266"/>
        <v>0</v>
      </c>
      <c r="AB485" s="89">
        <f t="shared" si="267"/>
        <v>0</v>
      </c>
      <c r="AC485" s="89">
        <f t="shared" si="268"/>
        <v>0</v>
      </c>
      <c r="AD485" s="89">
        <f t="shared" si="269"/>
        <v>0</v>
      </c>
      <c r="AE485" s="89">
        <f t="shared" si="270"/>
        <v>0</v>
      </c>
      <c r="AF485" s="89">
        <f t="shared" si="271"/>
        <v>0</v>
      </c>
      <c r="AG485" s="89">
        <f t="shared" si="271"/>
        <v>0</v>
      </c>
      <c r="AH485" s="65">
        <v>0</v>
      </c>
      <c r="AI485" s="65">
        <v>0</v>
      </c>
      <c r="AJ485" s="65">
        <v>0</v>
      </c>
      <c r="AK485" s="65">
        <v>0</v>
      </c>
      <c r="AL485" s="65">
        <v>0</v>
      </c>
      <c r="AM485" s="65">
        <v>0</v>
      </c>
      <c r="AN485" s="89">
        <v>0</v>
      </c>
      <c r="AO485" s="89">
        <v>0</v>
      </c>
      <c r="AP485" s="89">
        <v>0</v>
      </c>
      <c r="AQ485" s="89">
        <v>0</v>
      </c>
      <c r="AR485" s="89">
        <v>0</v>
      </c>
      <c r="AS485" s="89">
        <v>0</v>
      </c>
      <c r="AT485" s="89">
        <v>0</v>
      </c>
      <c r="AU485" s="89">
        <v>0</v>
      </c>
      <c r="AV485" s="89">
        <v>0</v>
      </c>
      <c r="AW485" s="89">
        <v>0</v>
      </c>
      <c r="AX485" s="89">
        <v>0</v>
      </c>
      <c r="AY485" s="89">
        <v>0</v>
      </c>
      <c r="AZ485" s="65">
        <f t="shared" si="272"/>
        <v>0</v>
      </c>
      <c r="BA485" s="65">
        <f t="shared" si="272"/>
        <v>0</v>
      </c>
      <c r="BB485" s="65">
        <f t="shared" si="272"/>
        <v>0</v>
      </c>
      <c r="BC485" s="65">
        <f t="shared" si="272"/>
        <v>0</v>
      </c>
      <c r="BD485" s="65">
        <f t="shared" si="272"/>
        <v>0</v>
      </c>
      <c r="BE485" s="65">
        <f t="shared" si="272"/>
        <v>0</v>
      </c>
      <c r="BF485" s="65">
        <f t="shared" si="273"/>
        <v>0</v>
      </c>
      <c r="BG485" s="65">
        <f t="shared" si="273"/>
        <v>0</v>
      </c>
      <c r="BH485" s="65">
        <f t="shared" si="273"/>
        <v>0</v>
      </c>
      <c r="BI485" s="65">
        <f t="shared" si="273"/>
        <v>0</v>
      </c>
      <c r="BJ485" s="65">
        <f t="shared" si="273"/>
        <v>0</v>
      </c>
      <c r="BK485" s="65">
        <f t="shared" si="273"/>
        <v>0</v>
      </c>
    </row>
    <row r="486" spans="2:63" hidden="1" outlineLevel="1">
      <c r="B486" s="56" t="s">
        <v>49</v>
      </c>
      <c r="C486" s="56" t="s">
        <v>34</v>
      </c>
      <c r="D486" s="88">
        <f t="shared" si="249"/>
        <v>0</v>
      </c>
      <c r="E486" s="88">
        <f t="shared" si="250"/>
        <v>0</v>
      </c>
      <c r="F486" s="65">
        <f t="shared" si="251"/>
        <v>0</v>
      </c>
      <c r="G486" s="65">
        <f t="shared" si="252"/>
        <v>0</v>
      </c>
      <c r="H486" s="65">
        <f t="shared" si="253"/>
        <v>0</v>
      </c>
      <c r="J486" s="88">
        <f t="shared" si="254"/>
        <v>0.30233918275901323</v>
      </c>
      <c r="K486" s="88">
        <f t="shared" si="255"/>
        <v>0.12386860133278009</v>
      </c>
      <c r="L486" s="88">
        <f t="shared" si="256"/>
        <v>0.13222723531624195</v>
      </c>
      <c r="M486" s="88">
        <f t="shared" si="257"/>
        <v>0.1679988102863024</v>
      </c>
      <c r="N486" s="88">
        <f t="shared" si="258"/>
        <v>0.21758625555448893</v>
      </c>
      <c r="O486" s="88">
        <f t="shared" si="259"/>
        <v>5.5979914751173407E-2</v>
      </c>
      <c r="P486" s="65">
        <f t="shared" si="260"/>
        <v>0</v>
      </c>
      <c r="Q486" s="65">
        <f t="shared" si="260"/>
        <v>0</v>
      </c>
      <c r="R486" s="65">
        <f t="shared" si="260"/>
        <v>0</v>
      </c>
      <c r="S486" s="65">
        <f t="shared" si="248"/>
        <v>0</v>
      </c>
      <c r="T486" s="65">
        <f t="shared" si="261"/>
        <v>0</v>
      </c>
      <c r="U486" s="65">
        <f t="shared" si="261"/>
        <v>0</v>
      </c>
      <c r="V486" s="89">
        <f t="shared" si="262"/>
        <v>0</v>
      </c>
      <c r="W486" s="89">
        <f t="shared" si="263"/>
        <v>0</v>
      </c>
      <c r="X486" s="89">
        <f t="shared" si="264"/>
        <v>0</v>
      </c>
      <c r="Y486" s="89">
        <f t="shared" si="265"/>
        <v>0</v>
      </c>
      <c r="Z486" s="89">
        <f t="shared" si="266"/>
        <v>0</v>
      </c>
      <c r="AA486" s="89">
        <f t="shared" si="266"/>
        <v>0</v>
      </c>
      <c r="AB486" s="89">
        <f t="shared" si="267"/>
        <v>0</v>
      </c>
      <c r="AC486" s="89">
        <f t="shared" si="268"/>
        <v>0</v>
      </c>
      <c r="AD486" s="89">
        <f t="shared" si="269"/>
        <v>0</v>
      </c>
      <c r="AE486" s="89">
        <f t="shared" si="270"/>
        <v>0</v>
      </c>
      <c r="AF486" s="89">
        <f t="shared" si="271"/>
        <v>0</v>
      </c>
      <c r="AG486" s="89">
        <f t="shared" si="271"/>
        <v>0</v>
      </c>
      <c r="AH486" s="65">
        <v>0</v>
      </c>
      <c r="AI486" s="65">
        <v>0</v>
      </c>
      <c r="AJ486" s="65">
        <v>0</v>
      </c>
      <c r="AK486" s="65">
        <v>0</v>
      </c>
      <c r="AL486" s="65">
        <v>0</v>
      </c>
      <c r="AM486" s="65">
        <v>0</v>
      </c>
      <c r="AN486" s="89">
        <v>0</v>
      </c>
      <c r="AO486" s="89">
        <v>0</v>
      </c>
      <c r="AP486" s="89">
        <v>0</v>
      </c>
      <c r="AQ486" s="89">
        <v>0</v>
      </c>
      <c r="AR486" s="89">
        <v>0</v>
      </c>
      <c r="AS486" s="89">
        <v>0</v>
      </c>
      <c r="AT486" s="89">
        <v>0</v>
      </c>
      <c r="AU486" s="89">
        <v>0</v>
      </c>
      <c r="AV486" s="89">
        <v>0</v>
      </c>
      <c r="AW486" s="89">
        <v>0</v>
      </c>
      <c r="AX486" s="89">
        <v>0</v>
      </c>
      <c r="AY486" s="89">
        <v>0</v>
      </c>
      <c r="AZ486" s="65">
        <f t="shared" si="272"/>
        <v>0</v>
      </c>
      <c r="BA486" s="65">
        <f t="shared" si="272"/>
        <v>0</v>
      </c>
      <c r="BB486" s="65">
        <f t="shared" si="272"/>
        <v>0</v>
      </c>
      <c r="BC486" s="65">
        <f t="shared" si="272"/>
        <v>0</v>
      </c>
      <c r="BD486" s="65">
        <f t="shared" si="272"/>
        <v>0</v>
      </c>
      <c r="BE486" s="65">
        <f t="shared" si="272"/>
        <v>0</v>
      </c>
      <c r="BF486" s="65">
        <f t="shared" si="273"/>
        <v>0</v>
      </c>
      <c r="BG486" s="65">
        <f t="shared" si="273"/>
        <v>0</v>
      </c>
      <c r="BH486" s="65">
        <f t="shared" si="273"/>
        <v>0</v>
      </c>
      <c r="BI486" s="65">
        <f t="shared" si="273"/>
        <v>0</v>
      </c>
      <c r="BJ486" s="65">
        <f t="shared" si="273"/>
        <v>0</v>
      </c>
      <c r="BK486" s="65">
        <f t="shared" si="273"/>
        <v>0</v>
      </c>
    </row>
    <row r="487" spans="2:63" hidden="1" outlineLevel="1">
      <c r="B487" s="56" t="s">
        <v>49</v>
      </c>
      <c r="C487" s="56" t="s">
        <v>33</v>
      </c>
      <c r="D487" s="88">
        <f t="shared" si="249"/>
        <v>0</v>
      </c>
      <c r="E487" s="88">
        <f t="shared" si="250"/>
        <v>0</v>
      </c>
      <c r="F487" s="65">
        <f t="shared" si="251"/>
        <v>0</v>
      </c>
      <c r="G487" s="65">
        <f t="shared" si="252"/>
        <v>0</v>
      </c>
      <c r="H487" s="65">
        <f t="shared" si="253"/>
        <v>0</v>
      </c>
      <c r="J487" s="88">
        <f t="shared" si="254"/>
        <v>0.30233918275901323</v>
      </c>
      <c r="K487" s="88">
        <f t="shared" si="255"/>
        <v>0.12386860133278009</v>
      </c>
      <c r="L487" s="88">
        <f t="shared" si="256"/>
        <v>0.13222723531624195</v>
      </c>
      <c r="M487" s="88">
        <f t="shared" si="257"/>
        <v>0.1679988102863024</v>
      </c>
      <c r="N487" s="88">
        <f t="shared" si="258"/>
        <v>0.21758625555448893</v>
      </c>
      <c r="O487" s="88">
        <f t="shared" si="259"/>
        <v>5.5979914751173407E-2</v>
      </c>
      <c r="P487" s="65">
        <f t="shared" si="260"/>
        <v>0</v>
      </c>
      <c r="Q487" s="65">
        <f t="shared" si="260"/>
        <v>0</v>
      </c>
      <c r="R487" s="65">
        <f t="shared" si="260"/>
        <v>0</v>
      </c>
      <c r="S487" s="65">
        <f t="shared" si="248"/>
        <v>0</v>
      </c>
      <c r="T487" s="65">
        <f t="shared" si="261"/>
        <v>0</v>
      </c>
      <c r="U487" s="65">
        <f t="shared" si="261"/>
        <v>0</v>
      </c>
      <c r="V487" s="89">
        <f t="shared" si="262"/>
        <v>0</v>
      </c>
      <c r="W487" s="89">
        <f t="shared" si="263"/>
        <v>0</v>
      </c>
      <c r="X487" s="89">
        <f t="shared" si="264"/>
        <v>0</v>
      </c>
      <c r="Y487" s="89">
        <f t="shared" si="265"/>
        <v>0</v>
      </c>
      <c r="Z487" s="89">
        <f t="shared" si="266"/>
        <v>0</v>
      </c>
      <c r="AA487" s="89">
        <f t="shared" si="266"/>
        <v>0</v>
      </c>
      <c r="AB487" s="89">
        <f t="shared" si="267"/>
        <v>0</v>
      </c>
      <c r="AC487" s="89">
        <f t="shared" si="268"/>
        <v>0</v>
      </c>
      <c r="AD487" s="89">
        <f t="shared" si="269"/>
        <v>0</v>
      </c>
      <c r="AE487" s="89">
        <f t="shared" si="270"/>
        <v>0</v>
      </c>
      <c r="AF487" s="89">
        <f t="shared" si="271"/>
        <v>0</v>
      </c>
      <c r="AG487" s="89">
        <f t="shared" si="271"/>
        <v>0</v>
      </c>
      <c r="AH487" s="65">
        <v>0</v>
      </c>
      <c r="AI487" s="65">
        <v>0</v>
      </c>
      <c r="AJ487" s="65">
        <v>0</v>
      </c>
      <c r="AK487" s="65">
        <v>0</v>
      </c>
      <c r="AL487" s="65">
        <v>0</v>
      </c>
      <c r="AM487" s="65">
        <v>0</v>
      </c>
      <c r="AN487" s="89">
        <v>0</v>
      </c>
      <c r="AO487" s="89">
        <v>0</v>
      </c>
      <c r="AP487" s="89">
        <v>0</v>
      </c>
      <c r="AQ487" s="89">
        <v>0</v>
      </c>
      <c r="AR487" s="89">
        <v>0</v>
      </c>
      <c r="AS487" s="89">
        <v>0</v>
      </c>
      <c r="AT487" s="89">
        <v>0</v>
      </c>
      <c r="AU487" s="89">
        <v>0</v>
      </c>
      <c r="AV487" s="89">
        <v>0</v>
      </c>
      <c r="AW487" s="89">
        <v>0</v>
      </c>
      <c r="AX487" s="89">
        <v>0</v>
      </c>
      <c r="AY487" s="89">
        <v>0</v>
      </c>
      <c r="AZ487" s="65">
        <f t="shared" si="272"/>
        <v>0</v>
      </c>
      <c r="BA487" s="65">
        <f t="shared" si="272"/>
        <v>0</v>
      </c>
      <c r="BB487" s="65">
        <f t="shared" si="272"/>
        <v>0</v>
      </c>
      <c r="BC487" s="65">
        <f t="shared" si="272"/>
        <v>0</v>
      </c>
      <c r="BD487" s="65">
        <f t="shared" si="272"/>
        <v>0</v>
      </c>
      <c r="BE487" s="65">
        <f t="shared" si="272"/>
        <v>0</v>
      </c>
      <c r="BF487" s="65">
        <f t="shared" si="273"/>
        <v>0</v>
      </c>
      <c r="BG487" s="65">
        <f t="shared" si="273"/>
        <v>0</v>
      </c>
      <c r="BH487" s="65">
        <f t="shared" si="273"/>
        <v>0</v>
      </c>
      <c r="BI487" s="65">
        <f t="shared" si="273"/>
        <v>0</v>
      </c>
      <c r="BJ487" s="65">
        <f t="shared" si="273"/>
        <v>0</v>
      </c>
      <c r="BK487" s="65">
        <f t="shared" si="273"/>
        <v>0</v>
      </c>
    </row>
    <row r="488" spans="2:63" hidden="1" outlineLevel="1">
      <c r="B488" s="56" t="s">
        <v>49</v>
      </c>
      <c r="C488" s="56" t="s">
        <v>32</v>
      </c>
      <c r="D488" s="88">
        <f t="shared" si="249"/>
        <v>0</v>
      </c>
      <c r="E488" s="88">
        <f t="shared" si="250"/>
        <v>0</v>
      </c>
      <c r="F488" s="65">
        <f t="shared" si="251"/>
        <v>0</v>
      </c>
      <c r="G488" s="65">
        <f t="shared" si="252"/>
        <v>0</v>
      </c>
      <c r="H488" s="65">
        <f t="shared" si="253"/>
        <v>0</v>
      </c>
      <c r="J488" s="88">
        <f t="shared" si="254"/>
        <v>0.30233918275901323</v>
      </c>
      <c r="K488" s="88">
        <f t="shared" si="255"/>
        <v>0.12386860133278009</v>
      </c>
      <c r="L488" s="88">
        <f t="shared" si="256"/>
        <v>0.13222723531624195</v>
      </c>
      <c r="M488" s="88">
        <f t="shared" si="257"/>
        <v>0.1679988102863024</v>
      </c>
      <c r="N488" s="88">
        <f t="shared" si="258"/>
        <v>0.21758625555448893</v>
      </c>
      <c r="O488" s="88">
        <f t="shared" si="259"/>
        <v>5.5979914751173407E-2</v>
      </c>
      <c r="P488" s="65">
        <f t="shared" si="260"/>
        <v>0</v>
      </c>
      <c r="Q488" s="65">
        <f t="shared" si="260"/>
        <v>0</v>
      </c>
      <c r="R488" s="65">
        <f t="shared" si="260"/>
        <v>0</v>
      </c>
      <c r="S488" s="65">
        <f t="shared" si="248"/>
        <v>0</v>
      </c>
      <c r="T488" s="65">
        <f t="shared" si="261"/>
        <v>0</v>
      </c>
      <c r="U488" s="65">
        <f t="shared" si="261"/>
        <v>0</v>
      </c>
      <c r="V488" s="89">
        <f t="shared" si="262"/>
        <v>0</v>
      </c>
      <c r="W488" s="89">
        <f t="shared" si="263"/>
        <v>0</v>
      </c>
      <c r="X488" s="89">
        <f t="shared" si="264"/>
        <v>0</v>
      </c>
      <c r="Y488" s="89">
        <f t="shared" si="265"/>
        <v>0</v>
      </c>
      <c r="Z488" s="89">
        <f t="shared" si="266"/>
        <v>0</v>
      </c>
      <c r="AA488" s="89">
        <f t="shared" si="266"/>
        <v>0</v>
      </c>
      <c r="AB488" s="89">
        <f t="shared" si="267"/>
        <v>0</v>
      </c>
      <c r="AC488" s="89">
        <f t="shared" si="268"/>
        <v>0</v>
      </c>
      <c r="AD488" s="89">
        <f t="shared" si="269"/>
        <v>0</v>
      </c>
      <c r="AE488" s="89">
        <f t="shared" si="270"/>
        <v>0</v>
      </c>
      <c r="AF488" s="89">
        <f t="shared" si="271"/>
        <v>0</v>
      </c>
      <c r="AG488" s="89">
        <f t="shared" si="271"/>
        <v>0</v>
      </c>
      <c r="AH488" s="65">
        <v>0</v>
      </c>
      <c r="AI488" s="65">
        <v>0</v>
      </c>
      <c r="AJ488" s="65">
        <v>0</v>
      </c>
      <c r="AK488" s="65">
        <v>0</v>
      </c>
      <c r="AL488" s="65">
        <v>0</v>
      </c>
      <c r="AM488" s="65">
        <v>0</v>
      </c>
      <c r="AN488" s="89">
        <v>0</v>
      </c>
      <c r="AO488" s="89">
        <v>0</v>
      </c>
      <c r="AP488" s="89">
        <v>0</v>
      </c>
      <c r="AQ488" s="89">
        <v>0</v>
      </c>
      <c r="AR488" s="89">
        <v>0</v>
      </c>
      <c r="AS488" s="89">
        <v>0</v>
      </c>
      <c r="AT488" s="89">
        <v>0</v>
      </c>
      <c r="AU488" s="89">
        <v>0</v>
      </c>
      <c r="AV488" s="89">
        <v>0</v>
      </c>
      <c r="AW488" s="89">
        <v>0</v>
      </c>
      <c r="AX488" s="89">
        <v>0</v>
      </c>
      <c r="AY488" s="89">
        <v>0</v>
      </c>
      <c r="AZ488" s="65">
        <f t="shared" si="272"/>
        <v>0</v>
      </c>
      <c r="BA488" s="65">
        <f t="shared" si="272"/>
        <v>0</v>
      </c>
      <c r="BB488" s="65">
        <f t="shared" si="272"/>
        <v>0</v>
      </c>
      <c r="BC488" s="65">
        <f t="shared" si="272"/>
        <v>0</v>
      </c>
      <c r="BD488" s="65">
        <f t="shared" si="272"/>
        <v>0</v>
      </c>
      <c r="BE488" s="65">
        <f t="shared" si="272"/>
        <v>0</v>
      </c>
      <c r="BF488" s="65">
        <f t="shared" si="273"/>
        <v>0</v>
      </c>
      <c r="BG488" s="65">
        <f t="shared" si="273"/>
        <v>0</v>
      </c>
      <c r="BH488" s="65">
        <f t="shared" si="273"/>
        <v>0</v>
      </c>
      <c r="BI488" s="65">
        <f t="shared" si="273"/>
        <v>0</v>
      </c>
      <c r="BJ488" s="65">
        <f t="shared" si="273"/>
        <v>0</v>
      </c>
      <c r="BK488" s="65">
        <f t="shared" si="273"/>
        <v>0</v>
      </c>
    </row>
    <row r="489" spans="2:63" hidden="1" outlineLevel="1">
      <c r="B489" s="56" t="s">
        <v>49</v>
      </c>
      <c r="C489" s="56" t="s">
        <v>31</v>
      </c>
      <c r="D489" s="88">
        <f t="shared" si="249"/>
        <v>0</v>
      </c>
      <c r="E489" s="88">
        <f t="shared" si="250"/>
        <v>0</v>
      </c>
      <c r="F489" s="65">
        <f t="shared" si="251"/>
        <v>0</v>
      </c>
      <c r="G489" s="65">
        <f t="shared" si="252"/>
        <v>0</v>
      </c>
      <c r="H489" s="65">
        <f t="shared" si="253"/>
        <v>0</v>
      </c>
      <c r="J489" s="88">
        <f t="shared" si="254"/>
        <v>0.30233918275901323</v>
      </c>
      <c r="K489" s="88">
        <f t="shared" si="255"/>
        <v>0.12386860133278009</v>
      </c>
      <c r="L489" s="88">
        <f t="shared" si="256"/>
        <v>0.13222723531624195</v>
      </c>
      <c r="M489" s="88">
        <f t="shared" si="257"/>
        <v>0.1679988102863024</v>
      </c>
      <c r="N489" s="88">
        <f t="shared" si="258"/>
        <v>0.21758625555448893</v>
      </c>
      <c r="O489" s="88">
        <f t="shared" si="259"/>
        <v>5.5979914751173407E-2</v>
      </c>
      <c r="P489" s="65">
        <f t="shared" si="260"/>
        <v>0</v>
      </c>
      <c r="Q489" s="65">
        <f t="shared" si="260"/>
        <v>0</v>
      </c>
      <c r="R489" s="65">
        <f t="shared" si="260"/>
        <v>0</v>
      </c>
      <c r="S489" s="65">
        <f t="shared" si="248"/>
        <v>0</v>
      </c>
      <c r="T489" s="65">
        <f t="shared" si="261"/>
        <v>0</v>
      </c>
      <c r="U489" s="65">
        <f t="shared" si="261"/>
        <v>0</v>
      </c>
      <c r="V489" s="89">
        <f t="shared" si="262"/>
        <v>0</v>
      </c>
      <c r="W489" s="89">
        <f t="shared" si="263"/>
        <v>0</v>
      </c>
      <c r="X489" s="89">
        <f t="shared" si="264"/>
        <v>0</v>
      </c>
      <c r="Y489" s="89">
        <f t="shared" si="265"/>
        <v>0</v>
      </c>
      <c r="Z489" s="89">
        <f t="shared" si="266"/>
        <v>0</v>
      </c>
      <c r="AA489" s="89">
        <f t="shared" si="266"/>
        <v>0</v>
      </c>
      <c r="AB489" s="89">
        <f t="shared" si="267"/>
        <v>0</v>
      </c>
      <c r="AC489" s="89">
        <f t="shared" si="268"/>
        <v>0</v>
      </c>
      <c r="AD489" s="89">
        <f t="shared" si="269"/>
        <v>0</v>
      </c>
      <c r="AE489" s="89">
        <f t="shared" si="270"/>
        <v>0</v>
      </c>
      <c r="AF489" s="89">
        <f t="shared" si="271"/>
        <v>0</v>
      </c>
      <c r="AG489" s="89">
        <f t="shared" si="271"/>
        <v>0</v>
      </c>
      <c r="AH489" s="65">
        <v>0</v>
      </c>
      <c r="AI489" s="65">
        <v>0</v>
      </c>
      <c r="AJ489" s="65">
        <v>0</v>
      </c>
      <c r="AK489" s="65">
        <v>0</v>
      </c>
      <c r="AL489" s="65">
        <v>0</v>
      </c>
      <c r="AM489" s="65">
        <v>0</v>
      </c>
      <c r="AN489" s="89">
        <v>0</v>
      </c>
      <c r="AO489" s="89">
        <v>0</v>
      </c>
      <c r="AP489" s="89">
        <v>0</v>
      </c>
      <c r="AQ489" s="89">
        <v>0</v>
      </c>
      <c r="AR489" s="89">
        <v>0</v>
      </c>
      <c r="AS489" s="89">
        <v>0</v>
      </c>
      <c r="AT489" s="89">
        <v>0</v>
      </c>
      <c r="AU489" s="89">
        <v>0</v>
      </c>
      <c r="AV489" s="89">
        <v>0</v>
      </c>
      <c r="AW489" s="89">
        <v>0</v>
      </c>
      <c r="AX489" s="89">
        <v>0</v>
      </c>
      <c r="AY489" s="89">
        <v>0</v>
      </c>
      <c r="AZ489" s="65">
        <f t="shared" si="272"/>
        <v>0</v>
      </c>
      <c r="BA489" s="65">
        <f t="shared" si="272"/>
        <v>0</v>
      </c>
      <c r="BB489" s="65">
        <f t="shared" si="272"/>
        <v>0</v>
      </c>
      <c r="BC489" s="65">
        <f t="shared" si="272"/>
        <v>0</v>
      </c>
      <c r="BD489" s="65">
        <f t="shared" si="272"/>
        <v>0</v>
      </c>
      <c r="BE489" s="65">
        <f t="shared" si="272"/>
        <v>0</v>
      </c>
      <c r="BF489" s="65">
        <f t="shared" si="273"/>
        <v>0</v>
      </c>
      <c r="BG489" s="65">
        <f t="shared" si="273"/>
        <v>0</v>
      </c>
      <c r="BH489" s="65">
        <f t="shared" si="273"/>
        <v>0</v>
      </c>
      <c r="BI489" s="65">
        <f t="shared" si="273"/>
        <v>0</v>
      </c>
      <c r="BJ489" s="65">
        <f t="shared" si="273"/>
        <v>0</v>
      </c>
      <c r="BK489" s="65">
        <f t="shared" si="273"/>
        <v>0</v>
      </c>
    </row>
    <row r="490" spans="2:63" hidden="1" outlineLevel="1">
      <c r="B490" s="56" t="s">
        <v>49</v>
      </c>
      <c r="C490" s="56" t="s">
        <v>135</v>
      </c>
      <c r="D490" s="88">
        <f t="shared" si="249"/>
        <v>0</v>
      </c>
      <c r="E490" s="88">
        <f t="shared" si="250"/>
        <v>0</v>
      </c>
      <c r="F490" s="65">
        <f t="shared" si="251"/>
        <v>0</v>
      </c>
      <c r="G490" s="65">
        <f t="shared" si="252"/>
        <v>0</v>
      </c>
      <c r="H490" s="65">
        <f t="shared" si="253"/>
        <v>0</v>
      </c>
      <c r="J490" s="88">
        <f t="shared" si="254"/>
        <v>0.30233918275901323</v>
      </c>
      <c r="K490" s="88">
        <f t="shared" si="255"/>
        <v>0.12386860133278009</v>
      </c>
      <c r="L490" s="88">
        <f t="shared" si="256"/>
        <v>0.13222723531624195</v>
      </c>
      <c r="M490" s="88">
        <f t="shared" si="257"/>
        <v>0.1679988102863024</v>
      </c>
      <c r="N490" s="88">
        <f t="shared" si="258"/>
        <v>0.21758625555448893</v>
      </c>
      <c r="O490" s="88">
        <f t="shared" si="259"/>
        <v>5.5979914751173407E-2</v>
      </c>
      <c r="P490" s="65">
        <f t="shared" si="260"/>
        <v>0</v>
      </c>
      <c r="Q490" s="65">
        <f t="shared" si="260"/>
        <v>0</v>
      </c>
      <c r="R490" s="65">
        <f t="shared" si="260"/>
        <v>0</v>
      </c>
      <c r="S490" s="65">
        <f t="shared" si="248"/>
        <v>0</v>
      </c>
      <c r="T490" s="65">
        <f t="shared" si="261"/>
        <v>0</v>
      </c>
      <c r="U490" s="65">
        <f t="shared" si="261"/>
        <v>0</v>
      </c>
      <c r="V490" s="89">
        <f t="shared" si="262"/>
        <v>0</v>
      </c>
      <c r="W490" s="89">
        <f t="shared" si="263"/>
        <v>0</v>
      </c>
      <c r="X490" s="89">
        <f t="shared" si="264"/>
        <v>0</v>
      </c>
      <c r="Y490" s="89">
        <f t="shared" si="265"/>
        <v>0</v>
      </c>
      <c r="Z490" s="89">
        <f t="shared" si="266"/>
        <v>0</v>
      </c>
      <c r="AA490" s="89">
        <f t="shared" si="266"/>
        <v>0</v>
      </c>
      <c r="AB490" s="89">
        <f t="shared" si="267"/>
        <v>0</v>
      </c>
      <c r="AC490" s="89">
        <f t="shared" si="268"/>
        <v>0</v>
      </c>
      <c r="AD490" s="89">
        <f t="shared" si="269"/>
        <v>0</v>
      </c>
      <c r="AE490" s="89">
        <f t="shared" si="270"/>
        <v>0</v>
      </c>
      <c r="AF490" s="89">
        <f t="shared" si="271"/>
        <v>0</v>
      </c>
      <c r="AG490" s="89">
        <f t="shared" si="271"/>
        <v>0</v>
      </c>
      <c r="AH490" s="65">
        <v>0</v>
      </c>
      <c r="AI490" s="65">
        <v>0</v>
      </c>
      <c r="AJ490" s="65">
        <v>0</v>
      </c>
      <c r="AK490" s="65">
        <v>0</v>
      </c>
      <c r="AL490" s="65">
        <v>0</v>
      </c>
      <c r="AM490" s="65">
        <v>0</v>
      </c>
      <c r="AN490" s="89">
        <v>0</v>
      </c>
      <c r="AO490" s="89">
        <v>0</v>
      </c>
      <c r="AP490" s="89">
        <v>0</v>
      </c>
      <c r="AQ490" s="89">
        <v>0</v>
      </c>
      <c r="AR490" s="89">
        <v>0</v>
      </c>
      <c r="AS490" s="89">
        <v>0</v>
      </c>
      <c r="AT490" s="89">
        <v>0</v>
      </c>
      <c r="AU490" s="89">
        <v>0</v>
      </c>
      <c r="AV490" s="89">
        <v>0</v>
      </c>
      <c r="AW490" s="89">
        <v>0</v>
      </c>
      <c r="AX490" s="89">
        <v>0</v>
      </c>
      <c r="AY490" s="89">
        <v>0</v>
      </c>
      <c r="AZ490" s="65">
        <f t="shared" si="272"/>
        <v>0</v>
      </c>
      <c r="BA490" s="65">
        <f t="shared" si="272"/>
        <v>0</v>
      </c>
      <c r="BB490" s="65">
        <f t="shared" si="272"/>
        <v>0</v>
      </c>
      <c r="BC490" s="65">
        <f t="shared" si="272"/>
        <v>0</v>
      </c>
      <c r="BD490" s="65">
        <f t="shared" si="272"/>
        <v>0</v>
      </c>
      <c r="BE490" s="65">
        <f t="shared" si="272"/>
        <v>0</v>
      </c>
      <c r="BF490" s="65">
        <f t="shared" si="273"/>
        <v>0</v>
      </c>
      <c r="BG490" s="65">
        <f t="shared" si="273"/>
        <v>0</v>
      </c>
      <c r="BH490" s="65">
        <f t="shared" si="273"/>
        <v>0</v>
      </c>
      <c r="BI490" s="65">
        <f t="shared" si="273"/>
        <v>0</v>
      </c>
      <c r="BJ490" s="65">
        <f t="shared" si="273"/>
        <v>0</v>
      </c>
      <c r="BK490" s="65">
        <f t="shared" si="273"/>
        <v>0</v>
      </c>
    </row>
    <row r="491" spans="2:63" hidden="1" outlineLevel="1">
      <c r="B491" s="56" t="s">
        <v>48</v>
      </c>
      <c r="C491" s="56" t="s">
        <v>125</v>
      </c>
      <c r="D491" s="88">
        <f t="shared" si="249"/>
        <v>0</v>
      </c>
      <c r="E491" s="88">
        <f t="shared" si="250"/>
        <v>0</v>
      </c>
      <c r="F491" s="65">
        <f t="shared" si="251"/>
        <v>0</v>
      </c>
      <c r="G491" s="65">
        <f t="shared" si="252"/>
        <v>0</v>
      </c>
      <c r="H491" s="65">
        <f t="shared" si="253"/>
        <v>0</v>
      </c>
      <c r="J491" s="88">
        <f t="shared" si="254"/>
        <v>8.2302573646937924E-2</v>
      </c>
      <c r="K491" s="88">
        <f t="shared" si="255"/>
        <v>3.2810419318335593E-3</v>
      </c>
      <c r="L491" s="88">
        <f t="shared" si="256"/>
        <v>0.18359165246450768</v>
      </c>
      <c r="M491" s="88">
        <f t="shared" si="257"/>
        <v>0</v>
      </c>
      <c r="N491" s="88">
        <f t="shared" si="258"/>
        <v>0.73082473195672082</v>
      </c>
      <c r="O491" s="88">
        <f t="shared" si="259"/>
        <v>0</v>
      </c>
      <c r="P491" s="65">
        <f t="shared" si="260"/>
        <v>0</v>
      </c>
      <c r="Q491" s="65">
        <f t="shared" si="260"/>
        <v>0</v>
      </c>
      <c r="R491" s="65">
        <f t="shared" si="260"/>
        <v>0</v>
      </c>
      <c r="S491" s="65">
        <f t="shared" si="248"/>
        <v>0</v>
      </c>
      <c r="T491" s="65">
        <f t="shared" si="261"/>
        <v>0</v>
      </c>
      <c r="U491" s="65">
        <f t="shared" si="261"/>
        <v>0</v>
      </c>
      <c r="V491" s="89">
        <f t="shared" si="262"/>
        <v>0</v>
      </c>
      <c r="W491" s="89">
        <f t="shared" si="263"/>
        <v>0</v>
      </c>
      <c r="X491" s="89">
        <f t="shared" si="264"/>
        <v>0</v>
      </c>
      <c r="Y491" s="89">
        <f t="shared" si="265"/>
        <v>0</v>
      </c>
      <c r="Z491" s="89">
        <f t="shared" si="266"/>
        <v>0</v>
      </c>
      <c r="AA491" s="89">
        <f t="shared" si="266"/>
        <v>0</v>
      </c>
      <c r="AB491" s="89">
        <f t="shared" si="267"/>
        <v>0</v>
      </c>
      <c r="AC491" s="89">
        <f t="shared" si="268"/>
        <v>0</v>
      </c>
      <c r="AD491" s="89">
        <f t="shared" si="269"/>
        <v>0</v>
      </c>
      <c r="AE491" s="89">
        <f t="shared" si="270"/>
        <v>0</v>
      </c>
      <c r="AF491" s="89">
        <f t="shared" si="271"/>
        <v>0</v>
      </c>
      <c r="AG491" s="89">
        <f t="shared" si="271"/>
        <v>0</v>
      </c>
      <c r="AH491" s="65">
        <v>209830</v>
      </c>
      <c r="AI491" s="65">
        <v>8365</v>
      </c>
      <c r="AJ491" s="65">
        <v>468066</v>
      </c>
      <c r="AK491" s="65">
        <v>0</v>
      </c>
      <c r="AL491" s="65">
        <v>1863234</v>
      </c>
      <c r="AM491" s="65">
        <v>0</v>
      </c>
      <c r="AN491" s="89">
        <v>288070836</v>
      </c>
      <c r="AO491" s="89">
        <v>13778209</v>
      </c>
      <c r="AP491" s="89">
        <v>921774281</v>
      </c>
      <c r="AQ491" s="89">
        <v>0</v>
      </c>
      <c r="AR491" s="89">
        <v>4699585670</v>
      </c>
      <c r="AS491" s="89">
        <v>0</v>
      </c>
      <c r="AT491" s="89">
        <v>252337633</v>
      </c>
      <c r="AU491" s="89">
        <v>9847435</v>
      </c>
      <c r="AV491" s="89">
        <v>615333040</v>
      </c>
      <c r="AW491" s="89">
        <v>0</v>
      </c>
      <c r="AX491" s="89">
        <v>2472486051</v>
      </c>
      <c r="AY491" s="89">
        <v>0</v>
      </c>
      <c r="AZ491" s="65">
        <f t="shared" si="272"/>
        <v>1372.8772625458705</v>
      </c>
      <c r="BA491" s="65">
        <f t="shared" si="272"/>
        <v>1647.1260011954573</v>
      </c>
      <c r="BB491" s="65">
        <f t="shared" si="272"/>
        <v>1969.3254391474707</v>
      </c>
      <c r="BC491" s="65">
        <f t="shared" si="272"/>
        <v>0</v>
      </c>
      <c r="BD491" s="65">
        <f t="shared" si="272"/>
        <v>2522.2734610896969</v>
      </c>
      <c r="BE491" s="65">
        <f t="shared" si="272"/>
        <v>0</v>
      </c>
      <c r="BF491" s="65">
        <f t="shared" si="273"/>
        <v>1202.5812943811657</v>
      </c>
      <c r="BG491" s="65">
        <f t="shared" si="273"/>
        <v>1177.2187686790198</v>
      </c>
      <c r="BH491" s="65">
        <f t="shared" si="273"/>
        <v>1314.6287916661327</v>
      </c>
      <c r="BI491" s="65">
        <f t="shared" si="273"/>
        <v>0</v>
      </c>
      <c r="BJ491" s="65">
        <f t="shared" si="273"/>
        <v>1326.9863318294965</v>
      </c>
      <c r="BK491" s="65">
        <f t="shared" si="273"/>
        <v>0</v>
      </c>
    </row>
    <row r="492" spans="2:63" hidden="1" outlineLevel="1">
      <c r="B492" s="56" t="s">
        <v>48</v>
      </c>
      <c r="C492" s="56" t="s">
        <v>126</v>
      </c>
      <c r="D492" s="88">
        <f t="shared" si="249"/>
        <v>0</v>
      </c>
      <c r="E492" s="88">
        <f t="shared" si="250"/>
        <v>0</v>
      </c>
      <c r="F492" s="65">
        <f t="shared" si="251"/>
        <v>0</v>
      </c>
      <c r="G492" s="65">
        <f t="shared" si="252"/>
        <v>0</v>
      </c>
      <c r="H492" s="65">
        <f t="shared" si="253"/>
        <v>0</v>
      </c>
      <c r="J492" s="88">
        <f t="shared" si="254"/>
        <v>0.30233918275901323</v>
      </c>
      <c r="K492" s="88">
        <f t="shared" si="255"/>
        <v>0.12386860133278009</v>
      </c>
      <c r="L492" s="88">
        <f t="shared" si="256"/>
        <v>0.13222723531624195</v>
      </c>
      <c r="M492" s="88">
        <f t="shared" si="257"/>
        <v>0.1679988102863024</v>
      </c>
      <c r="N492" s="88">
        <f t="shared" si="258"/>
        <v>0.21758625555448893</v>
      </c>
      <c r="O492" s="88">
        <f t="shared" si="259"/>
        <v>5.5979914751173407E-2</v>
      </c>
      <c r="P492" s="65">
        <f t="shared" si="260"/>
        <v>0</v>
      </c>
      <c r="Q492" s="65">
        <f t="shared" si="260"/>
        <v>0</v>
      </c>
      <c r="R492" s="65">
        <f t="shared" si="260"/>
        <v>0</v>
      </c>
      <c r="S492" s="65">
        <f t="shared" si="248"/>
        <v>0</v>
      </c>
      <c r="T492" s="65">
        <f t="shared" si="261"/>
        <v>0</v>
      </c>
      <c r="U492" s="65">
        <f t="shared" si="261"/>
        <v>0</v>
      </c>
      <c r="V492" s="89">
        <f t="shared" si="262"/>
        <v>0</v>
      </c>
      <c r="W492" s="89">
        <f t="shared" si="263"/>
        <v>0</v>
      </c>
      <c r="X492" s="89">
        <f t="shared" si="264"/>
        <v>0</v>
      </c>
      <c r="Y492" s="89">
        <f t="shared" si="265"/>
        <v>0</v>
      </c>
      <c r="Z492" s="89">
        <f t="shared" si="266"/>
        <v>0</v>
      </c>
      <c r="AA492" s="89">
        <f t="shared" si="266"/>
        <v>0</v>
      </c>
      <c r="AB492" s="89">
        <f t="shared" si="267"/>
        <v>0</v>
      </c>
      <c r="AC492" s="89">
        <f t="shared" si="268"/>
        <v>0</v>
      </c>
      <c r="AD492" s="89">
        <f t="shared" si="269"/>
        <v>0</v>
      </c>
      <c r="AE492" s="89">
        <f t="shared" si="270"/>
        <v>0</v>
      </c>
      <c r="AF492" s="89">
        <f t="shared" si="271"/>
        <v>0</v>
      </c>
      <c r="AG492" s="89">
        <f t="shared" si="271"/>
        <v>0</v>
      </c>
      <c r="AH492" s="65">
        <v>0</v>
      </c>
      <c r="AI492" s="65">
        <v>0</v>
      </c>
      <c r="AJ492" s="65">
        <v>0</v>
      </c>
      <c r="AK492" s="65">
        <v>0</v>
      </c>
      <c r="AL492" s="65">
        <v>0</v>
      </c>
      <c r="AM492" s="65">
        <v>0</v>
      </c>
      <c r="AN492" s="89">
        <v>0</v>
      </c>
      <c r="AO492" s="89">
        <v>0</v>
      </c>
      <c r="AP492" s="89">
        <v>0</v>
      </c>
      <c r="AQ492" s="89">
        <v>0</v>
      </c>
      <c r="AR492" s="89">
        <v>0</v>
      </c>
      <c r="AS492" s="89">
        <v>0</v>
      </c>
      <c r="AT492" s="89">
        <v>0</v>
      </c>
      <c r="AU492" s="89">
        <v>0</v>
      </c>
      <c r="AV492" s="89">
        <v>0</v>
      </c>
      <c r="AW492" s="89">
        <v>0</v>
      </c>
      <c r="AX492" s="89">
        <v>0</v>
      </c>
      <c r="AY492" s="89">
        <v>0</v>
      </c>
      <c r="AZ492" s="65">
        <f t="shared" si="272"/>
        <v>0</v>
      </c>
      <c r="BA492" s="65">
        <f t="shared" si="272"/>
        <v>0</v>
      </c>
      <c r="BB492" s="65">
        <f t="shared" si="272"/>
        <v>0</v>
      </c>
      <c r="BC492" s="65">
        <f t="shared" si="272"/>
        <v>0</v>
      </c>
      <c r="BD492" s="65">
        <f t="shared" si="272"/>
        <v>0</v>
      </c>
      <c r="BE492" s="65">
        <f t="shared" si="272"/>
        <v>0</v>
      </c>
      <c r="BF492" s="65">
        <f t="shared" si="273"/>
        <v>0</v>
      </c>
      <c r="BG492" s="65">
        <f t="shared" si="273"/>
        <v>0</v>
      </c>
      <c r="BH492" s="65">
        <f t="shared" si="273"/>
        <v>0</v>
      </c>
      <c r="BI492" s="65">
        <f t="shared" si="273"/>
        <v>0</v>
      </c>
      <c r="BJ492" s="65">
        <f t="shared" si="273"/>
        <v>0</v>
      </c>
      <c r="BK492" s="65">
        <f t="shared" si="273"/>
        <v>0</v>
      </c>
    </row>
    <row r="493" spans="2:63" hidden="1" outlineLevel="1">
      <c r="B493" s="56" t="s">
        <v>48</v>
      </c>
      <c r="C493" s="56" t="s">
        <v>127</v>
      </c>
      <c r="D493" s="88">
        <f t="shared" si="249"/>
        <v>0</v>
      </c>
      <c r="E493" s="88">
        <f t="shared" si="250"/>
        <v>0</v>
      </c>
      <c r="F493" s="65">
        <f t="shared" si="251"/>
        <v>0</v>
      </c>
      <c r="G493" s="65">
        <f t="shared" si="252"/>
        <v>0</v>
      </c>
      <c r="H493" s="65">
        <f t="shared" si="253"/>
        <v>0</v>
      </c>
      <c r="J493" s="88">
        <f t="shared" si="254"/>
        <v>0.30233918275901323</v>
      </c>
      <c r="K493" s="88">
        <f t="shared" si="255"/>
        <v>0.12386860133278009</v>
      </c>
      <c r="L493" s="88">
        <f t="shared" si="256"/>
        <v>0.13222723531624195</v>
      </c>
      <c r="M493" s="88">
        <f t="shared" si="257"/>
        <v>0.1679988102863024</v>
      </c>
      <c r="N493" s="88">
        <f t="shared" si="258"/>
        <v>0.21758625555448893</v>
      </c>
      <c r="O493" s="88">
        <f t="shared" si="259"/>
        <v>5.5979914751173407E-2</v>
      </c>
      <c r="P493" s="65">
        <f t="shared" si="260"/>
        <v>0</v>
      </c>
      <c r="Q493" s="65">
        <f t="shared" si="260"/>
        <v>0</v>
      </c>
      <c r="R493" s="65">
        <f t="shared" si="260"/>
        <v>0</v>
      </c>
      <c r="S493" s="65">
        <f t="shared" si="248"/>
        <v>0</v>
      </c>
      <c r="T493" s="65">
        <f t="shared" si="261"/>
        <v>0</v>
      </c>
      <c r="U493" s="65">
        <f t="shared" si="261"/>
        <v>0</v>
      </c>
      <c r="V493" s="89">
        <f t="shared" si="262"/>
        <v>0</v>
      </c>
      <c r="W493" s="89">
        <f t="shared" si="263"/>
        <v>0</v>
      </c>
      <c r="X493" s="89">
        <f t="shared" si="264"/>
        <v>0</v>
      </c>
      <c r="Y493" s="89">
        <f t="shared" si="265"/>
        <v>0</v>
      </c>
      <c r="Z493" s="89">
        <f t="shared" si="266"/>
        <v>0</v>
      </c>
      <c r="AA493" s="89">
        <f t="shared" si="266"/>
        <v>0</v>
      </c>
      <c r="AB493" s="89">
        <f t="shared" si="267"/>
        <v>0</v>
      </c>
      <c r="AC493" s="89">
        <f t="shared" si="268"/>
        <v>0</v>
      </c>
      <c r="AD493" s="89">
        <f t="shared" si="269"/>
        <v>0</v>
      </c>
      <c r="AE493" s="89">
        <f t="shared" si="270"/>
        <v>0</v>
      </c>
      <c r="AF493" s="89">
        <f t="shared" si="271"/>
        <v>0</v>
      </c>
      <c r="AG493" s="89">
        <f t="shared" si="271"/>
        <v>0</v>
      </c>
      <c r="AH493" s="65">
        <v>0</v>
      </c>
      <c r="AI493" s="65">
        <v>0</v>
      </c>
      <c r="AJ493" s="65">
        <v>0</v>
      </c>
      <c r="AK493" s="65">
        <v>0</v>
      </c>
      <c r="AL493" s="65">
        <v>0</v>
      </c>
      <c r="AM493" s="65">
        <v>0</v>
      </c>
      <c r="AN493" s="89">
        <v>0</v>
      </c>
      <c r="AO493" s="89">
        <v>0</v>
      </c>
      <c r="AP493" s="89">
        <v>0</v>
      </c>
      <c r="AQ493" s="89">
        <v>0</v>
      </c>
      <c r="AR493" s="89">
        <v>0</v>
      </c>
      <c r="AS493" s="89">
        <v>0</v>
      </c>
      <c r="AT493" s="89">
        <v>0</v>
      </c>
      <c r="AU493" s="89">
        <v>0</v>
      </c>
      <c r="AV493" s="89">
        <v>0</v>
      </c>
      <c r="AW493" s="89">
        <v>0</v>
      </c>
      <c r="AX493" s="89">
        <v>0</v>
      </c>
      <c r="AY493" s="89">
        <v>0</v>
      </c>
      <c r="AZ493" s="65">
        <f t="shared" si="272"/>
        <v>0</v>
      </c>
      <c r="BA493" s="65">
        <f t="shared" si="272"/>
        <v>0</v>
      </c>
      <c r="BB493" s="65">
        <f t="shared" si="272"/>
        <v>0</v>
      </c>
      <c r="BC493" s="65">
        <f t="shared" si="272"/>
        <v>0</v>
      </c>
      <c r="BD493" s="65">
        <f t="shared" si="272"/>
        <v>0</v>
      </c>
      <c r="BE493" s="65">
        <f t="shared" si="272"/>
        <v>0</v>
      </c>
      <c r="BF493" s="65">
        <f t="shared" si="273"/>
        <v>0</v>
      </c>
      <c r="BG493" s="65">
        <f t="shared" si="273"/>
        <v>0</v>
      </c>
      <c r="BH493" s="65">
        <f t="shared" si="273"/>
        <v>0</v>
      </c>
      <c r="BI493" s="65">
        <f t="shared" si="273"/>
        <v>0</v>
      </c>
      <c r="BJ493" s="65">
        <f t="shared" si="273"/>
        <v>0</v>
      </c>
      <c r="BK493" s="65">
        <f t="shared" si="273"/>
        <v>0</v>
      </c>
    </row>
    <row r="494" spans="2:63" hidden="1" outlineLevel="1">
      <c r="B494" s="56" t="s">
        <v>48</v>
      </c>
      <c r="C494" s="56" t="s">
        <v>128</v>
      </c>
      <c r="D494" s="88">
        <f t="shared" si="249"/>
        <v>0</v>
      </c>
      <c r="E494" s="88">
        <f t="shared" si="250"/>
        <v>0</v>
      </c>
      <c r="F494" s="65">
        <f t="shared" si="251"/>
        <v>0</v>
      </c>
      <c r="G494" s="65">
        <f t="shared" si="252"/>
        <v>0</v>
      </c>
      <c r="H494" s="65">
        <f t="shared" si="253"/>
        <v>0</v>
      </c>
      <c r="J494" s="88">
        <f t="shared" si="254"/>
        <v>0.30233918275901323</v>
      </c>
      <c r="K494" s="88">
        <f t="shared" si="255"/>
        <v>0.12386860133278009</v>
      </c>
      <c r="L494" s="88">
        <f t="shared" si="256"/>
        <v>0.13222723531624195</v>
      </c>
      <c r="M494" s="88">
        <f t="shared" si="257"/>
        <v>0.1679988102863024</v>
      </c>
      <c r="N494" s="88">
        <f t="shared" si="258"/>
        <v>0.21758625555448893</v>
      </c>
      <c r="O494" s="88">
        <f t="shared" si="259"/>
        <v>5.5979914751173407E-2</v>
      </c>
      <c r="P494" s="65">
        <f t="shared" si="260"/>
        <v>0</v>
      </c>
      <c r="Q494" s="65">
        <f t="shared" si="260"/>
        <v>0</v>
      </c>
      <c r="R494" s="65">
        <f t="shared" si="260"/>
        <v>0</v>
      </c>
      <c r="S494" s="65">
        <f t="shared" si="260"/>
        <v>0</v>
      </c>
      <c r="T494" s="65">
        <f t="shared" si="261"/>
        <v>0</v>
      </c>
      <c r="U494" s="65">
        <f t="shared" si="261"/>
        <v>0</v>
      </c>
      <c r="V494" s="89">
        <f t="shared" si="262"/>
        <v>0</v>
      </c>
      <c r="W494" s="89">
        <f t="shared" si="263"/>
        <v>0</v>
      </c>
      <c r="X494" s="89">
        <f t="shared" si="264"/>
        <v>0</v>
      </c>
      <c r="Y494" s="89">
        <f t="shared" si="265"/>
        <v>0</v>
      </c>
      <c r="Z494" s="89">
        <f t="shared" si="266"/>
        <v>0</v>
      </c>
      <c r="AA494" s="89">
        <f t="shared" si="266"/>
        <v>0</v>
      </c>
      <c r="AB494" s="89">
        <f t="shared" si="267"/>
        <v>0</v>
      </c>
      <c r="AC494" s="89">
        <f t="shared" si="268"/>
        <v>0</v>
      </c>
      <c r="AD494" s="89">
        <f t="shared" si="269"/>
        <v>0</v>
      </c>
      <c r="AE494" s="89">
        <f t="shared" si="270"/>
        <v>0</v>
      </c>
      <c r="AF494" s="89">
        <f t="shared" si="271"/>
        <v>0</v>
      </c>
      <c r="AG494" s="89">
        <f t="shared" si="271"/>
        <v>0</v>
      </c>
      <c r="AH494" s="65">
        <v>0</v>
      </c>
      <c r="AI494" s="65">
        <v>0</v>
      </c>
      <c r="AJ494" s="65">
        <v>0</v>
      </c>
      <c r="AK494" s="65">
        <v>0</v>
      </c>
      <c r="AL494" s="65">
        <v>0</v>
      </c>
      <c r="AM494" s="65">
        <v>0</v>
      </c>
      <c r="AN494" s="89">
        <v>0</v>
      </c>
      <c r="AO494" s="89">
        <v>0</v>
      </c>
      <c r="AP494" s="89">
        <v>0</v>
      </c>
      <c r="AQ494" s="89">
        <v>0</v>
      </c>
      <c r="AR494" s="89">
        <v>0</v>
      </c>
      <c r="AS494" s="89">
        <v>0</v>
      </c>
      <c r="AT494" s="89">
        <v>0</v>
      </c>
      <c r="AU494" s="89">
        <v>0</v>
      </c>
      <c r="AV494" s="89">
        <v>0</v>
      </c>
      <c r="AW494" s="89">
        <v>0</v>
      </c>
      <c r="AX494" s="89">
        <v>0</v>
      </c>
      <c r="AY494" s="89">
        <v>0</v>
      </c>
      <c r="AZ494" s="65">
        <f t="shared" si="272"/>
        <v>0</v>
      </c>
      <c r="BA494" s="65">
        <f t="shared" si="272"/>
        <v>0</v>
      </c>
      <c r="BB494" s="65">
        <f t="shared" si="272"/>
        <v>0</v>
      </c>
      <c r="BC494" s="65">
        <f t="shared" si="272"/>
        <v>0</v>
      </c>
      <c r="BD494" s="65">
        <f t="shared" si="272"/>
        <v>0</v>
      </c>
      <c r="BE494" s="65">
        <f t="shared" si="272"/>
        <v>0</v>
      </c>
      <c r="BF494" s="65">
        <f t="shared" si="273"/>
        <v>0</v>
      </c>
      <c r="BG494" s="65">
        <f t="shared" si="273"/>
        <v>0</v>
      </c>
      <c r="BH494" s="65">
        <f t="shared" si="273"/>
        <v>0</v>
      </c>
      <c r="BI494" s="65">
        <f t="shared" si="273"/>
        <v>0</v>
      </c>
      <c r="BJ494" s="65">
        <f t="shared" si="273"/>
        <v>0</v>
      </c>
      <c r="BK494" s="65">
        <f t="shared" si="273"/>
        <v>0</v>
      </c>
    </row>
    <row r="495" spans="2:63" hidden="1" outlineLevel="1">
      <c r="B495" s="56" t="s">
        <v>48</v>
      </c>
      <c r="C495" s="56" t="s">
        <v>40</v>
      </c>
      <c r="D495" s="88">
        <f t="shared" ref="D495:D558" si="274">VLOOKUP(B495,$B$188:$C$208,2,0)</f>
        <v>0</v>
      </c>
      <c r="E495" s="88">
        <f t="shared" ref="E495:E558" si="275">VLOOKUP(C495,$B$213:$C$233,2,0)</f>
        <v>0</v>
      </c>
      <c r="F495" s="65">
        <f t="shared" ref="F495:F558" si="276">VLOOKUP($B495,$B$188:$D$208,3,0)*E495</f>
        <v>0</v>
      </c>
      <c r="G495" s="65">
        <f t="shared" ref="G495:G558" si="277">SUM(V495:AA495)</f>
        <v>0</v>
      </c>
      <c r="H495" s="65">
        <f t="shared" ref="H495:H558" si="278">SUM(AB495:AG495)</f>
        <v>0</v>
      </c>
      <c r="J495" s="88">
        <f t="shared" ref="J495:J558" si="279">+IF(ISERROR(AH495/SUM($AH495:$AM495)),J$236,AH495/SUM($AH495:$AM495))</f>
        <v>0.2322343376992064</v>
      </c>
      <c r="K495" s="88">
        <f t="shared" ref="K495:K558" si="280">+IF(ISERROR(AI495/SUM($AH495:$AM495)),K$236,AI495/SUM($AH495:$AM495))</f>
        <v>0.66702367894702885</v>
      </c>
      <c r="L495" s="88">
        <f t="shared" ref="L495:L558" si="281">+IF(ISERROR(AJ495/SUM($AH495:$AM495)),L$236,AJ495/SUM($AH495:$AM495))</f>
        <v>0.10074198335376476</v>
      </c>
      <c r="M495" s="88">
        <f t="shared" ref="M495:M558" si="282">+IF(ISERROR(AK495/SUM($AH495:$AM495)),M$236,AK495/SUM($AH495:$AM495))</f>
        <v>0</v>
      </c>
      <c r="N495" s="88">
        <f t="shared" ref="N495:N558" si="283">+IF(ISERROR(AL495/SUM($AH495:$AM495)),N$236,AL495/SUM($AH495:$AM495))</f>
        <v>0</v>
      </c>
      <c r="O495" s="88">
        <f t="shared" ref="O495:O558" si="284">+IF(ISERROR(AM495/SUM($AH495:$AM495)),O$236,AM495/SUM($AH495:$AM495))</f>
        <v>0</v>
      </c>
      <c r="P495" s="65">
        <f t="shared" ref="P495:S558" si="285">+$F495*J495</f>
        <v>0</v>
      </c>
      <c r="Q495" s="65">
        <f t="shared" si="285"/>
        <v>0</v>
      </c>
      <c r="R495" s="65">
        <f t="shared" si="285"/>
        <v>0</v>
      </c>
      <c r="S495" s="65">
        <f t="shared" si="285"/>
        <v>0</v>
      </c>
      <c r="T495" s="65">
        <f t="shared" ref="T495:U558" si="286">+$F495*N495</f>
        <v>0</v>
      </c>
      <c r="U495" s="65">
        <f t="shared" si="286"/>
        <v>0</v>
      </c>
      <c r="V495" s="89">
        <f t="shared" ref="V495:V558" si="287">+IF(AZ495=0,AZ$236*P495,P495*AZ495)</f>
        <v>0</v>
      </c>
      <c r="W495" s="89">
        <f t="shared" ref="W495:W558" si="288">+IF(BA495=0,BA$236*Q495,Q495*BA495)</f>
        <v>0</v>
      </c>
      <c r="X495" s="89">
        <f t="shared" ref="X495:X558" si="289">+IF(BB495=0,BB$236*R495,R495*BB495)</f>
        <v>0</v>
      </c>
      <c r="Y495" s="89">
        <f t="shared" ref="Y495:Y558" si="290">+IF(BC495=0,BC$236*S495,S495*BC495)</f>
        <v>0</v>
      </c>
      <c r="Z495" s="89">
        <f t="shared" ref="Z495:AA558" si="291">+IF(BD495=0,BD$236*T495,T495*BD495)</f>
        <v>0</v>
      </c>
      <c r="AA495" s="89">
        <f t="shared" si="291"/>
        <v>0</v>
      </c>
      <c r="AB495" s="89">
        <f t="shared" ref="AB495:AB558" si="292">+IF(BF495=0,BF$236*P495,P495*BF495)</f>
        <v>0</v>
      </c>
      <c r="AC495" s="89">
        <f t="shared" ref="AC495:AC558" si="293">+IF(BG495=0,BG$236*Q495,Q495*BG495)</f>
        <v>0</v>
      </c>
      <c r="AD495" s="89">
        <f t="shared" ref="AD495:AD558" si="294">+IF(BH495=0,BH$236*R495,R495*BH495)</f>
        <v>0</v>
      </c>
      <c r="AE495" s="89">
        <f t="shared" ref="AE495:AE558" si="295">+IF(BI495=0,BI$236*S495,S495*BI495)</f>
        <v>0</v>
      </c>
      <c r="AF495" s="89">
        <f t="shared" ref="AF495:AG558" si="296">+IF(BJ495=0,BJ$236*T495,T495*BJ495)</f>
        <v>0</v>
      </c>
      <c r="AG495" s="89">
        <f t="shared" si="296"/>
        <v>0</v>
      </c>
      <c r="AH495" s="65">
        <v>35994</v>
      </c>
      <c r="AI495" s="65">
        <v>103382</v>
      </c>
      <c r="AJ495" s="65">
        <v>15614</v>
      </c>
      <c r="AK495" s="65">
        <v>0</v>
      </c>
      <c r="AL495" s="65">
        <v>0</v>
      </c>
      <c r="AM495" s="65">
        <v>0</v>
      </c>
      <c r="AN495" s="89">
        <v>129940931</v>
      </c>
      <c r="AO495" s="89">
        <v>299677998</v>
      </c>
      <c r="AP495" s="89">
        <v>53975616</v>
      </c>
      <c r="AQ495" s="89">
        <v>0</v>
      </c>
      <c r="AR495" s="89">
        <v>1857</v>
      </c>
      <c r="AS495" s="89">
        <v>0</v>
      </c>
      <c r="AT495" s="89">
        <v>79907032</v>
      </c>
      <c r="AU495" s="89">
        <v>205731469</v>
      </c>
      <c r="AV495" s="89">
        <v>34065918</v>
      </c>
      <c r="AW495" s="89">
        <v>0</v>
      </c>
      <c r="AX495" s="89">
        <v>962</v>
      </c>
      <c r="AY495" s="89">
        <v>0</v>
      </c>
      <c r="AZ495" s="65">
        <f t="shared" si="272"/>
        <v>3610.0719842195922</v>
      </c>
      <c r="BA495" s="65">
        <f t="shared" si="272"/>
        <v>2898.7444429397769</v>
      </c>
      <c r="BB495" s="65">
        <f t="shared" si="272"/>
        <v>3456.8730626360957</v>
      </c>
      <c r="BC495" s="65">
        <f t="shared" ref="BC495:BE558" si="297">+IF(ISERROR(AQ495/AK495),0,AQ495/AK495)</f>
        <v>0</v>
      </c>
      <c r="BD495" s="65">
        <f t="shared" si="297"/>
        <v>0</v>
      </c>
      <c r="BE495" s="65">
        <f t="shared" si="297"/>
        <v>0</v>
      </c>
      <c r="BF495" s="65">
        <f t="shared" si="273"/>
        <v>2220.0097794076792</v>
      </c>
      <c r="BG495" s="65">
        <f t="shared" si="273"/>
        <v>1990.0124683213712</v>
      </c>
      <c r="BH495" s="65">
        <f t="shared" si="273"/>
        <v>2181.754707313949</v>
      </c>
      <c r="BI495" s="65">
        <f t="shared" ref="BI495:BK558" si="298">+IF(ISERROR(AW495/AK495),0,AW495/AK495)</f>
        <v>0</v>
      </c>
      <c r="BJ495" s="65">
        <f t="shared" si="298"/>
        <v>0</v>
      </c>
      <c r="BK495" s="65">
        <f t="shared" si="298"/>
        <v>0</v>
      </c>
    </row>
    <row r="496" spans="2:63" hidden="1" outlineLevel="1">
      <c r="B496" s="56" t="s">
        <v>48</v>
      </c>
      <c r="C496" s="56" t="s">
        <v>129</v>
      </c>
      <c r="D496" s="88">
        <f t="shared" si="274"/>
        <v>0</v>
      </c>
      <c r="E496" s="88">
        <f t="shared" si="275"/>
        <v>0.5</v>
      </c>
      <c r="F496" s="65">
        <f t="shared" si="276"/>
        <v>0</v>
      </c>
      <c r="G496" s="65">
        <f t="shared" si="277"/>
        <v>0</v>
      </c>
      <c r="H496" s="65">
        <f t="shared" si="278"/>
        <v>0</v>
      </c>
      <c r="J496" s="88">
        <f t="shared" si="279"/>
        <v>0.30233918275901323</v>
      </c>
      <c r="K496" s="88">
        <f t="shared" si="280"/>
        <v>0.12386860133278009</v>
      </c>
      <c r="L496" s="88">
        <f t="shared" si="281"/>
        <v>0.13222723531624195</v>
      </c>
      <c r="M496" s="88">
        <f t="shared" si="282"/>
        <v>0.1679988102863024</v>
      </c>
      <c r="N496" s="88">
        <f t="shared" si="283"/>
        <v>0.21758625555448893</v>
      </c>
      <c r="O496" s="88">
        <f t="shared" si="284"/>
        <v>5.5979914751173407E-2</v>
      </c>
      <c r="P496" s="65">
        <f t="shared" si="285"/>
        <v>0</v>
      </c>
      <c r="Q496" s="65">
        <f t="shared" si="285"/>
        <v>0</v>
      </c>
      <c r="R496" s="65">
        <f t="shared" si="285"/>
        <v>0</v>
      </c>
      <c r="S496" s="65">
        <f t="shared" si="285"/>
        <v>0</v>
      </c>
      <c r="T496" s="65">
        <f t="shared" si="286"/>
        <v>0</v>
      </c>
      <c r="U496" s="65">
        <f t="shared" si="286"/>
        <v>0</v>
      </c>
      <c r="V496" s="89">
        <f t="shared" si="287"/>
        <v>0</v>
      </c>
      <c r="W496" s="89">
        <f t="shared" si="288"/>
        <v>0</v>
      </c>
      <c r="X496" s="89">
        <f t="shared" si="289"/>
        <v>0</v>
      </c>
      <c r="Y496" s="89">
        <f t="shared" si="290"/>
        <v>0</v>
      </c>
      <c r="Z496" s="89">
        <f t="shared" si="291"/>
        <v>0</v>
      </c>
      <c r="AA496" s="89">
        <f t="shared" si="291"/>
        <v>0</v>
      </c>
      <c r="AB496" s="89">
        <f t="shared" si="292"/>
        <v>0</v>
      </c>
      <c r="AC496" s="89">
        <f t="shared" si="293"/>
        <v>0</v>
      </c>
      <c r="AD496" s="89">
        <f t="shared" si="294"/>
        <v>0</v>
      </c>
      <c r="AE496" s="89">
        <f t="shared" si="295"/>
        <v>0</v>
      </c>
      <c r="AF496" s="89">
        <f t="shared" si="296"/>
        <v>0</v>
      </c>
      <c r="AG496" s="89">
        <f t="shared" si="296"/>
        <v>0</v>
      </c>
      <c r="AH496" s="65">
        <v>0</v>
      </c>
      <c r="AI496" s="65">
        <v>0</v>
      </c>
      <c r="AJ496" s="65">
        <v>0</v>
      </c>
      <c r="AK496" s="65">
        <v>0</v>
      </c>
      <c r="AL496" s="65">
        <v>0</v>
      </c>
      <c r="AM496" s="65">
        <v>0</v>
      </c>
      <c r="AN496" s="89">
        <v>0</v>
      </c>
      <c r="AO496" s="89">
        <v>0</v>
      </c>
      <c r="AP496" s="89">
        <v>0</v>
      </c>
      <c r="AQ496" s="89">
        <v>0</v>
      </c>
      <c r="AR496" s="89">
        <v>0</v>
      </c>
      <c r="AS496" s="89">
        <v>0</v>
      </c>
      <c r="AT496" s="89">
        <v>0</v>
      </c>
      <c r="AU496" s="89">
        <v>0</v>
      </c>
      <c r="AV496" s="89">
        <v>0</v>
      </c>
      <c r="AW496" s="89">
        <v>0</v>
      </c>
      <c r="AX496" s="89">
        <v>0</v>
      </c>
      <c r="AY496" s="89">
        <v>0</v>
      </c>
      <c r="AZ496" s="65">
        <f t="shared" ref="AZ496:BE559" si="299">+IF(ISERROR(AN496/AH496),0,AN496/AH496)</f>
        <v>0</v>
      </c>
      <c r="BA496" s="65">
        <f t="shared" si="299"/>
        <v>0</v>
      </c>
      <c r="BB496" s="65">
        <f t="shared" si="299"/>
        <v>0</v>
      </c>
      <c r="BC496" s="65">
        <f t="shared" si="297"/>
        <v>0</v>
      </c>
      <c r="BD496" s="65">
        <f t="shared" si="297"/>
        <v>0</v>
      </c>
      <c r="BE496" s="65">
        <f t="shared" si="297"/>
        <v>0</v>
      </c>
      <c r="BF496" s="65">
        <f t="shared" ref="BF496:BK559" si="300">+IF(ISERROR(AT496/AH496),0,AT496/AH496)</f>
        <v>0</v>
      </c>
      <c r="BG496" s="65">
        <f t="shared" si="300"/>
        <v>0</v>
      </c>
      <c r="BH496" s="65">
        <f t="shared" si="300"/>
        <v>0</v>
      </c>
      <c r="BI496" s="65">
        <f t="shared" si="298"/>
        <v>0</v>
      </c>
      <c r="BJ496" s="65">
        <f t="shared" si="298"/>
        <v>0</v>
      </c>
      <c r="BK496" s="65">
        <f t="shared" si="298"/>
        <v>0</v>
      </c>
    </row>
    <row r="497" spans="2:63" hidden="1" outlineLevel="1">
      <c r="B497" s="56" t="s">
        <v>48</v>
      </c>
      <c r="C497" s="56" t="s">
        <v>130</v>
      </c>
      <c r="D497" s="88">
        <f t="shared" si="274"/>
        <v>0</v>
      </c>
      <c r="E497" s="88">
        <f t="shared" si="275"/>
        <v>0.5</v>
      </c>
      <c r="F497" s="65">
        <f t="shared" si="276"/>
        <v>0</v>
      </c>
      <c r="G497" s="65">
        <f t="shared" si="277"/>
        <v>0</v>
      </c>
      <c r="H497" s="65">
        <f t="shared" si="278"/>
        <v>0</v>
      </c>
      <c r="J497" s="88">
        <f t="shared" si="279"/>
        <v>6.2341030372549996E-4</v>
      </c>
      <c r="K497" s="88">
        <f t="shared" si="280"/>
        <v>0.99920203481123138</v>
      </c>
      <c r="L497" s="88">
        <f t="shared" si="281"/>
        <v>1.7455488504313998E-4</v>
      </c>
      <c r="M497" s="88">
        <f t="shared" si="282"/>
        <v>0</v>
      </c>
      <c r="N497" s="88">
        <f t="shared" si="283"/>
        <v>0</v>
      </c>
      <c r="O497" s="88">
        <f t="shared" si="284"/>
        <v>0</v>
      </c>
      <c r="P497" s="65">
        <f t="shared" si="285"/>
        <v>0</v>
      </c>
      <c r="Q497" s="65">
        <f t="shared" si="285"/>
        <v>0</v>
      </c>
      <c r="R497" s="65">
        <f t="shared" si="285"/>
        <v>0</v>
      </c>
      <c r="S497" s="65">
        <f t="shared" si="285"/>
        <v>0</v>
      </c>
      <c r="T497" s="65">
        <f t="shared" si="286"/>
        <v>0</v>
      </c>
      <c r="U497" s="65">
        <f t="shared" si="286"/>
        <v>0</v>
      </c>
      <c r="V497" s="89">
        <f t="shared" si="287"/>
        <v>0</v>
      </c>
      <c r="W497" s="89">
        <f t="shared" si="288"/>
        <v>0</v>
      </c>
      <c r="X497" s="89">
        <f t="shared" si="289"/>
        <v>0</v>
      </c>
      <c r="Y497" s="89">
        <f t="shared" si="290"/>
        <v>0</v>
      </c>
      <c r="Z497" s="89">
        <f t="shared" si="291"/>
        <v>0</v>
      </c>
      <c r="AA497" s="89">
        <f t="shared" si="291"/>
        <v>0</v>
      </c>
      <c r="AB497" s="89">
        <f t="shared" si="292"/>
        <v>0</v>
      </c>
      <c r="AC497" s="89">
        <f t="shared" si="293"/>
        <v>0</v>
      </c>
      <c r="AD497" s="89">
        <f t="shared" si="294"/>
        <v>0</v>
      </c>
      <c r="AE497" s="89">
        <f t="shared" si="295"/>
        <v>0</v>
      </c>
      <c r="AF497" s="89">
        <f t="shared" si="296"/>
        <v>0</v>
      </c>
      <c r="AG497" s="89">
        <f t="shared" si="296"/>
        <v>0</v>
      </c>
      <c r="AH497" s="65">
        <v>25</v>
      </c>
      <c r="AI497" s="65">
        <v>40070</v>
      </c>
      <c r="AJ497" s="65">
        <v>7</v>
      </c>
      <c r="AK497" s="65">
        <v>0</v>
      </c>
      <c r="AL497" s="65">
        <v>0</v>
      </c>
      <c r="AM497" s="65">
        <v>0</v>
      </c>
      <c r="AN497" s="89">
        <v>24000</v>
      </c>
      <c r="AO497" s="89">
        <v>68026077</v>
      </c>
      <c r="AP497" s="89">
        <v>8080</v>
      </c>
      <c r="AQ497" s="89">
        <v>0</v>
      </c>
      <c r="AR497" s="89">
        <v>0</v>
      </c>
      <c r="AS497" s="89">
        <v>0</v>
      </c>
      <c r="AT497" s="89">
        <v>40200</v>
      </c>
      <c r="AU497" s="89">
        <v>56418560</v>
      </c>
      <c r="AV497" s="89">
        <v>12306</v>
      </c>
      <c r="AW497" s="89">
        <v>0</v>
      </c>
      <c r="AX497" s="89">
        <v>0</v>
      </c>
      <c r="AY497" s="89">
        <v>0</v>
      </c>
      <c r="AZ497" s="65">
        <f t="shared" si="299"/>
        <v>960</v>
      </c>
      <c r="BA497" s="65">
        <f t="shared" si="299"/>
        <v>1697.6809832792612</v>
      </c>
      <c r="BB497" s="65">
        <f t="shared" si="299"/>
        <v>1154.2857142857142</v>
      </c>
      <c r="BC497" s="65">
        <f t="shared" si="297"/>
        <v>0</v>
      </c>
      <c r="BD497" s="65">
        <f t="shared" si="297"/>
        <v>0</v>
      </c>
      <c r="BE497" s="65">
        <f t="shared" si="297"/>
        <v>0</v>
      </c>
      <c r="BF497" s="65">
        <f t="shared" si="300"/>
        <v>1608</v>
      </c>
      <c r="BG497" s="65">
        <f t="shared" si="300"/>
        <v>1408</v>
      </c>
      <c r="BH497" s="65">
        <f t="shared" si="300"/>
        <v>1758</v>
      </c>
      <c r="BI497" s="65">
        <f t="shared" si="298"/>
        <v>0</v>
      </c>
      <c r="BJ497" s="65">
        <f t="shared" si="298"/>
        <v>0</v>
      </c>
      <c r="BK497" s="65">
        <f t="shared" si="298"/>
        <v>0</v>
      </c>
    </row>
    <row r="498" spans="2:63" hidden="1" outlineLevel="1">
      <c r="B498" s="56" t="s">
        <v>48</v>
      </c>
      <c r="C498" s="56" t="s">
        <v>131</v>
      </c>
      <c r="D498" s="88">
        <f t="shared" si="274"/>
        <v>0</v>
      </c>
      <c r="E498" s="88">
        <f t="shared" si="275"/>
        <v>0</v>
      </c>
      <c r="F498" s="65">
        <f t="shared" si="276"/>
        <v>0</v>
      </c>
      <c r="G498" s="65">
        <f t="shared" si="277"/>
        <v>0</v>
      </c>
      <c r="H498" s="65">
        <f t="shared" si="278"/>
        <v>0</v>
      </c>
      <c r="J498" s="88">
        <f t="shared" si="279"/>
        <v>0.30233918275901323</v>
      </c>
      <c r="K498" s="88">
        <f t="shared" si="280"/>
        <v>0.12386860133278009</v>
      </c>
      <c r="L498" s="88">
        <f t="shared" si="281"/>
        <v>0.13222723531624195</v>
      </c>
      <c r="M498" s="88">
        <f t="shared" si="282"/>
        <v>0.1679988102863024</v>
      </c>
      <c r="N498" s="88">
        <f t="shared" si="283"/>
        <v>0.21758625555448893</v>
      </c>
      <c r="O498" s="88">
        <f t="shared" si="284"/>
        <v>5.5979914751173407E-2</v>
      </c>
      <c r="P498" s="65">
        <f t="shared" si="285"/>
        <v>0</v>
      </c>
      <c r="Q498" s="65">
        <f t="shared" si="285"/>
        <v>0</v>
      </c>
      <c r="R498" s="65">
        <f t="shared" si="285"/>
        <v>0</v>
      </c>
      <c r="S498" s="65">
        <f t="shared" si="285"/>
        <v>0</v>
      </c>
      <c r="T498" s="65">
        <f t="shared" si="286"/>
        <v>0</v>
      </c>
      <c r="U498" s="65">
        <f t="shared" si="286"/>
        <v>0</v>
      </c>
      <c r="V498" s="89">
        <f t="shared" si="287"/>
        <v>0</v>
      </c>
      <c r="W498" s="89">
        <f t="shared" si="288"/>
        <v>0</v>
      </c>
      <c r="X498" s="89">
        <f t="shared" si="289"/>
        <v>0</v>
      </c>
      <c r="Y498" s="89">
        <f t="shared" si="290"/>
        <v>0</v>
      </c>
      <c r="Z498" s="89">
        <f t="shared" si="291"/>
        <v>0</v>
      </c>
      <c r="AA498" s="89">
        <f t="shared" si="291"/>
        <v>0</v>
      </c>
      <c r="AB498" s="89">
        <f t="shared" si="292"/>
        <v>0</v>
      </c>
      <c r="AC498" s="89">
        <f t="shared" si="293"/>
        <v>0</v>
      </c>
      <c r="AD498" s="89">
        <f t="shared" si="294"/>
        <v>0</v>
      </c>
      <c r="AE498" s="89">
        <f t="shared" si="295"/>
        <v>0</v>
      </c>
      <c r="AF498" s="89">
        <f t="shared" si="296"/>
        <v>0</v>
      </c>
      <c r="AG498" s="89">
        <f t="shared" si="296"/>
        <v>0</v>
      </c>
      <c r="AH498" s="65">
        <v>0</v>
      </c>
      <c r="AI498" s="65">
        <v>0</v>
      </c>
      <c r="AJ498" s="65">
        <v>0</v>
      </c>
      <c r="AK498" s="65">
        <v>0</v>
      </c>
      <c r="AL498" s="65">
        <v>0</v>
      </c>
      <c r="AM498" s="65">
        <v>0</v>
      </c>
      <c r="AN498" s="89">
        <v>0</v>
      </c>
      <c r="AO498" s="89">
        <v>0</v>
      </c>
      <c r="AP498" s="89">
        <v>0</v>
      </c>
      <c r="AQ498" s="89">
        <v>0</v>
      </c>
      <c r="AR498" s="89">
        <v>0</v>
      </c>
      <c r="AS498" s="89">
        <v>0</v>
      </c>
      <c r="AT498" s="89">
        <v>0</v>
      </c>
      <c r="AU498" s="89">
        <v>0</v>
      </c>
      <c r="AV498" s="89">
        <v>0</v>
      </c>
      <c r="AW498" s="89">
        <v>0</v>
      </c>
      <c r="AX498" s="89">
        <v>0</v>
      </c>
      <c r="AY498" s="89">
        <v>0</v>
      </c>
      <c r="AZ498" s="65">
        <f t="shared" si="299"/>
        <v>0</v>
      </c>
      <c r="BA498" s="65">
        <f t="shared" si="299"/>
        <v>0</v>
      </c>
      <c r="BB498" s="65">
        <f t="shared" si="299"/>
        <v>0</v>
      </c>
      <c r="BC498" s="65">
        <f t="shared" si="297"/>
        <v>0</v>
      </c>
      <c r="BD498" s="65">
        <f t="shared" si="297"/>
        <v>0</v>
      </c>
      <c r="BE498" s="65">
        <f t="shared" si="297"/>
        <v>0</v>
      </c>
      <c r="BF498" s="65">
        <f t="shared" si="300"/>
        <v>0</v>
      </c>
      <c r="BG498" s="65">
        <f t="shared" si="300"/>
        <v>0</v>
      </c>
      <c r="BH498" s="65">
        <f t="shared" si="300"/>
        <v>0</v>
      </c>
      <c r="BI498" s="65">
        <f t="shared" si="298"/>
        <v>0</v>
      </c>
      <c r="BJ498" s="65">
        <f t="shared" si="298"/>
        <v>0</v>
      </c>
      <c r="BK498" s="65">
        <f t="shared" si="298"/>
        <v>0</v>
      </c>
    </row>
    <row r="499" spans="2:63" hidden="1" outlineLevel="1">
      <c r="B499" s="56" t="s">
        <v>48</v>
      </c>
      <c r="C499" s="56" t="s">
        <v>132</v>
      </c>
      <c r="D499" s="88">
        <f t="shared" si="274"/>
        <v>0</v>
      </c>
      <c r="E499" s="88">
        <f t="shared" si="275"/>
        <v>0</v>
      </c>
      <c r="F499" s="65">
        <f t="shared" si="276"/>
        <v>0</v>
      </c>
      <c r="G499" s="65">
        <f t="shared" si="277"/>
        <v>0</v>
      </c>
      <c r="H499" s="65">
        <f t="shared" si="278"/>
        <v>0</v>
      </c>
      <c r="J499" s="88">
        <f t="shared" si="279"/>
        <v>0.30233918275901323</v>
      </c>
      <c r="K499" s="88">
        <f t="shared" si="280"/>
        <v>0.12386860133278009</v>
      </c>
      <c r="L499" s="88">
        <f t="shared" si="281"/>
        <v>0.13222723531624195</v>
      </c>
      <c r="M499" s="88">
        <f t="shared" si="282"/>
        <v>0.1679988102863024</v>
      </c>
      <c r="N499" s="88">
        <f t="shared" si="283"/>
        <v>0.21758625555448893</v>
      </c>
      <c r="O499" s="88">
        <f t="shared" si="284"/>
        <v>5.5979914751173407E-2</v>
      </c>
      <c r="P499" s="65">
        <f t="shared" si="285"/>
        <v>0</v>
      </c>
      <c r="Q499" s="65">
        <f t="shared" si="285"/>
        <v>0</v>
      </c>
      <c r="R499" s="65">
        <f t="shared" si="285"/>
        <v>0</v>
      </c>
      <c r="S499" s="65">
        <f t="shared" si="285"/>
        <v>0</v>
      </c>
      <c r="T499" s="65">
        <f t="shared" si="286"/>
        <v>0</v>
      </c>
      <c r="U499" s="65">
        <f t="shared" si="286"/>
        <v>0</v>
      </c>
      <c r="V499" s="89">
        <f t="shared" si="287"/>
        <v>0</v>
      </c>
      <c r="W499" s="89">
        <f t="shared" si="288"/>
        <v>0</v>
      </c>
      <c r="X499" s="89">
        <f t="shared" si="289"/>
        <v>0</v>
      </c>
      <c r="Y499" s="89">
        <f t="shared" si="290"/>
        <v>0</v>
      </c>
      <c r="Z499" s="89">
        <f t="shared" si="291"/>
        <v>0</v>
      </c>
      <c r="AA499" s="89">
        <f t="shared" si="291"/>
        <v>0</v>
      </c>
      <c r="AB499" s="89">
        <f t="shared" si="292"/>
        <v>0</v>
      </c>
      <c r="AC499" s="89">
        <f t="shared" si="293"/>
        <v>0</v>
      </c>
      <c r="AD499" s="89">
        <f t="shared" si="294"/>
        <v>0</v>
      </c>
      <c r="AE499" s="89">
        <f t="shared" si="295"/>
        <v>0</v>
      </c>
      <c r="AF499" s="89">
        <f t="shared" si="296"/>
        <v>0</v>
      </c>
      <c r="AG499" s="89">
        <f t="shared" si="296"/>
        <v>0</v>
      </c>
      <c r="AH499" s="65">
        <v>0</v>
      </c>
      <c r="AI499" s="65">
        <v>0</v>
      </c>
      <c r="AJ499" s="65">
        <v>0</v>
      </c>
      <c r="AK499" s="65">
        <v>0</v>
      </c>
      <c r="AL499" s="65">
        <v>0</v>
      </c>
      <c r="AM499" s="65">
        <v>0</v>
      </c>
      <c r="AN499" s="89">
        <v>0</v>
      </c>
      <c r="AO499" s="89">
        <v>0</v>
      </c>
      <c r="AP499" s="89">
        <v>0</v>
      </c>
      <c r="AQ499" s="89">
        <v>0</v>
      </c>
      <c r="AR499" s="89">
        <v>0</v>
      </c>
      <c r="AS499" s="89">
        <v>0</v>
      </c>
      <c r="AT499" s="89">
        <v>0</v>
      </c>
      <c r="AU499" s="89">
        <v>0</v>
      </c>
      <c r="AV499" s="89">
        <v>0</v>
      </c>
      <c r="AW499" s="89">
        <v>0</v>
      </c>
      <c r="AX499" s="89">
        <v>0</v>
      </c>
      <c r="AY499" s="89">
        <v>0</v>
      </c>
      <c r="AZ499" s="65">
        <f t="shared" si="299"/>
        <v>0</v>
      </c>
      <c r="BA499" s="65">
        <f t="shared" si="299"/>
        <v>0</v>
      </c>
      <c r="BB499" s="65">
        <f t="shared" si="299"/>
        <v>0</v>
      </c>
      <c r="BC499" s="65">
        <f t="shared" si="297"/>
        <v>0</v>
      </c>
      <c r="BD499" s="65">
        <f t="shared" si="297"/>
        <v>0</v>
      </c>
      <c r="BE499" s="65">
        <f t="shared" si="297"/>
        <v>0</v>
      </c>
      <c r="BF499" s="65">
        <f t="shared" si="300"/>
        <v>0</v>
      </c>
      <c r="BG499" s="65">
        <f t="shared" si="300"/>
        <v>0</v>
      </c>
      <c r="BH499" s="65">
        <f t="shared" si="300"/>
        <v>0</v>
      </c>
      <c r="BI499" s="65">
        <f t="shared" si="298"/>
        <v>0</v>
      </c>
      <c r="BJ499" s="65">
        <f t="shared" si="298"/>
        <v>0</v>
      </c>
      <c r="BK499" s="65">
        <f t="shared" si="298"/>
        <v>0</v>
      </c>
    </row>
    <row r="500" spans="2:63" hidden="1" outlineLevel="1">
      <c r="B500" s="56" t="s">
        <v>48</v>
      </c>
      <c r="C500" s="56" t="s">
        <v>133</v>
      </c>
      <c r="D500" s="88">
        <f t="shared" si="274"/>
        <v>0</v>
      </c>
      <c r="E500" s="88">
        <f t="shared" si="275"/>
        <v>0</v>
      </c>
      <c r="F500" s="65">
        <f t="shared" si="276"/>
        <v>0</v>
      </c>
      <c r="G500" s="65">
        <f t="shared" si="277"/>
        <v>0</v>
      </c>
      <c r="H500" s="65">
        <f t="shared" si="278"/>
        <v>0</v>
      </c>
      <c r="J500" s="88">
        <f t="shared" si="279"/>
        <v>0.30233918275901323</v>
      </c>
      <c r="K500" s="88">
        <f t="shared" si="280"/>
        <v>0.12386860133278009</v>
      </c>
      <c r="L500" s="88">
        <f t="shared" si="281"/>
        <v>0.13222723531624195</v>
      </c>
      <c r="M500" s="88">
        <f t="shared" si="282"/>
        <v>0.1679988102863024</v>
      </c>
      <c r="N500" s="88">
        <f t="shared" si="283"/>
        <v>0.21758625555448893</v>
      </c>
      <c r="O500" s="88">
        <f t="shared" si="284"/>
        <v>5.5979914751173407E-2</v>
      </c>
      <c r="P500" s="65">
        <f t="shared" si="285"/>
        <v>0</v>
      </c>
      <c r="Q500" s="65">
        <f t="shared" si="285"/>
        <v>0</v>
      </c>
      <c r="R500" s="65">
        <f t="shared" si="285"/>
        <v>0</v>
      </c>
      <c r="S500" s="65">
        <f t="shared" si="285"/>
        <v>0</v>
      </c>
      <c r="T500" s="65">
        <f t="shared" si="286"/>
        <v>0</v>
      </c>
      <c r="U500" s="65">
        <f t="shared" si="286"/>
        <v>0</v>
      </c>
      <c r="V500" s="89">
        <f t="shared" si="287"/>
        <v>0</v>
      </c>
      <c r="W500" s="89">
        <f t="shared" si="288"/>
        <v>0</v>
      </c>
      <c r="X500" s="89">
        <f t="shared" si="289"/>
        <v>0</v>
      </c>
      <c r="Y500" s="89">
        <f t="shared" si="290"/>
        <v>0</v>
      </c>
      <c r="Z500" s="89">
        <f t="shared" si="291"/>
        <v>0</v>
      </c>
      <c r="AA500" s="89">
        <f t="shared" si="291"/>
        <v>0</v>
      </c>
      <c r="AB500" s="89">
        <f t="shared" si="292"/>
        <v>0</v>
      </c>
      <c r="AC500" s="89">
        <f t="shared" si="293"/>
        <v>0</v>
      </c>
      <c r="AD500" s="89">
        <f t="shared" si="294"/>
        <v>0</v>
      </c>
      <c r="AE500" s="89">
        <f t="shared" si="295"/>
        <v>0</v>
      </c>
      <c r="AF500" s="89">
        <f t="shared" si="296"/>
        <v>0</v>
      </c>
      <c r="AG500" s="89">
        <f t="shared" si="296"/>
        <v>0</v>
      </c>
      <c r="AH500" s="65">
        <v>0</v>
      </c>
      <c r="AI500" s="65">
        <v>0</v>
      </c>
      <c r="AJ500" s="65">
        <v>0</v>
      </c>
      <c r="AK500" s="65">
        <v>0</v>
      </c>
      <c r="AL500" s="65">
        <v>0</v>
      </c>
      <c r="AM500" s="65">
        <v>0</v>
      </c>
      <c r="AN500" s="89">
        <v>0</v>
      </c>
      <c r="AO500" s="89">
        <v>0</v>
      </c>
      <c r="AP500" s="89">
        <v>0</v>
      </c>
      <c r="AQ500" s="89">
        <v>0</v>
      </c>
      <c r="AR500" s="89">
        <v>0</v>
      </c>
      <c r="AS500" s="89">
        <v>0</v>
      </c>
      <c r="AT500" s="89">
        <v>0</v>
      </c>
      <c r="AU500" s="89">
        <v>0</v>
      </c>
      <c r="AV500" s="89">
        <v>0</v>
      </c>
      <c r="AW500" s="89">
        <v>0</v>
      </c>
      <c r="AX500" s="89">
        <v>0</v>
      </c>
      <c r="AY500" s="89">
        <v>0</v>
      </c>
      <c r="AZ500" s="65">
        <f t="shared" si="299"/>
        <v>0</v>
      </c>
      <c r="BA500" s="65">
        <f t="shared" si="299"/>
        <v>0</v>
      </c>
      <c r="BB500" s="65">
        <f t="shared" si="299"/>
        <v>0</v>
      </c>
      <c r="BC500" s="65">
        <f t="shared" si="297"/>
        <v>0</v>
      </c>
      <c r="BD500" s="65">
        <f t="shared" si="297"/>
        <v>0</v>
      </c>
      <c r="BE500" s="65">
        <f t="shared" si="297"/>
        <v>0</v>
      </c>
      <c r="BF500" s="65">
        <f t="shared" si="300"/>
        <v>0</v>
      </c>
      <c r="BG500" s="65">
        <f t="shared" si="300"/>
        <v>0</v>
      </c>
      <c r="BH500" s="65">
        <f t="shared" si="300"/>
        <v>0</v>
      </c>
      <c r="BI500" s="65">
        <f t="shared" si="298"/>
        <v>0</v>
      </c>
      <c r="BJ500" s="65">
        <f t="shared" si="298"/>
        <v>0</v>
      </c>
      <c r="BK500" s="65">
        <f t="shared" si="298"/>
        <v>0</v>
      </c>
    </row>
    <row r="501" spans="2:63" hidden="1" outlineLevel="1">
      <c r="B501" s="56" t="s">
        <v>48</v>
      </c>
      <c r="C501" s="56" t="s">
        <v>134</v>
      </c>
      <c r="D501" s="88">
        <f t="shared" si="274"/>
        <v>0</v>
      </c>
      <c r="E501" s="88">
        <f t="shared" si="275"/>
        <v>0</v>
      </c>
      <c r="F501" s="65">
        <f t="shared" si="276"/>
        <v>0</v>
      </c>
      <c r="G501" s="65">
        <f t="shared" si="277"/>
        <v>0</v>
      </c>
      <c r="H501" s="65">
        <f t="shared" si="278"/>
        <v>0</v>
      </c>
      <c r="J501" s="88">
        <f t="shared" si="279"/>
        <v>0.30233918275901323</v>
      </c>
      <c r="K501" s="88">
        <f t="shared" si="280"/>
        <v>0.12386860133278009</v>
      </c>
      <c r="L501" s="88">
        <f t="shared" si="281"/>
        <v>0.13222723531624195</v>
      </c>
      <c r="M501" s="88">
        <f t="shared" si="282"/>
        <v>0.1679988102863024</v>
      </c>
      <c r="N501" s="88">
        <f t="shared" si="283"/>
        <v>0.21758625555448893</v>
      </c>
      <c r="O501" s="88">
        <f t="shared" si="284"/>
        <v>5.5979914751173407E-2</v>
      </c>
      <c r="P501" s="65">
        <f t="shared" si="285"/>
        <v>0</v>
      </c>
      <c r="Q501" s="65">
        <f t="shared" si="285"/>
        <v>0</v>
      </c>
      <c r="R501" s="65">
        <f t="shared" si="285"/>
        <v>0</v>
      </c>
      <c r="S501" s="65">
        <f t="shared" si="285"/>
        <v>0</v>
      </c>
      <c r="T501" s="65">
        <f t="shared" si="286"/>
        <v>0</v>
      </c>
      <c r="U501" s="65">
        <f t="shared" si="286"/>
        <v>0</v>
      </c>
      <c r="V501" s="89">
        <f t="shared" si="287"/>
        <v>0</v>
      </c>
      <c r="W501" s="89">
        <f t="shared" si="288"/>
        <v>0</v>
      </c>
      <c r="X501" s="89">
        <f t="shared" si="289"/>
        <v>0</v>
      </c>
      <c r="Y501" s="89">
        <f t="shared" si="290"/>
        <v>0</v>
      </c>
      <c r="Z501" s="89">
        <f t="shared" si="291"/>
        <v>0</v>
      </c>
      <c r="AA501" s="89">
        <f t="shared" si="291"/>
        <v>0</v>
      </c>
      <c r="AB501" s="89">
        <f t="shared" si="292"/>
        <v>0</v>
      </c>
      <c r="AC501" s="89">
        <f t="shared" si="293"/>
        <v>0</v>
      </c>
      <c r="AD501" s="89">
        <f t="shared" si="294"/>
        <v>0</v>
      </c>
      <c r="AE501" s="89">
        <f t="shared" si="295"/>
        <v>0</v>
      </c>
      <c r="AF501" s="89">
        <f t="shared" si="296"/>
        <v>0</v>
      </c>
      <c r="AG501" s="89">
        <f t="shared" si="296"/>
        <v>0</v>
      </c>
      <c r="AH501" s="65">
        <v>0</v>
      </c>
      <c r="AI501" s="65">
        <v>0</v>
      </c>
      <c r="AJ501" s="65">
        <v>0</v>
      </c>
      <c r="AK501" s="65">
        <v>0</v>
      </c>
      <c r="AL501" s="65">
        <v>0</v>
      </c>
      <c r="AM501" s="65">
        <v>0</v>
      </c>
      <c r="AN501" s="89">
        <v>0</v>
      </c>
      <c r="AO501" s="89">
        <v>0</v>
      </c>
      <c r="AP501" s="89">
        <v>0</v>
      </c>
      <c r="AQ501" s="89">
        <v>0</v>
      </c>
      <c r="AR501" s="89">
        <v>0</v>
      </c>
      <c r="AS501" s="89">
        <v>0</v>
      </c>
      <c r="AT501" s="89">
        <v>0</v>
      </c>
      <c r="AU501" s="89">
        <v>0</v>
      </c>
      <c r="AV501" s="89">
        <v>0</v>
      </c>
      <c r="AW501" s="89">
        <v>0</v>
      </c>
      <c r="AX501" s="89">
        <v>0</v>
      </c>
      <c r="AY501" s="89">
        <v>0</v>
      </c>
      <c r="AZ501" s="65">
        <f t="shared" si="299"/>
        <v>0</v>
      </c>
      <c r="BA501" s="65">
        <f t="shared" si="299"/>
        <v>0</v>
      </c>
      <c r="BB501" s="65">
        <f t="shared" si="299"/>
        <v>0</v>
      </c>
      <c r="BC501" s="65">
        <f t="shared" si="297"/>
        <v>0</v>
      </c>
      <c r="BD501" s="65">
        <f t="shared" si="297"/>
        <v>0</v>
      </c>
      <c r="BE501" s="65">
        <f t="shared" si="297"/>
        <v>0</v>
      </c>
      <c r="BF501" s="65">
        <f t="shared" si="300"/>
        <v>0</v>
      </c>
      <c r="BG501" s="65">
        <f t="shared" si="300"/>
        <v>0</v>
      </c>
      <c r="BH501" s="65">
        <f t="shared" si="300"/>
        <v>0</v>
      </c>
      <c r="BI501" s="65">
        <f t="shared" si="298"/>
        <v>0</v>
      </c>
      <c r="BJ501" s="65">
        <f t="shared" si="298"/>
        <v>0</v>
      </c>
      <c r="BK501" s="65">
        <f t="shared" si="298"/>
        <v>0</v>
      </c>
    </row>
    <row r="502" spans="2:63" hidden="1" outlineLevel="1">
      <c r="B502" s="56" t="s">
        <v>48</v>
      </c>
      <c r="C502" s="56" t="s">
        <v>39</v>
      </c>
      <c r="D502" s="88">
        <f t="shared" si="274"/>
        <v>0</v>
      </c>
      <c r="E502" s="88">
        <f t="shared" si="275"/>
        <v>0</v>
      </c>
      <c r="F502" s="65">
        <f t="shared" si="276"/>
        <v>0</v>
      </c>
      <c r="G502" s="65">
        <f t="shared" si="277"/>
        <v>0</v>
      </c>
      <c r="H502" s="65">
        <f t="shared" si="278"/>
        <v>0</v>
      </c>
      <c r="J502" s="88">
        <f t="shared" si="279"/>
        <v>0.72436476376626002</v>
      </c>
      <c r="K502" s="88">
        <f t="shared" si="280"/>
        <v>7.6160948978904091E-3</v>
      </c>
      <c r="L502" s="88">
        <f t="shared" si="281"/>
        <v>4.8217294601334504E-2</v>
      </c>
      <c r="M502" s="88">
        <f t="shared" si="282"/>
        <v>0</v>
      </c>
      <c r="N502" s="88">
        <f t="shared" si="283"/>
        <v>0.21980184673451506</v>
      </c>
      <c r="O502" s="88">
        <f t="shared" si="284"/>
        <v>0</v>
      </c>
      <c r="P502" s="65">
        <f t="shared" si="285"/>
        <v>0</v>
      </c>
      <c r="Q502" s="65">
        <f t="shared" si="285"/>
        <v>0</v>
      </c>
      <c r="R502" s="65">
        <f t="shared" si="285"/>
        <v>0</v>
      </c>
      <c r="S502" s="65">
        <f t="shared" si="285"/>
        <v>0</v>
      </c>
      <c r="T502" s="65">
        <f t="shared" si="286"/>
        <v>0</v>
      </c>
      <c r="U502" s="65">
        <f t="shared" si="286"/>
        <v>0</v>
      </c>
      <c r="V502" s="89">
        <f t="shared" si="287"/>
        <v>0</v>
      </c>
      <c r="W502" s="89">
        <f t="shared" si="288"/>
        <v>0</v>
      </c>
      <c r="X502" s="89">
        <f t="shared" si="289"/>
        <v>0</v>
      </c>
      <c r="Y502" s="89">
        <f t="shared" si="290"/>
        <v>0</v>
      </c>
      <c r="Z502" s="89">
        <f t="shared" si="291"/>
        <v>0</v>
      </c>
      <c r="AA502" s="89">
        <f t="shared" si="291"/>
        <v>0</v>
      </c>
      <c r="AB502" s="89">
        <f t="shared" si="292"/>
        <v>0</v>
      </c>
      <c r="AC502" s="89">
        <f t="shared" si="293"/>
        <v>0</v>
      </c>
      <c r="AD502" s="89">
        <f t="shared" si="294"/>
        <v>0</v>
      </c>
      <c r="AE502" s="89">
        <f t="shared" si="295"/>
        <v>0</v>
      </c>
      <c r="AF502" s="89">
        <f t="shared" si="296"/>
        <v>0</v>
      </c>
      <c r="AG502" s="89">
        <f t="shared" si="296"/>
        <v>0</v>
      </c>
      <c r="AH502" s="65">
        <v>53737</v>
      </c>
      <c r="AI502" s="65">
        <v>565</v>
      </c>
      <c r="AJ502" s="65">
        <v>3577</v>
      </c>
      <c r="AK502" s="65">
        <v>0</v>
      </c>
      <c r="AL502" s="65">
        <v>16306</v>
      </c>
      <c r="AM502" s="65">
        <v>0</v>
      </c>
      <c r="AN502" s="89">
        <v>71397929</v>
      </c>
      <c r="AO502" s="89">
        <v>1224930</v>
      </c>
      <c r="AP502" s="89">
        <v>5108386</v>
      </c>
      <c r="AQ502" s="89">
        <v>0</v>
      </c>
      <c r="AR502" s="89">
        <v>55026882</v>
      </c>
      <c r="AS502" s="89">
        <v>0</v>
      </c>
      <c r="AT502" s="89">
        <v>69271507</v>
      </c>
      <c r="AU502" s="89">
        <v>696173</v>
      </c>
      <c r="AV502" s="89">
        <v>4944769</v>
      </c>
      <c r="AW502" s="89">
        <v>0</v>
      </c>
      <c r="AX502" s="89">
        <v>33930021</v>
      </c>
      <c r="AY502" s="89">
        <v>0</v>
      </c>
      <c r="AZ502" s="65">
        <f t="shared" si="299"/>
        <v>1328.6549118856653</v>
      </c>
      <c r="BA502" s="65">
        <f t="shared" si="299"/>
        <v>2168.0176991150443</v>
      </c>
      <c r="BB502" s="65">
        <f t="shared" si="299"/>
        <v>1428.120212468549</v>
      </c>
      <c r="BC502" s="65">
        <f t="shared" si="297"/>
        <v>0</v>
      </c>
      <c r="BD502" s="65">
        <f t="shared" si="297"/>
        <v>3374.6401324665767</v>
      </c>
      <c r="BE502" s="65">
        <f t="shared" si="297"/>
        <v>0</v>
      </c>
      <c r="BF502" s="65">
        <f t="shared" si="300"/>
        <v>1289.084001712042</v>
      </c>
      <c r="BG502" s="65">
        <f t="shared" si="300"/>
        <v>1232.1646017699115</v>
      </c>
      <c r="BH502" s="65">
        <f t="shared" si="300"/>
        <v>1382.3788090578698</v>
      </c>
      <c r="BI502" s="65">
        <f t="shared" si="298"/>
        <v>0</v>
      </c>
      <c r="BJ502" s="65">
        <f t="shared" si="298"/>
        <v>2080.8304305163742</v>
      </c>
      <c r="BK502" s="65">
        <f t="shared" si="298"/>
        <v>0</v>
      </c>
    </row>
    <row r="503" spans="2:63" hidden="1" outlineLevel="1">
      <c r="B503" s="56" t="s">
        <v>48</v>
      </c>
      <c r="C503" s="56" t="s">
        <v>38</v>
      </c>
      <c r="D503" s="88">
        <f t="shared" si="274"/>
        <v>0</v>
      </c>
      <c r="E503" s="88">
        <f t="shared" si="275"/>
        <v>0</v>
      </c>
      <c r="F503" s="65">
        <f t="shared" si="276"/>
        <v>0</v>
      </c>
      <c r="G503" s="65">
        <f t="shared" si="277"/>
        <v>0</v>
      </c>
      <c r="H503" s="65">
        <f t="shared" si="278"/>
        <v>0</v>
      </c>
      <c r="J503" s="88">
        <f t="shared" si="279"/>
        <v>0.30233918275901323</v>
      </c>
      <c r="K503" s="88">
        <f t="shared" si="280"/>
        <v>0.12386860133278009</v>
      </c>
      <c r="L503" s="88">
        <f t="shared" si="281"/>
        <v>0.13222723531624195</v>
      </c>
      <c r="M503" s="88">
        <f t="shared" si="282"/>
        <v>0.1679988102863024</v>
      </c>
      <c r="N503" s="88">
        <f t="shared" si="283"/>
        <v>0.21758625555448893</v>
      </c>
      <c r="O503" s="88">
        <f t="shared" si="284"/>
        <v>5.5979914751173407E-2</v>
      </c>
      <c r="P503" s="65">
        <f t="shared" si="285"/>
        <v>0</v>
      </c>
      <c r="Q503" s="65">
        <f t="shared" si="285"/>
        <v>0</v>
      </c>
      <c r="R503" s="65">
        <f t="shared" si="285"/>
        <v>0</v>
      </c>
      <c r="S503" s="65">
        <f t="shared" si="285"/>
        <v>0</v>
      </c>
      <c r="T503" s="65">
        <f t="shared" si="286"/>
        <v>0</v>
      </c>
      <c r="U503" s="65">
        <f t="shared" si="286"/>
        <v>0</v>
      </c>
      <c r="V503" s="89">
        <f t="shared" si="287"/>
        <v>0</v>
      </c>
      <c r="W503" s="89">
        <f t="shared" si="288"/>
        <v>0</v>
      </c>
      <c r="X503" s="89">
        <f t="shared" si="289"/>
        <v>0</v>
      </c>
      <c r="Y503" s="89">
        <f t="shared" si="290"/>
        <v>0</v>
      </c>
      <c r="Z503" s="89">
        <f t="shared" si="291"/>
        <v>0</v>
      </c>
      <c r="AA503" s="89">
        <f t="shared" si="291"/>
        <v>0</v>
      </c>
      <c r="AB503" s="89">
        <f t="shared" si="292"/>
        <v>0</v>
      </c>
      <c r="AC503" s="89">
        <f t="shared" si="293"/>
        <v>0</v>
      </c>
      <c r="AD503" s="89">
        <f t="shared" si="294"/>
        <v>0</v>
      </c>
      <c r="AE503" s="89">
        <f t="shared" si="295"/>
        <v>0</v>
      </c>
      <c r="AF503" s="89">
        <f t="shared" si="296"/>
        <v>0</v>
      </c>
      <c r="AG503" s="89">
        <f t="shared" si="296"/>
        <v>0</v>
      </c>
      <c r="AH503" s="65">
        <v>0</v>
      </c>
      <c r="AI503" s="65">
        <v>0</v>
      </c>
      <c r="AJ503" s="65">
        <v>0</v>
      </c>
      <c r="AK503" s="65">
        <v>0</v>
      </c>
      <c r="AL503" s="65">
        <v>0</v>
      </c>
      <c r="AM503" s="65">
        <v>0</v>
      </c>
      <c r="AN503" s="89">
        <v>0</v>
      </c>
      <c r="AO503" s="89">
        <v>0</v>
      </c>
      <c r="AP503" s="89">
        <v>0</v>
      </c>
      <c r="AQ503" s="89">
        <v>0</v>
      </c>
      <c r="AR503" s="89">
        <v>0</v>
      </c>
      <c r="AS503" s="89">
        <v>0</v>
      </c>
      <c r="AT503" s="89">
        <v>0</v>
      </c>
      <c r="AU503" s="89">
        <v>0</v>
      </c>
      <c r="AV503" s="89">
        <v>0</v>
      </c>
      <c r="AW503" s="89">
        <v>0</v>
      </c>
      <c r="AX503" s="89">
        <v>0</v>
      </c>
      <c r="AY503" s="89">
        <v>0</v>
      </c>
      <c r="AZ503" s="65">
        <f t="shared" si="299"/>
        <v>0</v>
      </c>
      <c r="BA503" s="65">
        <f t="shared" si="299"/>
        <v>0</v>
      </c>
      <c r="BB503" s="65">
        <f t="shared" si="299"/>
        <v>0</v>
      </c>
      <c r="BC503" s="65">
        <f t="shared" si="297"/>
        <v>0</v>
      </c>
      <c r="BD503" s="65">
        <f t="shared" si="297"/>
        <v>0</v>
      </c>
      <c r="BE503" s="65">
        <f t="shared" si="297"/>
        <v>0</v>
      </c>
      <c r="BF503" s="65">
        <f t="shared" si="300"/>
        <v>0</v>
      </c>
      <c r="BG503" s="65">
        <f t="shared" si="300"/>
        <v>0</v>
      </c>
      <c r="BH503" s="65">
        <f t="shared" si="300"/>
        <v>0</v>
      </c>
      <c r="BI503" s="65">
        <f t="shared" si="298"/>
        <v>0</v>
      </c>
      <c r="BJ503" s="65">
        <f t="shared" si="298"/>
        <v>0</v>
      </c>
      <c r="BK503" s="65">
        <f t="shared" si="298"/>
        <v>0</v>
      </c>
    </row>
    <row r="504" spans="2:63" hidden="1" outlineLevel="1">
      <c r="B504" s="56" t="s">
        <v>48</v>
      </c>
      <c r="C504" s="56" t="s">
        <v>37</v>
      </c>
      <c r="D504" s="88">
        <f t="shared" si="274"/>
        <v>0</v>
      </c>
      <c r="E504" s="88">
        <f t="shared" si="275"/>
        <v>0</v>
      </c>
      <c r="F504" s="65">
        <f t="shared" si="276"/>
        <v>0</v>
      </c>
      <c r="G504" s="65">
        <f t="shared" si="277"/>
        <v>0</v>
      </c>
      <c r="H504" s="65">
        <f t="shared" si="278"/>
        <v>0</v>
      </c>
      <c r="J504" s="88">
        <f t="shared" si="279"/>
        <v>0.30233918275901323</v>
      </c>
      <c r="K504" s="88">
        <f t="shared" si="280"/>
        <v>0.12386860133278009</v>
      </c>
      <c r="L504" s="88">
        <f t="shared" si="281"/>
        <v>0.13222723531624195</v>
      </c>
      <c r="M504" s="88">
        <f t="shared" si="282"/>
        <v>0.1679988102863024</v>
      </c>
      <c r="N504" s="88">
        <f t="shared" si="283"/>
        <v>0.21758625555448893</v>
      </c>
      <c r="O504" s="88">
        <f t="shared" si="284"/>
        <v>5.5979914751173407E-2</v>
      </c>
      <c r="P504" s="65">
        <f t="shared" si="285"/>
        <v>0</v>
      </c>
      <c r="Q504" s="65">
        <f t="shared" si="285"/>
        <v>0</v>
      </c>
      <c r="R504" s="65">
        <f t="shared" si="285"/>
        <v>0</v>
      </c>
      <c r="S504" s="65">
        <f t="shared" si="285"/>
        <v>0</v>
      </c>
      <c r="T504" s="65">
        <f t="shared" si="286"/>
        <v>0</v>
      </c>
      <c r="U504" s="65">
        <f t="shared" si="286"/>
        <v>0</v>
      </c>
      <c r="V504" s="89">
        <f t="shared" si="287"/>
        <v>0</v>
      </c>
      <c r="W504" s="89">
        <f t="shared" si="288"/>
        <v>0</v>
      </c>
      <c r="X504" s="89">
        <f t="shared" si="289"/>
        <v>0</v>
      </c>
      <c r="Y504" s="89">
        <f t="shared" si="290"/>
        <v>0</v>
      </c>
      <c r="Z504" s="89">
        <f t="shared" si="291"/>
        <v>0</v>
      </c>
      <c r="AA504" s="89">
        <f t="shared" si="291"/>
        <v>0</v>
      </c>
      <c r="AB504" s="89">
        <f t="shared" si="292"/>
        <v>0</v>
      </c>
      <c r="AC504" s="89">
        <f t="shared" si="293"/>
        <v>0</v>
      </c>
      <c r="AD504" s="89">
        <f t="shared" si="294"/>
        <v>0</v>
      </c>
      <c r="AE504" s="89">
        <f t="shared" si="295"/>
        <v>0</v>
      </c>
      <c r="AF504" s="89">
        <f t="shared" si="296"/>
        <v>0</v>
      </c>
      <c r="AG504" s="89">
        <f t="shared" si="296"/>
        <v>0</v>
      </c>
      <c r="AH504" s="65">
        <v>0</v>
      </c>
      <c r="AI504" s="65">
        <v>0</v>
      </c>
      <c r="AJ504" s="65">
        <v>0</v>
      </c>
      <c r="AK504" s="65">
        <v>0</v>
      </c>
      <c r="AL504" s="65">
        <v>0</v>
      </c>
      <c r="AM504" s="65">
        <v>0</v>
      </c>
      <c r="AN504" s="89">
        <v>0</v>
      </c>
      <c r="AO504" s="89">
        <v>0</v>
      </c>
      <c r="AP504" s="89">
        <v>0</v>
      </c>
      <c r="AQ504" s="89">
        <v>0</v>
      </c>
      <c r="AR504" s="89">
        <v>0</v>
      </c>
      <c r="AS504" s="89">
        <v>0</v>
      </c>
      <c r="AT504" s="89">
        <v>0</v>
      </c>
      <c r="AU504" s="89">
        <v>0</v>
      </c>
      <c r="AV504" s="89">
        <v>0</v>
      </c>
      <c r="AW504" s="89">
        <v>0</v>
      </c>
      <c r="AX504" s="89">
        <v>0</v>
      </c>
      <c r="AY504" s="89">
        <v>0</v>
      </c>
      <c r="AZ504" s="65">
        <f t="shared" si="299"/>
        <v>0</v>
      </c>
      <c r="BA504" s="65">
        <f t="shared" si="299"/>
        <v>0</v>
      </c>
      <c r="BB504" s="65">
        <f t="shared" si="299"/>
        <v>0</v>
      </c>
      <c r="BC504" s="65">
        <f t="shared" si="297"/>
        <v>0</v>
      </c>
      <c r="BD504" s="65">
        <f t="shared" si="297"/>
        <v>0</v>
      </c>
      <c r="BE504" s="65">
        <f t="shared" si="297"/>
        <v>0</v>
      </c>
      <c r="BF504" s="65">
        <f t="shared" si="300"/>
        <v>0</v>
      </c>
      <c r="BG504" s="65">
        <f t="shared" si="300"/>
        <v>0</v>
      </c>
      <c r="BH504" s="65">
        <f t="shared" si="300"/>
        <v>0</v>
      </c>
      <c r="BI504" s="65">
        <f t="shared" si="298"/>
        <v>0</v>
      </c>
      <c r="BJ504" s="65">
        <f t="shared" si="298"/>
        <v>0</v>
      </c>
      <c r="BK504" s="65">
        <f t="shared" si="298"/>
        <v>0</v>
      </c>
    </row>
    <row r="505" spans="2:63" hidden="1" outlineLevel="1">
      <c r="B505" s="56" t="s">
        <v>48</v>
      </c>
      <c r="C505" s="56" t="s">
        <v>36</v>
      </c>
      <c r="D505" s="88">
        <f t="shared" si="274"/>
        <v>0</v>
      </c>
      <c r="E505" s="88">
        <f t="shared" si="275"/>
        <v>0</v>
      </c>
      <c r="F505" s="65">
        <f t="shared" si="276"/>
        <v>0</v>
      </c>
      <c r="G505" s="65">
        <f t="shared" si="277"/>
        <v>0</v>
      </c>
      <c r="H505" s="65">
        <f t="shared" si="278"/>
        <v>0</v>
      </c>
      <c r="J505" s="88">
        <f t="shared" si="279"/>
        <v>0.30233918275901323</v>
      </c>
      <c r="K505" s="88">
        <f t="shared" si="280"/>
        <v>0.12386860133278009</v>
      </c>
      <c r="L505" s="88">
        <f t="shared" si="281"/>
        <v>0.13222723531624195</v>
      </c>
      <c r="M505" s="88">
        <f t="shared" si="282"/>
        <v>0.1679988102863024</v>
      </c>
      <c r="N505" s="88">
        <f t="shared" si="283"/>
        <v>0.21758625555448893</v>
      </c>
      <c r="O505" s="88">
        <f t="shared" si="284"/>
        <v>5.5979914751173407E-2</v>
      </c>
      <c r="P505" s="65">
        <f t="shared" si="285"/>
        <v>0</v>
      </c>
      <c r="Q505" s="65">
        <f t="shared" si="285"/>
        <v>0</v>
      </c>
      <c r="R505" s="65">
        <f t="shared" si="285"/>
        <v>0</v>
      </c>
      <c r="S505" s="65">
        <f t="shared" si="285"/>
        <v>0</v>
      </c>
      <c r="T505" s="65">
        <f t="shared" si="286"/>
        <v>0</v>
      </c>
      <c r="U505" s="65">
        <f t="shared" si="286"/>
        <v>0</v>
      </c>
      <c r="V505" s="89">
        <f t="shared" si="287"/>
        <v>0</v>
      </c>
      <c r="W505" s="89">
        <f t="shared" si="288"/>
        <v>0</v>
      </c>
      <c r="X505" s="89">
        <f t="shared" si="289"/>
        <v>0</v>
      </c>
      <c r="Y505" s="89">
        <f t="shared" si="290"/>
        <v>0</v>
      </c>
      <c r="Z505" s="89">
        <f t="shared" si="291"/>
        <v>0</v>
      </c>
      <c r="AA505" s="89">
        <f t="shared" si="291"/>
        <v>0</v>
      </c>
      <c r="AB505" s="89">
        <f t="shared" si="292"/>
        <v>0</v>
      </c>
      <c r="AC505" s="89">
        <f t="shared" si="293"/>
        <v>0</v>
      </c>
      <c r="AD505" s="89">
        <f t="shared" si="294"/>
        <v>0</v>
      </c>
      <c r="AE505" s="89">
        <f t="shared" si="295"/>
        <v>0</v>
      </c>
      <c r="AF505" s="89">
        <f t="shared" si="296"/>
        <v>0</v>
      </c>
      <c r="AG505" s="89">
        <f t="shared" si="296"/>
        <v>0</v>
      </c>
      <c r="AH505" s="65">
        <v>0</v>
      </c>
      <c r="AI505" s="65">
        <v>0</v>
      </c>
      <c r="AJ505" s="65">
        <v>0</v>
      </c>
      <c r="AK505" s="65">
        <v>0</v>
      </c>
      <c r="AL505" s="65">
        <v>0</v>
      </c>
      <c r="AM505" s="65">
        <v>0</v>
      </c>
      <c r="AN505" s="89">
        <v>0</v>
      </c>
      <c r="AO505" s="89">
        <v>0</v>
      </c>
      <c r="AP505" s="89">
        <v>0</v>
      </c>
      <c r="AQ505" s="89">
        <v>0</v>
      </c>
      <c r="AR505" s="89">
        <v>0</v>
      </c>
      <c r="AS505" s="89">
        <v>0</v>
      </c>
      <c r="AT505" s="89">
        <v>0</v>
      </c>
      <c r="AU505" s="89">
        <v>0</v>
      </c>
      <c r="AV505" s="89">
        <v>0</v>
      </c>
      <c r="AW505" s="89">
        <v>0</v>
      </c>
      <c r="AX505" s="89">
        <v>0</v>
      </c>
      <c r="AY505" s="89">
        <v>0</v>
      </c>
      <c r="AZ505" s="65">
        <f t="shared" si="299"/>
        <v>0</v>
      </c>
      <c r="BA505" s="65">
        <f t="shared" si="299"/>
        <v>0</v>
      </c>
      <c r="BB505" s="65">
        <f t="shared" si="299"/>
        <v>0</v>
      </c>
      <c r="BC505" s="65">
        <f t="shared" si="297"/>
        <v>0</v>
      </c>
      <c r="BD505" s="65">
        <f t="shared" si="297"/>
        <v>0</v>
      </c>
      <c r="BE505" s="65">
        <f t="shared" si="297"/>
        <v>0</v>
      </c>
      <c r="BF505" s="65">
        <f t="shared" si="300"/>
        <v>0</v>
      </c>
      <c r="BG505" s="65">
        <f t="shared" si="300"/>
        <v>0</v>
      </c>
      <c r="BH505" s="65">
        <f t="shared" si="300"/>
        <v>0</v>
      </c>
      <c r="BI505" s="65">
        <f t="shared" si="298"/>
        <v>0</v>
      </c>
      <c r="BJ505" s="65">
        <f t="shared" si="298"/>
        <v>0</v>
      </c>
      <c r="BK505" s="65">
        <f t="shared" si="298"/>
        <v>0</v>
      </c>
    </row>
    <row r="506" spans="2:63" hidden="1" outlineLevel="1">
      <c r="B506" s="56" t="s">
        <v>48</v>
      </c>
      <c r="C506" s="56" t="s">
        <v>35</v>
      </c>
      <c r="D506" s="88">
        <f t="shared" si="274"/>
        <v>0</v>
      </c>
      <c r="E506" s="88">
        <f t="shared" si="275"/>
        <v>0</v>
      </c>
      <c r="F506" s="65">
        <f t="shared" si="276"/>
        <v>0</v>
      </c>
      <c r="G506" s="65">
        <f t="shared" si="277"/>
        <v>0</v>
      </c>
      <c r="H506" s="65">
        <f t="shared" si="278"/>
        <v>0</v>
      </c>
      <c r="J506" s="88">
        <f t="shared" si="279"/>
        <v>0.30233918275901323</v>
      </c>
      <c r="K506" s="88">
        <f t="shared" si="280"/>
        <v>0.12386860133278009</v>
      </c>
      <c r="L506" s="88">
        <f t="shared" si="281"/>
        <v>0.13222723531624195</v>
      </c>
      <c r="M506" s="88">
        <f t="shared" si="282"/>
        <v>0.1679988102863024</v>
      </c>
      <c r="N506" s="88">
        <f t="shared" si="283"/>
        <v>0.21758625555448893</v>
      </c>
      <c r="O506" s="88">
        <f t="shared" si="284"/>
        <v>5.5979914751173407E-2</v>
      </c>
      <c r="P506" s="65">
        <f t="shared" si="285"/>
        <v>0</v>
      </c>
      <c r="Q506" s="65">
        <f t="shared" si="285"/>
        <v>0</v>
      </c>
      <c r="R506" s="65">
        <f t="shared" si="285"/>
        <v>0</v>
      </c>
      <c r="S506" s="65">
        <f t="shared" si="285"/>
        <v>0</v>
      </c>
      <c r="T506" s="65">
        <f t="shared" si="286"/>
        <v>0</v>
      </c>
      <c r="U506" s="65">
        <f t="shared" si="286"/>
        <v>0</v>
      </c>
      <c r="V506" s="89">
        <f t="shared" si="287"/>
        <v>0</v>
      </c>
      <c r="W506" s="89">
        <f t="shared" si="288"/>
        <v>0</v>
      </c>
      <c r="X506" s="89">
        <f t="shared" si="289"/>
        <v>0</v>
      </c>
      <c r="Y506" s="89">
        <f t="shared" si="290"/>
        <v>0</v>
      </c>
      <c r="Z506" s="89">
        <f t="shared" si="291"/>
        <v>0</v>
      </c>
      <c r="AA506" s="89">
        <f t="shared" si="291"/>
        <v>0</v>
      </c>
      <c r="AB506" s="89">
        <f t="shared" si="292"/>
        <v>0</v>
      </c>
      <c r="AC506" s="89">
        <f t="shared" si="293"/>
        <v>0</v>
      </c>
      <c r="AD506" s="89">
        <f t="shared" si="294"/>
        <v>0</v>
      </c>
      <c r="AE506" s="89">
        <f t="shared" si="295"/>
        <v>0</v>
      </c>
      <c r="AF506" s="89">
        <f t="shared" si="296"/>
        <v>0</v>
      </c>
      <c r="AG506" s="89">
        <f t="shared" si="296"/>
        <v>0</v>
      </c>
      <c r="AH506" s="65">
        <v>0</v>
      </c>
      <c r="AI506" s="65">
        <v>0</v>
      </c>
      <c r="AJ506" s="65">
        <v>0</v>
      </c>
      <c r="AK506" s="65">
        <v>0</v>
      </c>
      <c r="AL506" s="65">
        <v>0</v>
      </c>
      <c r="AM506" s="65">
        <v>0</v>
      </c>
      <c r="AN506" s="89">
        <v>0</v>
      </c>
      <c r="AO506" s="89">
        <v>0</v>
      </c>
      <c r="AP506" s="89">
        <v>0</v>
      </c>
      <c r="AQ506" s="89">
        <v>0</v>
      </c>
      <c r="AR506" s="89">
        <v>0</v>
      </c>
      <c r="AS506" s="89">
        <v>0</v>
      </c>
      <c r="AT506" s="89">
        <v>0</v>
      </c>
      <c r="AU506" s="89">
        <v>0</v>
      </c>
      <c r="AV506" s="89">
        <v>0</v>
      </c>
      <c r="AW506" s="89">
        <v>0</v>
      </c>
      <c r="AX506" s="89">
        <v>0</v>
      </c>
      <c r="AY506" s="89">
        <v>0</v>
      </c>
      <c r="AZ506" s="65">
        <f t="shared" si="299"/>
        <v>0</v>
      </c>
      <c r="BA506" s="65">
        <f t="shared" si="299"/>
        <v>0</v>
      </c>
      <c r="BB506" s="65">
        <f t="shared" si="299"/>
        <v>0</v>
      </c>
      <c r="BC506" s="65">
        <f t="shared" si="297"/>
        <v>0</v>
      </c>
      <c r="BD506" s="65">
        <f t="shared" si="297"/>
        <v>0</v>
      </c>
      <c r="BE506" s="65">
        <f t="shared" si="297"/>
        <v>0</v>
      </c>
      <c r="BF506" s="65">
        <f t="shared" si="300"/>
        <v>0</v>
      </c>
      <c r="BG506" s="65">
        <f t="shared" si="300"/>
        <v>0</v>
      </c>
      <c r="BH506" s="65">
        <f t="shared" si="300"/>
        <v>0</v>
      </c>
      <c r="BI506" s="65">
        <f t="shared" si="298"/>
        <v>0</v>
      </c>
      <c r="BJ506" s="65">
        <f t="shared" si="298"/>
        <v>0</v>
      </c>
      <c r="BK506" s="65">
        <f t="shared" si="298"/>
        <v>0</v>
      </c>
    </row>
    <row r="507" spans="2:63" hidden="1" outlineLevel="1">
      <c r="B507" s="56" t="s">
        <v>48</v>
      </c>
      <c r="C507" s="56" t="s">
        <v>34</v>
      </c>
      <c r="D507" s="88">
        <f t="shared" si="274"/>
        <v>0</v>
      </c>
      <c r="E507" s="88">
        <f t="shared" si="275"/>
        <v>0</v>
      </c>
      <c r="F507" s="65">
        <f t="shared" si="276"/>
        <v>0</v>
      </c>
      <c r="G507" s="65">
        <f t="shared" si="277"/>
        <v>0</v>
      </c>
      <c r="H507" s="65">
        <f t="shared" si="278"/>
        <v>0</v>
      </c>
      <c r="J507" s="88">
        <f t="shared" si="279"/>
        <v>0.30233918275901323</v>
      </c>
      <c r="K507" s="88">
        <f t="shared" si="280"/>
        <v>0.12386860133278009</v>
      </c>
      <c r="L507" s="88">
        <f t="shared" si="281"/>
        <v>0.13222723531624195</v>
      </c>
      <c r="M507" s="88">
        <f t="shared" si="282"/>
        <v>0.1679988102863024</v>
      </c>
      <c r="N507" s="88">
        <f t="shared" si="283"/>
        <v>0.21758625555448893</v>
      </c>
      <c r="O507" s="88">
        <f t="shared" si="284"/>
        <v>5.5979914751173407E-2</v>
      </c>
      <c r="P507" s="65">
        <f t="shared" si="285"/>
        <v>0</v>
      </c>
      <c r="Q507" s="65">
        <f t="shared" si="285"/>
        <v>0</v>
      </c>
      <c r="R507" s="65">
        <f t="shared" si="285"/>
        <v>0</v>
      </c>
      <c r="S507" s="65">
        <f t="shared" si="285"/>
        <v>0</v>
      </c>
      <c r="T507" s="65">
        <f t="shared" si="286"/>
        <v>0</v>
      </c>
      <c r="U507" s="65">
        <f t="shared" si="286"/>
        <v>0</v>
      </c>
      <c r="V507" s="89">
        <f t="shared" si="287"/>
        <v>0</v>
      </c>
      <c r="W507" s="89">
        <f t="shared" si="288"/>
        <v>0</v>
      </c>
      <c r="X507" s="89">
        <f t="shared" si="289"/>
        <v>0</v>
      </c>
      <c r="Y507" s="89">
        <f t="shared" si="290"/>
        <v>0</v>
      </c>
      <c r="Z507" s="89">
        <f t="shared" si="291"/>
        <v>0</v>
      </c>
      <c r="AA507" s="89">
        <f t="shared" si="291"/>
        <v>0</v>
      </c>
      <c r="AB507" s="89">
        <f t="shared" si="292"/>
        <v>0</v>
      </c>
      <c r="AC507" s="89">
        <f t="shared" si="293"/>
        <v>0</v>
      </c>
      <c r="AD507" s="89">
        <f t="shared" si="294"/>
        <v>0</v>
      </c>
      <c r="AE507" s="89">
        <f t="shared" si="295"/>
        <v>0</v>
      </c>
      <c r="AF507" s="89">
        <f t="shared" si="296"/>
        <v>0</v>
      </c>
      <c r="AG507" s="89">
        <f t="shared" si="296"/>
        <v>0</v>
      </c>
      <c r="AH507" s="65">
        <v>0</v>
      </c>
      <c r="AI507" s="65">
        <v>0</v>
      </c>
      <c r="AJ507" s="65">
        <v>0</v>
      </c>
      <c r="AK507" s="65">
        <v>0</v>
      </c>
      <c r="AL507" s="65">
        <v>0</v>
      </c>
      <c r="AM507" s="65">
        <v>0</v>
      </c>
      <c r="AN507" s="89">
        <v>0</v>
      </c>
      <c r="AO507" s="89">
        <v>0</v>
      </c>
      <c r="AP507" s="89">
        <v>0</v>
      </c>
      <c r="AQ507" s="89">
        <v>0</v>
      </c>
      <c r="AR507" s="89">
        <v>0</v>
      </c>
      <c r="AS507" s="89">
        <v>0</v>
      </c>
      <c r="AT507" s="89">
        <v>0</v>
      </c>
      <c r="AU507" s="89">
        <v>0</v>
      </c>
      <c r="AV507" s="89">
        <v>0</v>
      </c>
      <c r="AW507" s="89">
        <v>0</v>
      </c>
      <c r="AX507" s="89">
        <v>0</v>
      </c>
      <c r="AY507" s="89">
        <v>0</v>
      </c>
      <c r="AZ507" s="65">
        <f t="shared" si="299"/>
        <v>0</v>
      </c>
      <c r="BA507" s="65">
        <f t="shared" si="299"/>
        <v>0</v>
      </c>
      <c r="BB507" s="65">
        <f t="shared" si="299"/>
        <v>0</v>
      </c>
      <c r="BC507" s="65">
        <f t="shared" si="297"/>
        <v>0</v>
      </c>
      <c r="BD507" s="65">
        <f t="shared" si="297"/>
        <v>0</v>
      </c>
      <c r="BE507" s="65">
        <f t="shared" si="297"/>
        <v>0</v>
      </c>
      <c r="BF507" s="65">
        <f t="shared" si="300"/>
        <v>0</v>
      </c>
      <c r="BG507" s="65">
        <f t="shared" si="300"/>
        <v>0</v>
      </c>
      <c r="BH507" s="65">
        <f t="shared" si="300"/>
        <v>0</v>
      </c>
      <c r="BI507" s="65">
        <f t="shared" si="298"/>
        <v>0</v>
      </c>
      <c r="BJ507" s="65">
        <f t="shared" si="298"/>
        <v>0</v>
      </c>
      <c r="BK507" s="65">
        <f t="shared" si="298"/>
        <v>0</v>
      </c>
    </row>
    <row r="508" spans="2:63" hidden="1" outlineLevel="1">
      <c r="B508" s="56" t="s">
        <v>48</v>
      </c>
      <c r="C508" s="56" t="s">
        <v>33</v>
      </c>
      <c r="D508" s="88">
        <f t="shared" si="274"/>
        <v>0</v>
      </c>
      <c r="E508" s="88">
        <f t="shared" si="275"/>
        <v>0</v>
      </c>
      <c r="F508" s="65">
        <f t="shared" si="276"/>
        <v>0</v>
      </c>
      <c r="G508" s="65">
        <f t="shared" si="277"/>
        <v>0</v>
      </c>
      <c r="H508" s="65">
        <f t="shared" si="278"/>
        <v>0</v>
      </c>
      <c r="J508" s="88">
        <f t="shared" si="279"/>
        <v>1.0311440222363804E-3</v>
      </c>
      <c r="K508" s="88">
        <f t="shared" si="280"/>
        <v>0</v>
      </c>
      <c r="L508" s="88">
        <f t="shared" si="281"/>
        <v>0.22601020725727711</v>
      </c>
      <c r="M508" s="88">
        <f t="shared" si="282"/>
        <v>0.77294395625384837</v>
      </c>
      <c r="N508" s="88">
        <f t="shared" si="283"/>
        <v>0</v>
      </c>
      <c r="O508" s="88">
        <f t="shared" si="284"/>
        <v>1.469246663808314E-5</v>
      </c>
      <c r="P508" s="65">
        <f t="shared" si="285"/>
        <v>0</v>
      </c>
      <c r="Q508" s="65">
        <f t="shared" si="285"/>
        <v>0</v>
      </c>
      <c r="R508" s="65">
        <f t="shared" si="285"/>
        <v>0</v>
      </c>
      <c r="S508" s="65">
        <f t="shared" si="285"/>
        <v>0</v>
      </c>
      <c r="T508" s="65">
        <f t="shared" si="286"/>
        <v>0</v>
      </c>
      <c r="U508" s="65">
        <f t="shared" si="286"/>
        <v>0</v>
      </c>
      <c r="V508" s="89">
        <f t="shared" si="287"/>
        <v>0</v>
      </c>
      <c r="W508" s="89">
        <f t="shared" si="288"/>
        <v>0</v>
      </c>
      <c r="X508" s="89">
        <f t="shared" si="289"/>
        <v>0</v>
      </c>
      <c r="Y508" s="89">
        <f t="shared" si="290"/>
        <v>0</v>
      </c>
      <c r="Z508" s="89">
        <f t="shared" si="291"/>
        <v>0</v>
      </c>
      <c r="AA508" s="89">
        <f t="shared" si="291"/>
        <v>0</v>
      </c>
      <c r="AB508" s="89">
        <f t="shared" si="292"/>
        <v>0</v>
      </c>
      <c r="AC508" s="89">
        <f t="shared" si="293"/>
        <v>0</v>
      </c>
      <c r="AD508" s="89">
        <f t="shared" si="294"/>
        <v>0</v>
      </c>
      <c r="AE508" s="89">
        <f t="shared" si="295"/>
        <v>0</v>
      </c>
      <c r="AF508" s="89">
        <f t="shared" si="296"/>
        <v>0</v>
      </c>
      <c r="AG508" s="89">
        <f t="shared" si="296"/>
        <v>0</v>
      </c>
      <c r="AH508" s="65">
        <v>772</v>
      </c>
      <c r="AI508" s="65">
        <v>0</v>
      </c>
      <c r="AJ508" s="65">
        <v>169210</v>
      </c>
      <c r="AK508" s="65">
        <v>578690</v>
      </c>
      <c r="AL508" s="65">
        <v>0</v>
      </c>
      <c r="AM508" s="65">
        <v>11</v>
      </c>
      <c r="AN508" s="89">
        <v>638466</v>
      </c>
      <c r="AO508" s="89">
        <v>0</v>
      </c>
      <c r="AP508" s="89">
        <v>61344178</v>
      </c>
      <c r="AQ508" s="89">
        <v>400907346</v>
      </c>
      <c r="AR508" s="89">
        <v>0</v>
      </c>
      <c r="AS508" s="89">
        <v>11650</v>
      </c>
      <c r="AT508" s="89">
        <v>277840</v>
      </c>
      <c r="AU508" s="89">
        <v>0</v>
      </c>
      <c r="AV508" s="89">
        <v>57138604</v>
      </c>
      <c r="AW508" s="89">
        <v>182647849</v>
      </c>
      <c r="AX508" s="89">
        <v>0</v>
      </c>
      <c r="AY508" s="89">
        <v>3249</v>
      </c>
      <c r="AZ508" s="65">
        <f t="shared" si="299"/>
        <v>827.02849740932641</v>
      </c>
      <c r="BA508" s="65">
        <f t="shared" si="299"/>
        <v>0</v>
      </c>
      <c r="BB508" s="65">
        <f t="shared" si="299"/>
        <v>362.5328172093848</v>
      </c>
      <c r="BC508" s="65">
        <f t="shared" si="297"/>
        <v>692.78429902020082</v>
      </c>
      <c r="BD508" s="65">
        <f t="shared" si="297"/>
        <v>0</v>
      </c>
      <c r="BE508" s="65">
        <f t="shared" si="297"/>
        <v>1059.090909090909</v>
      </c>
      <c r="BF508" s="65">
        <f t="shared" si="300"/>
        <v>359.89637305699483</v>
      </c>
      <c r="BG508" s="65">
        <f t="shared" si="300"/>
        <v>0</v>
      </c>
      <c r="BH508" s="65">
        <f t="shared" si="300"/>
        <v>337.67864783405236</v>
      </c>
      <c r="BI508" s="65">
        <f t="shared" si="298"/>
        <v>315.62295702362229</v>
      </c>
      <c r="BJ508" s="65">
        <f t="shared" si="298"/>
        <v>0</v>
      </c>
      <c r="BK508" s="65">
        <f t="shared" si="298"/>
        <v>295.36363636363637</v>
      </c>
    </row>
    <row r="509" spans="2:63" hidden="1" outlineLevel="1">
      <c r="B509" s="56" t="s">
        <v>48</v>
      </c>
      <c r="C509" s="56" t="s">
        <v>32</v>
      </c>
      <c r="D509" s="88">
        <f t="shared" si="274"/>
        <v>0</v>
      </c>
      <c r="E509" s="88">
        <f t="shared" si="275"/>
        <v>0</v>
      </c>
      <c r="F509" s="65">
        <f t="shared" si="276"/>
        <v>0</v>
      </c>
      <c r="G509" s="65">
        <f t="shared" si="277"/>
        <v>0</v>
      </c>
      <c r="H509" s="65">
        <f t="shared" si="278"/>
        <v>0</v>
      </c>
      <c r="J509" s="88">
        <f t="shared" si="279"/>
        <v>0.30233918275901323</v>
      </c>
      <c r="K509" s="88">
        <f t="shared" si="280"/>
        <v>0.12386860133278009</v>
      </c>
      <c r="L509" s="88">
        <f t="shared" si="281"/>
        <v>0.13222723531624195</v>
      </c>
      <c r="M509" s="88">
        <f t="shared" si="282"/>
        <v>0.1679988102863024</v>
      </c>
      <c r="N509" s="88">
        <f t="shared" si="283"/>
        <v>0.21758625555448893</v>
      </c>
      <c r="O509" s="88">
        <f t="shared" si="284"/>
        <v>5.5979914751173407E-2</v>
      </c>
      <c r="P509" s="65">
        <f t="shared" si="285"/>
        <v>0</v>
      </c>
      <c r="Q509" s="65">
        <f t="shared" si="285"/>
        <v>0</v>
      </c>
      <c r="R509" s="65">
        <f t="shared" si="285"/>
        <v>0</v>
      </c>
      <c r="S509" s="65">
        <f t="shared" si="285"/>
        <v>0</v>
      </c>
      <c r="T509" s="65">
        <f t="shared" si="286"/>
        <v>0</v>
      </c>
      <c r="U509" s="65">
        <f t="shared" si="286"/>
        <v>0</v>
      </c>
      <c r="V509" s="89">
        <f t="shared" si="287"/>
        <v>0</v>
      </c>
      <c r="W509" s="89">
        <f t="shared" si="288"/>
        <v>0</v>
      </c>
      <c r="X509" s="89">
        <f t="shared" si="289"/>
        <v>0</v>
      </c>
      <c r="Y509" s="89">
        <f t="shared" si="290"/>
        <v>0</v>
      </c>
      <c r="Z509" s="89">
        <f t="shared" si="291"/>
        <v>0</v>
      </c>
      <c r="AA509" s="89">
        <f t="shared" si="291"/>
        <v>0</v>
      </c>
      <c r="AB509" s="89">
        <f t="shared" si="292"/>
        <v>0</v>
      </c>
      <c r="AC509" s="89">
        <f t="shared" si="293"/>
        <v>0</v>
      </c>
      <c r="AD509" s="89">
        <f t="shared" si="294"/>
        <v>0</v>
      </c>
      <c r="AE509" s="89">
        <f t="shared" si="295"/>
        <v>0</v>
      </c>
      <c r="AF509" s="89">
        <f t="shared" si="296"/>
        <v>0</v>
      </c>
      <c r="AG509" s="89">
        <f t="shared" si="296"/>
        <v>0</v>
      </c>
      <c r="AH509" s="65">
        <v>0</v>
      </c>
      <c r="AI509" s="65">
        <v>0</v>
      </c>
      <c r="AJ509" s="65">
        <v>0</v>
      </c>
      <c r="AK509" s="65">
        <v>0</v>
      </c>
      <c r="AL509" s="65">
        <v>0</v>
      </c>
      <c r="AM509" s="65">
        <v>0</v>
      </c>
      <c r="AN509" s="89">
        <v>0</v>
      </c>
      <c r="AO509" s="89">
        <v>0</v>
      </c>
      <c r="AP509" s="89">
        <v>0</v>
      </c>
      <c r="AQ509" s="89">
        <v>0</v>
      </c>
      <c r="AR509" s="89">
        <v>0</v>
      </c>
      <c r="AS509" s="89">
        <v>0</v>
      </c>
      <c r="AT509" s="89">
        <v>0</v>
      </c>
      <c r="AU509" s="89">
        <v>0</v>
      </c>
      <c r="AV509" s="89">
        <v>0</v>
      </c>
      <c r="AW509" s="89">
        <v>0</v>
      </c>
      <c r="AX509" s="89">
        <v>0</v>
      </c>
      <c r="AY509" s="89">
        <v>0</v>
      </c>
      <c r="AZ509" s="65">
        <f t="shared" si="299"/>
        <v>0</v>
      </c>
      <c r="BA509" s="65">
        <f t="shared" si="299"/>
        <v>0</v>
      </c>
      <c r="BB509" s="65">
        <f t="shared" si="299"/>
        <v>0</v>
      </c>
      <c r="BC509" s="65">
        <f t="shared" si="297"/>
        <v>0</v>
      </c>
      <c r="BD509" s="65">
        <f t="shared" si="297"/>
        <v>0</v>
      </c>
      <c r="BE509" s="65">
        <f t="shared" si="297"/>
        <v>0</v>
      </c>
      <c r="BF509" s="65">
        <f t="shared" si="300"/>
        <v>0</v>
      </c>
      <c r="BG509" s="65">
        <f t="shared" si="300"/>
        <v>0</v>
      </c>
      <c r="BH509" s="65">
        <f t="shared" si="300"/>
        <v>0</v>
      </c>
      <c r="BI509" s="65">
        <f t="shared" si="298"/>
        <v>0</v>
      </c>
      <c r="BJ509" s="65">
        <f t="shared" si="298"/>
        <v>0</v>
      </c>
      <c r="BK509" s="65">
        <f t="shared" si="298"/>
        <v>0</v>
      </c>
    </row>
    <row r="510" spans="2:63" hidden="1" outlineLevel="1">
      <c r="B510" s="56" t="s">
        <v>48</v>
      </c>
      <c r="C510" s="56" t="s">
        <v>31</v>
      </c>
      <c r="D510" s="88">
        <f t="shared" si="274"/>
        <v>0</v>
      </c>
      <c r="E510" s="88">
        <f t="shared" si="275"/>
        <v>0</v>
      </c>
      <c r="F510" s="65">
        <f t="shared" si="276"/>
        <v>0</v>
      </c>
      <c r="G510" s="65">
        <f t="shared" si="277"/>
        <v>0</v>
      </c>
      <c r="H510" s="65">
        <f t="shared" si="278"/>
        <v>0</v>
      </c>
      <c r="J510" s="88">
        <f t="shared" si="279"/>
        <v>0.30233918275901323</v>
      </c>
      <c r="K510" s="88">
        <f t="shared" si="280"/>
        <v>0.12386860133278009</v>
      </c>
      <c r="L510" s="88">
        <f t="shared" si="281"/>
        <v>0.13222723531624195</v>
      </c>
      <c r="M510" s="88">
        <f t="shared" si="282"/>
        <v>0.1679988102863024</v>
      </c>
      <c r="N510" s="88">
        <f t="shared" si="283"/>
        <v>0.21758625555448893</v>
      </c>
      <c r="O510" s="88">
        <f t="shared" si="284"/>
        <v>5.5979914751173407E-2</v>
      </c>
      <c r="P510" s="65">
        <f t="shared" si="285"/>
        <v>0</v>
      </c>
      <c r="Q510" s="65">
        <f t="shared" si="285"/>
        <v>0</v>
      </c>
      <c r="R510" s="65">
        <f t="shared" si="285"/>
        <v>0</v>
      </c>
      <c r="S510" s="65">
        <f t="shared" si="285"/>
        <v>0</v>
      </c>
      <c r="T510" s="65">
        <f t="shared" si="286"/>
        <v>0</v>
      </c>
      <c r="U510" s="65">
        <f t="shared" si="286"/>
        <v>0</v>
      </c>
      <c r="V510" s="89">
        <f t="shared" si="287"/>
        <v>0</v>
      </c>
      <c r="W510" s="89">
        <f t="shared" si="288"/>
        <v>0</v>
      </c>
      <c r="X510" s="89">
        <f t="shared" si="289"/>
        <v>0</v>
      </c>
      <c r="Y510" s="89">
        <f t="shared" si="290"/>
        <v>0</v>
      </c>
      <c r="Z510" s="89">
        <f t="shared" si="291"/>
        <v>0</v>
      </c>
      <c r="AA510" s="89">
        <f t="shared" si="291"/>
        <v>0</v>
      </c>
      <c r="AB510" s="89">
        <f t="shared" si="292"/>
        <v>0</v>
      </c>
      <c r="AC510" s="89">
        <f t="shared" si="293"/>
        <v>0</v>
      </c>
      <c r="AD510" s="89">
        <f t="shared" si="294"/>
        <v>0</v>
      </c>
      <c r="AE510" s="89">
        <f t="shared" si="295"/>
        <v>0</v>
      </c>
      <c r="AF510" s="89">
        <f t="shared" si="296"/>
        <v>0</v>
      </c>
      <c r="AG510" s="89">
        <f t="shared" si="296"/>
        <v>0</v>
      </c>
      <c r="AH510" s="65">
        <v>0</v>
      </c>
      <c r="AI510" s="65">
        <v>0</v>
      </c>
      <c r="AJ510" s="65">
        <v>0</v>
      </c>
      <c r="AK510" s="65">
        <v>0</v>
      </c>
      <c r="AL510" s="65">
        <v>0</v>
      </c>
      <c r="AM510" s="65">
        <v>0</v>
      </c>
      <c r="AN510" s="89">
        <v>0</v>
      </c>
      <c r="AO510" s="89">
        <v>0</v>
      </c>
      <c r="AP510" s="89">
        <v>0</v>
      </c>
      <c r="AQ510" s="89">
        <v>0</v>
      </c>
      <c r="AR510" s="89">
        <v>0</v>
      </c>
      <c r="AS510" s="89">
        <v>0</v>
      </c>
      <c r="AT510" s="89">
        <v>0</v>
      </c>
      <c r="AU510" s="89">
        <v>0</v>
      </c>
      <c r="AV510" s="89">
        <v>0</v>
      </c>
      <c r="AW510" s="89">
        <v>0</v>
      </c>
      <c r="AX510" s="89">
        <v>0</v>
      </c>
      <c r="AY510" s="89">
        <v>0</v>
      </c>
      <c r="AZ510" s="65">
        <f t="shared" si="299"/>
        <v>0</v>
      </c>
      <c r="BA510" s="65">
        <f t="shared" si="299"/>
        <v>0</v>
      </c>
      <c r="BB510" s="65">
        <f t="shared" si="299"/>
        <v>0</v>
      </c>
      <c r="BC510" s="65">
        <f t="shared" si="297"/>
        <v>0</v>
      </c>
      <c r="BD510" s="65">
        <f t="shared" si="297"/>
        <v>0</v>
      </c>
      <c r="BE510" s="65">
        <f t="shared" si="297"/>
        <v>0</v>
      </c>
      <c r="BF510" s="65">
        <f t="shared" si="300"/>
        <v>0</v>
      </c>
      <c r="BG510" s="65">
        <f t="shared" si="300"/>
        <v>0</v>
      </c>
      <c r="BH510" s="65">
        <f t="shared" si="300"/>
        <v>0</v>
      </c>
      <c r="BI510" s="65">
        <f t="shared" si="298"/>
        <v>0</v>
      </c>
      <c r="BJ510" s="65">
        <f t="shared" si="298"/>
        <v>0</v>
      </c>
      <c r="BK510" s="65">
        <f t="shared" si="298"/>
        <v>0</v>
      </c>
    </row>
    <row r="511" spans="2:63" hidden="1" outlineLevel="1">
      <c r="B511" s="56" t="s">
        <v>48</v>
      </c>
      <c r="C511" s="56" t="s">
        <v>135</v>
      </c>
      <c r="D511" s="88">
        <f t="shared" si="274"/>
        <v>0</v>
      </c>
      <c r="E511" s="88">
        <f t="shared" si="275"/>
        <v>0</v>
      </c>
      <c r="F511" s="65">
        <f t="shared" si="276"/>
        <v>0</v>
      </c>
      <c r="G511" s="65">
        <f t="shared" si="277"/>
        <v>0</v>
      </c>
      <c r="H511" s="65">
        <f t="shared" si="278"/>
        <v>0</v>
      </c>
      <c r="J511" s="88">
        <f t="shared" si="279"/>
        <v>0.30233918275901323</v>
      </c>
      <c r="K511" s="88">
        <f t="shared" si="280"/>
        <v>0.12386860133278009</v>
      </c>
      <c r="L511" s="88">
        <f t="shared" si="281"/>
        <v>0.13222723531624195</v>
      </c>
      <c r="M511" s="88">
        <f t="shared" si="282"/>
        <v>0.1679988102863024</v>
      </c>
      <c r="N511" s="88">
        <f t="shared" si="283"/>
        <v>0.21758625555448893</v>
      </c>
      <c r="O511" s="88">
        <f t="shared" si="284"/>
        <v>5.5979914751173407E-2</v>
      </c>
      <c r="P511" s="65">
        <f t="shared" si="285"/>
        <v>0</v>
      </c>
      <c r="Q511" s="65">
        <f t="shared" si="285"/>
        <v>0</v>
      </c>
      <c r="R511" s="65">
        <f t="shared" si="285"/>
        <v>0</v>
      </c>
      <c r="S511" s="65">
        <f t="shared" si="285"/>
        <v>0</v>
      </c>
      <c r="T511" s="65">
        <f t="shared" si="286"/>
        <v>0</v>
      </c>
      <c r="U511" s="65">
        <f t="shared" si="286"/>
        <v>0</v>
      </c>
      <c r="V511" s="89">
        <f t="shared" si="287"/>
        <v>0</v>
      </c>
      <c r="W511" s="89">
        <f t="shared" si="288"/>
        <v>0</v>
      </c>
      <c r="X511" s="89">
        <f t="shared" si="289"/>
        <v>0</v>
      </c>
      <c r="Y511" s="89">
        <f t="shared" si="290"/>
        <v>0</v>
      </c>
      <c r="Z511" s="89">
        <f t="shared" si="291"/>
        <v>0</v>
      </c>
      <c r="AA511" s="89">
        <f t="shared" si="291"/>
        <v>0</v>
      </c>
      <c r="AB511" s="89">
        <f t="shared" si="292"/>
        <v>0</v>
      </c>
      <c r="AC511" s="89">
        <f t="shared" si="293"/>
        <v>0</v>
      </c>
      <c r="AD511" s="89">
        <f t="shared" si="294"/>
        <v>0</v>
      </c>
      <c r="AE511" s="89">
        <f t="shared" si="295"/>
        <v>0</v>
      </c>
      <c r="AF511" s="89">
        <f t="shared" si="296"/>
        <v>0</v>
      </c>
      <c r="AG511" s="89">
        <f t="shared" si="296"/>
        <v>0</v>
      </c>
      <c r="AH511" s="65">
        <v>0</v>
      </c>
      <c r="AI511" s="65">
        <v>0</v>
      </c>
      <c r="AJ511" s="65">
        <v>0</v>
      </c>
      <c r="AK511" s="65">
        <v>0</v>
      </c>
      <c r="AL511" s="65">
        <v>0</v>
      </c>
      <c r="AM511" s="65">
        <v>0</v>
      </c>
      <c r="AN511" s="89">
        <v>0</v>
      </c>
      <c r="AO511" s="89">
        <v>0</v>
      </c>
      <c r="AP511" s="89">
        <v>0</v>
      </c>
      <c r="AQ511" s="89">
        <v>0</v>
      </c>
      <c r="AR511" s="89">
        <v>0</v>
      </c>
      <c r="AS511" s="89">
        <v>0</v>
      </c>
      <c r="AT511" s="89">
        <v>0</v>
      </c>
      <c r="AU511" s="89">
        <v>0</v>
      </c>
      <c r="AV511" s="89">
        <v>0</v>
      </c>
      <c r="AW511" s="89">
        <v>0</v>
      </c>
      <c r="AX511" s="89">
        <v>0</v>
      </c>
      <c r="AY511" s="89">
        <v>0</v>
      </c>
      <c r="AZ511" s="65">
        <f t="shared" si="299"/>
        <v>0</v>
      </c>
      <c r="BA511" s="65">
        <f t="shared" si="299"/>
        <v>0</v>
      </c>
      <c r="BB511" s="65">
        <f t="shared" si="299"/>
        <v>0</v>
      </c>
      <c r="BC511" s="65">
        <f t="shared" si="297"/>
        <v>0</v>
      </c>
      <c r="BD511" s="65">
        <f t="shared" si="297"/>
        <v>0</v>
      </c>
      <c r="BE511" s="65">
        <f t="shared" si="297"/>
        <v>0</v>
      </c>
      <c r="BF511" s="65">
        <f t="shared" si="300"/>
        <v>0</v>
      </c>
      <c r="BG511" s="65">
        <f t="shared" si="300"/>
        <v>0</v>
      </c>
      <c r="BH511" s="65">
        <f t="shared" si="300"/>
        <v>0</v>
      </c>
      <c r="BI511" s="65">
        <f t="shared" si="298"/>
        <v>0</v>
      </c>
      <c r="BJ511" s="65">
        <f t="shared" si="298"/>
        <v>0</v>
      </c>
      <c r="BK511" s="65">
        <f t="shared" si="298"/>
        <v>0</v>
      </c>
    </row>
    <row r="512" spans="2:63" hidden="1" outlineLevel="1">
      <c r="B512" s="56" t="s">
        <v>47</v>
      </c>
      <c r="C512" s="56" t="s">
        <v>125</v>
      </c>
      <c r="D512" s="88">
        <f t="shared" si="274"/>
        <v>0</v>
      </c>
      <c r="E512" s="88">
        <f t="shared" si="275"/>
        <v>0</v>
      </c>
      <c r="F512" s="65">
        <f t="shared" si="276"/>
        <v>0</v>
      </c>
      <c r="G512" s="65">
        <f t="shared" si="277"/>
        <v>0</v>
      </c>
      <c r="H512" s="65">
        <f t="shared" si="278"/>
        <v>0</v>
      </c>
      <c r="J512" s="88">
        <f t="shared" si="279"/>
        <v>0.30233918275901323</v>
      </c>
      <c r="K512" s="88">
        <f t="shared" si="280"/>
        <v>0.12386860133278009</v>
      </c>
      <c r="L512" s="88">
        <f t="shared" si="281"/>
        <v>0.13222723531624195</v>
      </c>
      <c r="M512" s="88">
        <f t="shared" si="282"/>
        <v>0.1679988102863024</v>
      </c>
      <c r="N512" s="88">
        <f t="shared" si="283"/>
        <v>0.21758625555448893</v>
      </c>
      <c r="O512" s="88">
        <f t="shared" si="284"/>
        <v>5.5979914751173407E-2</v>
      </c>
      <c r="P512" s="65">
        <f t="shared" si="285"/>
        <v>0</v>
      </c>
      <c r="Q512" s="65">
        <f t="shared" si="285"/>
        <v>0</v>
      </c>
      <c r="R512" s="65">
        <f t="shared" si="285"/>
        <v>0</v>
      </c>
      <c r="S512" s="65">
        <f t="shared" si="285"/>
        <v>0</v>
      </c>
      <c r="T512" s="65">
        <f t="shared" si="286"/>
        <v>0</v>
      </c>
      <c r="U512" s="65">
        <f t="shared" si="286"/>
        <v>0</v>
      </c>
      <c r="V512" s="89">
        <f t="shared" si="287"/>
        <v>0</v>
      </c>
      <c r="W512" s="89">
        <f t="shared" si="288"/>
        <v>0</v>
      </c>
      <c r="X512" s="89">
        <f t="shared" si="289"/>
        <v>0</v>
      </c>
      <c r="Y512" s="89">
        <f t="shared" si="290"/>
        <v>0</v>
      </c>
      <c r="Z512" s="89">
        <f t="shared" si="291"/>
        <v>0</v>
      </c>
      <c r="AA512" s="89">
        <f t="shared" si="291"/>
        <v>0</v>
      </c>
      <c r="AB512" s="89">
        <f t="shared" si="292"/>
        <v>0</v>
      </c>
      <c r="AC512" s="89">
        <f t="shared" si="293"/>
        <v>0</v>
      </c>
      <c r="AD512" s="89">
        <f t="shared" si="294"/>
        <v>0</v>
      </c>
      <c r="AE512" s="89">
        <f t="shared" si="295"/>
        <v>0</v>
      </c>
      <c r="AF512" s="89">
        <f t="shared" si="296"/>
        <v>0</v>
      </c>
      <c r="AG512" s="89">
        <f t="shared" si="296"/>
        <v>0</v>
      </c>
      <c r="AH512" s="65">
        <v>0</v>
      </c>
      <c r="AI512" s="65">
        <v>0</v>
      </c>
      <c r="AJ512" s="65">
        <v>0</v>
      </c>
      <c r="AK512" s="65">
        <v>0</v>
      </c>
      <c r="AL512" s="65">
        <v>0</v>
      </c>
      <c r="AM512" s="65">
        <v>0</v>
      </c>
      <c r="AN512" s="89">
        <v>0</v>
      </c>
      <c r="AO512" s="89">
        <v>0</v>
      </c>
      <c r="AP512" s="89">
        <v>0</v>
      </c>
      <c r="AQ512" s="89">
        <v>0</v>
      </c>
      <c r="AR512" s="89">
        <v>0</v>
      </c>
      <c r="AS512" s="89">
        <v>0</v>
      </c>
      <c r="AT512" s="89">
        <v>0</v>
      </c>
      <c r="AU512" s="89">
        <v>0</v>
      </c>
      <c r="AV512" s="89">
        <v>0</v>
      </c>
      <c r="AW512" s="89">
        <v>0</v>
      </c>
      <c r="AX512" s="89">
        <v>0</v>
      </c>
      <c r="AY512" s="89">
        <v>0</v>
      </c>
      <c r="AZ512" s="65">
        <f t="shared" si="299"/>
        <v>0</v>
      </c>
      <c r="BA512" s="65">
        <f t="shared" si="299"/>
        <v>0</v>
      </c>
      <c r="BB512" s="65">
        <f t="shared" si="299"/>
        <v>0</v>
      </c>
      <c r="BC512" s="65">
        <f t="shared" si="297"/>
        <v>0</v>
      </c>
      <c r="BD512" s="65">
        <f t="shared" si="297"/>
        <v>0</v>
      </c>
      <c r="BE512" s="65">
        <f t="shared" si="297"/>
        <v>0</v>
      </c>
      <c r="BF512" s="65">
        <f t="shared" si="300"/>
        <v>0</v>
      </c>
      <c r="BG512" s="65">
        <f t="shared" si="300"/>
        <v>0</v>
      </c>
      <c r="BH512" s="65">
        <f t="shared" si="300"/>
        <v>0</v>
      </c>
      <c r="BI512" s="65">
        <f t="shared" si="298"/>
        <v>0</v>
      </c>
      <c r="BJ512" s="65">
        <f t="shared" si="298"/>
        <v>0</v>
      </c>
      <c r="BK512" s="65">
        <f t="shared" si="298"/>
        <v>0</v>
      </c>
    </row>
    <row r="513" spans="2:63" hidden="1" outlineLevel="1">
      <c r="B513" s="56" t="s">
        <v>47</v>
      </c>
      <c r="C513" s="56" t="s">
        <v>126</v>
      </c>
      <c r="D513" s="88">
        <f t="shared" si="274"/>
        <v>0</v>
      </c>
      <c r="E513" s="88">
        <f t="shared" si="275"/>
        <v>0</v>
      </c>
      <c r="F513" s="65">
        <f t="shared" si="276"/>
        <v>0</v>
      </c>
      <c r="G513" s="65">
        <f t="shared" si="277"/>
        <v>0</v>
      </c>
      <c r="H513" s="65">
        <f t="shared" si="278"/>
        <v>0</v>
      </c>
      <c r="J513" s="88">
        <f t="shared" si="279"/>
        <v>0.30233918275901323</v>
      </c>
      <c r="K513" s="88">
        <f t="shared" si="280"/>
        <v>0.12386860133278009</v>
      </c>
      <c r="L513" s="88">
        <f t="shared" si="281"/>
        <v>0.13222723531624195</v>
      </c>
      <c r="M513" s="88">
        <f t="shared" si="282"/>
        <v>0.1679988102863024</v>
      </c>
      <c r="N513" s="88">
        <f t="shared" si="283"/>
        <v>0.21758625555448893</v>
      </c>
      <c r="O513" s="88">
        <f t="shared" si="284"/>
        <v>5.5979914751173407E-2</v>
      </c>
      <c r="P513" s="65">
        <f t="shared" si="285"/>
        <v>0</v>
      </c>
      <c r="Q513" s="65">
        <f t="shared" si="285"/>
        <v>0</v>
      </c>
      <c r="R513" s="65">
        <f t="shared" si="285"/>
        <v>0</v>
      </c>
      <c r="S513" s="65">
        <f t="shared" si="285"/>
        <v>0</v>
      </c>
      <c r="T513" s="65">
        <f t="shared" si="286"/>
        <v>0</v>
      </c>
      <c r="U513" s="65">
        <f t="shared" si="286"/>
        <v>0</v>
      </c>
      <c r="V513" s="89">
        <f t="shared" si="287"/>
        <v>0</v>
      </c>
      <c r="W513" s="89">
        <f t="shared" si="288"/>
        <v>0</v>
      </c>
      <c r="X513" s="89">
        <f t="shared" si="289"/>
        <v>0</v>
      </c>
      <c r="Y513" s="89">
        <f t="shared" si="290"/>
        <v>0</v>
      </c>
      <c r="Z513" s="89">
        <f t="shared" si="291"/>
        <v>0</v>
      </c>
      <c r="AA513" s="89">
        <f t="shared" si="291"/>
        <v>0</v>
      </c>
      <c r="AB513" s="89">
        <f t="shared" si="292"/>
        <v>0</v>
      </c>
      <c r="AC513" s="89">
        <f t="shared" si="293"/>
        <v>0</v>
      </c>
      <c r="AD513" s="89">
        <f t="shared" si="294"/>
        <v>0</v>
      </c>
      <c r="AE513" s="89">
        <f t="shared" si="295"/>
        <v>0</v>
      </c>
      <c r="AF513" s="89">
        <f t="shared" si="296"/>
        <v>0</v>
      </c>
      <c r="AG513" s="89">
        <f t="shared" si="296"/>
        <v>0</v>
      </c>
      <c r="AH513" s="65">
        <v>0</v>
      </c>
      <c r="AI513" s="65">
        <v>0</v>
      </c>
      <c r="AJ513" s="65">
        <v>0</v>
      </c>
      <c r="AK513" s="65">
        <v>0</v>
      </c>
      <c r="AL513" s="65">
        <v>0</v>
      </c>
      <c r="AM513" s="65">
        <v>0</v>
      </c>
      <c r="AN513" s="89">
        <v>0</v>
      </c>
      <c r="AO513" s="89">
        <v>0</v>
      </c>
      <c r="AP513" s="89">
        <v>0</v>
      </c>
      <c r="AQ513" s="89">
        <v>0</v>
      </c>
      <c r="AR513" s="89">
        <v>0</v>
      </c>
      <c r="AS513" s="89">
        <v>0</v>
      </c>
      <c r="AT513" s="89">
        <v>0</v>
      </c>
      <c r="AU513" s="89">
        <v>0</v>
      </c>
      <c r="AV513" s="89">
        <v>0</v>
      </c>
      <c r="AW513" s="89">
        <v>0</v>
      </c>
      <c r="AX513" s="89">
        <v>0</v>
      </c>
      <c r="AY513" s="89">
        <v>0</v>
      </c>
      <c r="AZ513" s="65">
        <f t="shared" si="299"/>
        <v>0</v>
      </c>
      <c r="BA513" s="65">
        <f t="shared" si="299"/>
        <v>0</v>
      </c>
      <c r="BB513" s="65">
        <f t="shared" si="299"/>
        <v>0</v>
      </c>
      <c r="BC513" s="65">
        <f t="shared" si="297"/>
        <v>0</v>
      </c>
      <c r="BD513" s="65">
        <f t="shared" si="297"/>
        <v>0</v>
      </c>
      <c r="BE513" s="65">
        <f t="shared" si="297"/>
        <v>0</v>
      </c>
      <c r="BF513" s="65">
        <f t="shared" si="300"/>
        <v>0</v>
      </c>
      <c r="BG513" s="65">
        <f t="shared" si="300"/>
        <v>0</v>
      </c>
      <c r="BH513" s="65">
        <f t="shared" si="300"/>
        <v>0</v>
      </c>
      <c r="BI513" s="65">
        <f t="shared" si="298"/>
        <v>0</v>
      </c>
      <c r="BJ513" s="65">
        <f t="shared" si="298"/>
        <v>0</v>
      </c>
      <c r="BK513" s="65">
        <f t="shared" si="298"/>
        <v>0</v>
      </c>
    </row>
    <row r="514" spans="2:63" hidden="1" outlineLevel="1">
      <c r="B514" s="56" t="s">
        <v>47</v>
      </c>
      <c r="C514" s="56" t="s">
        <v>127</v>
      </c>
      <c r="D514" s="88">
        <f t="shared" si="274"/>
        <v>0</v>
      </c>
      <c r="E514" s="88">
        <f t="shared" si="275"/>
        <v>0</v>
      </c>
      <c r="F514" s="65">
        <f t="shared" si="276"/>
        <v>0</v>
      </c>
      <c r="G514" s="65">
        <f t="shared" si="277"/>
        <v>0</v>
      </c>
      <c r="H514" s="65">
        <f t="shared" si="278"/>
        <v>0</v>
      </c>
      <c r="J514" s="88">
        <f t="shared" si="279"/>
        <v>0.30233918275901323</v>
      </c>
      <c r="K514" s="88">
        <f t="shared" si="280"/>
        <v>0.12386860133278009</v>
      </c>
      <c r="L514" s="88">
        <f t="shared" si="281"/>
        <v>0.13222723531624195</v>
      </c>
      <c r="M514" s="88">
        <f t="shared" si="282"/>
        <v>0.1679988102863024</v>
      </c>
      <c r="N514" s="88">
        <f t="shared" si="283"/>
        <v>0.21758625555448893</v>
      </c>
      <c r="O514" s="88">
        <f t="shared" si="284"/>
        <v>5.5979914751173407E-2</v>
      </c>
      <c r="P514" s="65">
        <f t="shared" si="285"/>
        <v>0</v>
      </c>
      <c r="Q514" s="65">
        <f t="shared" si="285"/>
        <v>0</v>
      </c>
      <c r="R514" s="65">
        <f t="shared" si="285"/>
        <v>0</v>
      </c>
      <c r="S514" s="65">
        <f t="shared" si="285"/>
        <v>0</v>
      </c>
      <c r="T514" s="65">
        <f t="shared" si="286"/>
        <v>0</v>
      </c>
      <c r="U514" s="65">
        <f t="shared" si="286"/>
        <v>0</v>
      </c>
      <c r="V514" s="89">
        <f t="shared" si="287"/>
        <v>0</v>
      </c>
      <c r="W514" s="89">
        <f t="shared" si="288"/>
        <v>0</v>
      </c>
      <c r="X514" s="89">
        <f t="shared" si="289"/>
        <v>0</v>
      </c>
      <c r="Y514" s="89">
        <f t="shared" si="290"/>
        <v>0</v>
      </c>
      <c r="Z514" s="89">
        <f t="shared" si="291"/>
        <v>0</v>
      </c>
      <c r="AA514" s="89">
        <f t="shared" si="291"/>
        <v>0</v>
      </c>
      <c r="AB514" s="89">
        <f t="shared" si="292"/>
        <v>0</v>
      </c>
      <c r="AC514" s="89">
        <f t="shared" si="293"/>
        <v>0</v>
      </c>
      <c r="AD514" s="89">
        <f t="shared" si="294"/>
        <v>0</v>
      </c>
      <c r="AE514" s="89">
        <f t="shared" si="295"/>
        <v>0</v>
      </c>
      <c r="AF514" s="89">
        <f t="shared" si="296"/>
        <v>0</v>
      </c>
      <c r="AG514" s="89">
        <f t="shared" si="296"/>
        <v>0</v>
      </c>
      <c r="AH514" s="65">
        <v>0</v>
      </c>
      <c r="AI514" s="65">
        <v>0</v>
      </c>
      <c r="AJ514" s="65">
        <v>0</v>
      </c>
      <c r="AK514" s="65">
        <v>0</v>
      </c>
      <c r="AL514" s="65">
        <v>0</v>
      </c>
      <c r="AM514" s="65">
        <v>0</v>
      </c>
      <c r="AN514" s="89">
        <v>0</v>
      </c>
      <c r="AO514" s="89">
        <v>0</v>
      </c>
      <c r="AP514" s="89">
        <v>0</v>
      </c>
      <c r="AQ514" s="89">
        <v>0</v>
      </c>
      <c r="AR514" s="89">
        <v>0</v>
      </c>
      <c r="AS514" s="89">
        <v>0</v>
      </c>
      <c r="AT514" s="89">
        <v>0</v>
      </c>
      <c r="AU514" s="89">
        <v>0</v>
      </c>
      <c r="AV514" s="89">
        <v>0</v>
      </c>
      <c r="AW514" s="89">
        <v>0</v>
      </c>
      <c r="AX514" s="89">
        <v>0</v>
      </c>
      <c r="AY514" s="89">
        <v>0</v>
      </c>
      <c r="AZ514" s="65">
        <f t="shared" si="299"/>
        <v>0</v>
      </c>
      <c r="BA514" s="65">
        <f t="shared" si="299"/>
        <v>0</v>
      </c>
      <c r="BB514" s="65">
        <f t="shared" si="299"/>
        <v>0</v>
      </c>
      <c r="BC514" s="65">
        <f t="shared" si="297"/>
        <v>0</v>
      </c>
      <c r="BD514" s="65">
        <f t="shared" si="297"/>
        <v>0</v>
      </c>
      <c r="BE514" s="65">
        <f t="shared" si="297"/>
        <v>0</v>
      </c>
      <c r="BF514" s="65">
        <f t="shared" si="300"/>
        <v>0</v>
      </c>
      <c r="BG514" s="65">
        <f t="shared" si="300"/>
        <v>0</v>
      </c>
      <c r="BH514" s="65">
        <f t="shared" si="300"/>
        <v>0</v>
      </c>
      <c r="BI514" s="65">
        <f t="shared" si="298"/>
        <v>0</v>
      </c>
      <c r="BJ514" s="65">
        <f t="shared" si="298"/>
        <v>0</v>
      </c>
      <c r="BK514" s="65">
        <f t="shared" si="298"/>
        <v>0</v>
      </c>
    </row>
    <row r="515" spans="2:63" hidden="1" outlineLevel="1">
      <c r="B515" s="56" t="s">
        <v>47</v>
      </c>
      <c r="C515" s="56" t="s">
        <v>128</v>
      </c>
      <c r="D515" s="88">
        <f t="shared" si="274"/>
        <v>0</v>
      </c>
      <c r="E515" s="88">
        <f t="shared" si="275"/>
        <v>0</v>
      </c>
      <c r="F515" s="65">
        <f t="shared" si="276"/>
        <v>0</v>
      </c>
      <c r="G515" s="65">
        <f t="shared" si="277"/>
        <v>0</v>
      </c>
      <c r="H515" s="65">
        <f t="shared" si="278"/>
        <v>0</v>
      </c>
      <c r="J515" s="88">
        <f t="shared" si="279"/>
        <v>0.30233918275901323</v>
      </c>
      <c r="K515" s="88">
        <f t="shared" si="280"/>
        <v>0.12386860133278009</v>
      </c>
      <c r="L515" s="88">
        <f t="shared" si="281"/>
        <v>0.13222723531624195</v>
      </c>
      <c r="M515" s="88">
        <f t="shared" si="282"/>
        <v>0.1679988102863024</v>
      </c>
      <c r="N515" s="88">
        <f t="shared" si="283"/>
        <v>0.21758625555448893</v>
      </c>
      <c r="O515" s="88">
        <f t="shared" si="284"/>
        <v>5.5979914751173407E-2</v>
      </c>
      <c r="P515" s="65">
        <f t="shared" si="285"/>
        <v>0</v>
      </c>
      <c r="Q515" s="65">
        <f t="shared" si="285"/>
        <v>0</v>
      </c>
      <c r="R515" s="65">
        <f t="shared" si="285"/>
        <v>0</v>
      </c>
      <c r="S515" s="65">
        <f t="shared" si="285"/>
        <v>0</v>
      </c>
      <c r="T515" s="65">
        <f t="shared" si="286"/>
        <v>0</v>
      </c>
      <c r="U515" s="65">
        <f t="shared" si="286"/>
        <v>0</v>
      </c>
      <c r="V515" s="89">
        <f t="shared" si="287"/>
        <v>0</v>
      </c>
      <c r="W515" s="89">
        <f t="shared" si="288"/>
        <v>0</v>
      </c>
      <c r="X515" s="89">
        <f t="shared" si="289"/>
        <v>0</v>
      </c>
      <c r="Y515" s="89">
        <f t="shared" si="290"/>
        <v>0</v>
      </c>
      <c r="Z515" s="89">
        <f t="shared" si="291"/>
        <v>0</v>
      </c>
      <c r="AA515" s="89">
        <f t="shared" si="291"/>
        <v>0</v>
      </c>
      <c r="AB515" s="89">
        <f t="shared" si="292"/>
        <v>0</v>
      </c>
      <c r="AC515" s="89">
        <f t="shared" si="293"/>
        <v>0</v>
      </c>
      <c r="AD515" s="89">
        <f t="shared" si="294"/>
        <v>0</v>
      </c>
      <c r="AE515" s="89">
        <f t="shared" si="295"/>
        <v>0</v>
      </c>
      <c r="AF515" s="89">
        <f t="shared" si="296"/>
        <v>0</v>
      </c>
      <c r="AG515" s="89">
        <f t="shared" si="296"/>
        <v>0</v>
      </c>
      <c r="AH515" s="65">
        <v>0</v>
      </c>
      <c r="AI515" s="65">
        <v>0</v>
      </c>
      <c r="AJ515" s="65">
        <v>0</v>
      </c>
      <c r="AK515" s="65">
        <v>0</v>
      </c>
      <c r="AL515" s="65">
        <v>0</v>
      </c>
      <c r="AM515" s="65">
        <v>0</v>
      </c>
      <c r="AN515" s="89">
        <v>0</v>
      </c>
      <c r="AO515" s="89">
        <v>0</v>
      </c>
      <c r="AP515" s="89">
        <v>0</v>
      </c>
      <c r="AQ515" s="89">
        <v>0</v>
      </c>
      <c r="AR515" s="89">
        <v>0</v>
      </c>
      <c r="AS515" s="89">
        <v>0</v>
      </c>
      <c r="AT515" s="89">
        <v>0</v>
      </c>
      <c r="AU515" s="89">
        <v>0</v>
      </c>
      <c r="AV515" s="89">
        <v>0</v>
      </c>
      <c r="AW515" s="89">
        <v>0</v>
      </c>
      <c r="AX515" s="89">
        <v>0</v>
      </c>
      <c r="AY515" s="89">
        <v>0</v>
      </c>
      <c r="AZ515" s="65">
        <f t="shared" si="299"/>
        <v>0</v>
      </c>
      <c r="BA515" s="65">
        <f t="shared" si="299"/>
        <v>0</v>
      </c>
      <c r="BB515" s="65">
        <f t="shared" si="299"/>
        <v>0</v>
      </c>
      <c r="BC515" s="65">
        <f t="shared" si="297"/>
        <v>0</v>
      </c>
      <c r="BD515" s="65">
        <f t="shared" si="297"/>
        <v>0</v>
      </c>
      <c r="BE515" s="65">
        <f t="shared" si="297"/>
        <v>0</v>
      </c>
      <c r="BF515" s="65">
        <f t="shared" si="300"/>
        <v>0</v>
      </c>
      <c r="BG515" s="65">
        <f t="shared" si="300"/>
        <v>0</v>
      </c>
      <c r="BH515" s="65">
        <f t="shared" si="300"/>
        <v>0</v>
      </c>
      <c r="BI515" s="65">
        <f t="shared" si="298"/>
        <v>0</v>
      </c>
      <c r="BJ515" s="65">
        <f t="shared" si="298"/>
        <v>0</v>
      </c>
      <c r="BK515" s="65">
        <f t="shared" si="298"/>
        <v>0</v>
      </c>
    </row>
    <row r="516" spans="2:63" hidden="1" outlineLevel="1">
      <c r="B516" s="56" t="s">
        <v>47</v>
      </c>
      <c r="C516" s="56" t="s">
        <v>40</v>
      </c>
      <c r="D516" s="88">
        <f t="shared" si="274"/>
        <v>0</v>
      </c>
      <c r="E516" s="88">
        <f t="shared" si="275"/>
        <v>0</v>
      </c>
      <c r="F516" s="65">
        <f t="shared" si="276"/>
        <v>0</v>
      </c>
      <c r="G516" s="65">
        <f t="shared" si="277"/>
        <v>0</v>
      </c>
      <c r="H516" s="65">
        <f t="shared" si="278"/>
        <v>0</v>
      </c>
      <c r="J516" s="88">
        <f t="shared" si="279"/>
        <v>0.30233918275901323</v>
      </c>
      <c r="K516" s="88">
        <f t="shared" si="280"/>
        <v>0.12386860133278009</v>
      </c>
      <c r="L516" s="88">
        <f t="shared" si="281"/>
        <v>0.13222723531624195</v>
      </c>
      <c r="M516" s="88">
        <f t="shared" si="282"/>
        <v>0.1679988102863024</v>
      </c>
      <c r="N516" s="88">
        <f t="shared" si="283"/>
        <v>0.21758625555448893</v>
      </c>
      <c r="O516" s="88">
        <f t="shared" si="284"/>
        <v>5.5979914751173407E-2</v>
      </c>
      <c r="P516" s="65">
        <f t="shared" si="285"/>
        <v>0</v>
      </c>
      <c r="Q516" s="65">
        <f t="shared" si="285"/>
        <v>0</v>
      </c>
      <c r="R516" s="65">
        <f t="shared" si="285"/>
        <v>0</v>
      </c>
      <c r="S516" s="65">
        <f t="shared" si="285"/>
        <v>0</v>
      </c>
      <c r="T516" s="65">
        <f t="shared" si="286"/>
        <v>0</v>
      </c>
      <c r="U516" s="65">
        <f t="shared" si="286"/>
        <v>0</v>
      </c>
      <c r="V516" s="89">
        <f t="shared" si="287"/>
        <v>0</v>
      </c>
      <c r="W516" s="89">
        <f t="shared" si="288"/>
        <v>0</v>
      </c>
      <c r="X516" s="89">
        <f t="shared" si="289"/>
        <v>0</v>
      </c>
      <c r="Y516" s="89">
        <f t="shared" si="290"/>
        <v>0</v>
      </c>
      <c r="Z516" s="89">
        <f t="shared" si="291"/>
        <v>0</v>
      </c>
      <c r="AA516" s="89">
        <f t="shared" si="291"/>
        <v>0</v>
      </c>
      <c r="AB516" s="89">
        <f t="shared" si="292"/>
        <v>0</v>
      </c>
      <c r="AC516" s="89">
        <f t="shared" si="293"/>
        <v>0</v>
      </c>
      <c r="AD516" s="89">
        <f t="shared" si="294"/>
        <v>0</v>
      </c>
      <c r="AE516" s="89">
        <f t="shared" si="295"/>
        <v>0</v>
      </c>
      <c r="AF516" s="89">
        <f t="shared" si="296"/>
        <v>0</v>
      </c>
      <c r="AG516" s="89">
        <f t="shared" si="296"/>
        <v>0</v>
      </c>
      <c r="AH516" s="65">
        <v>0</v>
      </c>
      <c r="AI516" s="65">
        <v>0</v>
      </c>
      <c r="AJ516" s="65">
        <v>0</v>
      </c>
      <c r="AK516" s="65">
        <v>0</v>
      </c>
      <c r="AL516" s="65">
        <v>0</v>
      </c>
      <c r="AM516" s="65">
        <v>0</v>
      </c>
      <c r="AN516" s="89">
        <v>0</v>
      </c>
      <c r="AO516" s="89">
        <v>0</v>
      </c>
      <c r="AP516" s="89">
        <v>0</v>
      </c>
      <c r="AQ516" s="89">
        <v>0</v>
      </c>
      <c r="AR516" s="89">
        <v>0</v>
      </c>
      <c r="AS516" s="89">
        <v>0</v>
      </c>
      <c r="AT516" s="89">
        <v>0</v>
      </c>
      <c r="AU516" s="89">
        <v>0</v>
      </c>
      <c r="AV516" s="89">
        <v>0</v>
      </c>
      <c r="AW516" s="89">
        <v>0</v>
      </c>
      <c r="AX516" s="89">
        <v>0</v>
      </c>
      <c r="AY516" s="89">
        <v>0</v>
      </c>
      <c r="AZ516" s="65">
        <f t="shared" si="299"/>
        <v>0</v>
      </c>
      <c r="BA516" s="65">
        <f t="shared" si="299"/>
        <v>0</v>
      </c>
      <c r="BB516" s="65">
        <f t="shared" si="299"/>
        <v>0</v>
      </c>
      <c r="BC516" s="65">
        <f t="shared" si="297"/>
        <v>0</v>
      </c>
      <c r="BD516" s="65">
        <f t="shared" si="297"/>
        <v>0</v>
      </c>
      <c r="BE516" s="65">
        <f t="shared" si="297"/>
        <v>0</v>
      </c>
      <c r="BF516" s="65">
        <f t="shared" si="300"/>
        <v>0</v>
      </c>
      <c r="BG516" s="65">
        <f t="shared" si="300"/>
        <v>0</v>
      </c>
      <c r="BH516" s="65">
        <f t="shared" si="300"/>
        <v>0</v>
      </c>
      <c r="BI516" s="65">
        <f t="shared" si="298"/>
        <v>0</v>
      </c>
      <c r="BJ516" s="65">
        <f t="shared" si="298"/>
        <v>0</v>
      </c>
      <c r="BK516" s="65">
        <f t="shared" si="298"/>
        <v>0</v>
      </c>
    </row>
    <row r="517" spans="2:63" hidden="1" outlineLevel="1">
      <c r="B517" s="56" t="s">
        <v>47</v>
      </c>
      <c r="C517" s="56" t="s">
        <v>129</v>
      </c>
      <c r="D517" s="88">
        <f t="shared" si="274"/>
        <v>0</v>
      </c>
      <c r="E517" s="88">
        <f t="shared" si="275"/>
        <v>0.5</v>
      </c>
      <c r="F517" s="65">
        <f t="shared" si="276"/>
        <v>0</v>
      </c>
      <c r="G517" s="65">
        <f t="shared" si="277"/>
        <v>0</v>
      </c>
      <c r="H517" s="65">
        <f t="shared" si="278"/>
        <v>0</v>
      </c>
      <c r="J517" s="88">
        <f t="shared" si="279"/>
        <v>3.0001555636218174E-4</v>
      </c>
      <c r="K517" s="88">
        <f t="shared" si="280"/>
        <v>1.5511915432652063E-2</v>
      </c>
      <c r="L517" s="88">
        <f t="shared" si="281"/>
        <v>0.18898757713362915</v>
      </c>
      <c r="M517" s="88">
        <f t="shared" si="282"/>
        <v>0</v>
      </c>
      <c r="N517" s="88">
        <f t="shared" si="283"/>
        <v>0.79520049187735664</v>
      </c>
      <c r="O517" s="88">
        <f t="shared" si="284"/>
        <v>0</v>
      </c>
      <c r="P517" s="65">
        <f t="shared" si="285"/>
        <v>0</v>
      </c>
      <c r="Q517" s="65">
        <f t="shared" si="285"/>
        <v>0</v>
      </c>
      <c r="R517" s="65">
        <f t="shared" si="285"/>
        <v>0</v>
      </c>
      <c r="S517" s="65">
        <f t="shared" si="285"/>
        <v>0</v>
      </c>
      <c r="T517" s="65">
        <f t="shared" si="286"/>
        <v>0</v>
      </c>
      <c r="U517" s="65">
        <f t="shared" si="286"/>
        <v>0</v>
      </c>
      <c r="V517" s="89">
        <f t="shared" si="287"/>
        <v>0</v>
      </c>
      <c r="W517" s="89">
        <f t="shared" si="288"/>
        <v>0</v>
      </c>
      <c r="X517" s="89">
        <f t="shared" si="289"/>
        <v>0</v>
      </c>
      <c r="Y517" s="89">
        <f t="shared" si="290"/>
        <v>0</v>
      </c>
      <c r="Z517" s="89">
        <f t="shared" si="291"/>
        <v>0</v>
      </c>
      <c r="AA517" s="89">
        <f t="shared" si="291"/>
        <v>0</v>
      </c>
      <c r="AB517" s="89">
        <f t="shared" si="292"/>
        <v>0</v>
      </c>
      <c r="AC517" s="89">
        <f t="shared" si="293"/>
        <v>0</v>
      </c>
      <c r="AD517" s="89">
        <f t="shared" si="294"/>
        <v>0</v>
      </c>
      <c r="AE517" s="89">
        <f t="shared" si="295"/>
        <v>0</v>
      </c>
      <c r="AF517" s="89">
        <f t="shared" si="296"/>
        <v>0</v>
      </c>
      <c r="AG517" s="89">
        <f t="shared" si="296"/>
        <v>0</v>
      </c>
      <c r="AH517" s="65">
        <v>81</v>
      </c>
      <c r="AI517" s="65">
        <v>4188</v>
      </c>
      <c r="AJ517" s="65">
        <v>51024</v>
      </c>
      <c r="AK517" s="65">
        <v>0</v>
      </c>
      <c r="AL517" s="65">
        <v>214693</v>
      </c>
      <c r="AM517" s="65">
        <v>0</v>
      </c>
      <c r="AN517" s="89">
        <v>144017</v>
      </c>
      <c r="AO517" s="89">
        <v>6380958</v>
      </c>
      <c r="AP517" s="89">
        <v>78852272</v>
      </c>
      <c r="AQ517" s="89">
        <v>0</v>
      </c>
      <c r="AR517" s="89">
        <v>421539270</v>
      </c>
      <c r="AS517" s="89">
        <v>0</v>
      </c>
      <c r="AT517" s="89">
        <v>77433</v>
      </c>
      <c r="AU517" s="89">
        <v>3350233</v>
      </c>
      <c r="AV517" s="89">
        <v>46597561</v>
      </c>
      <c r="AW517" s="89">
        <v>0</v>
      </c>
      <c r="AX517" s="89">
        <v>206104720</v>
      </c>
      <c r="AY517" s="89">
        <v>0</v>
      </c>
      <c r="AZ517" s="65">
        <f t="shared" si="299"/>
        <v>1777.9876543209878</v>
      </c>
      <c r="BA517" s="65">
        <f t="shared" si="299"/>
        <v>1523.6289398280803</v>
      </c>
      <c r="BB517" s="65">
        <f t="shared" si="299"/>
        <v>1545.395735340232</v>
      </c>
      <c r="BC517" s="65">
        <f t="shared" si="297"/>
        <v>0</v>
      </c>
      <c r="BD517" s="65">
        <f t="shared" si="297"/>
        <v>1963.451393384973</v>
      </c>
      <c r="BE517" s="65">
        <f t="shared" si="297"/>
        <v>0</v>
      </c>
      <c r="BF517" s="65">
        <f t="shared" si="300"/>
        <v>955.96296296296293</v>
      </c>
      <c r="BG517" s="65">
        <f t="shared" si="300"/>
        <v>799.96012416427891</v>
      </c>
      <c r="BH517" s="65">
        <f t="shared" si="300"/>
        <v>913.2479029476325</v>
      </c>
      <c r="BI517" s="65">
        <f t="shared" si="298"/>
        <v>0</v>
      </c>
      <c r="BJ517" s="65">
        <f t="shared" si="298"/>
        <v>959.99739162431933</v>
      </c>
      <c r="BK517" s="65">
        <f t="shared" si="298"/>
        <v>0</v>
      </c>
    </row>
    <row r="518" spans="2:63" hidden="1" outlineLevel="1">
      <c r="B518" s="56" t="s">
        <v>47</v>
      </c>
      <c r="C518" s="56" t="s">
        <v>130</v>
      </c>
      <c r="D518" s="88">
        <f t="shared" si="274"/>
        <v>0</v>
      </c>
      <c r="E518" s="88">
        <f t="shared" si="275"/>
        <v>0.5</v>
      </c>
      <c r="F518" s="65">
        <f t="shared" si="276"/>
        <v>0</v>
      </c>
      <c r="G518" s="65">
        <f t="shared" si="277"/>
        <v>0</v>
      </c>
      <c r="H518" s="65">
        <f t="shared" si="278"/>
        <v>0</v>
      </c>
      <c r="J518" s="88">
        <f t="shared" si="279"/>
        <v>0.3322082339510059</v>
      </c>
      <c r="K518" s="88">
        <f t="shared" si="280"/>
        <v>0.43413858054605636</v>
      </c>
      <c r="L518" s="88">
        <f t="shared" si="281"/>
        <v>0.12761213330860205</v>
      </c>
      <c r="M518" s="88">
        <f t="shared" si="282"/>
        <v>0</v>
      </c>
      <c r="N518" s="88">
        <f t="shared" si="283"/>
        <v>0.10604105219433567</v>
      </c>
      <c r="O518" s="88">
        <f t="shared" si="284"/>
        <v>0</v>
      </c>
      <c r="P518" s="65">
        <f t="shared" si="285"/>
        <v>0</v>
      </c>
      <c r="Q518" s="65">
        <f t="shared" si="285"/>
        <v>0</v>
      </c>
      <c r="R518" s="65">
        <f t="shared" si="285"/>
        <v>0</v>
      </c>
      <c r="S518" s="65">
        <f t="shared" si="285"/>
        <v>0</v>
      </c>
      <c r="T518" s="65">
        <f t="shared" si="286"/>
        <v>0</v>
      </c>
      <c r="U518" s="65">
        <f t="shared" si="286"/>
        <v>0</v>
      </c>
      <c r="V518" s="89">
        <f t="shared" si="287"/>
        <v>0</v>
      </c>
      <c r="W518" s="89">
        <f t="shared" si="288"/>
        <v>0</v>
      </c>
      <c r="X518" s="89">
        <f t="shared" si="289"/>
        <v>0</v>
      </c>
      <c r="Y518" s="89">
        <f t="shared" si="290"/>
        <v>0</v>
      </c>
      <c r="Z518" s="89">
        <f t="shared" si="291"/>
        <v>0</v>
      </c>
      <c r="AA518" s="89">
        <f t="shared" si="291"/>
        <v>0</v>
      </c>
      <c r="AB518" s="89">
        <f t="shared" si="292"/>
        <v>0</v>
      </c>
      <c r="AC518" s="89">
        <f t="shared" si="293"/>
        <v>0</v>
      </c>
      <c r="AD518" s="89">
        <f t="shared" si="294"/>
        <v>0</v>
      </c>
      <c r="AE518" s="89">
        <f t="shared" si="295"/>
        <v>0</v>
      </c>
      <c r="AF518" s="89">
        <f t="shared" si="296"/>
        <v>0</v>
      </c>
      <c r="AG518" s="89">
        <f t="shared" si="296"/>
        <v>0</v>
      </c>
      <c r="AH518" s="65">
        <v>254326</v>
      </c>
      <c r="AI518" s="65">
        <v>332360</v>
      </c>
      <c r="AJ518" s="65">
        <v>97695</v>
      </c>
      <c r="AK518" s="65">
        <v>0</v>
      </c>
      <c r="AL518" s="65">
        <v>81181</v>
      </c>
      <c r="AM518" s="65">
        <v>0</v>
      </c>
      <c r="AN518" s="89">
        <v>480555206</v>
      </c>
      <c r="AO518" s="89">
        <v>525981604</v>
      </c>
      <c r="AP518" s="89">
        <v>191446123</v>
      </c>
      <c r="AQ518" s="89">
        <v>0</v>
      </c>
      <c r="AR518" s="89">
        <v>201246098</v>
      </c>
      <c r="AS518" s="89">
        <v>0</v>
      </c>
      <c r="AT518" s="89">
        <v>235032929</v>
      </c>
      <c r="AU518" s="89">
        <v>274869506</v>
      </c>
      <c r="AV518" s="89">
        <v>101827613</v>
      </c>
      <c r="AW518" s="89">
        <v>0</v>
      </c>
      <c r="AX518" s="89">
        <v>95225362</v>
      </c>
      <c r="AY518" s="89">
        <v>0</v>
      </c>
      <c r="AZ518" s="65">
        <f t="shared" si="299"/>
        <v>1889.5244921871929</v>
      </c>
      <c r="BA518" s="65">
        <f t="shared" si="299"/>
        <v>1582.5659044409676</v>
      </c>
      <c r="BB518" s="65">
        <f t="shared" si="299"/>
        <v>1959.6307180510773</v>
      </c>
      <c r="BC518" s="65">
        <f t="shared" si="297"/>
        <v>0</v>
      </c>
      <c r="BD518" s="65">
        <f t="shared" si="297"/>
        <v>2478.9802786366267</v>
      </c>
      <c r="BE518" s="65">
        <f t="shared" si="297"/>
        <v>0</v>
      </c>
      <c r="BF518" s="65">
        <f t="shared" si="300"/>
        <v>924.14039067967883</v>
      </c>
      <c r="BG518" s="65">
        <f t="shared" si="300"/>
        <v>827.0234264051029</v>
      </c>
      <c r="BH518" s="65">
        <f t="shared" si="300"/>
        <v>1042.3011720149445</v>
      </c>
      <c r="BI518" s="65">
        <f t="shared" si="298"/>
        <v>0</v>
      </c>
      <c r="BJ518" s="65">
        <f t="shared" si="298"/>
        <v>1173.0006035895099</v>
      </c>
      <c r="BK518" s="65">
        <f t="shared" si="298"/>
        <v>0</v>
      </c>
    </row>
    <row r="519" spans="2:63" hidden="1" outlineLevel="1">
      <c r="B519" s="56" t="s">
        <v>47</v>
      </c>
      <c r="C519" s="56" t="s">
        <v>131</v>
      </c>
      <c r="D519" s="88">
        <f t="shared" si="274"/>
        <v>0</v>
      </c>
      <c r="E519" s="88">
        <f t="shared" si="275"/>
        <v>0</v>
      </c>
      <c r="F519" s="65">
        <f t="shared" si="276"/>
        <v>0</v>
      </c>
      <c r="G519" s="65">
        <f t="shared" si="277"/>
        <v>0</v>
      </c>
      <c r="H519" s="65">
        <f t="shared" si="278"/>
        <v>0</v>
      </c>
      <c r="J519" s="88">
        <f t="shared" si="279"/>
        <v>8.0392388860803063E-2</v>
      </c>
      <c r="K519" s="88">
        <f t="shared" si="280"/>
        <v>0.83523540104766103</v>
      </c>
      <c r="L519" s="88">
        <f t="shared" si="281"/>
        <v>8.4259269218771846E-2</v>
      </c>
      <c r="M519" s="88">
        <f t="shared" si="282"/>
        <v>0</v>
      </c>
      <c r="N519" s="88">
        <f t="shared" si="283"/>
        <v>1.1294087276403963E-4</v>
      </c>
      <c r="O519" s="88">
        <f t="shared" si="284"/>
        <v>0</v>
      </c>
      <c r="P519" s="65">
        <f t="shared" si="285"/>
        <v>0</v>
      </c>
      <c r="Q519" s="65">
        <f t="shared" si="285"/>
        <v>0</v>
      </c>
      <c r="R519" s="65">
        <f t="shared" si="285"/>
        <v>0</v>
      </c>
      <c r="S519" s="65">
        <f t="shared" si="285"/>
        <v>0</v>
      </c>
      <c r="T519" s="65">
        <f t="shared" si="286"/>
        <v>0</v>
      </c>
      <c r="U519" s="65">
        <f t="shared" si="286"/>
        <v>0</v>
      </c>
      <c r="V519" s="89">
        <f t="shared" si="287"/>
        <v>0</v>
      </c>
      <c r="W519" s="89">
        <f t="shared" si="288"/>
        <v>0</v>
      </c>
      <c r="X519" s="89">
        <f t="shared" si="289"/>
        <v>0</v>
      </c>
      <c r="Y519" s="89">
        <f t="shared" si="290"/>
        <v>0</v>
      </c>
      <c r="Z519" s="89">
        <f t="shared" si="291"/>
        <v>0</v>
      </c>
      <c r="AA519" s="89">
        <f t="shared" si="291"/>
        <v>0</v>
      </c>
      <c r="AB519" s="89">
        <f t="shared" si="292"/>
        <v>0</v>
      </c>
      <c r="AC519" s="89">
        <f t="shared" si="293"/>
        <v>0</v>
      </c>
      <c r="AD519" s="89">
        <f t="shared" si="294"/>
        <v>0</v>
      </c>
      <c r="AE519" s="89">
        <f t="shared" si="295"/>
        <v>0</v>
      </c>
      <c r="AF519" s="89">
        <f t="shared" si="296"/>
        <v>0</v>
      </c>
      <c r="AG519" s="89">
        <f t="shared" si="296"/>
        <v>0</v>
      </c>
      <c r="AH519" s="65">
        <v>14948</v>
      </c>
      <c r="AI519" s="65">
        <v>155302</v>
      </c>
      <c r="AJ519" s="65">
        <v>15667</v>
      </c>
      <c r="AK519" s="65">
        <v>0</v>
      </c>
      <c r="AL519" s="65">
        <v>21</v>
      </c>
      <c r="AM519" s="65">
        <v>0</v>
      </c>
      <c r="AN519" s="89">
        <v>16335415</v>
      </c>
      <c r="AO519" s="89">
        <v>195990785</v>
      </c>
      <c r="AP519" s="89">
        <v>13247888</v>
      </c>
      <c r="AQ519" s="89">
        <v>0</v>
      </c>
      <c r="AR519" s="89">
        <v>39206</v>
      </c>
      <c r="AS519" s="89">
        <v>0</v>
      </c>
      <c r="AT519" s="89">
        <v>10668274</v>
      </c>
      <c r="AU519" s="89">
        <v>109487557</v>
      </c>
      <c r="AV519" s="89">
        <v>14073391</v>
      </c>
      <c r="AW519" s="89">
        <v>0</v>
      </c>
      <c r="AX519" s="89">
        <v>19551</v>
      </c>
      <c r="AY519" s="89">
        <v>0</v>
      </c>
      <c r="AZ519" s="65">
        <f t="shared" si="299"/>
        <v>1092.8160957987691</v>
      </c>
      <c r="BA519" s="65">
        <f t="shared" si="299"/>
        <v>1261.9978171562504</v>
      </c>
      <c r="BB519" s="65">
        <f t="shared" si="299"/>
        <v>845.59188102380801</v>
      </c>
      <c r="BC519" s="65">
        <f t="shared" si="297"/>
        <v>0</v>
      </c>
      <c r="BD519" s="65">
        <f t="shared" si="297"/>
        <v>1866.952380952381</v>
      </c>
      <c r="BE519" s="65">
        <f t="shared" si="297"/>
        <v>0</v>
      </c>
      <c r="BF519" s="65">
        <f t="shared" si="300"/>
        <v>713.69240032111315</v>
      </c>
      <c r="BG519" s="65">
        <f t="shared" si="300"/>
        <v>704.99772700931089</v>
      </c>
      <c r="BH519" s="65">
        <f t="shared" si="300"/>
        <v>898.2824407991319</v>
      </c>
      <c r="BI519" s="65">
        <f t="shared" si="298"/>
        <v>0</v>
      </c>
      <c r="BJ519" s="65">
        <f t="shared" si="298"/>
        <v>931</v>
      </c>
      <c r="BK519" s="65">
        <f t="shared" si="298"/>
        <v>0</v>
      </c>
    </row>
    <row r="520" spans="2:63" hidden="1" outlineLevel="1">
      <c r="B520" s="56" t="s">
        <v>47</v>
      </c>
      <c r="C520" s="56" t="s">
        <v>132</v>
      </c>
      <c r="D520" s="88">
        <f t="shared" si="274"/>
        <v>0</v>
      </c>
      <c r="E520" s="88">
        <f t="shared" si="275"/>
        <v>0</v>
      </c>
      <c r="F520" s="65">
        <f t="shared" si="276"/>
        <v>0</v>
      </c>
      <c r="G520" s="65">
        <f t="shared" si="277"/>
        <v>0</v>
      </c>
      <c r="H520" s="65">
        <f t="shared" si="278"/>
        <v>0</v>
      </c>
      <c r="J520" s="88">
        <f t="shared" si="279"/>
        <v>0.30233918275901323</v>
      </c>
      <c r="K520" s="88">
        <f t="shared" si="280"/>
        <v>0.12386860133278009</v>
      </c>
      <c r="L520" s="88">
        <f t="shared" si="281"/>
        <v>0.13222723531624195</v>
      </c>
      <c r="M520" s="88">
        <f t="shared" si="282"/>
        <v>0.1679988102863024</v>
      </c>
      <c r="N520" s="88">
        <f t="shared" si="283"/>
        <v>0.21758625555448893</v>
      </c>
      <c r="O520" s="88">
        <f t="shared" si="284"/>
        <v>5.5979914751173407E-2</v>
      </c>
      <c r="P520" s="65">
        <f t="shared" si="285"/>
        <v>0</v>
      </c>
      <c r="Q520" s="65">
        <f t="shared" si="285"/>
        <v>0</v>
      </c>
      <c r="R520" s="65">
        <f t="shared" si="285"/>
        <v>0</v>
      </c>
      <c r="S520" s="65">
        <f t="shared" si="285"/>
        <v>0</v>
      </c>
      <c r="T520" s="65">
        <f t="shared" si="286"/>
        <v>0</v>
      </c>
      <c r="U520" s="65">
        <f t="shared" si="286"/>
        <v>0</v>
      </c>
      <c r="V520" s="89">
        <f t="shared" si="287"/>
        <v>0</v>
      </c>
      <c r="W520" s="89">
        <f t="shared" si="288"/>
        <v>0</v>
      </c>
      <c r="X520" s="89">
        <f t="shared" si="289"/>
        <v>0</v>
      </c>
      <c r="Y520" s="89">
        <f t="shared" si="290"/>
        <v>0</v>
      </c>
      <c r="Z520" s="89">
        <f t="shared" si="291"/>
        <v>0</v>
      </c>
      <c r="AA520" s="89">
        <f t="shared" si="291"/>
        <v>0</v>
      </c>
      <c r="AB520" s="89">
        <f t="shared" si="292"/>
        <v>0</v>
      </c>
      <c r="AC520" s="89">
        <f t="shared" si="293"/>
        <v>0</v>
      </c>
      <c r="AD520" s="89">
        <f t="shared" si="294"/>
        <v>0</v>
      </c>
      <c r="AE520" s="89">
        <f t="shared" si="295"/>
        <v>0</v>
      </c>
      <c r="AF520" s="89">
        <f t="shared" si="296"/>
        <v>0</v>
      </c>
      <c r="AG520" s="89">
        <f t="shared" si="296"/>
        <v>0</v>
      </c>
      <c r="AH520" s="65">
        <v>0</v>
      </c>
      <c r="AI520" s="65">
        <v>0</v>
      </c>
      <c r="AJ520" s="65">
        <v>0</v>
      </c>
      <c r="AK520" s="65">
        <v>0</v>
      </c>
      <c r="AL520" s="65">
        <v>0</v>
      </c>
      <c r="AM520" s="65">
        <v>0</v>
      </c>
      <c r="AN520" s="89">
        <v>0</v>
      </c>
      <c r="AO520" s="89">
        <v>0</v>
      </c>
      <c r="AP520" s="89">
        <v>0</v>
      </c>
      <c r="AQ520" s="89">
        <v>0</v>
      </c>
      <c r="AR520" s="89">
        <v>0</v>
      </c>
      <c r="AS520" s="89">
        <v>0</v>
      </c>
      <c r="AT520" s="89">
        <v>0</v>
      </c>
      <c r="AU520" s="89">
        <v>0</v>
      </c>
      <c r="AV520" s="89">
        <v>0</v>
      </c>
      <c r="AW520" s="89">
        <v>0</v>
      </c>
      <c r="AX520" s="89">
        <v>0</v>
      </c>
      <c r="AY520" s="89">
        <v>0</v>
      </c>
      <c r="AZ520" s="65">
        <f t="shared" si="299"/>
        <v>0</v>
      </c>
      <c r="BA520" s="65">
        <f t="shared" si="299"/>
        <v>0</v>
      </c>
      <c r="BB520" s="65">
        <f t="shared" si="299"/>
        <v>0</v>
      </c>
      <c r="BC520" s="65">
        <f t="shared" si="297"/>
        <v>0</v>
      </c>
      <c r="BD520" s="65">
        <f t="shared" si="297"/>
        <v>0</v>
      </c>
      <c r="BE520" s="65">
        <f t="shared" si="297"/>
        <v>0</v>
      </c>
      <c r="BF520" s="65">
        <f t="shared" si="300"/>
        <v>0</v>
      </c>
      <c r="BG520" s="65">
        <f t="shared" si="300"/>
        <v>0</v>
      </c>
      <c r="BH520" s="65">
        <f t="shared" si="300"/>
        <v>0</v>
      </c>
      <c r="BI520" s="65">
        <f t="shared" si="298"/>
        <v>0</v>
      </c>
      <c r="BJ520" s="65">
        <f t="shared" si="298"/>
        <v>0</v>
      </c>
      <c r="BK520" s="65">
        <f t="shared" si="298"/>
        <v>0</v>
      </c>
    </row>
    <row r="521" spans="2:63" hidden="1" outlineLevel="1">
      <c r="B521" s="56" t="s">
        <v>47</v>
      </c>
      <c r="C521" s="56" t="s">
        <v>133</v>
      </c>
      <c r="D521" s="88">
        <f t="shared" si="274"/>
        <v>0</v>
      </c>
      <c r="E521" s="88">
        <f t="shared" si="275"/>
        <v>0</v>
      </c>
      <c r="F521" s="65">
        <f t="shared" si="276"/>
        <v>0</v>
      </c>
      <c r="G521" s="65">
        <f t="shared" si="277"/>
        <v>0</v>
      </c>
      <c r="H521" s="65">
        <f t="shared" si="278"/>
        <v>0</v>
      </c>
      <c r="J521" s="88">
        <f t="shared" si="279"/>
        <v>0.30233918275901323</v>
      </c>
      <c r="K521" s="88">
        <f t="shared" si="280"/>
        <v>0.12386860133278009</v>
      </c>
      <c r="L521" s="88">
        <f t="shared" si="281"/>
        <v>0.13222723531624195</v>
      </c>
      <c r="M521" s="88">
        <f t="shared" si="282"/>
        <v>0.1679988102863024</v>
      </c>
      <c r="N521" s="88">
        <f t="shared" si="283"/>
        <v>0.21758625555448893</v>
      </c>
      <c r="O521" s="88">
        <f t="shared" si="284"/>
        <v>5.5979914751173407E-2</v>
      </c>
      <c r="P521" s="65">
        <f t="shared" si="285"/>
        <v>0</v>
      </c>
      <c r="Q521" s="65">
        <f t="shared" si="285"/>
        <v>0</v>
      </c>
      <c r="R521" s="65">
        <f t="shared" si="285"/>
        <v>0</v>
      </c>
      <c r="S521" s="65">
        <f t="shared" si="285"/>
        <v>0</v>
      </c>
      <c r="T521" s="65">
        <f t="shared" si="286"/>
        <v>0</v>
      </c>
      <c r="U521" s="65">
        <f t="shared" si="286"/>
        <v>0</v>
      </c>
      <c r="V521" s="89">
        <f t="shared" si="287"/>
        <v>0</v>
      </c>
      <c r="W521" s="89">
        <f t="shared" si="288"/>
        <v>0</v>
      </c>
      <c r="X521" s="89">
        <f t="shared" si="289"/>
        <v>0</v>
      </c>
      <c r="Y521" s="89">
        <f t="shared" si="290"/>
        <v>0</v>
      </c>
      <c r="Z521" s="89">
        <f t="shared" si="291"/>
        <v>0</v>
      </c>
      <c r="AA521" s="89">
        <f t="shared" si="291"/>
        <v>0</v>
      </c>
      <c r="AB521" s="89">
        <f t="shared" si="292"/>
        <v>0</v>
      </c>
      <c r="AC521" s="89">
        <f t="shared" si="293"/>
        <v>0</v>
      </c>
      <c r="AD521" s="89">
        <f t="shared" si="294"/>
        <v>0</v>
      </c>
      <c r="AE521" s="89">
        <f t="shared" si="295"/>
        <v>0</v>
      </c>
      <c r="AF521" s="89">
        <f t="shared" si="296"/>
        <v>0</v>
      </c>
      <c r="AG521" s="89">
        <f t="shared" si="296"/>
        <v>0</v>
      </c>
      <c r="AH521" s="65">
        <v>0</v>
      </c>
      <c r="AI521" s="65">
        <v>0</v>
      </c>
      <c r="AJ521" s="65">
        <v>0</v>
      </c>
      <c r="AK521" s="65">
        <v>0</v>
      </c>
      <c r="AL521" s="65">
        <v>0</v>
      </c>
      <c r="AM521" s="65">
        <v>0</v>
      </c>
      <c r="AN521" s="89">
        <v>0</v>
      </c>
      <c r="AO521" s="89">
        <v>0</v>
      </c>
      <c r="AP521" s="89">
        <v>0</v>
      </c>
      <c r="AQ521" s="89">
        <v>0</v>
      </c>
      <c r="AR521" s="89">
        <v>0</v>
      </c>
      <c r="AS521" s="89">
        <v>0</v>
      </c>
      <c r="AT521" s="89">
        <v>0</v>
      </c>
      <c r="AU521" s="89">
        <v>0</v>
      </c>
      <c r="AV521" s="89">
        <v>0</v>
      </c>
      <c r="AW521" s="89">
        <v>0</v>
      </c>
      <c r="AX521" s="89">
        <v>0</v>
      </c>
      <c r="AY521" s="89">
        <v>0</v>
      </c>
      <c r="AZ521" s="65">
        <f t="shared" si="299"/>
        <v>0</v>
      </c>
      <c r="BA521" s="65">
        <f t="shared" si="299"/>
        <v>0</v>
      </c>
      <c r="BB521" s="65">
        <f t="shared" si="299"/>
        <v>0</v>
      </c>
      <c r="BC521" s="65">
        <f t="shared" si="297"/>
        <v>0</v>
      </c>
      <c r="BD521" s="65">
        <f t="shared" si="297"/>
        <v>0</v>
      </c>
      <c r="BE521" s="65">
        <f t="shared" si="297"/>
        <v>0</v>
      </c>
      <c r="BF521" s="65">
        <f t="shared" si="300"/>
        <v>0</v>
      </c>
      <c r="BG521" s="65">
        <f t="shared" si="300"/>
        <v>0</v>
      </c>
      <c r="BH521" s="65">
        <f t="shared" si="300"/>
        <v>0</v>
      </c>
      <c r="BI521" s="65">
        <f t="shared" si="298"/>
        <v>0</v>
      </c>
      <c r="BJ521" s="65">
        <f t="shared" si="298"/>
        <v>0</v>
      </c>
      <c r="BK521" s="65">
        <f t="shared" si="298"/>
        <v>0</v>
      </c>
    </row>
    <row r="522" spans="2:63" hidden="1" outlineLevel="1">
      <c r="B522" s="56" t="s">
        <v>47</v>
      </c>
      <c r="C522" s="56" t="s">
        <v>134</v>
      </c>
      <c r="D522" s="88">
        <f t="shared" si="274"/>
        <v>0</v>
      </c>
      <c r="E522" s="88">
        <f t="shared" si="275"/>
        <v>0</v>
      </c>
      <c r="F522" s="65">
        <f t="shared" si="276"/>
        <v>0</v>
      </c>
      <c r="G522" s="65">
        <f t="shared" si="277"/>
        <v>0</v>
      </c>
      <c r="H522" s="65">
        <f t="shared" si="278"/>
        <v>0</v>
      </c>
      <c r="J522" s="88">
        <f t="shared" si="279"/>
        <v>0.85249601647437423</v>
      </c>
      <c r="K522" s="88">
        <f t="shared" si="280"/>
        <v>1.3408919182388707E-3</v>
      </c>
      <c r="L522" s="88">
        <f t="shared" si="281"/>
        <v>0.14616309160738686</v>
      </c>
      <c r="M522" s="88">
        <f t="shared" si="282"/>
        <v>0</v>
      </c>
      <c r="N522" s="88">
        <f t="shared" si="283"/>
        <v>0</v>
      </c>
      <c r="O522" s="88">
        <f t="shared" si="284"/>
        <v>0</v>
      </c>
      <c r="P522" s="65">
        <f t="shared" si="285"/>
        <v>0</v>
      </c>
      <c r="Q522" s="65">
        <f t="shared" si="285"/>
        <v>0</v>
      </c>
      <c r="R522" s="65">
        <f t="shared" si="285"/>
        <v>0</v>
      </c>
      <c r="S522" s="65">
        <f t="shared" si="285"/>
        <v>0</v>
      </c>
      <c r="T522" s="65">
        <f t="shared" si="286"/>
        <v>0</v>
      </c>
      <c r="U522" s="65">
        <f t="shared" si="286"/>
        <v>0</v>
      </c>
      <c r="V522" s="89">
        <f t="shared" si="287"/>
        <v>0</v>
      </c>
      <c r="W522" s="89">
        <f t="shared" si="288"/>
        <v>0</v>
      </c>
      <c r="X522" s="89">
        <f t="shared" si="289"/>
        <v>0</v>
      </c>
      <c r="Y522" s="89">
        <f t="shared" si="290"/>
        <v>0</v>
      </c>
      <c r="Z522" s="89">
        <f t="shared" si="291"/>
        <v>0</v>
      </c>
      <c r="AA522" s="89">
        <f t="shared" si="291"/>
        <v>0</v>
      </c>
      <c r="AB522" s="89">
        <f t="shared" si="292"/>
        <v>0</v>
      </c>
      <c r="AC522" s="89">
        <f t="shared" si="293"/>
        <v>0</v>
      </c>
      <c r="AD522" s="89">
        <f t="shared" si="294"/>
        <v>0</v>
      </c>
      <c r="AE522" s="89">
        <f t="shared" si="295"/>
        <v>0</v>
      </c>
      <c r="AF522" s="89">
        <f t="shared" si="296"/>
        <v>0</v>
      </c>
      <c r="AG522" s="89">
        <f t="shared" si="296"/>
        <v>0</v>
      </c>
      <c r="AH522" s="65">
        <v>435501</v>
      </c>
      <c r="AI522" s="65">
        <v>685</v>
      </c>
      <c r="AJ522" s="65">
        <v>74668</v>
      </c>
      <c r="AK522" s="65">
        <v>0</v>
      </c>
      <c r="AL522" s="65">
        <v>0</v>
      </c>
      <c r="AM522" s="65">
        <v>0</v>
      </c>
      <c r="AN522" s="89">
        <v>378086567</v>
      </c>
      <c r="AO522" s="89">
        <v>674258</v>
      </c>
      <c r="AP522" s="89">
        <v>69817350</v>
      </c>
      <c r="AQ522" s="89">
        <v>0</v>
      </c>
      <c r="AR522" s="89">
        <v>0</v>
      </c>
      <c r="AS522" s="89">
        <v>0</v>
      </c>
      <c r="AT522" s="89">
        <v>237354255</v>
      </c>
      <c r="AU522" s="89">
        <v>395245</v>
      </c>
      <c r="AV522" s="89">
        <v>42983846</v>
      </c>
      <c r="AW522" s="89">
        <v>0</v>
      </c>
      <c r="AX522" s="89">
        <v>0</v>
      </c>
      <c r="AY522" s="89">
        <v>0</v>
      </c>
      <c r="AZ522" s="65">
        <f t="shared" si="299"/>
        <v>868.16463567247831</v>
      </c>
      <c r="BA522" s="65">
        <f t="shared" si="299"/>
        <v>984.31824817518248</v>
      </c>
      <c r="BB522" s="65">
        <f t="shared" si="299"/>
        <v>935.03709755182945</v>
      </c>
      <c r="BC522" s="65">
        <f t="shared" si="297"/>
        <v>0</v>
      </c>
      <c r="BD522" s="65">
        <f t="shared" si="297"/>
        <v>0</v>
      </c>
      <c r="BE522" s="65">
        <f t="shared" si="297"/>
        <v>0</v>
      </c>
      <c r="BF522" s="65">
        <f t="shared" si="300"/>
        <v>545.01425943912875</v>
      </c>
      <c r="BG522" s="65">
        <f t="shared" si="300"/>
        <v>577</v>
      </c>
      <c r="BH522" s="65">
        <f t="shared" si="300"/>
        <v>575.66622917447899</v>
      </c>
      <c r="BI522" s="65">
        <f t="shared" si="298"/>
        <v>0</v>
      </c>
      <c r="BJ522" s="65">
        <f t="shared" si="298"/>
        <v>0</v>
      </c>
      <c r="BK522" s="65">
        <f t="shared" si="298"/>
        <v>0</v>
      </c>
    </row>
    <row r="523" spans="2:63" hidden="1" outlineLevel="1">
      <c r="B523" s="56" t="s">
        <v>47</v>
      </c>
      <c r="C523" s="56" t="s">
        <v>39</v>
      </c>
      <c r="D523" s="88">
        <f t="shared" si="274"/>
        <v>0</v>
      </c>
      <c r="E523" s="88">
        <f t="shared" si="275"/>
        <v>0</v>
      </c>
      <c r="F523" s="65">
        <f t="shared" si="276"/>
        <v>0</v>
      </c>
      <c r="G523" s="65">
        <f t="shared" si="277"/>
        <v>0</v>
      </c>
      <c r="H523" s="65">
        <f t="shared" si="278"/>
        <v>0</v>
      </c>
      <c r="J523" s="88">
        <f t="shared" si="279"/>
        <v>0.30233918275901323</v>
      </c>
      <c r="K523" s="88">
        <f t="shared" si="280"/>
        <v>0.12386860133278009</v>
      </c>
      <c r="L523" s="88">
        <f t="shared" si="281"/>
        <v>0.13222723531624195</v>
      </c>
      <c r="M523" s="88">
        <f t="shared" si="282"/>
        <v>0.1679988102863024</v>
      </c>
      <c r="N523" s="88">
        <f t="shared" si="283"/>
        <v>0.21758625555448893</v>
      </c>
      <c r="O523" s="88">
        <f t="shared" si="284"/>
        <v>5.5979914751173407E-2</v>
      </c>
      <c r="P523" s="65">
        <f t="shared" si="285"/>
        <v>0</v>
      </c>
      <c r="Q523" s="65">
        <f t="shared" si="285"/>
        <v>0</v>
      </c>
      <c r="R523" s="65">
        <f t="shared" si="285"/>
        <v>0</v>
      </c>
      <c r="S523" s="65">
        <f t="shared" si="285"/>
        <v>0</v>
      </c>
      <c r="T523" s="65">
        <f t="shared" si="286"/>
        <v>0</v>
      </c>
      <c r="U523" s="65">
        <f t="shared" si="286"/>
        <v>0</v>
      </c>
      <c r="V523" s="89">
        <f t="shared" si="287"/>
        <v>0</v>
      </c>
      <c r="W523" s="89">
        <f t="shared" si="288"/>
        <v>0</v>
      </c>
      <c r="X523" s="89">
        <f t="shared" si="289"/>
        <v>0</v>
      </c>
      <c r="Y523" s="89">
        <f t="shared" si="290"/>
        <v>0</v>
      </c>
      <c r="Z523" s="89">
        <f t="shared" si="291"/>
        <v>0</v>
      </c>
      <c r="AA523" s="89">
        <f t="shared" si="291"/>
        <v>0</v>
      </c>
      <c r="AB523" s="89">
        <f t="shared" si="292"/>
        <v>0</v>
      </c>
      <c r="AC523" s="89">
        <f t="shared" si="293"/>
        <v>0</v>
      </c>
      <c r="AD523" s="89">
        <f t="shared" si="294"/>
        <v>0</v>
      </c>
      <c r="AE523" s="89">
        <f t="shared" si="295"/>
        <v>0</v>
      </c>
      <c r="AF523" s="89">
        <f t="shared" si="296"/>
        <v>0</v>
      </c>
      <c r="AG523" s="89">
        <f t="shared" si="296"/>
        <v>0</v>
      </c>
      <c r="AH523" s="65">
        <v>0</v>
      </c>
      <c r="AI523" s="65">
        <v>0</v>
      </c>
      <c r="AJ523" s="65">
        <v>0</v>
      </c>
      <c r="AK523" s="65">
        <v>0</v>
      </c>
      <c r="AL523" s="65">
        <v>0</v>
      </c>
      <c r="AM523" s="65">
        <v>0</v>
      </c>
      <c r="AN523" s="89">
        <v>0</v>
      </c>
      <c r="AO523" s="89">
        <v>0</v>
      </c>
      <c r="AP523" s="89">
        <v>0</v>
      </c>
      <c r="AQ523" s="89">
        <v>0</v>
      </c>
      <c r="AR523" s="89">
        <v>0</v>
      </c>
      <c r="AS523" s="89">
        <v>0</v>
      </c>
      <c r="AT523" s="89">
        <v>0</v>
      </c>
      <c r="AU523" s="89">
        <v>0</v>
      </c>
      <c r="AV523" s="89">
        <v>0</v>
      </c>
      <c r="AW523" s="89">
        <v>0</v>
      </c>
      <c r="AX523" s="89">
        <v>0</v>
      </c>
      <c r="AY523" s="89">
        <v>0</v>
      </c>
      <c r="AZ523" s="65">
        <f t="shared" si="299"/>
        <v>0</v>
      </c>
      <c r="BA523" s="65">
        <f t="shared" si="299"/>
        <v>0</v>
      </c>
      <c r="BB523" s="65">
        <f t="shared" si="299"/>
        <v>0</v>
      </c>
      <c r="BC523" s="65">
        <f t="shared" si="297"/>
        <v>0</v>
      </c>
      <c r="BD523" s="65">
        <f t="shared" si="297"/>
        <v>0</v>
      </c>
      <c r="BE523" s="65">
        <f t="shared" si="297"/>
        <v>0</v>
      </c>
      <c r="BF523" s="65">
        <f t="shared" si="300"/>
        <v>0</v>
      </c>
      <c r="BG523" s="65">
        <f t="shared" si="300"/>
        <v>0</v>
      </c>
      <c r="BH523" s="65">
        <f t="shared" si="300"/>
        <v>0</v>
      </c>
      <c r="BI523" s="65">
        <f t="shared" si="298"/>
        <v>0</v>
      </c>
      <c r="BJ523" s="65">
        <f t="shared" si="298"/>
        <v>0</v>
      </c>
      <c r="BK523" s="65">
        <f t="shared" si="298"/>
        <v>0</v>
      </c>
    </row>
    <row r="524" spans="2:63" hidden="1" outlineLevel="1">
      <c r="B524" s="56" t="s">
        <v>47</v>
      </c>
      <c r="C524" s="56" t="s">
        <v>38</v>
      </c>
      <c r="D524" s="88">
        <f t="shared" si="274"/>
        <v>0</v>
      </c>
      <c r="E524" s="88">
        <f t="shared" si="275"/>
        <v>0</v>
      </c>
      <c r="F524" s="65">
        <f t="shared" si="276"/>
        <v>0</v>
      </c>
      <c r="G524" s="65">
        <f t="shared" si="277"/>
        <v>0</v>
      </c>
      <c r="H524" s="65">
        <f t="shared" si="278"/>
        <v>0</v>
      </c>
      <c r="J524" s="88">
        <f t="shared" si="279"/>
        <v>0.30233918275901323</v>
      </c>
      <c r="K524" s="88">
        <f t="shared" si="280"/>
        <v>0.12386860133278009</v>
      </c>
      <c r="L524" s="88">
        <f t="shared" si="281"/>
        <v>0.13222723531624195</v>
      </c>
      <c r="M524" s="88">
        <f t="shared" si="282"/>
        <v>0.1679988102863024</v>
      </c>
      <c r="N524" s="88">
        <f t="shared" si="283"/>
        <v>0.21758625555448893</v>
      </c>
      <c r="O524" s="88">
        <f t="shared" si="284"/>
        <v>5.5979914751173407E-2</v>
      </c>
      <c r="P524" s="65">
        <f t="shared" si="285"/>
        <v>0</v>
      </c>
      <c r="Q524" s="65">
        <f t="shared" si="285"/>
        <v>0</v>
      </c>
      <c r="R524" s="65">
        <f t="shared" si="285"/>
        <v>0</v>
      </c>
      <c r="S524" s="65">
        <f t="shared" si="285"/>
        <v>0</v>
      </c>
      <c r="T524" s="65">
        <f t="shared" si="286"/>
        <v>0</v>
      </c>
      <c r="U524" s="65">
        <f t="shared" si="286"/>
        <v>0</v>
      </c>
      <c r="V524" s="89">
        <f t="shared" si="287"/>
        <v>0</v>
      </c>
      <c r="W524" s="89">
        <f t="shared" si="288"/>
        <v>0</v>
      </c>
      <c r="X524" s="89">
        <f t="shared" si="289"/>
        <v>0</v>
      </c>
      <c r="Y524" s="89">
        <f t="shared" si="290"/>
        <v>0</v>
      </c>
      <c r="Z524" s="89">
        <f t="shared" si="291"/>
        <v>0</v>
      </c>
      <c r="AA524" s="89">
        <f t="shared" si="291"/>
        <v>0</v>
      </c>
      <c r="AB524" s="89">
        <f t="shared" si="292"/>
        <v>0</v>
      </c>
      <c r="AC524" s="89">
        <f t="shared" si="293"/>
        <v>0</v>
      </c>
      <c r="AD524" s="89">
        <f t="shared" si="294"/>
        <v>0</v>
      </c>
      <c r="AE524" s="89">
        <f t="shared" si="295"/>
        <v>0</v>
      </c>
      <c r="AF524" s="89">
        <f t="shared" si="296"/>
        <v>0</v>
      </c>
      <c r="AG524" s="89">
        <f t="shared" si="296"/>
        <v>0</v>
      </c>
      <c r="AH524" s="65">
        <v>0</v>
      </c>
      <c r="AI524" s="65">
        <v>0</v>
      </c>
      <c r="AJ524" s="65">
        <v>0</v>
      </c>
      <c r="AK524" s="65">
        <v>0</v>
      </c>
      <c r="AL524" s="65">
        <v>0</v>
      </c>
      <c r="AM524" s="65">
        <v>0</v>
      </c>
      <c r="AN524" s="89">
        <v>0</v>
      </c>
      <c r="AO524" s="89">
        <v>0</v>
      </c>
      <c r="AP524" s="89">
        <v>0</v>
      </c>
      <c r="AQ524" s="89">
        <v>0</v>
      </c>
      <c r="AR524" s="89">
        <v>0</v>
      </c>
      <c r="AS524" s="89">
        <v>0</v>
      </c>
      <c r="AT524" s="89">
        <v>0</v>
      </c>
      <c r="AU524" s="89">
        <v>0</v>
      </c>
      <c r="AV524" s="89">
        <v>0</v>
      </c>
      <c r="AW524" s="89">
        <v>0</v>
      </c>
      <c r="AX524" s="89">
        <v>0</v>
      </c>
      <c r="AY524" s="89">
        <v>0</v>
      </c>
      <c r="AZ524" s="65">
        <f t="shared" si="299"/>
        <v>0</v>
      </c>
      <c r="BA524" s="65">
        <f t="shared" si="299"/>
        <v>0</v>
      </c>
      <c r="BB524" s="65">
        <f t="shared" si="299"/>
        <v>0</v>
      </c>
      <c r="BC524" s="65">
        <f t="shared" si="297"/>
        <v>0</v>
      </c>
      <c r="BD524" s="65">
        <f t="shared" si="297"/>
        <v>0</v>
      </c>
      <c r="BE524" s="65">
        <f t="shared" si="297"/>
        <v>0</v>
      </c>
      <c r="BF524" s="65">
        <f t="shared" si="300"/>
        <v>0</v>
      </c>
      <c r="BG524" s="65">
        <f t="shared" si="300"/>
        <v>0</v>
      </c>
      <c r="BH524" s="65">
        <f t="shared" si="300"/>
        <v>0</v>
      </c>
      <c r="BI524" s="65">
        <f t="shared" si="298"/>
        <v>0</v>
      </c>
      <c r="BJ524" s="65">
        <f t="shared" si="298"/>
        <v>0</v>
      </c>
      <c r="BK524" s="65">
        <f t="shared" si="298"/>
        <v>0</v>
      </c>
    </row>
    <row r="525" spans="2:63" hidden="1" outlineLevel="1">
      <c r="B525" s="56" t="s">
        <v>47</v>
      </c>
      <c r="C525" s="56" t="s">
        <v>37</v>
      </c>
      <c r="D525" s="88">
        <f t="shared" si="274"/>
        <v>0</v>
      </c>
      <c r="E525" s="88">
        <f t="shared" si="275"/>
        <v>0</v>
      </c>
      <c r="F525" s="65">
        <f t="shared" si="276"/>
        <v>0</v>
      </c>
      <c r="G525" s="65">
        <f t="shared" si="277"/>
        <v>0</v>
      </c>
      <c r="H525" s="65">
        <f t="shared" si="278"/>
        <v>0</v>
      </c>
      <c r="J525" s="88">
        <f t="shared" si="279"/>
        <v>0</v>
      </c>
      <c r="K525" s="88">
        <f t="shared" si="280"/>
        <v>0</v>
      </c>
      <c r="L525" s="88">
        <f t="shared" si="281"/>
        <v>1</v>
      </c>
      <c r="M525" s="88">
        <f t="shared" si="282"/>
        <v>0</v>
      </c>
      <c r="N525" s="88">
        <f t="shared" si="283"/>
        <v>0</v>
      </c>
      <c r="O525" s="88">
        <f t="shared" si="284"/>
        <v>0</v>
      </c>
      <c r="P525" s="65">
        <f t="shared" si="285"/>
        <v>0</v>
      </c>
      <c r="Q525" s="65">
        <f t="shared" si="285"/>
        <v>0</v>
      </c>
      <c r="R525" s="65">
        <f t="shared" si="285"/>
        <v>0</v>
      </c>
      <c r="S525" s="65">
        <f t="shared" si="285"/>
        <v>0</v>
      </c>
      <c r="T525" s="65">
        <f t="shared" si="286"/>
        <v>0</v>
      </c>
      <c r="U525" s="65">
        <f t="shared" si="286"/>
        <v>0</v>
      </c>
      <c r="V525" s="89">
        <f t="shared" si="287"/>
        <v>0</v>
      </c>
      <c r="W525" s="89">
        <f t="shared" si="288"/>
        <v>0</v>
      </c>
      <c r="X525" s="89">
        <f t="shared" si="289"/>
        <v>0</v>
      </c>
      <c r="Y525" s="89">
        <f t="shared" si="290"/>
        <v>0</v>
      </c>
      <c r="Z525" s="89">
        <f t="shared" si="291"/>
        <v>0</v>
      </c>
      <c r="AA525" s="89">
        <f t="shared" si="291"/>
        <v>0</v>
      </c>
      <c r="AB525" s="89">
        <f t="shared" si="292"/>
        <v>0</v>
      </c>
      <c r="AC525" s="89">
        <f t="shared" si="293"/>
        <v>0</v>
      </c>
      <c r="AD525" s="89">
        <f t="shared" si="294"/>
        <v>0</v>
      </c>
      <c r="AE525" s="89">
        <f t="shared" si="295"/>
        <v>0</v>
      </c>
      <c r="AF525" s="89">
        <f t="shared" si="296"/>
        <v>0</v>
      </c>
      <c r="AG525" s="89">
        <f t="shared" si="296"/>
        <v>0</v>
      </c>
      <c r="AH525" s="65">
        <v>0</v>
      </c>
      <c r="AI525" s="65">
        <v>0</v>
      </c>
      <c r="AJ525" s="65">
        <v>12243</v>
      </c>
      <c r="AK525" s="65">
        <v>0</v>
      </c>
      <c r="AL525" s="65">
        <v>0</v>
      </c>
      <c r="AM525" s="65">
        <v>0</v>
      </c>
      <c r="AN525" s="89">
        <v>0</v>
      </c>
      <c r="AO525" s="89">
        <v>0</v>
      </c>
      <c r="AP525" s="89">
        <v>8814827</v>
      </c>
      <c r="AQ525" s="89">
        <v>0</v>
      </c>
      <c r="AR525" s="89">
        <v>0</v>
      </c>
      <c r="AS525" s="89">
        <v>0</v>
      </c>
      <c r="AT525" s="89">
        <v>0</v>
      </c>
      <c r="AU525" s="89">
        <v>0</v>
      </c>
      <c r="AV525" s="89">
        <v>6888971</v>
      </c>
      <c r="AW525" s="89">
        <v>0</v>
      </c>
      <c r="AX525" s="89">
        <v>0</v>
      </c>
      <c r="AY525" s="89">
        <v>0</v>
      </c>
      <c r="AZ525" s="65">
        <f t="shared" si="299"/>
        <v>0</v>
      </c>
      <c r="BA525" s="65">
        <f t="shared" si="299"/>
        <v>0</v>
      </c>
      <c r="BB525" s="65">
        <f t="shared" si="299"/>
        <v>719.98913664951397</v>
      </c>
      <c r="BC525" s="65">
        <f t="shared" si="297"/>
        <v>0</v>
      </c>
      <c r="BD525" s="65">
        <f t="shared" si="297"/>
        <v>0</v>
      </c>
      <c r="BE525" s="65">
        <f t="shared" si="297"/>
        <v>0</v>
      </c>
      <c r="BF525" s="65">
        <f t="shared" si="300"/>
        <v>0</v>
      </c>
      <c r="BG525" s="65">
        <f t="shared" si="300"/>
        <v>0</v>
      </c>
      <c r="BH525" s="65">
        <f t="shared" si="300"/>
        <v>562.68651474311855</v>
      </c>
      <c r="BI525" s="65">
        <f t="shared" si="298"/>
        <v>0</v>
      </c>
      <c r="BJ525" s="65">
        <f t="shared" si="298"/>
        <v>0</v>
      </c>
      <c r="BK525" s="65">
        <f t="shared" si="298"/>
        <v>0</v>
      </c>
    </row>
    <row r="526" spans="2:63" hidden="1" outlineLevel="1">
      <c r="B526" s="56" t="s">
        <v>47</v>
      </c>
      <c r="C526" s="56" t="s">
        <v>36</v>
      </c>
      <c r="D526" s="88">
        <f t="shared" si="274"/>
        <v>0</v>
      </c>
      <c r="E526" s="88">
        <f t="shared" si="275"/>
        <v>0</v>
      </c>
      <c r="F526" s="65">
        <f t="shared" si="276"/>
        <v>0</v>
      </c>
      <c r="G526" s="65">
        <f t="shared" si="277"/>
        <v>0</v>
      </c>
      <c r="H526" s="65">
        <f t="shared" si="278"/>
        <v>0</v>
      </c>
      <c r="J526" s="88">
        <f t="shared" si="279"/>
        <v>0.30233918275901323</v>
      </c>
      <c r="K526" s="88">
        <f t="shared" si="280"/>
        <v>0.12386860133278009</v>
      </c>
      <c r="L526" s="88">
        <f t="shared" si="281"/>
        <v>0.13222723531624195</v>
      </c>
      <c r="M526" s="88">
        <f t="shared" si="282"/>
        <v>0.1679988102863024</v>
      </c>
      <c r="N526" s="88">
        <f t="shared" si="283"/>
        <v>0.21758625555448893</v>
      </c>
      <c r="O526" s="88">
        <f t="shared" si="284"/>
        <v>5.5979914751173407E-2</v>
      </c>
      <c r="P526" s="65">
        <f t="shared" si="285"/>
        <v>0</v>
      </c>
      <c r="Q526" s="65">
        <f t="shared" si="285"/>
        <v>0</v>
      </c>
      <c r="R526" s="65">
        <f t="shared" si="285"/>
        <v>0</v>
      </c>
      <c r="S526" s="65">
        <f t="shared" si="285"/>
        <v>0</v>
      </c>
      <c r="T526" s="65">
        <f t="shared" si="286"/>
        <v>0</v>
      </c>
      <c r="U526" s="65">
        <f t="shared" si="286"/>
        <v>0</v>
      </c>
      <c r="V526" s="89">
        <f t="shared" si="287"/>
        <v>0</v>
      </c>
      <c r="W526" s="89">
        <f t="shared" si="288"/>
        <v>0</v>
      </c>
      <c r="X526" s="89">
        <f t="shared" si="289"/>
        <v>0</v>
      </c>
      <c r="Y526" s="89">
        <f t="shared" si="290"/>
        <v>0</v>
      </c>
      <c r="Z526" s="89">
        <f t="shared" si="291"/>
        <v>0</v>
      </c>
      <c r="AA526" s="89">
        <f t="shared" si="291"/>
        <v>0</v>
      </c>
      <c r="AB526" s="89">
        <f t="shared" si="292"/>
        <v>0</v>
      </c>
      <c r="AC526" s="89">
        <f t="shared" si="293"/>
        <v>0</v>
      </c>
      <c r="AD526" s="89">
        <f t="shared" si="294"/>
        <v>0</v>
      </c>
      <c r="AE526" s="89">
        <f t="shared" si="295"/>
        <v>0</v>
      </c>
      <c r="AF526" s="89">
        <f t="shared" si="296"/>
        <v>0</v>
      </c>
      <c r="AG526" s="89">
        <f t="shared" si="296"/>
        <v>0</v>
      </c>
      <c r="AH526" s="65">
        <v>0</v>
      </c>
      <c r="AI526" s="65">
        <v>0</v>
      </c>
      <c r="AJ526" s="65">
        <v>0</v>
      </c>
      <c r="AK526" s="65">
        <v>0</v>
      </c>
      <c r="AL526" s="65">
        <v>0</v>
      </c>
      <c r="AM526" s="65">
        <v>0</v>
      </c>
      <c r="AN526" s="89">
        <v>0</v>
      </c>
      <c r="AO526" s="89">
        <v>0</v>
      </c>
      <c r="AP526" s="89">
        <v>0</v>
      </c>
      <c r="AQ526" s="89">
        <v>0</v>
      </c>
      <c r="AR526" s="89">
        <v>0</v>
      </c>
      <c r="AS526" s="89">
        <v>0</v>
      </c>
      <c r="AT526" s="89">
        <v>0</v>
      </c>
      <c r="AU526" s="89">
        <v>0</v>
      </c>
      <c r="AV526" s="89">
        <v>0</v>
      </c>
      <c r="AW526" s="89">
        <v>0</v>
      </c>
      <c r="AX526" s="89">
        <v>0</v>
      </c>
      <c r="AY526" s="89">
        <v>0</v>
      </c>
      <c r="AZ526" s="65">
        <f t="shared" si="299"/>
        <v>0</v>
      </c>
      <c r="BA526" s="65">
        <f t="shared" si="299"/>
        <v>0</v>
      </c>
      <c r="BB526" s="65">
        <f t="shared" si="299"/>
        <v>0</v>
      </c>
      <c r="BC526" s="65">
        <f t="shared" si="297"/>
        <v>0</v>
      </c>
      <c r="BD526" s="65">
        <f t="shared" si="297"/>
        <v>0</v>
      </c>
      <c r="BE526" s="65">
        <f t="shared" si="297"/>
        <v>0</v>
      </c>
      <c r="BF526" s="65">
        <f t="shared" si="300"/>
        <v>0</v>
      </c>
      <c r="BG526" s="65">
        <f t="shared" si="300"/>
        <v>0</v>
      </c>
      <c r="BH526" s="65">
        <f t="shared" si="300"/>
        <v>0</v>
      </c>
      <c r="BI526" s="65">
        <f t="shared" si="298"/>
        <v>0</v>
      </c>
      <c r="BJ526" s="65">
        <f t="shared" si="298"/>
        <v>0</v>
      </c>
      <c r="BK526" s="65">
        <f t="shared" si="298"/>
        <v>0</v>
      </c>
    </row>
    <row r="527" spans="2:63" hidden="1" outlineLevel="1">
      <c r="B527" s="56" t="s">
        <v>47</v>
      </c>
      <c r="C527" s="56" t="s">
        <v>35</v>
      </c>
      <c r="D527" s="88">
        <f t="shared" si="274"/>
        <v>0</v>
      </c>
      <c r="E527" s="88">
        <f t="shared" si="275"/>
        <v>0</v>
      </c>
      <c r="F527" s="65">
        <f t="shared" si="276"/>
        <v>0</v>
      </c>
      <c r="G527" s="65">
        <f t="shared" si="277"/>
        <v>0</v>
      </c>
      <c r="H527" s="65">
        <f t="shared" si="278"/>
        <v>0</v>
      </c>
      <c r="J527" s="88">
        <f t="shared" si="279"/>
        <v>0.99634295002031692</v>
      </c>
      <c r="K527" s="88">
        <f t="shared" si="280"/>
        <v>0</v>
      </c>
      <c r="L527" s="88">
        <f t="shared" si="281"/>
        <v>3.6570499796830555E-3</v>
      </c>
      <c r="M527" s="88">
        <f t="shared" si="282"/>
        <v>0</v>
      </c>
      <c r="N527" s="88">
        <f t="shared" si="283"/>
        <v>0</v>
      </c>
      <c r="O527" s="88">
        <f t="shared" si="284"/>
        <v>0</v>
      </c>
      <c r="P527" s="65">
        <f t="shared" si="285"/>
        <v>0</v>
      </c>
      <c r="Q527" s="65">
        <f t="shared" si="285"/>
        <v>0</v>
      </c>
      <c r="R527" s="65">
        <f t="shared" si="285"/>
        <v>0</v>
      </c>
      <c r="S527" s="65">
        <f t="shared" si="285"/>
        <v>0</v>
      </c>
      <c r="T527" s="65">
        <f t="shared" si="286"/>
        <v>0</v>
      </c>
      <c r="U527" s="65">
        <f t="shared" si="286"/>
        <v>0</v>
      </c>
      <c r="V527" s="89">
        <f t="shared" si="287"/>
        <v>0</v>
      </c>
      <c r="W527" s="89">
        <f t="shared" si="288"/>
        <v>0</v>
      </c>
      <c r="X527" s="89">
        <f t="shared" si="289"/>
        <v>0</v>
      </c>
      <c r="Y527" s="89">
        <f t="shared" si="290"/>
        <v>0</v>
      </c>
      <c r="Z527" s="89">
        <f t="shared" si="291"/>
        <v>0</v>
      </c>
      <c r="AA527" s="89">
        <f t="shared" si="291"/>
        <v>0</v>
      </c>
      <c r="AB527" s="89">
        <f t="shared" si="292"/>
        <v>0</v>
      </c>
      <c r="AC527" s="89">
        <f t="shared" si="293"/>
        <v>0</v>
      </c>
      <c r="AD527" s="89">
        <f t="shared" si="294"/>
        <v>0</v>
      </c>
      <c r="AE527" s="89">
        <f t="shared" si="295"/>
        <v>0</v>
      </c>
      <c r="AF527" s="89">
        <f t="shared" si="296"/>
        <v>0</v>
      </c>
      <c r="AG527" s="89">
        <f t="shared" si="296"/>
        <v>0</v>
      </c>
      <c r="AH527" s="65">
        <v>4904</v>
      </c>
      <c r="AI527" s="65">
        <v>0</v>
      </c>
      <c r="AJ527" s="65">
        <v>18</v>
      </c>
      <c r="AK527" s="65">
        <v>0</v>
      </c>
      <c r="AL527" s="65">
        <v>0</v>
      </c>
      <c r="AM527" s="65">
        <v>0</v>
      </c>
      <c r="AN527" s="89">
        <v>19204258</v>
      </c>
      <c r="AO527" s="89">
        <v>1500</v>
      </c>
      <c r="AP527" s="89">
        <v>44513</v>
      </c>
      <c r="AQ527" s="89">
        <v>0</v>
      </c>
      <c r="AR527" s="89">
        <v>0</v>
      </c>
      <c r="AS527" s="89">
        <v>0</v>
      </c>
      <c r="AT527" s="89">
        <v>16805224</v>
      </c>
      <c r="AU527" s="89">
        <v>1288</v>
      </c>
      <c r="AV527" s="89">
        <v>45712</v>
      </c>
      <c r="AW527" s="89">
        <v>0</v>
      </c>
      <c r="AX527" s="89">
        <v>0</v>
      </c>
      <c r="AY527" s="89">
        <v>0</v>
      </c>
      <c r="AZ527" s="65">
        <f t="shared" si="299"/>
        <v>3916.0395595432301</v>
      </c>
      <c r="BA527" s="65">
        <f t="shared" si="299"/>
        <v>0</v>
      </c>
      <c r="BB527" s="65">
        <f t="shared" si="299"/>
        <v>2472.9444444444443</v>
      </c>
      <c r="BC527" s="65">
        <f t="shared" si="297"/>
        <v>0</v>
      </c>
      <c r="BD527" s="65">
        <f t="shared" si="297"/>
        <v>0</v>
      </c>
      <c r="BE527" s="65">
        <f t="shared" si="297"/>
        <v>0</v>
      </c>
      <c r="BF527" s="65">
        <f t="shared" si="300"/>
        <v>3426.8401305057096</v>
      </c>
      <c r="BG527" s="65">
        <f t="shared" si="300"/>
        <v>0</v>
      </c>
      <c r="BH527" s="65">
        <f t="shared" si="300"/>
        <v>2539.5555555555557</v>
      </c>
      <c r="BI527" s="65">
        <f t="shared" si="298"/>
        <v>0</v>
      </c>
      <c r="BJ527" s="65">
        <f t="shared" si="298"/>
        <v>0</v>
      </c>
      <c r="BK527" s="65">
        <f t="shared" si="298"/>
        <v>0</v>
      </c>
    </row>
    <row r="528" spans="2:63" hidden="1" outlineLevel="1">
      <c r="B528" s="56" t="s">
        <v>47</v>
      </c>
      <c r="C528" s="56" t="s">
        <v>34</v>
      </c>
      <c r="D528" s="88">
        <f t="shared" si="274"/>
        <v>0</v>
      </c>
      <c r="E528" s="88">
        <f t="shared" si="275"/>
        <v>0</v>
      </c>
      <c r="F528" s="65">
        <f t="shared" si="276"/>
        <v>0</v>
      </c>
      <c r="G528" s="65">
        <f t="shared" si="277"/>
        <v>0</v>
      </c>
      <c r="H528" s="65">
        <f t="shared" si="278"/>
        <v>0</v>
      </c>
      <c r="J528" s="88">
        <f t="shared" si="279"/>
        <v>0.30233918275901323</v>
      </c>
      <c r="K528" s="88">
        <f t="shared" si="280"/>
        <v>0.12386860133278009</v>
      </c>
      <c r="L528" s="88">
        <f t="shared" si="281"/>
        <v>0.13222723531624195</v>
      </c>
      <c r="M528" s="88">
        <f t="shared" si="282"/>
        <v>0.1679988102863024</v>
      </c>
      <c r="N528" s="88">
        <f t="shared" si="283"/>
        <v>0.21758625555448893</v>
      </c>
      <c r="O528" s="88">
        <f t="shared" si="284"/>
        <v>5.5979914751173407E-2</v>
      </c>
      <c r="P528" s="65">
        <f t="shared" si="285"/>
        <v>0</v>
      </c>
      <c r="Q528" s="65">
        <f t="shared" si="285"/>
        <v>0</v>
      </c>
      <c r="R528" s="65">
        <f t="shared" si="285"/>
        <v>0</v>
      </c>
      <c r="S528" s="65">
        <f t="shared" si="285"/>
        <v>0</v>
      </c>
      <c r="T528" s="65">
        <f t="shared" si="286"/>
        <v>0</v>
      </c>
      <c r="U528" s="65">
        <f t="shared" si="286"/>
        <v>0</v>
      </c>
      <c r="V528" s="89">
        <f t="shared" si="287"/>
        <v>0</v>
      </c>
      <c r="W528" s="89">
        <f t="shared" si="288"/>
        <v>0</v>
      </c>
      <c r="X528" s="89">
        <f t="shared" si="289"/>
        <v>0</v>
      </c>
      <c r="Y528" s="89">
        <f t="shared" si="290"/>
        <v>0</v>
      </c>
      <c r="Z528" s="89">
        <f t="shared" si="291"/>
        <v>0</v>
      </c>
      <c r="AA528" s="89">
        <f t="shared" si="291"/>
        <v>0</v>
      </c>
      <c r="AB528" s="89">
        <f t="shared" si="292"/>
        <v>0</v>
      </c>
      <c r="AC528" s="89">
        <f t="shared" si="293"/>
        <v>0</v>
      </c>
      <c r="AD528" s="89">
        <f t="shared" si="294"/>
        <v>0</v>
      </c>
      <c r="AE528" s="89">
        <f t="shared" si="295"/>
        <v>0</v>
      </c>
      <c r="AF528" s="89">
        <f t="shared" si="296"/>
        <v>0</v>
      </c>
      <c r="AG528" s="89">
        <f t="shared" si="296"/>
        <v>0</v>
      </c>
      <c r="AH528" s="65">
        <v>0</v>
      </c>
      <c r="AI528" s="65">
        <v>0</v>
      </c>
      <c r="AJ528" s="65">
        <v>0</v>
      </c>
      <c r="AK528" s="65">
        <v>0</v>
      </c>
      <c r="AL528" s="65">
        <v>0</v>
      </c>
      <c r="AM528" s="65">
        <v>0</v>
      </c>
      <c r="AN528" s="89">
        <v>0</v>
      </c>
      <c r="AO528" s="89">
        <v>0</v>
      </c>
      <c r="AP528" s="89">
        <v>0</v>
      </c>
      <c r="AQ528" s="89">
        <v>0</v>
      </c>
      <c r="AR528" s="89">
        <v>0</v>
      </c>
      <c r="AS528" s="89">
        <v>0</v>
      </c>
      <c r="AT528" s="89">
        <v>0</v>
      </c>
      <c r="AU528" s="89">
        <v>0</v>
      </c>
      <c r="AV528" s="89">
        <v>0</v>
      </c>
      <c r="AW528" s="89">
        <v>0</v>
      </c>
      <c r="AX528" s="89">
        <v>0</v>
      </c>
      <c r="AY528" s="89">
        <v>0</v>
      </c>
      <c r="AZ528" s="65">
        <f t="shared" si="299"/>
        <v>0</v>
      </c>
      <c r="BA528" s="65">
        <f t="shared" si="299"/>
        <v>0</v>
      </c>
      <c r="BB528" s="65">
        <f t="shared" si="299"/>
        <v>0</v>
      </c>
      <c r="BC528" s="65">
        <f t="shared" si="297"/>
        <v>0</v>
      </c>
      <c r="BD528" s="65">
        <f t="shared" si="297"/>
        <v>0</v>
      </c>
      <c r="BE528" s="65">
        <f t="shared" si="297"/>
        <v>0</v>
      </c>
      <c r="BF528" s="65">
        <f t="shared" si="300"/>
        <v>0</v>
      </c>
      <c r="BG528" s="65">
        <f t="shared" si="300"/>
        <v>0</v>
      </c>
      <c r="BH528" s="65">
        <f t="shared" si="300"/>
        <v>0</v>
      </c>
      <c r="BI528" s="65">
        <f t="shared" si="298"/>
        <v>0</v>
      </c>
      <c r="BJ528" s="65">
        <f t="shared" si="298"/>
        <v>0</v>
      </c>
      <c r="BK528" s="65">
        <f t="shared" si="298"/>
        <v>0</v>
      </c>
    </row>
    <row r="529" spans="2:63" hidden="1" outlineLevel="1">
      <c r="B529" s="56" t="s">
        <v>47</v>
      </c>
      <c r="C529" s="56" t="s">
        <v>33</v>
      </c>
      <c r="D529" s="88">
        <f t="shared" si="274"/>
        <v>0</v>
      </c>
      <c r="E529" s="88">
        <f t="shared" si="275"/>
        <v>0</v>
      </c>
      <c r="F529" s="65">
        <f t="shared" si="276"/>
        <v>0</v>
      </c>
      <c r="G529" s="65">
        <f t="shared" si="277"/>
        <v>0</v>
      </c>
      <c r="H529" s="65">
        <f t="shared" si="278"/>
        <v>0</v>
      </c>
      <c r="J529" s="88">
        <f t="shared" si="279"/>
        <v>0.30233918275901323</v>
      </c>
      <c r="K529" s="88">
        <f t="shared" si="280"/>
        <v>0.12386860133278009</v>
      </c>
      <c r="L529" s="88">
        <f t="shared" si="281"/>
        <v>0.13222723531624195</v>
      </c>
      <c r="M529" s="88">
        <f t="shared" si="282"/>
        <v>0.1679988102863024</v>
      </c>
      <c r="N529" s="88">
        <f t="shared" si="283"/>
        <v>0.21758625555448893</v>
      </c>
      <c r="O529" s="88">
        <f t="shared" si="284"/>
        <v>5.5979914751173407E-2</v>
      </c>
      <c r="P529" s="65">
        <f t="shared" si="285"/>
        <v>0</v>
      </c>
      <c r="Q529" s="65">
        <f t="shared" si="285"/>
        <v>0</v>
      </c>
      <c r="R529" s="65">
        <f t="shared" si="285"/>
        <v>0</v>
      </c>
      <c r="S529" s="65">
        <f t="shared" si="285"/>
        <v>0</v>
      </c>
      <c r="T529" s="65">
        <f t="shared" si="286"/>
        <v>0</v>
      </c>
      <c r="U529" s="65">
        <f t="shared" si="286"/>
        <v>0</v>
      </c>
      <c r="V529" s="89">
        <f t="shared" si="287"/>
        <v>0</v>
      </c>
      <c r="W529" s="89">
        <f t="shared" si="288"/>
        <v>0</v>
      </c>
      <c r="X529" s="89">
        <f t="shared" si="289"/>
        <v>0</v>
      </c>
      <c r="Y529" s="89">
        <f t="shared" si="290"/>
        <v>0</v>
      </c>
      <c r="Z529" s="89">
        <f t="shared" si="291"/>
        <v>0</v>
      </c>
      <c r="AA529" s="89">
        <f t="shared" si="291"/>
        <v>0</v>
      </c>
      <c r="AB529" s="89">
        <f t="shared" si="292"/>
        <v>0</v>
      </c>
      <c r="AC529" s="89">
        <f t="shared" si="293"/>
        <v>0</v>
      </c>
      <c r="AD529" s="89">
        <f t="shared" si="294"/>
        <v>0</v>
      </c>
      <c r="AE529" s="89">
        <f t="shared" si="295"/>
        <v>0</v>
      </c>
      <c r="AF529" s="89">
        <f t="shared" si="296"/>
        <v>0</v>
      </c>
      <c r="AG529" s="89">
        <f t="shared" si="296"/>
        <v>0</v>
      </c>
      <c r="AH529" s="65">
        <v>0</v>
      </c>
      <c r="AI529" s="65">
        <v>0</v>
      </c>
      <c r="AJ529" s="65">
        <v>0</v>
      </c>
      <c r="AK529" s="65">
        <v>0</v>
      </c>
      <c r="AL529" s="65">
        <v>0</v>
      </c>
      <c r="AM529" s="65">
        <v>0</v>
      </c>
      <c r="AN529" s="89">
        <v>0</v>
      </c>
      <c r="AO529" s="89">
        <v>0</v>
      </c>
      <c r="AP529" s="89">
        <v>0</v>
      </c>
      <c r="AQ529" s="89">
        <v>0</v>
      </c>
      <c r="AR529" s="89">
        <v>0</v>
      </c>
      <c r="AS529" s="89">
        <v>0</v>
      </c>
      <c r="AT529" s="89">
        <v>0</v>
      </c>
      <c r="AU529" s="89">
        <v>0</v>
      </c>
      <c r="AV529" s="89">
        <v>0</v>
      </c>
      <c r="AW529" s="89">
        <v>0</v>
      </c>
      <c r="AX529" s="89">
        <v>0</v>
      </c>
      <c r="AY529" s="89">
        <v>0</v>
      </c>
      <c r="AZ529" s="65">
        <f t="shared" si="299"/>
        <v>0</v>
      </c>
      <c r="BA529" s="65">
        <f t="shared" si="299"/>
        <v>0</v>
      </c>
      <c r="BB529" s="65">
        <f t="shared" si="299"/>
        <v>0</v>
      </c>
      <c r="BC529" s="65">
        <f t="shared" si="297"/>
        <v>0</v>
      </c>
      <c r="BD529" s="65">
        <f t="shared" si="297"/>
        <v>0</v>
      </c>
      <c r="BE529" s="65">
        <f t="shared" si="297"/>
        <v>0</v>
      </c>
      <c r="BF529" s="65">
        <f t="shared" si="300"/>
        <v>0</v>
      </c>
      <c r="BG529" s="65">
        <f t="shared" si="300"/>
        <v>0</v>
      </c>
      <c r="BH529" s="65">
        <f t="shared" si="300"/>
        <v>0</v>
      </c>
      <c r="BI529" s="65">
        <f t="shared" si="298"/>
        <v>0</v>
      </c>
      <c r="BJ529" s="65">
        <f t="shared" si="298"/>
        <v>0</v>
      </c>
      <c r="BK529" s="65">
        <f t="shared" si="298"/>
        <v>0</v>
      </c>
    </row>
    <row r="530" spans="2:63" hidden="1" outlineLevel="1">
      <c r="B530" s="56" t="s">
        <v>47</v>
      </c>
      <c r="C530" s="56" t="s">
        <v>32</v>
      </c>
      <c r="D530" s="88">
        <f t="shared" si="274"/>
        <v>0</v>
      </c>
      <c r="E530" s="88">
        <f t="shared" si="275"/>
        <v>0</v>
      </c>
      <c r="F530" s="65">
        <f t="shared" si="276"/>
        <v>0</v>
      </c>
      <c r="G530" s="65">
        <f t="shared" si="277"/>
        <v>0</v>
      </c>
      <c r="H530" s="65">
        <f t="shared" si="278"/>
        <v>0</v>
      </c>
      <c r="J530" s="88">
        <f t="shared" si="279"/>
        <v>0.30233918275901323</v>
      </c>
      <c r="K530" s="88">
        <f t="shared" si="280"/>
        <v>0.12386860133278009</v>
      </c>
      <c r="L530" s="88">
        <f t="shared" si="281"/>
        <v>0.13222723531624195</v>
      </c>
      <c r="M530" s="88">
        <f t="shared" si="282"/>
        <v>0.1679988102863024</v>
      </c>
      <c r="N530" s="88">
        <f t="shared" si="283"/>
        <v>0.21758625555448893</v>
      </c>
      <c r="O530" s="88">
        <f t="shared" si="284"/>
        <v>5.5979914751173407E-2</v>
      </c>
      <c r="P530" s="65">
        <f t="shared" si="285"/>
        <v>0</v>
      </c>
      <c r="Q530" s="65">
        <f t="shared" si="285"/>
        <v>0</v>
      </c>
      <c r="R530" s="65">
        <f t="shared" si="285"/>
        <v>0</v>
      </c>
      <c r="S530" s="65">
        <f t="shared" si="285"/>
        <v>0</v>
      </c>
      <c r="T530" s="65">
        <f t="shared" si="286"/>
        <v>0</v>
      </c>
      <c r="U530" s="65">
        <f t="shared" si="286"/>
        <v>0</v>
      </c>
      <c r="V530" s="89">
        <f t="shared" si="287"/>
        <v>0</v>
      </c>
      <c r="W530" s="89">
        <f t="shared" si="288"/>
        <v>0</v>
      </c>
      <c r="X530" s="89">
        <f t="shared" si="289"/>
        <v>0</v>
      </c>
      <c r="Y530" s="89">
        <f t="shared" si="290"/>
        <v>0</v>
      </c>
      <c r="Z530" s="89">
        <f t="shared" si="291"/>
        <v>0</v>
      </c>
      <c r="AA530" s="89">
        <f t="shared" si="291"/>
        <v>0</v>
      </c>
      <c r="AB530" s="89">
        <f t="shared" si="292"/>
        <v>0</v>
      </c>
      <c r="AC530" s="89">
        <f t="shared" si="293"/>
        <v>0</v>
      </c>
      <c r="AD530" s="89">
        <f t="shared" si="294"/>
        <v>0</v>
      </c>
      <c r="AE530" s="89">
        <f t="shared" si="295"/>
        <v>0</v>
      </c>
      <c r="AF530" s="89">
        <f t="shared" si="296"/>
        <v>0</v>
      </c>
      <c r="AG530" s="89">
        <f t="shared" si="296"/>
        <v>0</v>
      </c>
      <c r="AH530" s="65">
        <v>0</v>
      </c>
      <c r="AI530" s="65">
        <v>0</v>
      </c>
      <c r="AJ530" s="65">
        <v>0</v>
      </c>
      <c r="AK530" s="65">
        <v>0</v>
      </c>
      <c r="AL530" s="65">
        <v>0</v>
      </c>
      <c r="AM530" s="65">
        <v>0</v>
      </c>
      <c r="AN530" s="89">
        <v>0</v>
      </c>
      <c r="AO530" s="89">
        <v>0</v>
      </c>
      <c r="AP530" s="89">
        <v>0</v>
      </c>
      <c r="AQ530" s="89">
        <v>0</v>
      </c>
      <c r="AR530" s="89">
        <v>0</v>
      </c>
      <c r="AS530" s="89">
        <v>0</v>
      </c>
      <c r="AT530" s="89">
        <v>0</v>
      </c>
      <c r="AU530" s="89">
        <v>0</v>
      </c>
      <c r="AV530" s="89">
        <v>0</v>
      </c>
      <c r="AW530" s="89">
        <v>0</v>
      </c>
      <c r="AX530" s="89">
        <v>0</v>
      </c>
      <c r="AY530" s="89">
        <v>0</v>
      </c>
      <c r="AZ530" s="65">
        <f t="shared" si="299"/>
        <v>0</v>
      </c>
      <c r="BA530" s="65">
        <f t="shared" si="299"/>
        <v>0</v>
      </c>
      <c r="BB530" s="65">
        <f t="shared" si="299"/>
        <v>0</v>
      </c>
      <c r="BC530" s="65">
        <f t="shared" si="297"/>
        <v>0</v>
      </c>
      <c r="BD530" s="65">
        <f t="shared" si="297"/>
        <v>0</v>
      </c>
      <c r="BE530" s="65">
        <f t="shared" si="297"/>
        <v>0</v>
      </c>
      <c r="BF530" s="65">
        <f t="shared" si="300"/>
        <v>0</v>
      </c>
      <c r="BG530" s="65">
        <f t="shared" si="300"/>
        <v>0</v>
      </c>
      <c r="BH530" s="65">
        <f t="shared" si="300"/>
        <v>0</v>
      </c>
      <c r="BI530" s="65">
        <f t="shared" si="298"/>
        <v>0</v>
      </c>
      <c r="BJ530" s="65">
        <f t="shared" si="298"/>
        <v>0</v>
      </c>
      <c r="BK530" s="65">
        <f t="shared" si="298"/>
        <v>0</v>
      </c>
    </row>
    <row r="531" spans="2:63" hidden="1" outlineLevel="1">
      <c r="B531" s="56" t="s">
        <v>47</v>
      </c>
      <c r="C531" s="56" t="s">
        <v>31</v>
      </c>
      <c r="D531" s="88">
        <f t="shared" si="274"/>
        <v>0</v>
      </c>
      <c r="E531" s="88">
        <f t="shared" si="275"/>
        <v>0</v>
      </c>
      <c r="F531" s="65">
        <f t="shared" si="276"/>
        <v>0</v>
      </c>
      <c r="G531" s="65">
        <f t="shared" si="277"/>
        <v>0</v>
      </c>
      <c r="H531" s="65">
        <f t="shared" si="278"/>
        <v>0</v>
      </c>
      <c r="J531" s="88">
        <f t="shared" si="279"/>
        <v>0.30233918275901323</v>
      </c>
      <c r="K531" s="88">
        <f t="shared" si="280"/>
        <v>0.12386860133278009</v>
      </c>
      <c r="L531" s="88">
        <f t="shared" si="281"/>
        <v>0.13222723531624195</v>
      </c>
      <c r="M531" s="88">
        <f t="shared" si="282"/>
        <v>0.1679988102863024</v>
      </c>
      <c r="N531" s="88">
        <f t="shared" si="283"/>
        <v>0.21758625555448893</v>
      </c>
      <c r="O531" s="88">
        <f t="shared" si="284"/>
        <v>5.5979914751173407E-2</v>
      </c>
      <c r="P531" s="65">
        <f t="shared" si="285"/>
        <v>0</v>
      </c>
      <c r="Q531" s="65">
        <f t="shared" si="285"/>
        <v>0</v>
      </c>
      <c r="R531" s="65">
        <f t="shared" si="285"/>
        <v>0</v>
      </c>
      <c r="S531" s="65">
        <f t="shared" si="285"/>
        <v>0</v>
      </c>
      <c r="T531" s="65">
        <f t="shared" si="286"/>
        <v>0</v>
      </c>
      <c r="U531" s="65">
        <f t="shared" si="286"/>
        <v>0</v>
      </c>
      <c r="V531" s="89">
        <f t="shared" si="287"/>
        <v>0</v>
      </c>
      <c r="W531" s="89">
        <f t="shared" si="288"/>
        <v>0</v>
      </c>
      <c r="X531" s="89">
        <f t="shared" si="289"/>
        <v>0</v>
      </c>
      <c r="Y531" s="89">
        <f t="shared" si="290"/>
        <v>0</v>
      </c>
      <c r="Z531" s="89">
        <f t="shared" si="291"/>
        <v>0</v>
      </c>
      <c r="AA531" s="89">
        <f t="shared" si="291"/>
        <v>0</v>
      </c>
      <c r="AB531" s="89">
        <f t="shared" si="292"/>
        <v>0</v>
      </c>
      <c r="AC531" s="89">
        <f t="shared" si="293"/>
        <v>0</v>
      </c>
      <c r="AD531" s="89">
        <f t="shared" si="294"/>
        <v>0</v>
      </c>
      <c r="AE531" s="89">
        <f t="shared" si="295"/>
        <v>0</v>
      </c>
      <c r="AF531" s="89">
        <f t="shared" si="296"/>
        <v>0</v>
      </c>
      <c r="AG531" s="89">
        <f t="shared" si="296"/>
        <v>0</v>
      </c>
      <c r="AH531" s="65">
        <v>0</v>
      </c>
      <c r="AI531" s="65">
        <v>0</v>
      </c>
      <c r="AJ531" s="65">
        <v>0</v>
      </c>
      <c r="AK531" s="65">
        <v>0</v>
      </c>
      <c r="AL531" s="65">
        <v>0</v>
      </c>
      <c r="AM531" s="65">
        <v>0</v>
      </c>
      <c r="AN531" s="89">
        <v>0</v>
      </c>
      <c r="AO531" s="89">
        <v>0</v>
      </c>
      <c r="AP531" s="89">
        <v>0</v>
      </c>
      <c r="AQ531" s="89">
        <v>0</v>
      </c>
      <c r="AR531" s="89">
        <v>0</v>
      </c>
      <c r="AS531" s="89">
        <v>0</v>
      </c>
      <c r="AT531" s="89">
        <v>0</v>
      </c>
      <c r="AU531" s="89">
        <v>0</v>
      </c>
      <c r="AV531" s="89">
        <v>0</v>
      </c>
      <c r="AW531" s="89">
        <v>0</v>
      </c>
      <c r="AX531" s="89">
        <v>0</v>
      </c>
      <c r="AY531" s="89">
        <v>0</v>
      </c>
      <c r="AZ531" s="65">
        <f t="shared" si="299"/>
        <v>0</v>
      </c>
      <c r="BA531" s="65">
        <f t="shared" si="299"/>
        <v>0</v>
      </c>
      <c r="BB531" s="65">
        <f t="shared" si="299"/>
        <v>0</v>
      </c>
      <c r="BC531" s="65">
        <f t="shared" si="297"/>
        <v>0</v>
      </c>
      <c r="BD531" s="65">
        <f t="shared" si="297"/>
        <v>0</v>
      </c>
      <c r="BE531" s="65">
        <f t="shared" si="297"/>
        <v>0</v>
      </c>
      <c r="BF531" s="65">
        <f t="shared" si="300"/>
        <v>0</v>
      </c>
      <c r="BG531" s="65">
        <f t="shared" si="300"/>
        <v>0</v>
      </c>
      <c r="BH531" s="65">
        <f t="shared" si="300"/>
        <v>0</v>
      </c>
      <c r="BI531" s="65">
        <f t="shared" si="298"/>
        <v>0</v>
      </c>
      <c r="BJ531" s="65">
        <f t="shared" si="298"/>
        <v>0</v>
      </c>
      <c r="BK531" s="65">
        <f t="shared" si="298"/>
        <v>0</v>
      </c>
    </row>
    <row r="532" spans="2:63" hidden="1" outlineLevel="1">
      <c r="B532" s="56" t="s">
        <v>47</v>
      </c>
      <c r="C532" s="56" t="s">
        <v>135</v>
      </c>
      <c r="D532" s="88">
        <f t="shared" si="274"/>
        <v>0</v>
      </c>
      <c r="E532" s="88">
        <f t="shared" si="275"/>
        <v>0</v>
      </c>
      <c r="F532" s="65">
        <f t="shared" si="276"/>
        <v>0</v>
      </c>
      <c r="G532" s="65">
        <f t="shared" si="277"/>
        <v>0</v>
      </c>
      <c r="H532" s="65">
        <f t="shared" si="278"/>
        <v>0</v>
      </c>
      <c r="J532" s="88">
        <f t="shared" si="279"/>
        <v>0.30233918275901323</v>
      </c>
      <c r="K532" s="88">
        <f t="shared" si="280"/>
        <v>0.12386860133278009</v>
      </c>
      <c r="L532" s="88">
        <f t="shared" si="281"/>
        <v>0.13222723531624195</v>
      </c>
      <c r="M532" s="88">
        <f t="shared" si="282"/>
        <v>0.1679988102863024</v>
      </c>
      <c r="N532" s="88">
        <f t="shared" si="283"/>
        <v>0.21758625555448893</v>
      </c>
      <c r="O532" s="88">
        <f t="shared" si="284"/>
        <v>5.5979914751173407E-2</v>
      </c>
      <c r="P532" s="65">
        <f t="shared" si="285"/>
        <v>0</v>
      </c>
      <c r="Q532" s="65">
        <f t="shared" si="285"/>
        <v>0</v>
      </c>
      <c r="R532" s="65">
        <f t="shared" si="285"/>
        <v>0</v>
      </c>
      <c r="S532" s="65">
        <f t="shared" si="285"/>
        <v>0</v>
      </c>
      <c r="T532" s="65">
        <f t="shared" si="286"/>
        <v>0</v>
      </c>
      <c r="U532" s="65">
        <f t="shared" si="286"/>
        <v>0</v>
      </c>
      <c r="V532" s="89">
        <f t="shared" si="287"/>
        <v>0</v>
      </c>
      <c r="W532" s="89">
        <f t="shared" si="288"/>
        <v>0</v>
      </c>
      <c r="X532" s="89">
        <f t="shared" si="289"/>
        <v>0</v>
      </c>
      <c r="Y532" s="89">
        <f t="shared" si="290"/>
        <v>0</v>
      </c>
      <c r="Z532" s="89">
        <f t="shared" si="291"/>
        <v>0</v>
      </c>
      <c r="AA532" s="89">
        <f t="shared" si="291"/>
        <v>0</v>
      </c>
      <c r="AB532" s="89">
        <f t="shared" si="292"/>
        <v>0</v>
      </c>
      <c r="AC532" s="89">
        <f t="shared" si="293"/>
        <v>0</v>
      </c>
      <c r="AD532" s="89">
        <f t="shared" si="294"/>
        <v>0</v>
      </c>
      <c r="AE532" s="89">
        <f t="shared" si="295"/>
        <v>0</v>
      </c>
      <c r="AF532" s="89">
        <f t="shared" si="296"/>
        <v>0</v>
      </c>
      <c r="AG532" s="89">
        <f t="shared" si="296"/>
        <v>0</v>
      </c>
      <c r="AH532" s="65">
        <v>0</v>
      </c>
      <c r="AI532" s="65">
        <v>0</v>
      </c>
      <c r="AJ532" s="65">
        <v>0</v>
      </c>
      <c r="AK532" s="65">
        <v>0</v>
      </c>
      <c r="AL532" s="65">
        <v>0</v>
      </c>
      <c r="AM532" s="65">
        <v>0</v>
      </c>
      <c r="AN532" s="89">
        <v>0</v>
      </c>
      <c r="AO532" s="89">
        <v>0</v>
      </c>
      <c r="AP532" s="89">
        <v>0</v>
      </c>
      <c r="AQ532" s="89">
        <v>0</v>
      </c>
      <c r="AR532" s="89">
        <v>0</v>
      </c>
      <c r="AS532" s="89">
        <v>0</v>
      </c>
      <c r="AT532" s="89">
        <v>0</v>
      </c>
      <c r="AU532" s="89">
        <v>0</v>
      </c>
      <c r="AV532" s="89">
        <v>0</v>
      </c>
      <c r="AW532" s="89">
        <v>0</v>
      </c>
      <c r="AX532" s="89">
        <v>0</v>
      </c>
      <c r="AY532" s="89">
        <v>0</v>
      </c>
      <c r="AZ532" s="65">
        <f t="shared" si="299"/>
        <v>0</v>
      </c>
      <c r="BA532" s="65">
        <f t="shared" si="299"/>
        <v>0</v>
      </c>
      <c r="BB532" s="65">
        <f t="shared" si="299"/>
        <v>0</v>
      </c>
      <c r="BC532" s="65">
        <f t="shared" si="297"/>
        <v>0</v>
      </c>
      <c r="BD532" s="65">
        <f t="shared" si="297"/>
        <v>0</v>
      </c>
      <c r="BE532" s="65">
        <f t="shared" si="297"/>
        <v>0</v>
      </c>
      <c r="BF532" s="65">
        <f t="shared" si="300"/>
        <v>0</v>
      </c>
      <c r="BG532" s="65">
        <f t="shared" si="300"/>
        <v>0</v>
      </c>
      <c r="BH532" s="65">
        <f t="shared" si="300"/>
        <v>0</v>
      </c>
      <c r="BI532" s="65">
        <f t="shared" si="298"/>
        <v>0</v>
      </c>
      <c r="BJ532" s="65">
        <f t="shared" si="298"/>
        <v>0</v>
      </c>
      <c r="BK532" s="65">
        <f t="shared" si="298"/>
        <v>0</v>
      </c>
    </row>
    <row r="533" spans="2:63" hidden="1" outlineLevel="1">
      <c r="B533" s="56" t="s">
        <v>46</v>
      </c>
      <c r="C533" s="56" t="s">
        <v>125</v>
      </c>
      <c r="D533" s="88">
        <f t="shared" si="274"/>
        <v>0</v>
      </c>
      <c r="E533" s="88">
        <f t="shared" si="275"/>
        <v>0</v>
      </c>
      <c r="F533" s="65">
        <f t="shared" si="276"/>
        <v>0</v>
      </c>
      <c r="G533" s="65">
        <f t="shared" si="277"/>
        <v>0</v>
      </c>
      <c r="H533" s="65">
        <f t="shared" si="278"/>
        <v>0</v>
      </c>
      <c r="J533" s="88">
        <f t="shared" si="279"/>
        <v>0.43837585339561624</v>
      </c>
      <c r="K533" s="88">
        <f t="shared" si="280"/>
        <v>5.3898670499461015E-3</v>
      </c>
      <c r="L533" s="88">
        <f t="shared" si="281"/>
        <v>0.55623427955443761</v>
      </c>
      <c r="M533" s="88">
        <f t="shared" si="282"/>
        <v>0</v>
      </c>
      <c r="N533" s="88">
        <f t="shared" si="283"/>
        <v>0</v>
      </c>
      <c r="O533" s="88">
        <f t="shared" si="284"/>
        <v>0</v>
      </c>
      <c r="P533" s="65">
        <f t="shared" si="285"/>
        <v>0</v>
      </c>
      <c r="Q533" s="65">
        <f t="shared" si="285"/>
        <v>0</v>
      </c>
      <c r="R533" s="65">
        <f t="shared" si="285"/>
        <v>0</v>
      </c>
      <c r="S533" s="65">
        <f t="shared" si="285"/>
        <v>0</v>
      </c>
      <c r="T533" s="65">
        <f t="shared" si="286"/>
        <v>0</v>
      </c>
      <c r="U533" s="65">
        <f t="shared" si="286"/>
        <v>0</v>
      </c>
      <c r="V533" s="89">
        <f t="shared" si="287"/>
        <v>0</v>
      </c>
      <c r="W533" s="89">
        <f t="shared" si="288"/>
        <v>0</v>
      </c>
      <c r="X533" s="89">
        <f t="shared" si="289"/>
        <v>0</v>
      </c>
      <c r="Y533" s="89">
        <f t="shared" si="290"/>
        <v>0</v>
      </c>
      <c r="Z533" s="89">
        <f t="shared" si="291"/>
        <v>0</v>
      </c>
      <c r="AA533" s="89">
        <f t="shared" si="291"/>
        <v>0</v>
      </c>
      <c r="AB533" s="89">
        <f t="shared" si="292"/>
        <v>0</v>
      </c>
      <c r="AC533" s="89">
        <f t="shared" si="293"/>
        <v>0</v>
      </c>
      <c r="AD533" s="89">
        <f t="shared" si="294"/>
        <v>0</v>
      </c>
      <c r="AE533" s="89">
        <f t="shared" si="295"/>
        <v>0</v>
      </c>
      <c r="AF533" s="89">
        <f t="shared" si="296"/>
        <v>0</v>
      </c>
      <c r="AG533" s="89">
        <f t="shared" si="296"/>
        <v>0</v>
      </c>
      <c r="AH533" s="65">
        <v>1220</v>
      </c>
      <c r="AI533" s="65">
        <v>15</v>
      </c>
      <c r="AJ533" s="65">
        <v>1548</v>
      </c>
      <c r="AK533" s="65">
        <v>0</v>
      </c>
      <c r="AL533" s="65">
        <v>0</v>
      </c>
      <c r="AM533" s="65">
        <v>0</v>
      </c>
      <c r="AN533" s="89">
        <v>1375561</v>
      </c>
      <c r="AO533" s="89">
        <v>22430</v>
      </c>
      <c r="AP533" s="89">
        <v>2257631</v>
      </c>
      <c r="AQ533" s="89">
        <v>0</v>
      </c>
      <c r="AR533" s="89">
        <v>0</v>
      </c>
      <c r="AS533" s="89">
        <v>0</v>
      </c>
      <c r="AT533" s="89">
        <v>1262700</v>
      </c>
      <c r="AU533" s="89">
        <v>14820</v>
      </c>
      <c r="AV533" s="89">
        <v>1616112</v>
      </c>
      <c r="AW533" s="89">
        <v>0</v>
      </c>
      <c r="AX533" s="89">
        <v>0</v>
      </c>
      <c r="AY533" s="89">
        <v>0</v>
      </c>
      <c r="AZ533" s="65">
        <f t="shared" si="299"/>
        <v>1127.5090163934426</v>
      </c>
      <c r="BA533" s="65">
        <f t="shared" si="299"/>
        <v>1495.3333333333333</v>
      </c>
      <c r="BB533" s="65">
        <f t="shared" si="299"/>
        <v>1458.4179586563307</v>
      </c>
      <c r="BC533" s="65">
        <f t="shared" si="297"/>
        <v>0</v>
      </c>
      <c r="BD533" s="65">
        <f t="shared" si="297"/>
        <v>0</v>
      </c>
      <c r="BE533" s="65">
        <f t="shared" si="297"/>
        <v>0</v>
      </c>
      <c r="BF533" s="65">
        <f t="shared" si="300"/>
        <v>1035</v>
      </c>
      <c r="BG533" s="65">
        <f t="shared" si="300"/>
        <v>988</v>
      </c>
      <c r="BH533" s="65">
        <f t="shared" si="300"/>
        <v>1044</v>
      </c>
      <c r="BI533" s="65">
        <f t="shared" si="298"/>
        <v>0</v>
      </c>
      <c r="BJ533" s="65">
        <f t="shared" si="298"/>
        <v>0</v>
      </c>
      <c r="BK533" s="65">
        <f t="shared" si="298"/>
        <v>0</v>
      </c>
    </row>
    <row r="534" spans="2:63" hidden="1" outlineLevel="1">
      <c r="B534" s="56" t="s">
        <v>46</v>
      </c>
      <c r="C534" s="56" t="s">
        <v>126</v>
      </c>
      <c r="D534" s="88">
        <f t="shared" si="274"/>
        <v>0</v>
      </c>
      <c r="E534" s="88">
        <f t="shared" si="275"/>
        <v>0</v>
      </c>
      <c r="F534" s="65">
        <f t="shared" si="276"/>
        <v>0</v>
      </c>
      <c r="G534" s="65">
        <f t="shared" si="277"/>
        <v>0</v>
      </c>
      <c r="H534" s="65">
        <f t="shared" si="278"/>
        <v>0</v>
      </c>
      <c r="J534" s="88">
        <f t="shared" si="279"/>
        <v>4.0932231574100132E-4</v>
      </c>
      <c r="K534" s="88">
        <f t="shared" si="280"/>
        <v>2.4303512497121952E-4</v>
      </c>
      <c r="L534" s="88">
        <f t="shared" si="281"/>
        <v>3.8501880324387935E-2</v>
      </c>
      <c r="M534" s="88">
        <f t="shared" si="282"/>
        <v>0</v>
      </c>
      <c r="N534" s="88">
        <f t="shared" si="283"/>
        <v>0.96084576223489981</v>
      </c>
      <c r="O534" s="88">
        <f t="shared" si="284"/>
        <v>0</v>
      </c>
      <c r="P534" s="65">
        <f t="shared" si="285"/>
        <v>0</v>
      </c>
      <c r="Q534" s="65">
        <f t="shared" si="285"/>
        <v>0</v>
      </c>
      <c r="R534" s="65">
        <f t="shared" si="285"/>
        <v>0</v>
      </c>
      <c r="S534" s="65">
        <f t="shared" si="285"/>
        <v>0</v>
      </c>
      <c r="T534" s="65">
        <f t="shared" si="286"/>
        <v>0</v>
      </c>
      <c r="U534" s="65">
        <f t="shared" si="286"/>
        <v>0</v>
      </c>
      <c r="V534" s="89">
        <f t="shared" si="287"/>
        <v>0</v>
      </c>
      <c r="W534" s="89">
        <f t="shared" si="288"/>
        <v>0</v>
      </c>
      <c r="X534" s="89">
        <f t="shared" si="289"/>
        <v>0</v>
      </c>
      <c r="Y534" s="89">
        <f t="shared" si="290"/>
        <v>0</v>
      </c>
      <c r="Z534" s="89">
        <f t="shared" si="291"/>
        <v>0</v>
      </c>
      <c r="AA534" s="89">
        <f t="shared" si="291"/>
        <v>0</v>
      </c>
      <c r="AB534" s="89">
        <f t="shared" si="292"/>
        <v>0</v>
      </c>
      <c r="AC534" s="89">
        <f t="shared" si="293"/>
        <v>0</v>
      </c>
      <c r="AD534" s="89">
        <f t="shared" si="294"/>
        <v>0</v>
      </c>
      <c r="AE534" s="89">
        <f t="shared" si="295"/>
        <v>0</v>
      </c>
      <c r="AF534" s="89">
        <f t="shared" si="296"/>
        <v>0</v>
      </c>
      <c r="AG534" s="89">
        <f t="shared" si="296"/>
        <v>0</v>
      </c>
      <c r="AH534" s="65">
        <v>32</v>
      </c>
      <c r="AI534" s="65">
        <v>19</v>
      </c>
      <c r="AJ534" s="65">
        <v>3010</v>
      </c>
      <c r="AK534" s="65">
        <v>0</v>
      </c>
      <c r="AL534" s="65">
        <v>75117</v>
      </c>
      <c r="AM534" s="65">
        <v>0</v>
      </c>
      <c r="AN534" s="89">
        <v>36489</v>
      </c>
      <c r="AO534" s="89">
        <v>48308</v>
      </c>
      <c r="AP534" s="89">
        <v>6239361</v>
      </c>
      <c r="AQ534" s="89">
        <v>0</v>
      </c>
      <c r="AR534" s="89">
        <v>186328605</v>
      </c>
      <c r="AS534" s="89">
        <v>0</v>
      </c>
      <c r="AT534" s="89">
        <v>40032</v>
      </c>
      <c r="AU534" s="89">
        <v>21698</v>
      </c>
      <c r="AV534" s="89">
        <v>3807551</v>
      </c>
      <c r="AW534" s="89">
        <v>0</v>
      </c>
      <c r="AX534" s="89">
        <v>95022878</v>
      </c>
      <c r="AY534" s="89">
        <v>0</v>
      </c>
      <c r="AZ534" s="65">
        <f t="shared" si="299"/>
        <v>1140.28125</v>
      </c>
      <c r="BA534" s="65">
        <f t="shared" si="299"/>
        <v>2542.5263157894738</v>
      </c>
      <c r="BB534" s="65">
        <f t="shared" si="299"/>
        <v>2072.8774086378739</v>
      </c>
      <c r="BC534" s="65">
        <f t="shared" si="297"/>
        <v>0</v>
      </c>
      <c r="BD534" s="65">
        <f t="shared" si="297"/>
        <v>2480.5118015895205</v>
      </c>
      <c r="BE534" s="65">
        <f t="shared" si="297"/>
        <v>0</v>
      </c>
      <c r="BF534" s="65">
        <f t="shared" si="300"/>
        <v>1251</v>
      </c>
      <c r="BG534" s="65">
        <f t="shared" si="300"/>
        <v>1142</v>
      </c>
      <c r="BH534" s="65">
        <f t="shared" si="300"/>
        <v>1264.9671096345514</v>
      </c>
      <c r="BI534" s="65">
        <f t="shared" si="298"/>
        <v>0</v>
      </c>
      <c r="BJ534" s="65">
        <f t="shared" si="298"/>
        <v>1264.9983093041521</v>
      </c>
      <c r="BK534" s="65">
        <f t="shared" si="298"/>
        <v>0</v>
      </c>
    </row>
    <row r="535" spans="2:63" hidden="1" outlineLevel="1">
      <c r="B535" s="56" t="s">
        <v>46</v>
      </c>
      <c r="C535" s="56" t="s">
        <v>127</v>
      </c>
      <c r="D535" s="88">
        <f t="shared" si="274"/>
        <v>0</v>
      </c>
      <c r="E535" s="88">
        <f t="shared" si="275"/>
        <v>0</v>
      </c>
      <c r="F535" s="65">
        <f t="shared" si="276"/>
        <v>0</v>
      </c>
      <c r="G535" s="65">
        <f t="shared" si="277"/>
        <v>0</v>
      </c>
      <c r="H535" s="65">
        <f t="shared" si="278"/>
        <v>0</v>
      </c>
      <c r="J535" s="88">
        <f t="shared" si="279"/>
        <v>0.30233918275901323</v>
      </c>
      <c r="K535" s="88">
        <f t="shared" si="280"/>
        <v>0.12386860133278009</v>
      </c>
      <c r="L535" s="88">
        <f t="shared" si="281"/>
        <v>0.13222723531624195</v>
      </c>
      <c r="M535" s="88">
        <f t="shared" si="282"/>
        <v>0.1679988102863024</v>
      </c>
      <c r="N535" s="88">
        <f t="shared" si="283"/>
        <v>0.21758625555448893</v>
      </c>
      <c r="O535" s="88">
        <f t="shared" si="284"/>
        <v>5.5979914751173407E-2</v>
      </c>
      <c r="P535" s="65">
        <f t="shared" si="285"/>
        <v>0</v>
      </c>
      <c r="Q535" s="65">
        <f t="shared" si="285"/>
        <v>0</v>
      </c>
      <c r="R535" s="65">
        <f t="shared" si="285"/>
        <v>0</v>
      </c>
      <c r="S535" s="65">
        <f t="shared" si="285"/>
        <v>0</v>
      </c>
      <c r="T535" s="65">
        <f t="shared" si="286"/>
        <v>0</v>
      </c>
      <c r="U535" s="65">
        <f t="shared" si="286"/>
        <v>0</v>
      </c>
      <c r="V535" s="89">
        <f t="shared" si="287"/>
        <v>0</v>
      </c>
      <c r="W535" s="89">
        <f t="shared" si="288"/>
        <v>0</v>
      </c>
      <c r="X535" s="89">
        <f t="shared" si="289"/>
        <v>0</v>
      </c>
      <c r="Y535" s="89">
        <f t="shared" si="290"/>
        <v>0</v>
      </c>
      <c r="Z535" s="89">
        <f t="shared" si="291"/>
        <v>0</v>
      </c>
      <c r="AA535" s="89">
        <f t="shared" si="291"/>
        <v>0</v>
      </c>
      <c r="AB535" s="89">
        <f t="shared" si="292"/>
        <v>0</v>
      </c>
      <c r="AC535" s="89">
        <f t="shared" si="293"/>
        <v>0</v>
      </c>
      <c r="AD535" s="89">
        <f t="shared" si="294"/>
        <v>0</v>
      </c>
      <c r="AE535" s="89">
        <f t="shared" si="295"/>
        <v>0</v>
      </c>
      <c r="AF535" s="89">
        <f t="shared" si="296"/>
        <v>0</v>
      </c>
      <c r="AG535" s="89">
        <f t="shared" si="296"/>
        <v>0</v>
      </c>
      <c r="AH535" s="65">
        <v>0</v>
      </c>
      <c r="AI535" s="65">
        <v>0</v>
      </c>
      <c r="AJ535" s="65">
        <v>0</v>
      </c>
      <c r="AK535" s="65">
        <v>0</v>
      </c>
      <c r="AL535" s="65">
        <v>0</v>
      </c>
      <c r="AM535" s="65">
        <v>0</v>
      </c>
      <c r="AN535" s="89">
        <v>0</v>
      </c>
      <c r="AO535" s="89">
        <v>0</v>
      </c>
      <c r="AP535" s="89">
        <v>0</v>
      </c>
      <c r="AQ535" s="89">
        <v>0</v>
      </c>
      <c r="AR535" s="89">
        <v>0</v>
      </c>
      <c r="AS535" s="89">
        <v>0</v>
      </c>
      <c r="AT535" s="89">
        <v>0</v>
      </c>
      <c r="AU535" s="89">
        <v>0</v>
      </c>
      <c r="AV535" s="89">
        <v>0</v>
      </c>
      <c r="AW535" s="89">
        <v>0</v>
      </c>
      <c r="AX535" s="89">
        <v>0</v>
      </c>
      <c r="AY535" s="89">
        <v>0</v>
      </c>
      <c r="AZ535" s="65">
        <f t="shared" si="299"/>
        <v>0</v>
      </c>
      <c r="BA535" s="65">
        <f t="shared" si="299"/>
        <v>0</v>
      </c>
      <c r="BB535" s="65">
        <f t="shared" si="299"/>
        <v>0</v>
      </c>
      <c r="BC535" s="65">
        <f t="shared" si="297"/>
        <v>0</v>
      </c>
      <c r="BD535" s="65">
        <f t="shared" si="297"/>
        <v>0</v>
      </c>
      <c r="BE535" s="65">
        <f t="shared" si="297"/>
        <v>0</v>
      </c>
      <c r="BF535" s="65">
        <f t="shared" si="300"/>
        <v>0</v>
      </c>
      <c r="BG535" s="65">
        <f t="shared" si="300"/>
        <v>0</v>
      </c>
      <c r="BH535" s="65">
        <f t="shared" si="300"/>
        <v>0</v>
      </c>
      <c r="BI535" s="65">
        <f t="shared" si="298"/>
        <v>0</v>
      </c>
      <c r="BJ535" s="65">
        <f t="shared" si="298"/>
        <v>0</v>
      </c>
      <c r="BK535" s="65">
        <f t="shared" si="298"/>
        <v>0</v>
      </c>
    </row>
    <row r="536" spans="2:63" hidden="1" outlineLevel="1">
      <c r="B536" s="56" t="s">
        <v>46</v>
      </c>
      <c r="C536" s="56" t="s">
        <v>128</v>
      </c>
      <c r="D536" s="88">
        <f t="shared" si="274"/>
        <v>0</v>
      </c>
      <c r="E536" s="88">
        <f t="shared" si="275"/>
        <v>0</v>
      </c>
      <c r="F536" s="65">
        <f t="shared" si="276"/>
        <v>0</v>
      </c>
      <c r="G536" s="65">
        <f t="shared" si="277"/>
        <v>0</v>
      </c>
      <c r="H536" s="65">
        <f t="shared" si="278"/>
        <v>0</v>
      </c>
      <c r="J536" s="88">
        <f t="shared" si="279"/>
        <v>0.30233918275901323</v>
      </c>
      <c r="K536" s="88">
        <f t="shared" si="280"/>
        <v>0.12386860133278009</v>
      </c>
      <c r="L536" s="88">
        <f t="shared" si="281"/>
        <v>0.13222723531624195</v>
      </c>
      <c r="M536" s="88">
        <f t="shared" si="282"/>
        <v>0.1679988102863024</v>
      </c>
      <c r="N536" s="88">
        <f t="shared" si="283"/>
        <v>0.21758625555448893</v>
      </c>
      <c r="O536" s="88">
        <f t="shared" si="284"/>
        <v>5.5979914751173407E-2</v>
      </c>
      <c r="P536" s="65">
        <f t="shared" si="285"/>
        <v>0</v>
      </c>
      <c r="Q536" s="65">
        <f t="shared" si="285"/>
        <v>0</v>
      </c>
      <c r="R536" s="65">
        <f t="shared" si="285"/>
        <v>0</v>
      </c>
      <c r="S536" s="65">
        <f t="shared" si="285"/>
        <v>0</v>
      </c>
      <c r="T536" s="65">
        <f t="shared" si="286"/>
        <v>0</v>
      </c>
      <c r="U536" s="65">
        <f t="shared" si="286"/>
        <v>0</v>
      </c>
      <c r="V536" s="89">
        <f t="shared" si="287"/>
        <v>0</v>
      </c>
      <c r="W536" s="89">
        <f t="shared" si="288"/>
        <v>0</v>
      </c>
      <c r="X536" s="89">
        <f t="shared" si="289"/>
        <v>0</v>
      </c>
      <c r="Y536" s="89">
        <f t="shared" si="290"/>
        <v>0</v>
      </c>
      <c r="Z536" s="89">
        <f t="shared" si="291"/>
        <v>0</v>
      </c>
      <c r="AA536" s="89">
        <f t="shared" si="291"/>
        <v>0</v>
      </c>
      <c r="AB536" s="89">
        <f t="shared" si="292"/>
        <v>0</v>
      </c>
      <c r="AC536" s="89">
        <f t="shared" si="293"/>
        <v>0</v>
      </c>
      <c r="AD536" s="89">
        <f t="shared" si="294"/>
        <v>0</v>
      </c>
      <c r="AE536" s="89">
        <f t="shared" si="295"/>
        <v>0</v>
      </c>
      <c r="AF536" s="89">
        <f t="shared" si="296"/>
        <v>0</v>
      </c>
      <c r="AG536" s="89">
        <f t="shared" si="296"/>
        <v>0</v>
      </c>
      <c r="AH536" s="65">
        <v>0</v>
      </c>
      <c r="AI536" s="65">
        <v>0</v>
      </c>
      <c r="AJ536" s="65">
        <v>0</v>
      </c>
      <c r="AK536" s="65">
        <v>0</v>
      </c>
      <c r="AL536" s="65">
        <v>0</v>
      </c>
      <c r="AM536" s="65">
        <v>0</v>
      </c>
      <c r="AN536" s="89">
        <v>0</v>
      </c>
      <c r="AO536" s="89">
        <v>0</v>
      </c>
      <c r="AP536" s="89">
        <v>0</v>
      </c>
      <c r="AQ536" s="89">
        <v>0</v>
      </c>
      <c r="AR536" s="89">
        <v>0</v>
      </c>
      <c r="AS536" s="89">
        <v>0</v>
      </c>
      <c r="AT536" s="89">
        <v>0</v>
      </c>
      <c r="AU536" s="89">
        <v>0</v>
      </c>
      <c r="AV536" s="89">
        <v>0</v>
      </c>
      <c r="AW536" s="89">
        <v>0</v>
      </c>
      <c r="AX536" s="89">
        <v>0</v>
      </c>
      <c r="AY536" s="89">
        <v>0</v>
      </c>
      <c r="AZ536" s="65">
        <f t="shared" si="299"/>
        <v>0</v>
      </c>
      <c r="BA536" s="65">
        <f t="shared" si="299"/>
        <v>0</v>
      </c>
      <c r="BB536" s="65">
        <f t="shared" si="299"/>
        <v>0</v>
      </c>
      <c r="BC536" s="65">
        <f t="shared" si="297"/>
        <v>0</v>
      </c>
      <c r="BD536" s="65">
        <f t="shared" si="297"/>
        <v>0</v>
      </c>
      <c r="BE536" s="65">
        <f t="shared" si="297"/>
        <v>0</v>
      </c>
      <c r="BF536" s="65">
        <f t="shared" si="300"/>
        <v>0</v>
      </c>
      <c r="BG536" s="65">
        <f t="shared" si="300"/>
        <v>0</v>
      </c>
      <c r="BH536" s="65">
        <f t="shared" si="300"/>
        <v>0</v>
      </c>
      <c r="BI536" s="65">
        <f t="shared" si="298"/>
        <v>0</v>
      </c>
      <c r="BJ536" s="65">
        <f t="shared" si="298"/>
        <v>0</v>
      </c>
      <c r="BK536" s="65">
        <f t="shared" si="298"/>
        <v>0</v>
      </c>
    </row>
    <row r="537" spans="2:63" hidden="1" outlineLevel="1">
      <c r="B537" s="56" t="s">
        <v>46</v>
      </c>
      <c r="C537" s="56" t="s">
        <v>40</v>
      </c>
      <c r="D537" s="88">
        <f t="shared" si="274"/>
        <v>0</v>
      </c>
      <c r="E537" s="88">
        <f t="shared" si="275"/>
        <v>0</v>
      </c>
      <c r="F537" s="65">
        <f t="shared" si="276"/>
        <v>0</v>
      </c>
      <c r="G537" s="65">
        <f t="shared" si="277"/>
        <v>0</v>
      </c>
      <c r="H537" s="65">
        <f t="shared" si="278"/>
        <v>0</v>
      </c>
      <c r="J537" s="88">
        <f t="shared" si="279"/>
        <v>0</v>
      </c>
      <c r="K537" s="88">
        <f t="shared" si="280"/>
        <v>0.99930587299168738</v>
      </c>
      <c r="L537" s="88">
        <f t="shared" si="281"/>
        <v>6.9412700831259421E-4</v>
      </c>
      <c r="M537" s="88">
        <f t="shared" si="282"/>
        <v>0</v>
      </c>
      <c r="N537" s="88">
        <f t="shared" si="283"/>
        <v>0</v>
      </c>
      <c r="O537" s="88">
        <f t="shared" si="284"/>
        <v>0</v>
      </c>
      <c r="P537" s="65">
        <f t="shared" si="285"/>
        <v>0</v>
      </c>
      <c r="Q537" s="65">
        <f t="shared" si="285"/>
        <v>0</v>
      </c>
      <c r="R537" s="65">
        <f t="shared" si="285"/>
        <v>0</v>
      </c>
      <c r="S537" s="65">
        <f t="shared" si="285"/>
        <v>0</v>
      </c>
      <c r="T537" s="65">
        <f t="shared" si="286"/>
        <v>0</v>
      </c>
      <c r="U537" s="65">
        <f t="shared" si="286"/>
        <v>0</v>
      </c>
      <c r="V537" s="89">
        <f t="shared" si="287"/>
        <v>0</v>
      </c>
      <c r="W537" s="89">
        <f t="shared" si="288"/>
        <v>0</v>
      </c>
      <c r="X537" s="89">
        <f t="shared" si="289"/>
        <v>0</v>
      </c>
      <c r="Y537" s="89">
        <f t="shared" si="290"/>
        <v>0</v>
      </c>
      <c r="Z537" s="89">
        <f t="shared" si="291"/>
        <v>0</v>
      </c>
      <c r="AA537" s="89">
        <f t="shared" si="291"/>
        <v>0</v>
      </c>
      <c r="AB537" s="89">
        <f t="shared" si="292"/>
        <v>0</v>
      </c>
      <c r="AC537" s="89">
        <f t="shared" si="293"/>
        <v>0</v>
      </c>
      <c r="AD537" s="89">
        <f t="shared" si="294"/>
        <v>0</v>
      </c>
      <c r="AE537" s="89">
        <f t="shared" si="295"/>
        <v>0</v>
      </c>
      <c r="AF537" s="89">
        <f t="shared" si="296"/>
        <v>0</v>
      </c>
      <c r="AG537" s="89">
        <f t="shared" si="296"/>
        <v>0</v>
      </c>
      <c r="AH537" s="65">
        <v>0</v>
      </c>
      <c r="AI537" s="65">
        <v>59026</v>
      </c>
      <c r="AJ537" s="65">
        <v>41</v>
      </c>
      <c r="AK537" s="65">
        <v>0</v>
      </c>
      <c r="AL537" s="65">
        <v>0</v>
      </c>
      <c r="AM537" s="65">
        <v>0</v>
      </c>
      <c r="AN537" s="89">
        <v>0</v>
      </c>
      <c r="AO537" s="89">
        <v>92023988</v>
      </c>
      <c r="AP537" s="89">
        <v>88772</v>
      </c>
      <c r="AQ537" s="89">
        <v>0</v>
      </c>
      <c r="AR537" s="89">
        <v>0</v>
      </c>
      <c r="AS537" s="89">
        <v>0</v>
      </c>
      <c r="AT537" s="89">
        <v>0</v>
      </c>
      <c r="AU537" s="89">
        <v>87239936</v>
      </c>
      <c r="AV537" s="89">
        <v>72201</v>
      </c>
      <c r="AW537" s="89">
        <v>0</v>
      </c>
      <c r="AX537" s="89">
        <v>0</v>
      </c>
      <c r="AY537" s="89">
        <v>0</v>
      </c>
      <c r="AZ537" s="65">
        <f t="shared" si="299"/>
        <v>0</v>
      </c>
      <c r="BA537" s="65">
        <f t="shared" si="299"/>
        <v>1559.041574899197</v>
      </c>
      <c r="BB537" s="65">
        <f t="shared" si="299"/>
        <v>2165.1707317073169</v>
      </c>
      <c r="BC537" s="65">
        <f t="shared" si="297"/>
        <v>0</v>
      </c>
      <c r="BD537" s="65">
        <f t="shared" si="297"/>
        <v>0</v>
      </c>
      <c r="BE537" s="65">
        <f t="shared" si="297"/>
        <v>0</v>
      </c>
      <c r="BF537" s="65">
        <f t="shared" si="300"/>
        <v>0</v>
      </c>
      <c r="BG537" s="65">
        <f t="shared" si="300"/>
        <v>1477.9916646901365</v>
      </c>
      <c r="BH537" s="65">
        <f t="shared" si="300"/>
        <v>1761</v>
      </c>
      <c r="BI537" s="65">
        <f t="shared" si="298"/>
        <v>0</v>
      </c>
      <c r="BJ537" s="65">
        <f t="shared" si="298"/>
        <v>0</v>
      </c>
      <c r="BK537" s="65">
        <f t="shared" si="298"/>
        <v>0</v>
      </c>
    </row>
    <row r="538" spans="2:63" hidden="1" outlineLevel="1">
      <c r="B538" s="56" t="s">
        <v>46</v>
      </c>
      <c r="C538" s="56" t="s">
        <v>129</v>
      </c>
      <c r="D538" s="88">
        <f t="shared" si="274"/>
        <v>0</v>
      </c>
      <c r="E538" s="88">
        <f t="shared" si="275"/>
        <v>0.5</v>
      </c>
      <c r="F538" s="65">
        <f t="shared" si="276"/>
        <v>0</v>
      </c>
      <c r="G538" s="65">
        <f t="shared" si="277"/>
        <v>0</v>
      </c>
      <c r="H538" s="65">
        <f t="shared" si="278"/>
        <v>0</v>
      </c>
      <c r="J538" s="88">
        <f t="shared" si="279"/>
        <v>0.30233918275901323</v>
      </c>
      <c r="K538" s="88">
        <f t="shared" si="280"/>
        <v>0.12386860133278009</v>
      </c>
      <c r="L538" s="88">
        <f t="shared" si="281"/>
        <v>0.13222723531624195</v>
      </c>
      <c r="M538" s="88">
        <f t="shared" si="282"/>
        <v>0.1679988102863024</v>
      </c>
      <c r="N538" s="88">
        <f t="shared" si="283"/>
        <v>0.21758625555448893</v>
      </c>
      <c r="O538" s="88">
        <f t="shared" si="284"/>
        <v>5.5979914751173407E-2</v>
      </c>
      <c r="P538" s="65">
        <f t="shared" si="285"/>
        <v>0</v>
      </c>
      <c r="Q538" s="65">
        <f t="shared" si="285"/>
        <v>0</v>
      </c>
      <c r="R538" s="65">
        <f t="shared" si="285"/>
        <v>0</v>
      </c>
      <c r="S538" s="65">
        <f t="shared" si="285"/>
        <v>0</v>
      </c>
      <c r="T538" s="65">
        <f t="shared" si="286"/>
        <v>0</v>
      </c>
      <c r="U538" s="65">
        <f t="shared" si="286"/>
        <v>0</v>
      </c>
      <c r="V538" s="89">
        <f t="shared" si="287"/>
        <v>0</v>
      </c>
      <c r="W538" s="89">
        <f t="shared" si="288"/>
        <v>0</v>
      </c>
      <c r="X538" s="89">
        <f t="shared" si="289"/>
        <v>0</v>
      </c>
      <c r="Y538" s="89">
        <f t="shared" si="290"/>
        <v>0</v>
      </c>
      <c r="Z538" s="89">
        <f t="shared" si="291"/>
        <v>0</v>
      </c>
      <c r="AA538" s="89">
        <f t="shared" si="291"/>
        <v>0</v>
      </c>
      <c r="AB538" s="89">
        <f t="shared" si="292"/>
        <v>0</v>
      </c>
      <c r="AC538" s="89">
        <f t="shared" si="293"/>
        <v>0</v>
      </c>
      <c r="AD538" s="89">
        <f t="shared" si="294"/>
        <v>0</v>
      </c>
      <c r="AE538" s="89">
        <f t="shared" si="295"/>
        <v>0</v>
      </c>
      <c r="AF538" s="89">
        <f t="shared" si="296"/>
        <v>0</v>
      </c>
      <c r="AG538" s="89">
        <f t="shared" si="296"/>
        <v>0</v>
      </c>
      <c r="AH538" s="65">
        <v>0</v>
      </c>
      <c r="AI538" s="65">
        <v>0</v>
      </c>
      <c r="AJ538" s="65">
        <v>0</v>
      </c>
      <c r="AK538" s="65">
        <v>0</v>
      </c>
      <c r="AL538" s="65">
        <v>0</v>
      </c>
      <c r="AM538" s="65">
        <v>0</v>
      </c>
      <c r="AN538" s="89">
        <v>0</v>
      </c>
      <c r="AO538" s="89">
        <v>0</v>
      </c>
      <c r="AP538" s="89">
        <v>0</v>
      </c>
      <c r="AQ538" s="89">
        <v>0</v>
      </c>
      <c r="AR538" s="89">
        <v>0</v>
      </c>
      <c r="AS538" s="89">
        <v>0</v>
      </c>
      <c r="AT538" s="89">
        <v>0</v>
      </c>
      <c r="AU538" s="89">
        <v>0</v>
      </c>
      <c r="AV538" s="89">
        <v>0</v>
      </c>
      <c r="AW538" s="89">
        <v>0</v>
      </c>
      <c r="AX538" s="89">
        <v>0</v>
      </c>
      <c r="AY538" s="89">
        <v>0</v>
      </c>
      <c r="AZ538" s="65">
        <f t="shared" si="299"/>
        <v>0</v>
      </c>
      <c r="BA538" s="65">
        <f t="shared" si="299"/>
        <v>0</v>
      </c>
      <c r="BB538" s="65">
        <f t="shared" si="299"/>
        <v>0</v>
      </c>
      <c r="BC538" s="65">
        <f t="shared" si="297"/>
        <v>0</v>
      </c>
      <c r="BD538" s="65">
        <f t="shared" si="297"/>
        <v>0</v>
      </c>
      <c r="BE538" s="65">
        <f t="shared" si="297"/>
        <v>0</v>
      </c>
      <c r="BF538" s="65">
        <f t="shared" si="300"/>
        <v>0</v>
      </c>
      <c r="BG538" s="65">
        <f t="shared" si="300"/>
        <v>0</v>
      </c>
      <c r="BH538" s="65">
        <f t="shared" si="300"/>
        <v>0</v>
      </c>
      <c r="BI538" s="65">
        <f t="shared" si="298"/>
        <v>0</v>
      </c>
      <c r="BJ538" s="65">
        <f t="shared" si="298"/>
        <v>0</v>
      </c>
      <c r="BK538" s="65">
        <f t="shared" si="298"/>
        <v>0</v>
      </c>
    </row>
    <row r="539" spans="2:63" hidden="1" outlineLevel="1">
      <c r="B539" s="56" t="s">
        <v>46</v>
      </c>
      <c r="C539" s="56" t="s">
        <v>130</v>
      </c>
      <c r="D539" s="88">
        <f t="shared" si="274"/>
        <v>0</v>
      </c>
      <c r="E539" s="88">
        <f t="shared" si="275"/>
        <v>0.5</v>
      </c>
      <c r="F539" s="65">
        <f t="shared" si="276"/>
        <v>0</v>
      </c>
      <c r="G539" s="65">
        <f t="shared" si="277"/>
        <v>0</v>
      </c>
      <c r="H539" s="65">
        <f t="shared" si="278"/>
        <v>0</v>
      </c>
      <c r="J539" s="88">
        <f t="shared" si="279"/>
        <v>0.56175174526960858</v>
      </c>
      <c r="K539" s="88">
        <f t="shared" si="280"/>
        <v>0.37347058575775766</v>
      </c>
      <c r="L539" s="88">
        <f t="shared" si="281"/>
        <v>6.3472007244316689E-2</v>
      </c>
      <c r="M539" s="88">
        <f t="shared" si="282"/>
        <v>0</v>
      </c>
      <c r="N539" s="88">
        <f t="shared" si="283"/>
        <v>1.3056617283170651E-3</v>
      </c>
      <c r="O539" s="88">
        <f t="shared" si="284"/>
        <v>0</v>
      </c>
      <c r="P539" s="65">
        <f t="shared" si="285"/>
        <v>0</v>
      </c>
      <c r="Q539" s="65">
        <f t="shared" si="285"/>
        <v>0</v>
      </c>
      <c r="R539" s="65">
        <f t="shared" si="285"/>
        <v>0</v>
      </c>
      <c r="S539" s="65">
        <f t="shared" si="285"/>
        <v>0</v>
      </c>
      <c r="T539" s="65">
        <f t="shared" si="286"/>
        <v>0</v>
      </c>
      <c r="U539" s="65">
        <f t="shared" si="286"/>
        <v>0</v>
      </c>
      <c r="V539" s="89">
        <f t="shared" si="287"/>
        <v>0</v>
      </c>
      <c r="W539" s="89">
        <f t="shared" si="288"/>
        <v>0</v>
      </c>
      <c r="X539" s="89">
        <f t="shared" si="289"/>
        <v>0</v>
      </c>
      <c r="Y539" s="89">
        <f t="shared" si="290"/>
        <v>0</v>
      </c>
      <c r="Z539" s="89">
        <f t="shared" si="291"/>
        <v>0</v>
      </c>
      <c r="AA539" s="89">
        <f t="shared" si="291"/>
        <v>0</v>
      </c>
      <c r="AB539" s="89">
        <f t="shared" si="292"/>
        <v>0</v>
      </c>
      <c r="AC539" s="89">
        <f t="shared" si="293"/>
        <v>0</v>
      </c>
      <c r="AD539" s="89">
        <f t="shared" si="294"/>
        <v>0</v>
      </c>
      <c r="AE539" s="89">
        <f t="shared" si="295"/>
        <v>0</v>
      </c>
      <c r="AF539" s="89">
        <f t="shared" si="296"/>
        <v>0</v>
      </c>
      <c r="AG539" s="89">
        <f t="shared" si="296"/>
        <v>0</v>
      </c>
      <c r="AH539" s="65">
        <v>426801</v>
      </c>
      <c r="AI539" s="65">
        <v>283751</v>
      </c>
      <c r="AJ539" s="65">
        <v>48224</v>
      </c>
      <c r="AK539" s="65">
        <v>0</v>
      </c>
      <c r="AL539" s="65">
        <v>992</v>
      </c>
      <c r="AM539" s="65">
        <v>0</v>
      </c>
      <c r="AN539" s="89">
        <v>789479480</v>
      </c>
      <c r="AO539" s="89">
        <v>494583760</v>
      </c>
      <c r="AP539" s="89">
        <v>83619026</v>
      </c>
      <c r="AQ539" s="89">
        <v>0</v>
      </c>
      <c r="AR539" s="89">
        <v>2582235</v>
      </c>
      <c r="AS539" s="89">
        <v>0</v>
      </c>
      <c r="AT539" s="89">
        <v>552726185</v>
      </c>
      <c r="AU539" s="89">
        <v>339651813</v>
      </c>
      <c r="AV539" s="89">
        <v>68630300</v>
      </c>
      <c r="AW539" s="89">
        <v>0</v>
      </c>
      <c r="AX539" s="89">
        <v>1502565</v>
      </c>
      <c r="AY539" s="89">
        <v>0</v>
      </c>
      <c r="AZ539" s="65">
        <f t="shared" si="299"/>
        <v>1849.7601458290867</v>
      </c>
      <c r="BA539" s="65">
        <f t="shared" si="299"/>
        <v>1743.0203241574479</v>
      </c>
      <c r="BB539" s="65">
        <f t="shared" si="299"/>
        <v>1733.9711761778367</v>
      </c>
      <c r="BC539" s="65">
        <f t="shared" si="297"/>
        <v>0</v>
      </c>
      <c r="BD539" s="65">
        <f t="shared" si="297"/>
        <v>2603.0594758064517</v>
      </c>
      <c r="BE539" s="65">
        <f t="shared" si="297"/>
        <v>0</v>
      </c>
      <c r="BF539" s="65">
        <f t="shared" si="300"/>
        <v>1295.0442595026723</v>
      </c>
      <c r="BG539" s="65">
        <f t="shared" si="300"/>
        <v>1197.0065761882777</v>
      </c>
      <c r="BH539" s="65">
        <f t="shared" si="300"/>
        <v>1423.1565195753151</v>
      </c>
      <c r="BI539" s="65">
        <f t="shared" si="298"/>
        <v>0</v>
      </c>
      <c r="BJ539" s="65">
        <f t="shared" si="298"/>
        <v>1514.6824596774193</v>
      </c>
      <c r="BK539" s="65">
        <f t="shared" si="298"/>
        <v>0</v>
      </c>
    </row>
    <row r="540" spans="2:63" hidden="1" outlineLevel="1">
      <c r="B540" s="56" t="s">
        <v>46</v>
      </c>
      <c r="C540" s="56" t="s">
        <v>131</v>
      </c>
      <c r="D540" s="88">
        <f t="shared" si="274"/>
        <v>0</v>
      </c>
      <c r="E540" s="88">
        <f t="shared" si="275"/>
        <v>0</v>
      </c>
      <c r="F540" s="65">
        <f t="shared" si="276"/>
        <v>0</v>
      </c>
      <c r="G540" s="65">
        <f t="shared" si="277"/>
        <v>0</v>
      </c>
      <c r="H540" s="65">
        <f t="shared" si="278"/>
        <v>0</v>
      </c>
      <c r="J540" s="88">
        <f t="shared" si="279"/>
        <v>0.30233918275901323</v>
      </c>
      <c r="K540" s="88">
        <f t="shared" si="280"/>
        <v>0.12386860133278009</v>
      </c>
      <c r="L540" s="88">
        <f t="shared" si="281"/>
        <v>0.13222723531624195</v>
      </c>
      <c r="M540" s="88">
        <f t="shared" si="282"/>
        <v>0.1679988102863024</v>
      </c>
      <c r="N540" s="88">
        <f t="shared" si="283"/>
        <v>0.21758625555448893</v>
      </c>
      <c r="O540" s="88">
        <f t="shared" si="284"/>
        <v>5.5979914751173407E-2</v>
      </c>
      <c r="P540" s="65">
        <f t="shared" si="285"/>
        <v>0</v>
      </c>
      <c r="Q540" s="65">
        <f t="shared" si="285"/>
        <v>0</v>
      </c>
      <c r="R540" s="65">
        <f t="shared" si="285"/>
        <v>0</v>
      </c>
      <c r="S540" s="65">
        <f t="shared" si="285"/>
        <v>0</v>
      </c>
      <c r="T540" s="65">
        <f t="shared" si="286"/>
        <v>0</v>
      </c>
      <c r="U540" s="65">
        <f t="shared" si="286"/>
        <v>0</v>
      </c>
      <c r="V540" s="89">
        <f t="shared" si="287"/>
        <v>0</v>
      </c>
      <c r="W540" s="89">
        <f t="shared" si="288"/>
        <v>0</v>
      </c>
      <c r="X540" s="89">
        <f t="shared" si="289"/>
        <v>0</v>
      </c>
      <c r="Y540" s="89">
        <f t="shared" si="290"/>
        <v>0</v>
      </c>
      <c r="Z540" s="89">
        <f t="shared" si="291"/>
        <v>0</v>
      </c>
      <c r="AA540" s="89">
        <f t="shared" si="291"/>
        <v>0</v>
      </c>
      <c r="AB540" s="89">
        <f t="shared" si="292"/>
        <v>0</v>
      </c>
      <c r="AC540" s="89">
        <f t="shared" si="293"/>
        <v>0</v>
      </c>
      <c r="AD540" s="89">
        <f t="shared" si="294"/>
        <v>0</v>
      </c>
      <c r="AE540" s="89">
        <f t="shared" si="295"/>
        <v>0</v>
      </c>
      <c r="AF540" s="89">
        <f t="shared" si="296"/>
        <v>0</v>
      </c>
      <c r="AG540" s="89">
        <f t="shared" si="296"/>
        <v>0</v>
      </c>
      <c r="AH540" s="65">
        <v>0</v>
      </c>
      <c r="AI540" s="65">
        <v>0</v>
      </c>
      <c r="AJ540" s="65">
        <v>0</v>
      </c>
      <c r="AK540" s="65">
        <v>0</v>
      </c>
      <c r="AL540" s="65">
        <v>0</v>
      </c>
      <c r="AM540" s="65">
        <v>0</v>
      </c>
      <c r="AN540" s="89">
        <v>0</v>
      </c>
      <c r="AO540" s="89">
        <v>0</v>
      </c>
      <c r="AP540" s="89">
        <v>0</v>
      </c>
      <c r="AQ540" s="89">
        <v>0</v>
      </c>
      <c r="AR540" s="89">
        <v>0</v>
      </c>
      <c r="AS540" s="89">
        <v>0</v>
      </c>
      <c r="AT540" s="89">
        <v>0</v>
      </c>
      <c r="AU540" s="89">
        <v>0</v>
      </c>
      <c r="AV540" s="89">
        <v>0</v>
      </c>
      <c r="AW540" s="89">
        <v>0</v>
      </c>
      <c r="AX540" s="89">
        <v>0</v>
      </c>
      <c r="AY540" s="89">
        <v>0</v>
      </c>
      <c r="AZ540" s="65">
        <f t="shared" si="299"/>
        <v>0</v>
      </c>
      <c r="BA540" s="65">
        <f t="shared" si="299"/>
        <v>0</v>
      </c>
      <c r="BB540" s="65">
        <f t="shared" si="299"/>
        <v>0</v>
      </c>
      <c r="BC540" s="65">
        <f t="shared" si="297"/>
        <v>0</v>
      </c>
      <c r="BD540" s="65">
        <f t="shared" si="297"/>
        <v>0</v>
      </c>
      <c r="BE540" s="65">
        <f t="shared" si="297"/>
        <v>0</v>
      </c>
      <c r="BF540" s="65">
        <f t="shared" si="300"/>
        <v>0</v>
      </c>
      <c r="BG540" s="65">
        <f t="shared" si="300"/>
        <v>0</v>
      </c>
      <c r="BH540" s="65">
        <f t="shared" si="300"/>
        <v>0</v>
      </c>
      <c r="BI540" s="65">
        <f t="shared" si="298"/>
        <v>0</v>
      </c>
      <c r="BJ540" s="65">
        <f t="shared" si="298"/>
        <v>0</v>
      </c>
      <c r="BK540" s="65">
        <f t="shared" si="298"/>
        <v>0</v>
      </c>
    </row>
    <row r="541" spans="2:63" hidden="1" outlineLevel="1">
      <c r="B541" s="56" t="s">
        <v>46</v>
      </c>
      <c r="C541" s="56" t="s">
        <v>132</v>
      </c>
      <c r="D541" s="88">
        <f t="shared" si="274"/>
        <v>0</v>
      </c>
      <c r="E541" s="88">
        <f t="shared" si="275"/>
        <v>0</v>
      </c>
      <c r="F541" s="65">
        <f t="shared" si="276"/>
        <v>0</v>
      </c>
      <c r="G541" s="65">
        <f t="shared" si="277"/>
        <v>0</v>
      </c>
      <c r="H541" s="65">
        <f t="shared" si="278"/>
        <v>0</v>
      </c>
      <c r="J541" s="88">
        <f t="shared" si="279"/>
        <v>0.30233918275901323</v>
      </c>
      <c r="K541" s="88">
        <f t="shared" si="280"/>
        <v>0.12386860133278009</v>
      </c>
      <c r="L541" s="88">
        <f t="shared" si="281"/>
        <v>0.13222723531624195</v>
      </c>
      <c r="M541" s="88">
        <f t="shared" si="282"/>
        <v>0.1679988102863024</v>
      </c>
      <c r="N541" s="88">
        <f t="shared" si="283"/>
        <v>0.21758625555448893</v>
      </c>
      <c r="O541" s="88">
        <f t="shared" si="284"/>
        <v>5.5979914751173407E-2</v>
      </c>
      <c r="P541" s="65">
        <f t="shared" si="285"/>
        <v>0</v>
      </c>
      <c r="Q541" s="65">
        <f t="shared" si="285"/>
        <v>0</v>
      </c>
      <c r="R541" s="65">
        <f t="shared" si="285"/>
        <v>0</v>
      </c>
      <c r="S541" s="65">
        <f t="shared" si="285"/>
        <v>0</v>
      </c>
      <c r="T541" s="65">
        <f t="shared" si="286"/>
        <v>0</v>
      </c>
      <c r="U541" s="65">
        <f t="shared" si="286"/>
        <v>0</v>
      </c>
      <c r="V541" s="89">
        <f t="shared" si="287"/>
        <v>0</v>
      </c>
      <c r="W541" s="89">
        <f t="shared" si="288"/>
        <v>0</v>
      </c>
      <c r="X541" s="89">
        <f t="shared" si="289"/>
        <v>0</v>
      </c>
      <c r="Y541" s="89">
        <f t="shared" si="290"/>
        <v>0</v>
      </c>
      <c r="Z541" s="89">
        <f t="shared" si="291"/>
        <v>0</v>
      </c>
      <c r="AA541" s="89">
        <f t="shared" si="291"/>
        <v>0</v>
      </c>
      <c r="AB541" s="89">
        <f t="shared" si="292"/>
        <v>0</v>
      </c>
      <c r="AC541" s="89">
        <f t="shared" si="293"/>
        <v>0</v>
      </c>
      <c r="AD541" s="89">
        <f t="shared" si="294"/>
        <v>0</v>
      </c>
      <c r="AE541" s="89">
        <f t="shared" si="295"/>
        <v>0</v>
      </c>
      <c r="AF541" s="89">
        <f t="shared" si="296"/>
        <v>0</v>
      </c>
      <c r="AG541" s="89">
        <f t="shared" si="296"/>
        <v>0</v>
      </c>
      <c r="AH541" s="65">
        <v>0</v>
      </c>
      <c r="AI541" s="65">
        <v>0</v>
      </c>
      <c r="AJ541" s="65">
        <v>0</v>
      </c>
      <c r="AK541" s="65">
        <v>0</v>
      </c>
      <c r="AL541" s="65">
        <v>0</v>
      </c>
      <c r="AM541" s="65">
        <v>0</v>
      </c>
      <c r="AN541" s="89">
        <v>0</v>
      </c>
      <c r="AO541" s="89">
        <v>0</v>
      </c>
      <c r="AP541" s="89">
        <v>0</v>
      </c>
      <c r="AQ541" s="89">
        <v>0</v>
      </c>
      <c r="AR541" s="89">
        <v>0</v>
      </c>
      <c r="AS541" s="89">
        <v>0</v>
      </c>
      <c r="AT541" s="89">
        <v>0</v>
      </c>
      <c r="AU541" s="89">
        <v>0</v>
      </c>
      <c r="AV541" s="89">
        <v>0</v>
      </c>
      <c r="AW541" s="89">
        <v>0</v>
      </c>
      <c r="AX541" s="89">
        <v>0</v>
      </c>
      <c r="AY541" s="89">
        <v>0</v>
      </c>
      <c r="AZ541" s="65">
        <f t="shared" si="299"/>
        <v>0</v>
      </c>
      <c r="BA541" s="65">
        <f t="shared" si="299"/>
        <v>0</v>
      </c>
      <c r="BB541" s="65">
        <f t="shared" si="299"/>
        <v>0</v>
      </c>
      <c r="BC541" s="65">
        <f t="shared" si="297"/>
        <v>0</v>
      </c>
      <c r="BD541" s="65">
        <f t="shared" si="297"/>
        <v>0</v>
      </c>
      <c r="BE541" s="65">
        <f t="shared" si="297"/>
        <v>0</v>
      </c>
      <c r="BF541" s="65">
        <f t="shared" si="300"/>
        <v>0</v>
      </c>
      <c r="BG541" s="65">
        <f t="shared" si="300"/>
        <v>0</v>
      </c>
      <c r="BH541" s="65">
        <f t="shared" si="300"/>
        <v>0</v>
      </c>
      <c r="BI541" s="65">
        <f t="shared" si="298"/>
        <v>0</v>
      </c>
      <c r="BJ541" s="65">
        <f t="shared" si="298"/>
        <v>0</v>
      </c>
      <c r="BK541" s="65">
        <f t="shared" si="298"/>
        <v>0</v>
      </c>
    </row>
    <row r="542" spans="2:63" hidden="1" outlineLevel="1">
      <c r="B542" s="56" t="s">
        <v>46</v>
      </c>
      <c r="C542" s="56" t="s">
        <v>133</v>
      </c>
      <c r="D542" s="88">
        <f t="shared" si="274"/>
        <v>0</v>
      </c>
      <c r="E542" s="88">
        <f t="shared" si="275"/>
        <v>0</v>
      </c>
      <c r="F542" s="65">
        <f t="shared" si="276"/>
        <v>0</v>
      </c>
      <c r="G542" s="65">
        <f t="shared" si="277"/>
        <v>0</v>
      </c>
      <c r="H542" s="65">
        <f t="shared" si="278"/>
        <v>0</v>
      </c>
      <c r="J542" s="88">
        <f t="shared" si="279"/>
        <v>0.30233918275901323</v>
      </c>
      <c r="K542" s="88">
        <f t="shared" si="280"/>
        <v>0.12386860133278009</v>
      </c>
      <c r="L542" s="88">
        <f t="shared" si="281"/>
        <v>0.13222723531624195</v>
      </c>
      <c r="M542" s="88">
        <f t="shared" si="282"/>
        <v>0.1679988102863024</v>
      </c>
      <c r="N542" s="88">
        <f t="shared" si="283"/>
        <v>0.21758625555448893</v>
      </c>
      <c r="O542" s="88">
        <f t="shared" si="284"/>
        <v>5.5979914751173407E-2</v>
      </c>
      <c r="P542" s="65">
        <f t="shared" si="285"/>
        <v>0</v>
      </c>
      <c r="Q542" s="65">
        <f t="shared" si="285"/>
        <v>0</v>
      </c>
      <c r="R542" s="65">
        <f t="shared" si="285"/>
        <v>0</v>
      </c>
      <c r="S542" s="65">
        <f t="shared" si="285"/>
        <v>0</v>
      </c>
      <c r="T542" s="65">
        <f t="shared" si="286"/>
        <v>0</v>
      </c>
      <c r="U542" s="65">
        <f t="shared" si="286"/>
        <v>0</v>
      </c>
      <c r="V542" s="89">
        <f t="shared" si="287"/>
        <v>0</v>
      </c>
      <c r="W542" s="89">
        <f t="shared" si="288"/>
        <v>0</v>
      </c>
      <c r="X542" s="89">
        <f t="shared" si="289"/>
        <v>0</v>
      </c>
      <c r="Y542" s="89">
        <f t="shared" si="290"/>
        <v>0</v>
      </c>
      <c r="Z542" s="89">
        <f t="shared" si="291"/>
        <v>0</v>
      </c>
      <c r="AA542" s="89">
        <f t="shared" si="291"/>
        <v>0</v>
      </c>
      <c r="AB542" s="89">
        <f t="shared" si="292"/>
        <v>0</v>
      </c>
      <c r="AC542" s="89">
        <f t="shared" si="293"/>
        <v>0</v>
      </c>
      <c r="AD542" s="89">
        <f t="shared" si="294"/>
        <v>0</v>
      </c>
      <c r="AE542" s="89">
        <f t="shared" si="295"/>
        <v>0</v>
      </c>
      <c r="AF542" s="89">
        <f t="shared" si="296"/>
        <v>0</v>
      </c>
      <c r="AG542" s="89">
        <f t="shared" si="296"/>
        <v>0</v>
      </c>
      <c r="AH542" s="65">
        <v>0</v>
      </c>
      <c r="AI542" s="65">
        <v>0</v>
      </c>
      <c r="AJ542" s="65">
        <v>0</v>
      </c>
      <c r="AK542" s="65">
        <v>0</v>
      </c>
      <c r="AL542" s="65">
        <v>0</v>
      </c>
      <c r="AM542" s="65">
        <v>0</v>
      </c>
      <c r="AN542" s="89">
        <v>0</v>
      </c>
      <c r="AO542" s="89">
        <v>0</v>
      </c>
      <c r="AP542" s="89">
        <v>0</v>
      </c>
      <c r="AQ542" s="89">
        <v>0</v>
      </c>
      <c r="AR542" s="89">
        <v>0</v>
      </c>
      <c r="AS542" s="89">
        <v>0</v>
      </c>
      <c r="AT542" s="89">
        <v>0</v>
      </c>
      <c r="AU542" s="89">
        <v>0</v>
      </c>
      <c r="AV542" s="89">
        <v>0</v>
      </c>
      <c r="AW542" s="89">
        <v>0</v>
      </c>
      <c r="AX542" s="89">
        <v>0</v>
      </c>
      <c r="AY542" s="89">
        <v>0</v>
      </c>
      <c r="AZ542" s="65">
        <f t="shared" si="299"/>
        <v>0</v>
      </c>
      <c r="BA542" s="65">
        <f t="shared" si="299"/>
        <v>0</v>
      </c>
      <c r="BB542" s="65">
        <f t="shared" si="299"/>
        <v>0</v>
      </c>
      <c r="BC542" s="65">
        <f t="shared" si="297"/>
        <v>0</v>
      </c>
      <c r="BD542" s="65">
        <f t="shared" si="297"/>
        <v>0</v>
      </c>
      <c r="BE542" s="65">
        <f t="shared" si="297"/>
        <v>0</v>
      </c>
      <c r="BF542" s="65">
        <f t="shared" si="300"/>
        <v>0</v>
      </c>
      <c r="BG542" s="65">
        <f t="shared" si="300"/>
        <v>0</v>
      </c>
      <c r="BH542" s="65">
        <f t="shared" si="300"/>
        <v>0</v>
      </c>
      <c r="BI542" s="65">
        <f t="shared" si="298"/>
        <v>0</v>
      </c>
      <c r="BJ542" s="65">
        <f t="shared" si="298"/>
        <v>0</v>
      </c>
      <c r="BK542" s="65">
        <f t="shared" si="298"/>
        <v>0</v>
      </c>
    </row>
    <row r="543" spans="2:63" hidden="1" outlineLevel="1">
      <c r="B543" s="56" t="s">
        <v>46</v>
      </c>
      <c r="C543" s="56" t="s">
        <v>134</v>
      </c>
      <c r="D543" s="88">
        <f t="shared" si="274"/>
        <v>0</v>
      </c>
      <c r="E543" s="88">
        <f t="shared" si="275"/>
        <v>0</v>
      </c>
      <c r="F543" s="65">
        <f t="shared" si="276"/>
        <v>0</v>
      </c>
      <c r="G543" s="65">
        <f t="shared" si="277"/>
        <v>0</v>
      </c>
      <c r="H543" s="65">
        <f t="shared" si="278"/>
        <v>0</v>
      </c>
      <c r="J543" s="88">
        <f t="shared" si="279"/>
        <v>0.30233918275901323</v>
      </c>
      <c r="K543" s="88">
        <f t="shared" si="280"/>
        <v>0.12386860133278009</v>
      </c>
      <c r="L543" s="88">
        <f t="shared" si="281"/>
        <v>0.13222723531624195</v>
      </c>
      <c r="M543" s="88">
        <f t="shared" si="282"/>
        <v>0.1679988102863024</v>
      </c>
      <c r="N543" s="88">
        <f t="shared" si="283"/>
        <v>0.21758625555448893</v>
      </c>
      <c r="O543" s="88">
        <f t="shared" si="284"/>
        <v>5.5979914751173407E-2</v>
      </c>
      <c r="P543" s="65">
        <f t="shared" si="285"/>
        <v>0</v>
      </c>
      <c r="Q543" s="65">
        <f t="shared" si="285"/>
        <v>0</v>
      </c>
      <c r="R543" s="65">
        <f t="shared" si="285"/>
        <v>0</v>
      </c>
      <c r="S543" s="65">
        <f t="shared" si="285"/>
        <v>0</v>
      </c>
      <c r="T543" s="65">
        <f t="shared" si="286"/>
        <v>0</v>
      </c>
      <c r="U543" s="65">
        <f t="shared" si="286"/>
        <v>0</v>
      </c>
      <c r="V543" s="89">
        <f t="shared" si="287"/>
        <v>0</v>
      </c>
      <c r="W543" s="89">
        <f t="shared" si="288"/>
        <v>0</v>
      </c>
      <c r="X543" s="89">
        <f t="shared" si="289"/>
        <v>0</v>
      </c>
      <c r="Y543" s="89">
        <f t="shared" si="290"/>
        <v>0</v>
      </c>
      <c r="Z543" s="89">
        <f t="shared" si="291"/>
        <v>0</v>
      </c>
      <c r="AA543" s="89">
        <f t="shared" si="291"/>
        <v>0</v>
      </c>
      <c r="AB543" s="89">
        <f t="shared" si="292"/>
        <v>0</v>
      </c>
      <c r="AC543" s="89">
        <f t="shared" si="293"/>
        <v>0</v>
      </c>
      <c r="AD543" s="89">
        <f t="shared" si="294"/>
        <v>0</v>
      </c>
      <c r="AE543" s="89">
        <f t="shared" si="295"/>
        <v>0</v>
      </c>
      <c r="AF543" s="89">
        <f t="shared" si="296"/>
        <v>0</v>
      </c>
      <c r="AG543" s="89">
        <f t="shared" si="296"/>
        <v>0</v>
      </c>
      <c r="AH543" s="65">
        <v>0</v>
      </c>
      <c r="AI543" s="65">
        <v>0</v>
      </c>
      <c r="AJ543" s="65">
        <v>0</v>
      </c>
      <c r="AK543" s="65">
        <v>0</v>
      </c>
      <c r="AL543" s="65">
        <v>0</v>
      </c>
      <c r="AM543" s="65">
        <v>0</v>
      </c>
      <c r="AN543" s="89">
        <v>0</v>
      </c>
      <c r="AO543" s="89">
        <v>0</v>
      </c>
      <c r="AP543" s="89">
        <v>0</v>
      </c>
      <c r="AQ543" s="89">
        <v>0</v>
      </c>
      <c r="AR543" s="89">
        <v>0</v>
      </c>
      <c r="AS543" s="89">
        <v>0</v>
      </c>
      <c r="AT543" s="89">
        <v>0</v>
      </c>
      <c r="AU543" s="89">
        <v>0</v>
      </c>
      <c r="AV543" s="89">
        <v>0</v>
      </c>
      <c r="AW543" s="89">
        <v>0</v>
      </c>
      <c r="AX543" s="89">
        <v>0</v>
      </c>
      <c r="AY543" s="89">
        <v>0</v>
      </c>
      <c r="AZ543" s="65">
        <f t="shared" si="299"/>
        <v>0</v>
      </c>
      <c r="BA543" s="65">
        <f t="shared" si="299"/>
        <v>0</v>
      </c>
      <c r="BB543" s="65">
        <f t="shared" si="299"/>
        <v>0</v>
      </c>
      <c r="BC543" s="65">
        <f t="shared" si="297"/>
        <v>0</v>
      </c>
      <c r="BD543" s="65">
        <f t="shared" si="297"/>
        <v>0</v>
      </c>
      <c r="BE543" s="65">
        <f t="shared" si="297"/>
        <v>0</v>
      </c>
      <c r="BF543" s="65">
        <f t="shared" si="300"/>
        <v>0</v>
      </c>
      <c r="BG543" s="65">
        <f t="shared" si="300"/>
        <v>0</v>
      </c>
      <c r="BH543" s="65">
        <f t="shared" si="300"/>
        <v>0</v>
      </c>
      <c r="BI543" s="65">
        <f t="shared" si="298"/>
        <v>0</v>
      </c>
      <c r="BJ543" s="65">
        <f t="shared" si="298"/>
        <v>0</v>
      </c>
      <c r="BK543" s="65">
        <f t="shared" si="298"/>
        <v>0</v>
      </c>
    </row>
    <row r="544" spans="2:63" hidden="1" outlineLevel="1">
      <c r="B544" s="56" t="s">
        <v>46</v>
      </c>
      <c r="C544" s="56" t="s">
        <v>39</v>
      </c>
      <c r="D544" s="88">
        <f t="shared" si="274"/>
        <v>0</v>
      </c>
      <c r="E544" s="88">
        <f t="shared" si="275"/>
        <v>0</v>
      </c>
      <c r="F544" s="65">
        <f t="shared" si="276"/>
        <v>0</v>
      </c>
      <c r="G544" s="65">
        <f t="shared" si="277"/>
        <v>0</v>
      </c>
      <c r="H544" s="65">
        <f t="shared" si="278"/>
        <v>0</v>
      </c>
      <c r="J544" s="88">
        <f t="shared" si="279"/>
        <v>0.32938290343360893</v>
      </c>
      <c r="K544" s="88">
        <f t="shared" si="280"/>
        <v>2.179648961798784E-3</v>
      </c>
      <c r="L544" s="88">
        <f t="shared" si="281"/>
        <v>0.66843744760459223</v>
      </c>
      <c r="M544" s="88">
        <f t="shared" si="282"/>
        <v>0</v>
      </c>
      <c r="N544" s="88">
        <f t="shared" si="283"/>
        <v>0</v>
      </c>
      <c r="O544" s="88">
        <f t="shared" si="284"/>
        <v>0</v>
      </c>
      <c r="P544" s="65">
        <f t="shared" si="285"/>
        <v>0</v>
      </c>
      <c r="Q544" s="65">
        <f t="shared" si="285"/>
        <v>0</v>
      </c>
      <c r="R544" s="65">
        <f t="shared" si="285"/>
        <v>0</v>
      </c>
      <c r="S544" s="65">
        <f t="shared" si="285"/>
        <v>0</v>
      </c>
      <c r="T544" s="65">
        <f t="shared" si="286"/>
        <v>0</v>
      </c>
      <c r="U544" s="65">
        <f t="shared" si="286"/>
        <v>0</v>
      </c>
      <c r="V544" s="89">
        <f t="shared" si="287"/>
        <v>0</v>
      </c>
      <c r="W544" s="89">
        <f t="shared" si="288"/>
        <v>0</v>
      </c>
      <c r="X544" s="89">
        <f t="shared" si="289"/>
        <v>0</v>
      </c>
      <c r="Y544" s="89">
        <f t="shared" si="290"/>
        <v>0</v>
      </c>
      <c r="Z544" s="89">
        <f t="shared" si="291"/>
        <v>0</v>
      </c>
      <c r="AA544" s="89">
        <f t="shared" si="291"/>
        <v>0</v>
      </c>
      <c r="AB544" s="89">
        <f t="shared" si="292"/>
        <v>0</v>
      </c>
      <c r="AC544" s="89">
        <f t="shared" si="293"/>
        <v>0</v>
      </c>
      <c r="AD544" s="89">
        <f t="shared" si="294"/>
        <v>0</v>
      </c>
      <c r="AE544" s="89">
        <f t="shared" si="295"/>
        <v>0</v>
      </c>
      <c r="AF544" s="89">
        <f t="shared" si="296"/>
        <v>0</v>
      </c>
      <c r="AG544" s="89">
        <f t="shared" si="296"/>
        <v>0</v>
      </c>
      <c r="AH544" s="65">
        <v>37326</v>
      </c>
      <c r="AI544" s="65">
        <v>247</v>
      </c>
      <c r="AJ544" s="65">
        <v>75748</v>
      </c>
      <c r="AK544" s="65">
        <v>0</v>
      </c>
      <c r="AL544" s="65">
        <v>0</v>
      </c>
      <c r="AM544" s="65">
        <v>0</v>
      </c>
      <c r="AN544" s="89">
        <v>65458789</v>
      </c>
      <c r="AO544" s="89">
        <v>466573</v>
      </c>
      <c r="AP544" s="89">
        <v>141616350</v>
      </c>
      <c r="AQ544" s="89">
        <v>0</v>
      </c>
      <c r="AR544" s="89">
        <v>0</v>
      </c>
      <c r="AS544" s="89">
        <v>0</v>
      </c>
      <c r="AT544" s="89">
        <v>48375756</v>
      </c>
      <c r="AU544" s="89">
        <v>292201</v>
      </c>
      <c r="AV544" s="89">
        <v>98635118</v>
      </c>
      <c r="AW544" s="89">
        <v>0</v>
      </c>
      <c r="AX544" s="89">
        <v>0</v>
      </c>
      <c r="AY544" s="89">
        <v>0</v>
      </c>
      <c r="AZ544" s="65">
        <f t="shared" si="299"/>
        <v>1753.7048973905589</v>
      </c>
      <c r="BA544" s="65">
        <f t="shared" si="299"/>
        <v>1888.9595141700404</v>
      </c>
      <c r="BB544" s="65">
        <f t="shared" si="299"/>
        <v>1869.5721339177271</v>
      </c>
      <c r="BC544" s="65">
        <f t="shared" si="297"/>
        <v>0</v>
      </c>
      <c r="BD544" s="65">
        <f t="shared" si="297"/>
        <v>0</v>
      </c>
      <c r="BE544" s="65">
        <f t="shared" si="297"/>
        <v>0</v>
      </c>
      <c r="BF544" s="65">
        <f t="shared" si="300"/>
        <v>1296.0337566307667</v>
      </c>
      <c r="BG544" s="65">
        <f t="shared" si="300"/>
        <v>1183</v>
      </c>
      <c r="BH544" s="65">
        <f t="shared" si="300"/>
        <v>1302.1481491260495</v>
      </c>
      <c r="BI544" s="65">
        <f t="shared" si="298"/>
        <v>0</v>
      </c>
      <c r="BJ544" s="65">
        <f t="shared" si="298"/>
        <v>0</v>
      </c>
      <c r="BK544" s="65">
        <f t="shared" si="298"/>
        <v>0</v>
      </c>
    </row>
    <row r="545" spans="2:63" hidden="1" outlineLevel="1">
      <c r="B545" s="56" t="s">
        <v>46</v>
      </c>
      <c r="C545" s="56" t="s">
        <v>38</v>
      </c>
      <c r="D545" s="88">
        <f t="shared" si="274"/>
        <v>0</v>
      </c>
      <c r="E545" s="88">
        <f t="shared" si="275"/>
        <v>0</v>
      </c>
      <c r="F545" s="65">
        <f t="shared" si="276"/>
        <v>0</v>
      </c>
      <c r="G545" s="65">
        <f t="shared" si="277"/>
        <v>0</v>
      </c>
      <c r="H545" s="65">
        <f t="shared" si="278"/>
        <v>0</v>
      </c>
      <c r="J545" s="88">
        <f t="shared" si="279"/>
        <v>0.30233918275901323</v>
      </c>
      <c r="K545" s="88">
        <f t="shared" si="280"/>
        <v>0.12386860133278009</v>
      </c>
      <c r="L545" s="88">
        <f t="shared" si="281"/>
        <v>0.13222723531624195</v>
      </c>
      <c r="M545" s="88">
        <f t="shared" si="282"/>
        <v>0.1679988102863024</v>
      </c>
      <c r="N545" s="88">
        <f t="shared" si="283"/>
        <v>0.21758625555448893</v>
      </c>
      <c r="O545" s="88">
        <f t="shared" si="284"/>
        <v>5.5979914751173407E-2</v>
      </c>
      <c r="P545" s="65">
        <f t="shared" si="285"/>
        <v>0</v>
      </c>
      <c r="Q545" s="65">
        <f t="shared" si="285"/>
        <v>0</v>
      </c>
      <c r="R545" s="65">
        <f t="shared" si="285"/>
        <v>0</v>
      </c>
      <c r="S545" s="65">
        <f t="shared" si="285"/>
        <v>0</v>
      </c>
      <c r="T545" s="65">
        <f t="shared" si="286"/>
        <v>0</v>
      </c>
      <c r="U545" s="65">
        <f t="shared" si="286"/>
        <v>0</v>
      </c>
      <c r="V545" s="89">
        <f t="shared" si="287"/>
        <v>0</v>
      </c>
      <c r="W545" s="89">
        <f t="shared" si="288"/>
        <v>0</v>
      </c>
      <c r="X545" s="89">
        <f t="shared" si="289"/>
        <v>0</v>
      </c>
      <c r="Y545" s="89">
        <f t="shared" si="290"/>
        <v>0</v>
      </c>
      <c r="Z545" s="89">
        <f t="shared" si="291"/>
        <v>0</v>
      </c>
      <c r="AA545" s="89">
        <f t="shared" si="291"/>
        <v>0</v>
      </c>
      <c r="AB545" s="89">
        <f t="shared" si="292"/>
        <v>0</v>
      </c>
      <c r="AC545" s="89">
        <f t="shared" si="293"/>
        <v>0</v>
      </c>
      <c r="AD545" s="89">
        <f t="shared" si="294"/>
        <v>0</v>
      </c>
      <c r="AE545" s="89">
        <f t="shared" si="295"/>
        <v>0</v>
      </c>
      <c r="AF545" s="89">
        <f t="shared" si="296"/>
        <v>0</v>
      </c>
      <c r="AG545" s="89">
        <f t="shared" si="296"/>
        <v>0</v>
      </c>
      <c r="AH545" s="65">
        <v>0</v>
      </c>
      <c r="AI545" s="65">
        <v>0</v>
      </c>
      <c r="AJ545" s="65">
        <v>0</v>
      </c>
      <c r="AK545" s="65">
        <v>0</v>
      </c>
      <c r="AL545" s="65">
        <v>0</v>
      </c>
      <c r="AM545" s="65">
        <v>0</v>
      </c>
      <c r="AN545" s="89">
        <v>0</v>
      </c>
      <c r="AO545" s="89">
        <v>0</v>
      </c>
      <c r="AP545" s="89">
        <v>0</v>
      </c>
      <c r="AQ545" s="89">
        <v>0</v>
      </c>
      <c r="AR545" s="89">
        <v>0</v>
      </c>
      <c r="AS545" s="89">
        <v>0</v>
      </c>
      <c r="AT545" s="89">
        <v>0</v>
      </c>
      <c r="AU545" s="89">
        <v>0</v>
      </c>
      <c r="AV545" s="89">
        <v>0</v>
      </c>
      <c r="AW545" s="89">
        <v>0</v>
      </c>
      <c r="AX545" s="89">
        <v>0</v>
      </c>
      <c r="AY545" s="89">
        <v>0</v>
      </c>
      <c r="AZ545" s="65">
        <f t="shared" si="299"/>
        <v>0</v>
      </c>
      <c r="BA545" s="65">
        <f t="shared" si="299"/>
        <v>0</v>
      </c>
      <c r="BB545" s="65">
        <f t="shared" si="299"/>
        <v>0</v>
      </c>
      <c r="BC545" s="65">
        <f t="shared" si="297"/>
        <v>0</v>
      </c>
      <c r="BD545" s="65">
        <f t="shared" si="297"/>
        <v>0</v>
      </c>
      <c r="BE545" s="65">
        <f t="shared" si="297"/>
        <v>0</v>
      </c>
      <c r="BF545" s="65">
        <f t="shared" si="300"/>
        <v>0</v>
      </c>
      <c r="BG545" s="65">
        <f t="shared" si="300"/>
        <v>0</v>
      </c>
      <c r="BH545" s="65">
        <f t="shared" si="300"/>
        <v>0</v>
      </c>
      <c r="BI545" s="65">
        <f t="shared" si="298"/>
        <v>0</v>
      </c>
      <c r="BJ545" s="65">
        <f t="shared" si="298"/>
        <v>0</v>
      </c>
      <c r="BK545" s="65">
        <f t="shared" si="298"/>
        <v>0</v>
      </c>
    </row>
    <row r="546" spans="2:63" hidden="1" outlineLevel="1">
      <c r="B546" s="56" t="s">
        <v>46</v>
      </c>
      <c r="C546" s="56" t="s">
        <v>37</v>
      </c>
      <c r="D546" s="88">
        <f t="shared" si="274"/>
        <v>0</v>
      </c>
      <c r="E546" s="88">
        <f t="shared" si="275"/>
        <v>0</v>
      </c>
      <c r="F546" s="65">
        <f t="shared" si="276"/>
        <v>0</v>
      </c>
      <c r="G546" s="65">
        <f t="shared" si="277"/>
        <v>0</v>
      </c>
      <c r="H546" s="65">
        <f t="shared" si="278"/>
        <v>0</v>
      </c>
      <c r="J546" s="88">
        <f t="shared" si="279"/>
        <v>0.30233918275901323</v>
      </c>
      <c r="K546" s="88">
        <f t="shared" si="280"/>
        <v>0.12386860133278009</v>
      </c>
      <c r="L546" s="88">
        <f t="shared" si="281"/>
        <v>0.13222723531624195</v>
      </c>
      <c r="M546" s="88">
        <f t="shared" si="282"/>
        <v>0.1679988102863024</v>
      </c>
      <c r="N546" s="88">
        <f t="shared" si="283"/>
        <v>0.21758625555448893</v>
      </c>
      <c r="O546" s="88">
        <f t="shared" si="284"/>
        <v>5.5979914751173407E-2</v>
      </c>
      <c r="P546" s="65">
        <f t="shared" si="285"/>
        <v>0</v>
      </c>
      <c r="Q546" s="65">
        <f t="shared" si="285"/>
        <v>0</v>
      </c>
      <c r="R546" s="65">
        <f t="shared" si="285"/>
        <v>0</v>
      </c>
      <c r="S546" s="65">
        <f t="shared" si="285"/>
        <v>0</v>
      </c>
      <c r="T546" s="65">
        <f t="shared" si="286"/>
        <v>0</v>
      </c>
      <c r="U546" s="65">
        <f t="shared" si="286"/>
        <v>0</v>
      </c>
      <c r="V546" s="89">
        <f t="shared" si="287"/>
        <v>0</v>
      </c>
      <c r="W546" s="89">
        <f t="shared" si="288"/>
        <v>0</v>
      </c>
      <c r="X546" s="89">
        <f t="shared" si="289"/>
        <v>0</v>
      </c>
      <c r="Y546" s="89">
        <f t="shared" si="290"/>
        <v>0</v>
      </c>
      <c r="Z546" s="89">
        <f t="shared" si="291"/>
        <v>0</v>
      </c>
      <c r="AA546" s="89">
        <f t="shared" si="291"/>
        <v>0</v>
      </c>
      <c r="AB546" s="89">
        <f t="shared" si="292"/>
        <v>0</v>
      </c>
      <c r="AC546" s="89">
        <f t="shared" si="293"/>
        <v>0</v>
      </c>
      <c r="AD546" s="89">
        <f t="shared" si="294"/>
        <v>0</v>
      </c>
      <c r="AE546" s="89">
        <f t="shared" si="295"/>
        <v>0</v>
      </c>
      <c r="AF546" s="89">
        <f t="shared" si="296"/>
        <v>0</v>
      </c>
      <c r="AG546" s="89">
        <f t="shared" si="296"/>
        <v>0</v>
      </c>
      <c r="AH546" s="65">
        <v>0</v>
      </c>
      <c r="AI546" s="65">
        <v>0</v>
      </c>
      <c r="AJ546" s="65">
        <v>0</v>
      </c>
      <c r="AK546" s="65">
        <v>0</v>
      </c>
      <c r="AL546" s="65">
        <v>0</v>
      </c>
      <c r="AM546" s="65">
        <v>0</v>
      </c>
      <c r="AN546" s="89">
        <v>0</v>
      </c>
      <c r="AO546" s="89">
        <v>0</v>
      </c>
      <c r="AP546" s="89">
        <v>0</v>
      </c>
      <c r="AQ546" s="89">
        <v>0</v>
      </c>
      <c r="AR546" s="89">
        <v>0</v>
      </c>
      <c r="AS546" s="89">
        <v>0</v>
      </c>
      <c r="AT546" s="89">
        <v>0</v>
      </c>
      <c r="AU546" s="89">
        <v>0</v>
      </c>
      <c r="AV546" s="89">
        <v>0</v>
      </c>
      <c r="AW546" s="89">
        <v>0</v>
      </c>
      <c r="AX546" s="89">
        <v>0</v>
      </c>
      <c r="AY546" s="89">
        <v>0</v>
      </c>
      <c r="AZ546" s="65">
        <f t="shared" si="299"/>
        <v>0</v>
      </c>
      <c r="BA546" s="65">
        <f t="shared" si="299"/>
        <v>0</v>
      </c>
      <c r="BB546" s="65">
        <f t="shared" si="299"/>
        <v>0</v>
      </c>
      <c r="BC546" s="65">
        <f t="shared" si="297"/>
        <v>0</v>
      </c>
      <c r="BD546" s="65">
        <f t="shared" si="297"/>
        <v>0</v>
      </c>
      <c r="BE546" s="65">
        <f t="shared" si="297"/>
        <v>0</v>
      </c>
      <c r="BF546" s="65">
        <f t="shared" si="300"/>
        <v>0</v>
      </c>
      <c r="BG546" s="65">
        <f t="shared" si="300"/>
        <v>0</v>
      </c>
      <c r="BH546" s="65">
        <f t="shared" si="300"/>
        <v>0</v>
      </c>
      <c r="BI546" s="65">
        <f t="shared" si="298"/>
        <v>0</v>
      </c>
      <c r="BJ546" s="65">
        <f t="shared" si="298"/>
        <v>0</v>
      </c>
      <c r="BK546" s="65">
        <f t="shared" si="298"/>
        <v>0</v>
      </c>
    </row>
    <row r="547" spans="2:63" hidden="1" outlineLevel="1">
      <c r="B547" s="56" t="s">
        <v>46</v>
      </c>
      <c r="C547" s="56" t="s">
        <v>36</v>
      </c>
      <c r="D547" s="88">
        <f t="shared" si="274"/>
        <v>0</v>
      </c>
      <c r="E547" s="88">
        <f t="shared" si="275"/>
        <v>0</v>
      </c>
      <c r="F547" s="65">
        <f t="shared" si="276"/>
        <v>0</v>
      </c>
      <c r="G547" s="65">
        <f t="shared" si="277"/>
        <v>0</v>
      </c>
      <c r="H547" s="65">
        <f t="shared" si="278"/>
        <v>0</v>
      </c>
      <c r="J547" s="88">
        <f t="shared" si="279"/>
        <v>0.30233918275901323</v>
      </c>
      <c r="K547" s="88">
        <f t="shared" si="280"/>
        <v>0.12386860133278009</v>
      </c>
      <c r="L547" s="88">
        <f t="shared" si="281"/>
        <v>0.13222723531624195</v>
      </c>
      <c r="M547" s="88">
        <f t="shared" si="282"/>
        <v>0.1679988102863024</v>
      </c>
      <c r="N547" s="88">
        <f t="shared" si="283"/>
        <v>0.21758625555448893</v>
      </c>
      <c r="O547" s="88">
        <f t="shared" si="284"/>
        <v>5.5979914751173407E-2</v>
      </c>
      <c r="P547" s="65">
        <f t="shared" si="285"/>
        <v>0</v>
      </c>
      <c r="Q547" s="65">
        <f t="shared" si="285"/>
        <v>0</v>
      </c>
      <c r="R547" s="65">
        <f t="shared" si="285"/>
        <v>0</v>
      </c>
      <c r="S547" s="65">
        <f t="shared" si="285"/>
        <v>0</v>
      </c>
      <c r="T547" s="65">
        <f t="shared" si="286"/>
        <v>0</v>
      </c>
      <c r="U547" s="65">
        <f t="shared" si="286"/>
        <v>0</v>
      </c>
      <c r="V547" s="89">
        <f t="shared" si="287"/>
        <v>0</v>
      </c>
      <c r="W547" s="89">
        <f t="shared" si="288"/>
        <v>0</v>
      </c>
      <c r="X547" s="89">
        <f t="shared" si="289"/>
        <v>0</v>
      </c>
      <c r="Y547" s="89">
        <f t="shared" si="290"/>
        <v>0</v>
      </c>
      <c r="Z547" s="89">
        <f t="shared" si="291"/>
        <v>0</v>
      </c>
      <c r="AA547" s="89">
        <f t="shared" si="291"/>
        <v>0</v>
      </c>
      <c r="AB547" s="89">
        <f t="shared" si="292"/>
        <v>0</v>
      </c>
      <c r="AC547" s="89">
        <f t="shared" si="293"/>
        <v>0</v>
      </c>
      <c r="AD547" s="89">
        <f t="shared" si="294"/>
        <v>0</v>
      </c>
      <c r="AE547" s="89">
        <f t="shared" si="295"/>
        <v>0</v>
      </c>
      <c r="AF547" s="89">
        <f t="shared" si="296"/>
        <v>0</v>
      </c>
      <c r="AG547" s="89">
        <f t="shared" si="296"/>
        <v>0</v>
      </c>
      <c r="AH547" s="65">
        <v>0</v>
      </c>
      <c r="AI547" s="65">
        <v>0</v>
      </c>
      <c r="AJ547" s="65">
        <v>0</v>
      </c>
      <c r="AK547" s="65">
        <v>0</v>
      </c>
      <c r="AL547" s="65">
        <v>0</v>
      </c>
      <c r="AM547" s="65">
        <v>0</v>
      </c>
      <c r="AN547" s="89">
        <v>0</v>
      </c>
      <c r="AO547" s="89">
        <v>0</v>
      </c>
      <c r="AP547" s="89">
        <v>0</v>
      </c>
      <c r="AQ547" s="89">
        <v>0</v>
      </c>
      <c r="AR547" s="89">
        <v>0</v>
      </c>
      <c r="AS547" s="89">
        <v>0</v>
      </c>
      <c r="AT547" s="89">
        <v>0</v>
      </c>
      <c r="AU547" s="89">
        <v>0</v>
      </c>
      <c r="AV547" s="89">
        <v>0</v>
      </c>
      <c r="AW547" s="89">
        <v>0</v>
      </c>
      <c r="AX547" s="89">
        <v>0</v>
      </c>
      <c r="AY547" s="89">
        <v>0</v>
      </c>
      <c r="AZ547" s="65">
        <f t="shared" si="299"/>
        <v>0</v>
      </c>
      <c r="BA547" s="65">
        <f t="shared" si="299"/>
        <v>0</v>
      </c>
      <c r="BB547" s="65">
        <f t="shared" si="299"/>
        <v>0</v>
      </c>
      <c r="BC547" s="65">
        <f t="shared" si="297"/>
        <v>0</v>
      </c>
      <c r="BD547" s="65">
        <f t="shared" si="297"/>
        <v>0</v>
      </c>
      <c r="BE547" s="65">
        <f t="shared" si="297"/>
        <v>0</v>
      </c>
      <c r="BF547" s="65">
        <f t="shared" si="300"/>
        <v>0</v>
      </c>
      <c r="BG547" s="65">
        <f t="shared" si="300"/>
        <v>0</v>
      </c>
      <c r="BH547" s="65">
        <f t="shared" si="300"/>
        <v>0</v>
      </c>
      <c r="BI547" s="65">
        <f t="shared" si="298"/>
        <v>0</v>
      </c>
      <c r="BJ547" s="65">
        <f t="shared" si="298"/>
        <v>0</v>
      </c>
      <c r="BK547" s="65">
        <f t="shared" si="298"/>
        <v>0</v>
      </c>
    </row>
    <row r="548" spans="2:63" hidden="1" outlineLevel="1">
      <c r="B548" s="56" t="s">
        <v>46</v>
      </c>
      <c r="C548" s="56" t="s">
        <v>35</v>
      </c>
      <c r="D548" s="88">
        <f t="shared" si="274"/>
        <v>0</v>
      </c>
      <c r="E548" s="88">
        <f t="shared" si="275"/>
        <v>0</v>
      </c>
      <c r="F548" s="65">
        <f t="shared" si="276"/>
        <v>0</v>
      </c>
      <c r="G548" s="65">
        <f t="shared" si="277"/>
        <v>0</v>
      </c>
      <c r="H548" s="65">
        <f t="shared" si="278"/>
        <v>0</v>
      </c>
      <c r="J548" s="88">
        <f t="shared" si="279"/>
        <v>0.30233918275901323</v>
      </c>
      <c r="K548" s="88">
        <f t="shared" si="280"/>
        <v>0.12386860133278009</v>
      </c>
      <c r="L548" s="88">
        <f t="shared" si="281"/>
        <v>0.13222723531624195</v>
      </c>
      <c r="M548" s="88">
        <f t="shared" si="282"/>
        <v>0.1679988102863024</v>
      </c>
      <c r="N548" s="88">
        <f t="shared" si="283"/>
        <v>0.21758625555448893</v>
      </c>
      <c r="O548" s="88">
        <f t="shared" si="284"/>
        <v>5.5979914751173407E-2</v>
      </c>
      <c r="P548" s="65">
        <f t="shared" si="285"/>
        <v>0</v>
      </c>
      <c r="Q548" s="65">
        <f t="shared" si="285"/>
        <v>0</v>
      </c>
      <c r="R548" s="65">
        <f t="shared" si="285"/>
        <v>0</v>
      </c>
      <c r="S548" s="65">
        <f t="shared" si="285"/>
        <v>0</v>
      </c>
      <c r="T548" s="65">
        <f t="shared" si="286"/>
        <v>0</v>
      </c>
      <c r="U548" s="65">
        <f t="shared" si="286"/>
        <v>0</v>
      </c>
      <c r="V548" s="89">
        <f t="shared" si="287"/>
        <v>0</v>
      </c>
      <c r="W548" s="89">
        <f t="shared" si="288"/>
        <v>0</v>
      </c>
      <c r="X548" s="89">
        <f t="shared" si="289"/>
        <v>0</v>
      </c>
      <c r="Y548" s="89">
        <f t="shared" si="290"/>
        <v>0</v>
      </c>
      <c r="Z548" s="89">
        <f t="shared" si="291"/>
        <v>0</v>
      </c>
      <c r="AA548" s="89">
        <f t="shared" si="291"/>
        <v>0</v>
      </c>
      <c r="AB548" s="89">
        <f t="shared" si="292"/>
        <v>0</v>
      </c>
      <c r="AC548" s="89">
        <f t="shared" si="293"/>
        <v>0</v>
      </c>
      <c r="AD548" s="89">
        <f t="shared" si="294"/>
        <v>0</v>
      </c>
      <c r="AE548" s="89">
        <f t="shared" si="295"/>
        <v>0</v>
      </c>
      <c r="AF548" s="89">
        <f t="shared" si="296"/>
        <v>0</v>
      </c>
      <c r="AG548" s="89">
        <f t="shared" si="296"/>
        <v>0</v>
      </c>
      <c r="AH548" s="65">
        <v>0</v>
      </c>
      <c r="AI548" s="65">
        <v>0</v>
      </c>
      <c r="AJ548" s="65">
        <v>0</v>
      </c>
      <c r="AK548" s="65">
        <v>0</v>
      </c>
      <c r="AL548" s="65">
        <v>0</v>
      </c>
      <c r="AM548" s="65">
        <v>0</v>
      </c>
      <c r="AN548" s="89">
        <v>0</v>
      </c>
      <c r="AO548" s="89">
        <v>0</v>
      </c>
      <c r="AP548" s="89">
        <v>0</v>
      </c>
      <c r="AQ548" s="89">
        <v>0</v>
      </c>
      <c r="AR548" s="89">
        <v>0</v>
      </c>
      <c r="AS548" s="89">
        <v>0</v>
      </c>
      <c r="AT548" s="89">
        <v>0</v>
      </c>
      <c r="AU548" s="89">
        <v>0</v>
      </c>
      <c r="AV548" s="89">
        <v>0</v>
      </c>
      <c r="AW548" s="89">
        <v>0</v>
      </c>
      <c r="AX548" s="89">
        <v>0</v>
      </c>
      <c r="AY548" s="89">
        <v>0</v>
      </c>
      <c r="AZ548" s="65">
        <f t="shared" si="299"/>
        <v>0</v>
      </c>
      <c r="BA548" s="65">
        <f t="shared" si="299"/>
        <v>0</v>
      </c>
      <c r="BB548" s="65">
        <f t="shared" si="299"/>
        <v>0</v>
      </c>
      <c r="BC548" s="65">
        <f t="shared" si="297"/>
        <v>0</v>
      </c>
      <c r="BD548" s="65">
        <f t="shared" si="297"/>
        <v>0</v>
      </c>
      <c r="BE548" s="65">
        <f t="shared" si="297"/>
        <v>0</v>
      </c>
      <c r="BF548" s="65">
        <f t="shared" si="300"/>
        <v>0</v>
      </c>
      <c r="BG548" s="65">
        <f t="shared" si="300"/>
        <v>0</v>
      </c>
      <c r="BH548" s="65">
        <f t="shared" si="300"/>
        <v>0</v>
      </c>
      <c r="BI548" s="65">
        <f t="shared" si="298"/>
        <v>0</v>
      </c>
      <c r="BJ548" s="65">
        <f t="shared" si="298"/>
        <v>0</v>
      </c>
      <c r="BK548" s="65">
        <f t="shared" si="298"/>
        <v>0</v>
      </c>
    </row>
    <row r="549" spans="2:63" hidden="1" outlineLevel="1">
      <c r="B549" s="56" t="s">
        <v>46</v>
      </c>
      <c r="C549" s="56" t="s">
        <v>34</v>
      </c>
      <c r="D549" s="88">
        <f t="shared" si="274"/>
        <v>0</v>
      </c>
      <c r="E549" s="88">
        <f t="shared" si="275"/>
        <v>0</v>
      </c>
      <c r="F549" s="65">
        <f t="shared" si="276"/>
        <v>0</v>
      </c>
      <c r="G549" s="65">
        <f t="shared" si="277"/>
        <v>0</v>
      </c>
      <c r="H549" s="65">
        <f t="shared" si="278"/>
        <v>0</v>
      </c>
      <c r="J549" s="88">
        <f t="shared" si="279"/>
        <v>0.30233918275901323</v>
      </c>
      <c r="K549" s="88">
        <f t="shared" si="280"/>
        <v>0.12386860133278009</v>
      </c>
      <c r="L549" s="88">
        <f t="shared" si="281"/>
        <v>0.13222723531624195</v>
      </c>
      <c r="M549" s="88">
        <f t="shared" si="282"/>
        <v>0.1679988102863024</v>
      </c>
      <c r="N549" s="88">
        <f t="shared" si="283"/>
        <v>0.21758625555448893</v>
      </c>
      <c r="O549" s="88">
        <f t="shared" si="284"/>
        <v>5.5979914751173407E-2</v>
      </c>
      <c r="P549" s="65">
        <f t="shared" si="285"/>
        <v>0</v>
      </c>
      <c r="Q549" s="65">
        <f t="shared" si="285"/>
        <v>0</v>
      </c>
      <c r="R549" s="65">
        <f t="shared" si="285"/>
        <v>0</v>
      </c>
      <c r="S549" s="65">
        <f t="shared" si="285"/>
        <v>0</v>
      </c>
      <c r="T549" s="65">
        <f t="shared" si="286"/>
        <v>0</v>
      </c>
      <c r="U549" s="65">
        <f t="shared" si="286"/>
        <v>0</v>
      </c>
      <c r="V549" s="89">
        <f t="shared" si="287"/>
        <v>0</v>
      </c>
      <c r="W549" s="89">
        <f t="shared" si="288"/>
        <v>0</v>
      </c>
      <c r="X549" s="89">
        <f t="shared" si="289"/>
        <v>0</v>
      </c>
      <c r="Y549" s="89">
        <f t="shared" si="290"/>
        <v>0</v>
      </c>
      <c r="Z549" s="89">
        <f t="shared" si="291"/>
        <v>0</v>
      </c>
      <c r="AA549" s="89">
        <f t="shared" si="291"/>
        <v>0</v>
      </c>
      <c r="AB549" s="89">
        <f t="shared" si="292"/>
        <v>0</v>
      </c>
      <c r="AC549" s="89">
        <f t="shared" si="293"/>
        <v>0</v>
      </c>
      <c r="AD549" s="89">
        <f t="shared" si="294"/>
        <v>0</v>
      </c>
      <c r="AE549" s="89">
        <f t="shared" si="295"/>
        <v>0</v>
      </c>
      <c r="AF549" s="89">
        <f t="shared" si="296"/>
        <v>0</v>
      </c>
      <c r="AG549" s="89">
        <f t="shared" si="296"/>
        <v>0</v>
      </c>
      <c r="AH549" s="65">
        <v>0</v>
      </c>
      <c r="AI549" s="65">
        <v>0</v>
      </c>
      <c r="AJ549" s="65">
        <v>0</v>
      </c>
      <c r="AK549" s="65">
        <v>0</v>
      </c>
      <c r="AL549" s="65">
        <v>0</v>
      </c>
      <c r="AM549" s="65">
        <v>0</v>
      </c>
      <c r="AN549" s="89">
        <v>0</v>
      </c>
      <c r="AO549" s="89">
        <v>0</v>
      </c>
      <c r="AP549" s="89">
        <v>0</v>
      </c>
      <c r="AQ549" s="89">
        <v>0</v>
      </c>
      <c r="AR549" s="89">
        <v>0</v>
      </c>
      <c r="AS549" s="89">
        <v>0</v>
      </c>
      <c r="AT549" s="89">
        <v>0</v>
      </c>
      <c r="AU549" s="89">
        <v>0</v>
      </c>
      <c r="AV549" s="89">
        <v>0</v>
      </c>
      <c r="AW549" s="89">
        <v>0</v>
      </c>
      <c r="AX549" s="89">
        <v>0</v>
      </c>
      <c r="AY549" s="89">
        <v>0</v>
      </c>
      <c r="AZ549" s="65">
        <f t="shared" si="299"/>
        <v>0</v>
      </c>
      <c r="BA549" s="65">
        <f t="shared" si="299"/>
        <v>0</v>
      </c>
      <c r="BB549" s="65">
        <f t="shared" si="299"/>
        <v>0</v>
      </c>
      <c r="BC549" s="65">
        <f t="shared" si="297"/>
        <v>0</v>
      </c>
      <c r="BD549" s="65">
        <f t="shared" si="297"/>
        <v>0</v>
      </c>
      <c r="BE549" s="65">
        <f t="shared" si="297"/>
        <v>0</v>
      </c>
      <c r="BF549" s="65">
        <f t="shared" si="300"/>
        <v>0</v>
      </c>
      <c r="BG549" s="65">
        <f t="shared" si="300"/>
        <v>0</v>
      </c>
      <c r="BH549" s="65">
        <f t="shared" si="300"/>
        <v>0</v>
      </c>
      <c r="BI549" s="65">
        <f t="shared" si="298"/>
        <v>0</v>
      </c>
      <c r="BJ549" s="65">
        <f t="shared" si="298"/>
        <v>0</v>
      </c>
      <c r="BK549" s="65">
        <f t="shared" si="298"/>
        <v>0</v>
      </c>
    </row>
    <row r="550" spans="2:63" hidden="1" outlineLevel="1">
      <c r="B550" s="56" t="s">
        <v>46</v>
      </c>
      <c r="C550" s="56" t="s">
        <v>33</v>
      </c>
      <c r="D550" s="88">
        <f t="shared" si="274"/>
        <v>0</v>
      </c>
      <c r="E550" s="88">
        <f t="shared" si="275"/>
        <v>0</v>
      </c>
      <c r="F550" s="65">
        <f t="shared" si="276"/>
        <v>0</v>
      </c>
      <c r="G550" s="65">
        <f t="shared" si="277"/>
        <v>0</v>
      </c>
      <c r="H550" s="65">
        <f t="shared" si="278"/>
        <v>0</v>
      </c>
      <c r="J550" s="88">
        <f t="shared" si="279"/>
        <v>0.30233918275901323</v>
      </c>
      <c r="K550" s="88">
        <f t="shared" si="280"/>
        <v>0.12386860133278009</v>
      </c>
      <c r="L550" s="88">
        <f t="shared" si="281"/>
        <v>0.13222723531624195</v>
      </c>
      <c r="M550" s="88">
        <f t="shared" si="282"/>
        <v>0.1679988102863024</v>
      </c>
      <c r="N550" s="88">
        <f t="shared" si="283"/>
        <v>0.21758625555448893</v>
      </c>
      <c r="O550" s="88">
        <f t="shared" si="284"/>
        <v>5.5979914751173407E-2</v>
      </c>
      <c r="P550" s="65">
        <f t="shared" si="285"/>
        <v>0</v>
      </c>
      <c r="Q550" s="65">
        <f t="shared" si="285"/>
        <v>0</v>
      </c>
      <c r="R550" s="65">
        <f t="shared" si="285"/>
        <v>0</v>
      </c>
      <c r="S550" s="65">
        <f t="shared" si="285"/>
        <v>0</v>
      </c>
      <c r="T550" s="65">
        <f t="shared" si="286"/>
        <v>0</v>
      </c>
      <c r="U550" s="65">
        <f t="shared" si="286"/>
        <v>0</v>
      </c>
      <c r="V550" s="89">
        <f t="shared" si="287"/>
        <v>0</v>
      </c>
      <c r="W550" s="89">
        <f t="shared" si="288"/>
        <v>0</v>
      </c>
      <c r="X550" s="89">
        <f t="shared" si="289"/>
        <v>0</v>
      </c>
      <c r="Y550" s="89">
        <f t="shared" si="290"/>
        <v>0</v>
      </c>
      <c r="Z550" s="89">
        <f t="shared" si="291"/>
        <v>0</v>
      </c>
      <c r="AA550" s="89">
        <f t="shared" si="291"/>
        <v>0</v>
      </c>
      <c r="AB550" s="89">
        <f t="shared" si="292"/>
        <v>0</v>
      </c>
      <c r="AC550" s="89">
        <f t="shared" si="293"/>
        <v>0</v>
      </c>
      <c r="AD550" s="89">
        <f t="shared" si="294"/>
        <v>0</v>
      </c>
      <c r="AE550" s="89">
        <f t="shared" si="295"/>
        <v>0</v>
      </c>
      <c r="AF550" s="89">
        <f t="shared" si="296"/>
        <v>0</v>
      </c>
      <c r="AG550" s="89">
        <f t="shared" si="296"/>
        <v>0</v>
      </c>
      <c r="AH550" s="65">
        <v>0</v>
      </c>
      <c r="AI550" s="65">
        <v>0</v>
      </c>
      <c r="AJ550" s="65">
        <v>0</v>
      </c>
      <c r="AK550" s="65">
        <v>0</v>
      </c>
      <c r="AL550" s="65">
        <v>0</v>
      </c>
      <c r="AM550" s="65">
        <v>0</v>
      </c>
      <c r="AN550" s="89">
        <v>0</v>
      </c>
      <c r="AO550" s="89">
        <v>0</v>
      </c>
      <c r="AP550" s="89">
        <v>0</v>
      </c>
      <c r="AQ550" s="89">
        <v>0</v>
      </c>
      <c r="AR550" s="89">
        <v>0</v>
      </c>
      <c r="AS550" s="89">
        <v>0</v>
      </c>
      <c r="AT550" s="89">
        <v>0</v>
      </c>
      <c r="AU550" s="89">
        <v>0</v>
      </c>
      <c r="AV550" s="89">
        <v>0</v>
      </c>
      <c r="AW550" s="89">
        <v>0</v>
      </c>
      <c r="AX550" s="89">
        <v>0</v>
      </c>
      <c r="AY550" s="89">
        <v>0</v>
      </c>
      <c r="AZ550" s="65">
        <f t="shared" si="299"/>
        <v>0</v>
      </c>
      <c r="BA550" s="65">
        <f t="shared" si="299"/>
        <v>0</v>
      </c>
      <c r="BB550" s="65">
        <f t="shared" si="299"/>
        <v>0</v>
      </c>
      <c r="BC550" s="65">
        <f t="shared" si="297"/>
        <v>0</v>
      </c>
      <c r="BD550" s="65">
        <f t="shared" si="297"/>
        <v>0</v>
      </c>
      <c r="BE550" s="65">
        <f t="shared" si="297"/>
        <v>0</v>
      </c>
      <c r="BF550" s="65">
        <f t="shared" si="300"/>
        <v>0</v>
      </c>
      <c r="BG550" s="65">
        <f t="shared" si="300"/>
        <v>0</v>
      </c>
      <c r="BH550" s="65">
        <f t="shared" si="300"/>
        <v>0</v>
      </c>
      <c r="BI550" s="65">
        <f t="shared" si="298"/>
        <v>0</v>
      </c>
      <c r="BJ550" s="65">
        <f t="shared" si="298"/>
        <v>0</v>
      </c>
      <c r="BK550" s="65">
        <f t="shared" si="298"/>
        <v>0</v>
      </c>
    </row>
    <row r="551" spans="2:63" hidden="1" outlineLevel="1">
      <c r="B551" s="56" t="s">
        <v>46</v>
      </c>
      <c r="C551" s="56" t="s">
        <v>32</v>
      </c>
      <c r="D551" s="88">
        <f t="shared" si="274"/>
        <v>0</v>
      </c>
      <c r="E551" s="88">
        <f t="shared" si="275"/>
        <v>0</v>
      </c>
      <c r="F551" s="65">
        <f t="shared" si="276"/>
        <v>0</v>
      </c>
      <c r="G551" s="65">
        <f t="shared" si="277"/>
        <v>0</v>
      </c>
      <c r="H551" s="65">
        <f t="shared" si="278"/>
        <v>0</v>
      </c>
      <c r="J551" s="88">
        <f t="shared" si="279"/>
        <v>0.30233918275901323</v>
      </c>
      <c r="K551" s="88">
        <f t="shared" si="280"/>
        <v>0.12386860133278009</v>
      </c>
      <c r="L551" s="88">
        <f t="shared" si="281"/>
        <v>0.13222723531624195</v>
      </c>
      <c r="M551" s="88">
        <f t="shared" si="282"/>
        <v>0.1679988102863024</v>
      </c>
      <c r="N551" s="88">
        <f t="shared" si="283"/>
        <v>0.21758625555448893</v>
      </c>
      <c r="O551" s="88">
        <f t="shared" si="284"/>
        <v>5.5979914751173407E-2</v>
      </c>
      <c r="P551" s="65">
        <f t="shared" si="285"/>
        <v>0</v>
      </c>
      <c r="Q551" s="65">
        <f t="shared" si="285"/>
        <v>0</v>
      </c>
      <c r="R551" s="65">
        <f t="shared" si="285"/>
        <v>0</v>
      </c>
      <c r="S551" s="65">
        <f t="shared" si="285"/>
        <v>0</v>
      </c>
      <c r="T551" s="65">
        <f t="shared" si="286"/>
        <v>0</v>
      </c>
      <c r="U551" s="65">
        <f t="shared" si="286"/>
        <v>0</v>
      </c>
      <c r="V551" s="89">
        <f t="shared" si="287"/>
        <v>0</v>
      </c>
      <c r="W551" s="89">
        <f t="shared" si="288"/>
        <v>0</v>
      </c>
      <c r="X551" s="89">
        <f t="shared" si="289"/>
        <v>0</v>
      </c>
      <c r="Y551" s="89">
        <f t="shared" si="290"/>
        <v>0</v>
      </c>
      <c r="Z551" s="89">
        <f t="shared" si="291"/>
        <v>0</v>
      </c>
      <c r="AA551" s="89">
        <f t="shared" si="291"/>
        <v>0</v>
      </c>
      <c r="AB551" s="89">
        <f t="shared" si="292"/>
        <v>0</v>
      </c>
      <c r="AC551" s="89">
        <f t="shared" si="293"/>
        <v>0</v>
      </c>
      <c r="AD551" s="89">
        <f t="shared" si="294"/>
        <v>0</v>
      </c>
      <c r="AE551" s="89">
        <f t="shared" si="295"/>
        <v>0</v>
      </c>
      <c r="AF551" s="89">
        <f t="shared" si="296"/>
        <v>0</v>
      </c>
      <c r="AG551" s="89">
        <f t="shared" si="296"/>
        <v>0</v>
      </c>
      <c r="AH551" s="65">
        <v>0</v>
      </c>
      <c r="AI551" s="65">
        <v>0</v>
      </c>
      <c r="AJ551" s="65">
        <v>0</v>
      </c>
      <c r="AK551" s="65">
        <v>0</v>
      </c>
      <c r="AL551" s="65">
        <v>0</v>
      </c>
      <c r="AM551" s="65">
        <v>0</v>
      </c>
      <c r="AN551" s="89">
        <v>0</v>
      </c>
      <c r="AO551" s="89">
        <v>0</v>
      </c>
      <c r="AP551" s="89">
        <v>0</v>
      </c>
      <c r="AQ551" s="89">
        <v>0</v>
      </c>
      <c r="AR551" s="89">
        <v>0</v>
      </c>
      <c r="AS551" s="89">
        <v>0</v>
      </c>
      <c r="AT551" s="89">
        <v>0</v>
      </c>
      <c r="AU551" s="89">
        <v>0</v>
      </c>
      <c r="AV551" s="89">
        <v>0</v>
      </c>
      <c r="AW551" s="89">
        <v>0</v>
      </c>
      <c r="AX551" s="89">
        <v>0</v>
      </c>
      <c r="AY551" s="89">
        <v>0</v>
      </c>
      <c r="AZ551" s="65">
        <f t="shared" si="299"/>
        <v>0</v>
      </c>
      <c r="BA551" s="65">
        <f t="shared" si="299"/>
        <v>0</v>
      </c>
      <c r="BB551" s="65">
        <f t="shared" si="299"/>
        <v>0</v>
      </c>
      <c r="BC551" s="65">
        <f t="shared" si="297"/>
        <v>0</v>
      </c>
      <c r="BD551" s="65">
        <f t="shared" si="297"/>
        <v>0</v>
      </c>
      <c r="BE551" s="65">
        <f t="shared" si="297"/>
        <v>0</v>
      </c>
      <c r="BF551" s="65">
        <f t="shared" si="300"/>
        <v>0</v>
      </c>
      <c r="BG551" s="65">
        <f t="shared" si="300"/>
        <v>0</v>
      </c>
      <c r="BH551" s="65">
        <f t="shared" si="300"/>
        <v>0</v>
      </c>
      <c r="BI551" s="65">
        <f t="shared" si="298"/>
        <v>0</v>
      </c>
      <c r="BJ551" s="65">
        <f t="shared" si="298"/>
        <v>0</v>
      </c>
      <c r="BK551" s="65">
        <f t="shared" si="298"/>
        <v>0</v>
      </c>
    </row>
    <row r="552" spans="2:63" hidden="1" outlineLevel="1">
      <c r="B552" s="56" t="s">
        <v>46</v>
      </c>
      <c r="C552" s="56" t="s">
        <v>31</v>
      </c>
      <c r="D552" s="88">
        <f t="shared" si="274"/>
        <v>0</v>
      </c>
      <c r="E552" s="88">
        <f t="shared" si="275"/>
        <v>0</v>
      </c>
      <c r="F552" s="65">
        <f t="shared" si="276"/>
        <v>0</v>
      </c>
      <c r="G552" s="65">
        <f t="shared" si="277"/>
        <v>0</v>
      </c>
      <c r="H552" s="65">
        <f t="shared" si="278"/>
        <v>0</v>
      </c>
      <c r="J552" s="88">
        <f t="shared" si="279"/>
        <v>0.30233918275901323</v>
      </c>
      <c r="K552" s="88">
        <f t="shared" si="280"/>
        <v>0.12386860133278009</v>
      </c>
      <c r="L552" s="88">
        <f t="shared" si="281"/>
        <v>0.13222723531624195</v>
      </c>
      <c r="M552" s="88">
        <f t="shared" si="282"/>
        <v>0.1679988102863024</v>
      </c>
      <c r="N552" s="88">
        <f t="shared" si="283"/>
        <v>0.21758625555448893</v>
      </c>
      <c r="O552" s="88">
        <f t="shared" si="284"/>
        <v>5.5979914751173407E-2</v>
      </c>
      <c r="P552" s="65">
        <f t="shared" si="285"/>
        <v>0</v>
      </c>
      <c r="Q552" s="65">
        <f t="shared" si="285"/>
        <v>0</v>
      </c>
      <c r="R552" s="65">
        <f t="shared" si="285"/>
        <v>0</v>
      </c>
      <c r="S552" s="65">
        <f t="shared" si="285"/>
        <v>0</v>
      </c>
      <c r="T552" s="65">
        <f t="shared" si="286"/>
        <v>0</v>
      </c>
      <c r="U552" s="65">
        <f t="shared" si="286"/>
        <v>0</v>
      </c>
      <c r="V552" s="89">
        <f t="shared" si="287"/>
        <v>0</v>
      </c>
      <c r="W552" s="89">
        <f t="shared" si="288"/>
        <v>0</v>
      </c>
      <c r="X552" s="89">
        <f t="shared" si="289"/>
        <v>0</v>
      </c>
      <c r="Y552" s="89">
        <f t="shared" si="290"/>
        <v>0</v>
      </c>
      <c r="Z552" s="89">
        <f t="shared" si="291"/>
        <v>0</v>
      </c>
      <c r="AA552" s="89">
        <f t="shared" si="291"/>
        <v>0</v>
      </c>
      <c r="AB552" s="89">
        <f t="shared" si="292"/>
        <v>0</v>
      </c>
      <c r="AC552" s="89">
        <f t="shared" si="293"/>
        <v>0</v>
      </c>
      <c r="AD552" s="89">
        <f t="shared" si="294"/>
        <v>0</v>
      </c>
      <c r="AE552" s="89">
        <f t="shared" si="295"/>
        <v>0</v>
      </c>
      <c r="AF552" s="89">
        <f t="shared" si="296"/>
        <v>0</v>
      </c>
      <c r="AG552" s="89">
        <f t="shared" si="296"/>
        <v>0</v>
      </c>
      <c r="AH552" s="65">
        <v>0</v>
      </c>
      <c r="AI552" s="65">
        <v>0</v>
      </c>
      <c r="AJ552" s="65">
        <v>0</v>
      </c>
      <c r="AK552" s="65">
        <v>0</v>
      </c>
      <c r="AL552" s="65">
        <v>0</v>
      </c>
      <c r="AM552" s="65">
        <v>0</v>
      </c>
      <c r="AN552" s="89">
        <v>0</v>
      </c>
      <c r="AO552" s="89">
        <v>0</v>
      </c>
      <c r="AP552" s="89">
        <v>0</v>
      </c>
      <c r="AQ552" s="89">
        <v>0</v>
      </c>
      <c r="AR552" s="89">
        <v>0</v>
      </c>
      <c r="AS552" s="89">
        <v>0</v>
      </c>
      <c r="AT552" s="89">
        <v>0</v>
      </c>
      <c r="AU552" s="89">
        <v>0</v>
      </c>
      <c r="AV552" s="89">
        <v>0</v>
      </c>
      <c r="AW552" s="89">
        <v>0</v>
      </c>
      <c r="AX552" s="89">
        <v>0</v>
      </c>
      <c r="AY552" s="89">
        <v>0</v>
      </c>
      <c r="AZ552" s="65">
        <f t="shared" si="299"/>
        <v>0</v>
      </c>
      <c r="BA552" s="65">
        <f t="shared" si="299"/>
        <v>0</v>
      </c>
      <c r="BB552" s="65">
        <f t="shared" si="299"/>
        <v>0</v>
      </c>
      <c r="BC552" s="65">
        <f t="shared" si="297"/>
        <v>0</v>
      </c>
      <c r="BD552" s="65">
        <f t="shared" si="297"/>
        <v>0</v>
      </c>
      <c r="BE552" s="65">
        <f t="shared" si="297"/>
        <v>0</v>
      </c>
      <c r="BF552" s="65">
        <f t="shared" si="300"/>
        <v>0</v>
      </c>
      <c r="BG552" s="65">
        <f t="shared" si="300"/>
        <v>0</v>
      </c>
      <c r="BH552" s="65">
        <f t="shared" si="300"/>
        <v>0</v>
      </c>
      <c r="BI552" s="65">
        <f t="shared" si="298"/>
        <v>0</v>
      </c>
      <c r="BJ552" s="65">
        <f t="shared" si="298"/>
        <v>0</v>
      </c>
      <c r="BK552" s="65">
        <f t="shared" si="298"/>
        <v>0</v>
      </c>
    </row>
    <row r="553" spans="2:63" hidden="1" outlineLevel="1">
      <c r="B553" s="56" t="s">
        <v>46</v>
      </c>
      <c r="C553" s="56" t="s">
        <v>135</v>
      </c>
      <c r="D553" s="88">
        <f t="shared" si="274"/>
        <v>0</v>
      </c>
      <c r="E553" s="88">
        <f t="shared" si="275"/>
        <v>0</v>
      </c>
      <c r="F553" s="65">
        <f t="shared" si="276"/>
        <v>0</v>
      </c>
      <c r="G553" s="65">
        <f t="shared" si="277"/>
        <v>0</v>
      </c>
      <c r="H553" s="65">
        <f t="shared" si="278"/>
        <v>0</v>
      </c>
      <c r="J553" s="88">
        <f t="shared" si="279"/>
        <v>0.30233918275901323</v>
      </c>
      <c r="K553" s="88">
        <f t="shared" si="280"/>
        <v>0.12386860133278009</v>
      </c>
      <c r="L553" s="88">
        <f t="shared" si="281"/>
        <v>0.13222723531624195</v>
      </c>
      <c r="M553" s="88">
        <f t="shared" si="282"/>
        <v>0.1679988102863024</v>
      </c>
      <c r="N553" s="88">
        <f t="shared" si="283"/>
        <v>0.21758625555448893</v>
      </c>
      <c r="O553" s="88">
        <f t="shared" si="284"/>
        <v>5.5979914751173407E-2</v>
      </c>
      <c r="P553" s="65">
        <f t="shared" si="285"/>
        <v>0</v>
      </c>
      <c r="Q553" s="65">
        <f t="shared" si="285"/>
        <v>0</v>
      </c>
      <c r="R553" s="65">
        <f t="shared" si="285"/>
        <v>0</v>
      </c>
      <c r="S553" s="65">
        <f t="shared" si="285"/>
        <v>0</v>
      </c>
      <c r="T553" s="65">
        <f t="shared" si="286"/>
        <v>0</v>
      </c>
      <c r="U553" s="65">
        <f t="shared" si="286"/>
        <v>0</v>
      </c>
      <c r="V553" s="89">
        <f t="shared" si="287"/>
        <v>0</v>
      </c>
      <c r="W553" s="89">
        <f t="shared" si="288"/>
        <v>0</v>
      </c>
      <c r="X553" s="89">
        <f t="shared" si="289"/>
        <v>0</v>
      </c>
      <c r="Y553" s="89">
        <f t="shared" si="290"/>
        <v>0</v>
      </c>
      <c r="Z553" s="89">
        <f t="shared" si="291"/>
        <v>0</v>
      </c>
      <c r="AA553" s="89">
        <f t="shared" si="291"/>
        <v>0</v>
      </c>
      <c r="AB553" s="89">
        <f t="shared" si="292"/>
        <v>0</v>
      </c>
      <c r="AC553" s="89">
        <f t="shared" si="293"/>
        <v>0</v>
      </c>
      <c r="AD553" s="89">
        <f t="shared" si="294"/>
        <v>0</v>
      </c>
      <c r="AE553" s="89">
        <f t="shared" si="295"/>
        <v>0</v>
      </c>
      <c r="AF553" s="89">
        <f t="shared" si="296"/>
        <v>0</v>
      </c>
      <c r="AG553" s="89">
        <f t="shared" si="296"/>
        <v>0</v>
      </c>
      <c r="AH553" s="65">
        <v>0</v>
      </c>
      <c r="AI553" s="65">
        <v>0</v>
      </c>
      <c r="AJ553" s="65">
        <v>0</v>
      </c>
      <c r="AK553" s="65">
        <v>0</v>
      </c>
      <c r="AL553" s="65">
        <v>0</v>
      </c>
      <c r="AM553" s="65">
        <v>0</v>
      </c>
      <c r="AN553" s="89">
        <v>0</v>
      </c>
      <c r="AO553" s="89">
        <v>0</v>
      </c>
      <c r="AP553" s="89">
        <v>0</v>
      </c>
      <c r="AQ553" s="89">
        <v>0</v>
      </c>
      <c r="AR553" s="89">
        <v>0</v>
      </c>
      <c r="AS553" s="89">
        <v>0</v>
      </c>
      <c r="AT553" s="89">
        <v>0</v>
      </c>
      <c r="AU553" s="89">
        <v>0</v>
      </c>
      <c r="AV553" s="89">
        <v>0</v>
      </c>
      <c r="AW553" s="89">
        <v>0</v>
      </c>
      <c r="AX553" s="89">
        <v>0</v>
      </c>
      <c r="AY553" s="89">
        <v>0</v>
      </c>
      <c r="AZ553" s="65">
        <f t="shared" si="299"/>
        <v>0</v>
      </c>
      <c r="BA553" s="65">
        <f t="shared" si="299"/>
        <v>0</v>
      </c>
      <c r="BB553" s="65">
        <f t="shared" si="299"/>
        <v>0</v>
      </c>
      <c r="BC553" s="65">
        <f t="shared" si="297"/>
        <v>0</v>
      </c>
      <c r="BD553" s="65">
        <f t="shared" si="297"/>
        <v>0</v>
      </c>
      <c r="BE553" s="65">
        <f t="shared" si="297"/>
        <v>0</v>
      </c>
      <c r="BF553" s="65">
        <f t="shared" si="300"/>
        <v>0</v>
      </c>
      <c r="BG553" s="65">
        <f t="shared" si="300"/>
        <v>0</v>
      </c>
      <c r="BH553" s="65">
        <f t="shared" si="300"/>
        <v>0</v>
      </c>
      <c r="BI553" s="65">
        <f t="shared" si="298"/>
        <v>0</v>
      </c>
      <c r="BJ553" s="65">
        <f t="shared" si="298"/>
        <v>0</v>
      </c>
      <c r="BK553" s="65">
        <f t="shared" si="298"/>
        <v>0</v>
      </c>
    </row>
    <row r="554" spans="2:63" hidden="1" outlineLevel="1">
      <c r="B554" s="56" t="s">
        <v>45</v>
      </c>
      <c r="C554" s="56" t="s">
        <v>125</v>
      </c>
      <c r="D554" s="88">
        <f t="shared" si="274"/>
        <v>0</v>
      </c>
      <c r="E554" s="88">
        <f t="shared" si="275"/>
        <v>0</v>
      </c>
      <c r="F554" s="65">
        <f t="shared" si="276"/>
        <v>0</v>
      </c>
      <c r="G554" s="65">
        <f t="shared" si="277"/>
        <v>0</v>
      </c>
      <c r="H554" s="65">
        <f t="shared" si="278"/>
        <v>0</v>
      </c>
      <c r="J554" s="88">
        <f t="shared" si="279"/>
        <v>0.30233918275901323</v>
      </c>
      <c r="K554" s="88">
        <f t="shared" si="280"/>
        <v>0.12386860133278009</v>
      </c>
      <c r="L554" s="88">
        <f t="shared" si="281"/>
        <v>0.13222723531624195</v>
      </c>
      <c r="M554" s="88">
        <f t="shared" si="282"/>
        <v>0.1679988102863024</v>
      </c>
      <c r="N554" s="88">
        <f t="shared" si="283"/>
        <v>0.21758625555448893</v>
      </c>
      <c r="O554" s="88">
        <f t="shared" si="284"/>
        <v>5.5979914751173407E-2</v>
      </c>
      <c r="P554" s="65">
        <f t="shared" si="285"/>
        <v>0</v>
      </c>
      <c r="Q554" s="65">
        <f t="shared" si="285"/>
        <v>0</v>
      </c>
      <c r="R554" s="65">
        <f t="shared" si="285"/>
        <v>0</v>
      </c>
      <c r="S554" s="65">
        <f t="shared" si="285"/>
        <v>0</v>
      </c>
      <c r="T554" s="65">
        <f t="shared" si="286"/>
        <v>0</v>
      </c>
      <c r="U554" s="65">
        <f t="shared" si="286"/>
        <v>0</v>
      </c>
      <c r="V554" s="89">
        <f t="shared" si="287"/>
        <v>0</v>
      </c>
      <c r="W554" s="89">
        <f t="shared" si="288"/>
        <v>0</v>
      </c>
      <c r="X554" s="89">
        <f t="shared" si="289"/>
        <v>0</v>
      </c>
      <c r="Y554" s="89">
        <f t="shared" si="290"/>
        <v>0</v>
      </c>
      <c r="Z554" s="89">
        <f t="shared" si="291"/>
        <v>0</v>
      </c>
      <c r="AA554" s="89">
        <f t="shared" si="291"/>
        <v>0</v>
      </c>
      <c r="AB554" s="89">
        <f t="shared" si="292"/>
        <v>0</v>
      </c>
      <c r="AC554" s="89">
        <f t="shared" si="293"/>
        <v>0</v>
      </c>
      <c r="AD554" s="89">
        <f t="shared" si="294"/>
        <v>0</v>
      </c>
      <c r="AE554" s="89">
        <f t="shared" si="295"/>
        <v>0</v>
      </c>
      <c r="AF554" s="89">
        <f t="shared" si="296"/>
        <v>0</v>
      </c>
      <c r="AG554" s="89">
        <f t="shared" si="296"/>
        <v>0</v>
      </c>
      <c r="AH554" s="65">
        <v>0</v>
      </c>
      <c r="AI554" s="65">
        <v>0</v>
      </c>
      <c r="AJ554" s="65">
        <v>0</v>
      </c>
      <c r="AK554" s="65">
        <v>0</v>
      </c>
      <c r="AL554" s="65">
        <v>0</v>
      </c>
      <c r="AM554" s="65">
        <v>0</v>
      </c>
      <c r="AN554" s="89">
        <v>0</v>
      </c>
      <c r="AO554" s="89">
        <v>0</v>
      </c>
      <c r="AP554" s="89">
        <v>0</v>
      </c>
      <c r="AQ554" s="89">
        <v>0</v>
      </c>
      <c r="AR554" s="89">
        <v>0</v>
      </c>
      <c r="AS554" s="89">
        <v>0</v>
      </c>
      <c r="AT554" s="89">
        <v>0</v>
      </c>
      <c r="AU554" s="89">
        <v>0</v>
      </c>
      <c r="AV554" s="89">
        <v>0</v>
      </c>
      <c r="AW554" s="89">
        <v>0</v>
      </c>
      <c r="AX554" s="89">
        <v>0</v>
      </c>
      <c r="AY554" s="89">
        <v>0</v>
      </c>
      <c r="AZ554" s="65">
        <f t="shared" si="299"/>
        <v>0</v>
      </c>
      <c r="BA554" s="65">
        <f t="shared" si="299"/>
        <v>0</v>
      </c>
      <c r="BB554" s="65">
        <f t="shared" si="299"/>
        <v>0</v>
      </c>
      <c r="BC554" s="65">
        <f t="shared" si="297"/>
        <v>0</v>
      </c>
      <c r="BD554" s="65">
        <f t="shared" si="297"/>
        <v>0</v>
      </c>
      <c r="BE554" s="65">
        <f t="shared" si="297"/>
        <v>0</v>
      </c>
      <c r="BF554" s="65">
        <f t="shared" si="300"/>
        <v>0</v>
      </c>
      <c r="BG554" s="65">
        <f t="shared" si="300"/>
        <v>0</v>
      </c>
      <c r="BH554" s="65">
        <f t="shared" si="300"/>
        <v>0</v>
      </c>
      <c r="BI554" s="65">
        <f t="shared" si="298"/>
        <v>0</v>
      </c>
      <c r="BJ554" s="65">
        <f t="shared" si="298"/>
        <v>0</v>
      </c>
      <c r="BK554" s="65">
        <f t="shared" si="298"/>
        <v>0</v>
      </c>
    </row>
    <row r="555" spans="2:63" hidden="1" outlineLevel="1">
      <c r="B555" s="56" t="s">
        <v>45</v>
      </c>
      <c r="C555" s="56" t="s">
        <v>126</v>
      </c>
      <c r="D555" s="88">
        <f t="shared" si="274"/>
        <v>0</v>
      </c>
      <c r="E555" s="88">
        <f t="shared" si="275"/>
        <v>0</v>
      </c>
      <c r="F555" s="65">
        <f t="shared" si="276"/>
        <v>0</v>
      </c>
      <c r="G555" s="65">
        <f t="shared" si="277"/>
        <v>0</v>
      </c>
      <c r="H555" s="65">
        <f t="shared" si="278"/>
        <v>0</v>
      </c>
      <c r="J555" s="88">
        <f t="shared" si="279"/>
        <v>0.30233918275901323</v>
      </c>
      <c r="K555" s="88">
        <f t="shared" si="280"/>
        <v>0.12386860133278009</v>
      </c>
      <c r="L555" s="88">
        <f t="shared" si="281"/>
        <v>0.13222723531624195</v>
      </c>
      <c r="M555" s="88">
        <f t="shared" si="282"/>
        <v>0.1679988102863024</v>
      </c>
      <c r="N555" s="88">
        <f t="shared" si="283"/>
        <v>0.21758625555448893</v>
      </c>
      <c r="O555" s="88">
        <f t="shared" si="284"/>
        <v>5.5979914751173407E-2</v>
      </c>
      <c r="P555" s="65">
        <f t="shared" si="285"/>
        <v>0</v>
      </c>
      <c r="Q555" s="65">
        <f t="shared" si="285"/>
        <v>0</v>
      </c>
      <c r="R555" s="65">
        <f t="shared" si="285"/>
        <v>0</v>
      </c>
      <c r="S555" s="65">
        <f t="shared" si="285"/>
        <v>0</v>
      </c>
      <c r="T555" s="65">
        <f t="shared" si="286"/>
        <v>0</v>
      </c>
      <c r="U555" s="65">
        <f t="shared" si="286"/>
        <v>0</v>
      </c>
      <c r="V555" s="89">
        <f t="shared" si="287"/>
        <v>0</v>
      </c>
      <c r="W555" s="89">
        <f t="shared" si="288"/>
        <v>0</v>
      </c>
      <c r="X555" s="89">
        <f t="shared" si="289"/>
        <v>0</v>
      </c>
      <c r="Y555" s="89">
        <f t="shared" si="290"/>
        <v>0</v>
      </c>
      <c r="Z555" s="89">
        <f t="shared" si="291"/>
        <v>0</v>
      </c>
      <c r="AA555" s="89">
        <f t="shared" si="291"/>
        <v>0</v>
      </c>
      <c r="AB555" s="89">
        <f t="shared" si="292"/>
        <v>0</v>
      </c>
      <c r="AC555" s="89">
        <f t="shared" si="293"/>
        <v>0</v>
      </c>
      <c r="AD555" s="89">
        <f t="shared" si="294"/>
        <v>0</v>
      </c>
      <c r="AE555" s="89">
        <f t="shared" si="295"/>
        <v>0</v>
      </c>
      <c r="AF555" s="89">
        <f t="shared" si="296"/>
        <v>0</v>
      </c>
      <c r="AG555" s="89">
        <f t="shared" si="296"/>
        <v>0</v>
      </c>
      <c r="AH555" s="65">
        <v>0</v>
      </c>
      <c r="AI555" s="65">
        <v>0</v>
      </c>
      <c r="AJ555" s="65">
        <v>0</v>
      </c>
      <c r="AK555" s="65">
        <v>0</v>
      </c>
      <c r="AL555" s="65">
        <v>0</v>
      </c>
      <c r="AM555" s="65">
        <v>0</v>
      </c>
      <c r="AN555" s="89">
        <v>0</v>
      </c>
      <c r="AO555" s="89">
        <v>0</v>
      </c>
      <c r="AP555" s="89">
        <v>0</v>
      </c>
      <c r="AQ555" s="89">
        <v>0</v>
      </c>
      <c r="AR555" s="89">
        <v>0</v>
      </c>
      <c r="AS555" s="89">
        <v>0</v>
      </c>
      <c r="AT555" s="89">
        <v>0</v>
      </c>
      <c r="AU555" s="89">
        <v>0</v>
      </c>
      <c r="AV555" s="89">
        <v>0</v>
      </c>
      <c r="AW555" s="89">
        <v>0</v>
      </c>
      <c r="AX555" s="89">
        <v>0</v>
      </c>
      <c r="AY555" s="89">
        <v>0</v>
      </c>
      <c r="AZ555" s="65">
        <f t="shared" si="299"/>
        <v>0</v>
      </c>
      <c r="BA555" s="65">
        <f t="shared" si="299"/>
        <v>0</v>
      </c>
      <c r="BB555" s="65">
        <f t="shared" si="299"/>
        <v>0</v>
      </c>
      <c r="BC555" s="65">
        <f t="shared" si="297"/>
        <v>0</v>
      </c>
      <c r="BD555" s="65">
        <f t="shared" si="297"/>
        <v>0</v>
      </c>
      <c r="BE555" s="65">
        <f t="shared" si="297"/>
        <v>0</v>
      </c>
      <c r="BF555" s="65">
        <f t="shared" si="300"/>
        <v>0</v>
      </c>
      <c r="BG555" s="65">
        <f t="shared" si="300"/>
        <v>0</v>
      </c>
      <c r="BH555" s="65">
        <f t="shared" si="300"/>
        <v>0</v>
      </c>
      <c r="BI555" s="65">
        <f t="shared" si="298"/>
        <v>0</v>
      </c>
      <c r="BJ555" s="65">
        <f t="shared" si="298"/>
        <v>0</v>
      </c>
      <c r="BK555" s="65">
        <f t="shared" si="298"/>
        <v>0</v>
      </c>
    </row>
    <row r="556" spans="2:63" hidden="1" outlineLevel="1">
      <c r="B556" s="56" t="s">
        <v>45</v>
      </c>
      <c r="C556" s="56" t="s">
        <v>127</v>
      </c>
      <c r="D556" s="88">
        <f t="shared" si="274"/>
        <v>0</v>
      </c>
      <c r="E556" s="88">
        <f t="shared" si="275"/>
        <v>0</v>
      </c>
      <c r="F556" s="65">
        <f t="shared" si="276"/>
        <v>0</v>
      </c>
      <c r="G556" s="65">
        <f t="shared" si="277"/>
        <v>0</v>
      </c>
      <c r="H556" s="65">
        <f t="shared" si="278"/>
        <v>0</v>
      </c>
      <c r="J556" s="88">
        <f t="shared" si="279"/>
        <v>0.30233918275901323</v>
      </c>
      <c r="K556" s="88">
        <f t="shared" si="280"/>
        <v>0.12386860133278009</v>
      </c>
      <c r="L556" s="88">
        <f t="shared" si="281"/>
        <v>0.13222723531624195</v>
      </c>
      <c r="M556" s="88">
        <f t="shared" si="282"/>
        <v>0.1679988102863024</v>
      </c>
      <c r="N556" s="88">
        <f t="shared" si="283"/>
        <v>0.21758625555448893</v>
      </c>
      <c r="O556" s="88">
        <f t="shared" si="284"/>
        <v>5.5979914751173407E-2</v>
      </c>
      <c r="P556" s="65">
        <f t="shared" si="285"/>
        <v>0</v>
      </c>
      <c r="Q556" s="65">
        <f t="shared" si="285"/>
        <v>0</v>
      </c>
      <c r="R556" s="65">
        <f t="shared" si="285"/>
        <v>0</v>
      </c>
      <c r="S556" s="65">
        <f t="shared" si="285"/>
        <v>0</v>
      </c>
      <c r="T556" s="65">
        <f t="shared" si="286"/>
        <v>0</v>
      </c>
      <c r="U556" s="65">
        <f t="shared" si="286"/>
        <v>0</v>
      </c>
      <c r="V556" s="89">
        <f t="shared" si="287"/>
        <v>0</v>
      </c>
      <c r="W556" s="89">
        <f t="shared" si="288"/>
        <v>0</v>
      </c>
      <c r="X556" s="89">
        <f t="shared" si="289"/>
        <v>0</v>
      </c>
      <c r="Y556" s="89">
        <f t="shared" si="290"/>
        <v>0</v>
      </c>
      <c r="Z556" s="89">
        <f t="shared" si="291"/>
        <v>0</v>
      </c>
      <c r="AA556" s="89">
        <f t="shared" si="291"/>
        <v>0</v>
      </c>
      <c r="AB556" s="89">
        <f t="shared" si="292"/>
        <v>0</v>
      </c>
      <c r="AC556" s="89">
        <f t="shared" si="293"/>
        <v>0</v>
      </c>
      <c r="AD556" s="89">
        <f t="shared" si="294"/>
        <v>0</v>
      </c>
      <c r="AE556" s="89">
        <f t="shared" si="295"/>
        <v>0</v>
      </c>
      <c r="AF556" s="89">
        <f t="shared" si="296"/>
        <v>0</v>
      </c>
      <c r="AG556" s="89">
        <f t="shared" si="296"/>
        <v>0</v>
      </c>
      <c r="AH556" s="65">
        <v>0</v>
      </c>
      <c r="AI556" s="65">
        <v>0</v>
      </c>
      <c r="AJ556" s="65">
        <v>0</v>
      </c>
      <c r="AK556" s="65">
        <v>0</v>
      </c>
      <c r="AL556" s="65">
        <v>0</v>
      </c>
      <c r="AM556" s="65">
        <v>0</v>
      </c>
      <c r="AN556" s="89">
        <v>0</v>
      </c>
      <c r="AO556" s="89">
        <v>0</v>
      </c>
      <c r="AP556" s="89">
        <v>0</v>
      </c>
      <c r="AQ556" s="89">
        <v>0</v>
      </c>
      <c r="AR556" s="89">
        <v>0</v>
      </c>
      <c r="AS556" s="89">
        <v>0</v>
      </c>
      <c r="AT556" s="89">
        <v>0</v>
      </c>
      <c r="AU556" s="89">
        <v>0</v>
      </c>
      <c r="AV556" s="89">
        <v>0</v>
      </c>
      <c r="AW556" s="89">
        <v>0</v>
      </c>
      <c r="AX556" s="89">
        <v>0</v>
      </c>
      <c r="AY556" s="89">
        <v>0</v>
      </c>
      <c r="AZ556" s="65">
        <f t="shared" si="299"/>
        <v>0</v>
      </c>
      <c r="BA556" s="65">
        <f t="shared" si="299"/>
        <v>0</v>
      </c>
      <c r="BB556" s="65">
        <f t="shared" si="299"/>
        <v>0</v>
      </c>
      <c r="BC556" s="65">
        <f t="shared" si="297"/>
        <v>0</v>
      </c>
      <c r="BD556" s="65">
        <f t="shared" si="297"/>
        <v>0</v>
      </c>
      <c r="BE556" s="65">
        <f t="shared" si="297"/>
        <v>0</v>
      </c>
      <c r="BF556" s="65">
        <f t="shared" si="300"/>
        <v>0</v>
      </c>
      <c r="BG556" s="65">
        <f t="shared" si="300"/>
        <v>0</v>
      </c>
      <c r="BH556" s="65">
        <f t="shared" si="300"/>
        <v>0</v>
      </c>
      <c r="BI556" s="65">
        <f t="shared" si="298"/>
        <v>0</v>
      </c>
      <c r="BJ556" s="65">
        <f t="shared" si="298"/>
        <v>0</v>
      </c>
      <c r="BK556" s="65">
        <f t="shared" si="298"/>
        <v>0</v>
      </c>
    </row>
    <row r="557" spans="2:63" hidden="1" outlineLevel="1">
      <c r="B557" s="56" t="s">
        <v>45</v>
      </c>
      <c r="C557" s="56" t="s">
        <v>128</v>
      </c>
      <c r="D557" s="88">
        <f t="shared" si="274"/>
        <v>0</v>
      </c>
      <c r="E557" s="88">
        <f t="shared" si="275"/>
        <v>0</v>
      </c>
      <c r="F557" s="65">
        <f t="shared" si="276"/>
        <v>0</v>
      </c>
      <c r="G557" s="65">
        <f t="shared" si="277"/>
        <v>0</v>
      </c>
      <c r="H557" s="65">
        <f t="shared" si="278"/>
        <v>0</v>
      </c>
      <c r="J557" s="88">
        <f t="shared" si="279"/>
        <v>0.30233918275901323</v>
      </c>
      <c r="K557" s="88">
        <f t="shared" si="280"/>
        <v>0.12386860133278009</v>
      </c>
      <c r="L557" s="88">
        <f t="shared" si="281"/>
        <v>0.13222723531624195</v>
      </c>
      <c r="M557" s="88">
        <f t="shared" si="282"/>
        <v>0.1679988102863024</v>
      </c>
      <c r="N557" s="88">
        <f t="shared" si="283"/>
        <v>0.21758625555448893</v>
      </c>
      <c r="O557" s="88">
        <f t="shared" si="284"/>
        <v>5.5979914751173407E-2</v>
      </c>
      <c r="P557" s="65">
        <f t="shared" si="285"/>
        <v>0</v>
      </c>
      <c r="Q557" s="65">
        <f t="shared" si="285"/>
        <v>0</v>
      </c>
      <c r="R557" s="65">
        <f t="shared" si="285"/>
        <v>0</v>
      </c>
      <c r="S557" s="65">
        <f t="shared" si="285"/>
        <v>0</v>
      </c>
      <c r="T557" s="65">
        <f t="shared" si="286"/>
        <v>0</v>
      </c>
      <c r="U557" s="65">
        <f t="shared" si="286"/>
        <v>0</v>
      </c>
      <c r="V557" s="89">
        <f t="shared" si="287"/>
        <v>0</v>
      </c>
      <c r="W557" s="89">
        <f t="shared" si="288"/>
        <v>0</v>
      </c>
      <c r="X557" s="89">
        <f t="shared" si="289"/>
        <v>0</v>
      </c>
      <c r="Y557" s="89">
        <f t="shared" si="290"/>
        <v>0</v>
      </c>
      <c r="Z557" s="89">
        <f t="shared" si="291"/>
        <v>0</v>
      </c>
      <c r="AA557" s="89">
        <f t="shared" si="291"/>
        <v>0</v>
      </c>
      <c r="AB557" s="89">
        <f t="shared" si="292"/>
        <v>0</v>
      </c>
      <c r="AC557" s="89">
        <f t="shared" si="293"/>
        <v>0</v>
      </c>
      <c r="AD557" s="89">
        <f t="shared" si="294"/>
        <v>0</v>
      </c>
      <c r="AE557" s="89">
        <f t="shared" si="295"/>
        <v>0</v>
      </c>
      <c r="AF557" s="89">
        <f t="shared" si="296"/>
        <v>0</v>
      </c>
      <c r="AG557" s="89">
        <f t="shared" si="296"/>
        <v>0</v>
      </c>
      <c r="AH557" s="65">
        <v>0</v>
      </c>
      <c r="AI557" s="65">
        <v>0</v>
      </c>
      <c r="AJ557" s="65">
        <v>0</v>
      </c>
      <c r="AK557" s="65">
        <v>0</v>
      </c>
      <c r="AL557" s="65">
        <v>0</v>
      </c>
      <c r="AM557" s="65">
        <v>0</v>
      </c>
      <c r="AN557" s="89">
        <v>0</v>
      </c>
      <c r="AO557" s="89">
        <v>0</v>
      </c>
      <c r="AP557" s="89">
        <v>0</v>
      </c>
      <c r="AQ557" s="89">
        <v>0</v>
      </c>
      <c r="AR557" s="89">
        <v>0</v>
      </c>
      <c r="AS557" s="89">
        <v>0</v>
      </c>
      <c r="AT557" s="89">
        <v>0</v>
      </c>
      <c r="AU557" s="89">
        <v>0</v>
      </c>
      <c r="AV557" s="89">
        <v>0</v>
      </c>
      <c r="AW557" s="89">
        <v>0</v>
      </c>
      <c r="AX557" s="89">
        <v>0</v>
      </c>
      <c r="AY557" s="89">
        <v>0</v>
      </c>
      <c r="AZ557" s="65">
        <f t="shared" si="299"/>
        <v>0</v>
      </c>
      <c r="BA557" s="65">
        <f t="shared" si="299"/>
        <v>0</v>
      </c>
      <c r="BB557" s="65">
        <f t="shared" si="299"/>
        <v>0</v>
      </c>
      <c r="BC557" s="65">
        <f t="shared" si="297"/>
        <v>0</v>
      </c>
      <c r="BD557" s="65">
        <f t="shared" si="297"/>
        <v>0</v>
      </c>
      <c r="BE557" s="65">
        <f t="shared" si="297"/>
        <v>0</v>
      </c>
      <c r="BF557" s="65">
        <f t="shared" si="300"/>
        <v>0</v>
      </c>
      <c r="BG557" s="65">
        <f t="shared" si="300"/>
        <v>0</v>
      </c>
      <c r="BH557" s="65">
        <f t="shared" si="300"/>
        <v>0</v>
      </c>
      <c r="BI557" s="65">
        <f t="shared" si="298"/>
        <v>0</v>
      </c>
      <c r="BJ557" s="65">
        <f t="shared" si="298"/>
        <v>0</v>
      </c>
      <c r="BK557" s="65">
        <f t="shared" si="298"/>
        <v>0</v>
      </c>
    </row>
    <row r="558" spans="2:63" hidden="1" outlineLevel="1">
      <c r="B558" s="56" t="s">
        <v>45</v>
      </c>
      <c r="C558" s="56" t="s">
        <v>40</v>
      </c>
      <c r="D558" s="88">
        <f t="shared" si="274"/>
        <v>0</v>
      </c>
      <c r="E558" s="88">
        <f t="shared" si="275"/>
        <v>0</v>
      </c>
      <c r="F558" s="65">
        <f t="shared" si="276"/>
        <v>0</v>
      </c>
      <c r="G558" s="65">
        <f t="shared" si="277"/>
        <v>0</v>
      </c>
      <c r="H558" s="65">
        <f t="shared" si="278"/>
        <v>0</v>
      </c>
      <c r="J558" s="88">
        <f t="shared" si="279"/>
        <v>0.30233918275901323</v>
      </c>
      <c r="K558" s="88">
        <f t="shared" si="280"/>
        <v>0.12386860133278009</v>
      </c>
      <c r="L558" s="88">
        <f t="shared" si="281"/>
        <v>0.13222723531624195</v>
      </c>
      <c r="M558" s="88">
        <f t="shared" si="282"/>
        <v>0.1679988102863024</v>
      </c>
      <c r="N558" s="88">
        <f t="shared" si="283"/>
        <v>0.21758625555448893</v>
      </c>
      <c r="O558" s="88">
        <f t="shared" si="284"/>
        <v>5.5979914751173407E-2</v>
      </c>
      <c r="P558" s="65">
        <f t="shared" si="285"/>
        <v>0</v>
      </c>
      <c r="Q558" s="65">
        <f t="shared" si="285"/>
        <v>0</v>
      </c>
      <c r="R558" s="65">
        <f t="shared" si="285"/>
        <v>0</v>
      </c>
      <c r="S558" s="65">
        <f t="shared" ref="S558:S621" si="301">+$F558*M558</f>
        <v>0</v>
      </c>
      <c r="T558" s="65">
        <f t="shared" si="286"/>
        <v>0</v>
      </c>
      <c r="U558" s="65">
        <f t="shared" si="286"/>
        <v>0</v>
      </c>
      <c r="V558" s="89">
        <f t="shared" si="287"/>
        <v>0</v>
      </c>
      <c r="W558" s="89">
        <f t="shared" si="288"/>
        <v>0</v>
      </c>
      <c r="X558" s="89">
        <f t="shared" si="289"/>
        <v>0</v>
      </c>
      <c r="Y558" s="89">
        <f t="shared" si="290"/>
        <v>0</v>
      </c>
      <c r="Z558" s="89">
        <f t="shared" si="291"/>
        <v>0</v>
      </c>
      <c r="AA558" s="89">
        <f t="shared" si="291"/>
        <v>0</v>
      </c>
      <c r="AB558" s="89">
        <f t="shared" si="292"/>
        <v>0</v>
      </c>
      <c r="AC558" s="89">
        <f t="shared" si="293"/>
        <v>0</v>
      </c>
      <c r="AD558" s="89">
        <f t="shared" si="294"/>
        <v>0</v>
      </c>
      <c r="AE558" s="89">
        <f t="shared" si="295"/>
        <v>0</v>
      </c>
      <c r="AF558" s="89">
        <f t="shared" si="296"/>
        <v>0</v>
      </c>
      <c r="AG558" s="89">
        <f t="shared" si="296"/>
        <v>0</v>
      </c>
      <c r="AH558" s="65">
        <v>0</v>
      </c>
      <c r="AI558" s="65">
        <v>0</v>
      </c>
      <c r="AJ558" s="65">
        <v>0</v>
      </c>
      <c r="AK558" s="65">
        <v>0</v>
      </c>
      <c r="AL558" s="65">
        <v>0</v>
      </c>
      <c r="AM558" s="65">
        <v>0</v>
      </c>
      <c r="AN558" s="89">
        <v>0</v>
      </c>
      <c r="AO558" s="89">
        <v>0</v>
      </c>
      <c r="AP558" s="89">
        <v>0</v>
      </c>
      <c r="AQ558" s="89">
        <v>0</v>
      </c>
      <c r="AR558" s="89">
        <v>0</v>
      </c>
      <c r="AS558" s="89">
        <v>0</v>
      </c>
      <c r="AT558" s="89">
        <v>0</v>
      </c>
      <c r="AU558" s="89">
        <v>0</v>
      </c>
      <c r="AV558" s="89">
        <v>0</v>
      </c>
      <c r="AW558" s="89">
        <v>0</v>
      </c>
      <c r="AX558" s="89">
        <v>0</v>
      </c>
      <c r="AY558" s="89">
        <v>0</v>
      </c>
      <c r="AZ558" s="65">
        <f t="shared" si="299"/>
        <v>0</v>
      </c>
      <c r="BA558" s="65">
        <f t="shared" si="299"/>
        <v>0</v>
      </c>
      <c r="BB558" s="65">
        <f t="shared" si="299"/>
        <v>0</v>
      </c>
      <c r="BC558" s="65">
        <f t="shared" si="297"/>
        <v>0</v>
      </c>
      <c r="BD558" s="65">
        <f t="shared" si="297"/>
        <v>0</v>
      </c>
      <c r="BE558" s="65">
        <f t="shared" si="297"/>
        <v>0</v>
      </c>
      <c r="BF558" s="65">
        <f t="shared" si="300"/>
        <v>0</v>
      </c>
      <c r="BG558" s="65">
        <f t="shared" si="300"/>
        <v>0</v>
      </c>
      <c r="BH558" s="65">
        <f t="shared" si="300"/>
        <v>0</v>
      </c>
      <c r="BI558" s="65">
        <f t="shared" si="298"/>
        <v>0</v>
      </c>
      <c r="BJ558" s="65">
        <f t="shared" si="298"/>
        <v>0</v>
      </c>
      <c r="BK558" s="65">
        <f t="shared" si="298"/>
        <v>0</v>
      </c>
    </row>
    <row r="559" spans="2:63" hidden="1" outlineLevel="1">
      <c r="B559" s="56" t="s">
        <v>45</v>
      </c>
      <c r="C559" s="56" t="s">
        <v>129</v>
      </c>
      <c r="D559" s="88">
        <f t="shared" ref="D559:D622" si="302">VLOOKUP(B559,$B$188:$C$208,2,0)</f>
        <v>0</v>
      </c>
      <c r="E559" s="88">
        <f t="shared" ref="E559:E622" si="303">VLOOKUP(C559,$B$213:$C$233,2,0)</f>
        <v>0.5</v>
      </c>
      <c r="F559" s="65">
        <f t="shared" ref="F559:F622" si="304">VLOOKUP($B559,$B$188:$D$208,3,0)*E559</f>
        <v>0</v>
      </c>
      <c r="G559" s="65">
        <f t="shared" ref="G559:G622" si="305">SUM(V559:AA559)</f>
        <v>0</v>
      </c>
      <c r="H559" s="65">
        <f t="shared" ref="H559:H622" si="306">SUM(AB559:AG559)</f>
        <v>0</v>
      </c>
      <c r="J559" s="88">
        <f t="shared" ref="J559:J622" si="307">+IF(ISERROR(AH559/SUM($AH559:$AM559)),J$236,AH559/SUM($AH559:$AM559))</f>
        <v>0.30233918275901323</v>
      </c>
      <c r="K559" s="88">
        <f t="shared" ref="K559:K622" si="308">+IF(ISERROR(AI559/SUM($AH559:$AM559)),K$236,AI559/SUM($AH559:$AM559))</f>
        <v>0.12386860133278009</v>
      </c>
      <c r="L559" s="88">
        <f t="shared" ref="L559:L622" si="309">+IF(ISERROR(AJ559/SUM($AH559:$AM559)),L$236,AJ559/SUM($AH559:$AM559))</f>
        <v>0.13222723531624195</v>
      </c>
      <c r="M559" s="88">
        <f t="shared" ref="M559:M622" si="310">+IF(ISERROR(AK559/SUM($AH559:$AM559)),M$236,AK559/SUM($AH559:$AM559))</f>
        <v>0.1679988102863024</v>
      </c>
      <c r="N559" s="88">
        <f t="shared" ref="N559:N622" si="311">+IF(ISERROR(AL559/SUM($AH559:$AM559)),N$236,AL559/SUM($AH559:$AM559))</f>
        <v>0.21758625555448893</v>
      </c>
      <c r="O559" s="88">
        <f t="shared" ref="O559:O622" si="312">+IF(ISERROR(AM559/SUM($AH559:$AM559)),O$236,AM559/SUM($AH559:$AM559))</f>
        <v>5.5979914751173407E-2</v>
      </c>
      <c r="P559" s="65">
        <f t="shared" ref="P559:S622" si="313">+$F559*J559</f>
        <v>0</v>
      </c>
      <c r="Q559" s="65">
        <f t="shared" si="313"/>
        <v>0</v>
      </c>
      <c r="R559" s="65">
        <f t="shared" si="313"/>
        <v>0</v>
      </c>
      <c r="S559" s="65">
        <f t="shared" si="301"/>
        <v>0</v>
      </c>
      <c r="T559" s="65">
        <f t="shared" ref="T559:U622" si="314">+$F559*N559</f>
        <v>0</v>
      </c>
      <c r="U559" s="65">
        <f t="shared" si="314"/>
        <v>0</v>
      </c>
      <c r="V559" s="89">
        <f t="shared" ref="V559:V622" si="315">+IF(AZ559=0,AZ$236*P559,P559*AZ559)</f>
        <v>0</v>
      </c>
      <c r="W559" s="89">
        <f t="shared" ref="W559:W622" si="316">+IF(BA559=0,BA$236*Q559,Q559*BA559)</f>
        <v>0</v>
      </c>
      <c r="X559" s="89">
        <f t="shared" ref="X559:X622" si="317">+IF(BB559=0,BB$236*R559,R559*BB559)</f>
        <v>0</v>
      </c>
      <c r="Y559" s="89">
        <f t="shared" ref="Y559:Y622" si="318">+IF(BC559=0,BC$236*S559,S559*BC559)</f>
        <v>0</v>
      </c>
      <c r="Z559" s="89">
        <f t="shared" ref="Z559:AA622" si="319">+IF(BD559=0,BD$236*T559,T559*BD559)</f>
        <v>0</v>
      </c>
      <c r="AA559" s="89">
        <f t="shared" si="319"/>
        <v>0</v>
      </c>
      <c r="AB559" s="89">
        <f t="shared" ref="AB559:AB622" si="320">+IF(BF559=0,BF$236*P559,P559*BF559)</f>
        <v>0</v>
      </c>
      <c r="AC559" s="89">
        <f t="shared" ref="AC559:AC622" si="321">+IF(BG559=0,BG$236*Q559,Q559*BG559)</f>
        <v>0</v>
      </c>
      <c r="AD559" s="89">
        <f t="shared" ref="AD559:AD622" si="322">+IF(BH559=0,BH$236*R559,R559*BH559)</f>
        <v>0</v>
      </c>
      <c r="AE559" s="89">
        <f t="shared" ref="AE559:AE622" si="323">+IF(BI559=0,BI$236*S559,S559*BI559)</f>
        <v>0</v>
      </c>
      <c r="AF559" s="89">
        <f t="shared" ref="AF559:AG622" si="324">+IF(BJ559=0,BJ$236*T559,T559*BJ559)</f>
        <v>0</v>
      </c>
      <c r="AG559" s="89">
        <f t="shared" si="324"/>
        <v>0</v>
      </c>
      <c r="AH559" s="65">
        <v>0</v>
      </c>
      <c r="AI559" s="65">
        <v>0</v>
      </c>
      <c r="AJ559" s="65">
        <v>0</v>
      </c>
      <c r="AK559" s="65">
        <v>0</v>
      </c>
      <c r="AL559" s="65">
        <v>0</v>
      </c>
      <c r="AM559" s="65">
        <v>0</v>
      </c>
      <c r="AN559" s="89">
        <v>0</v>
      </c>
      <c r="AO559" s="89">
        <v>0</v>
      </c>
      <c r="AP559" s="89">
        <v>0</v>
      </c>
      <c r="AQ559" s="89">
        <v>0</v>
      </c>
      <c r="AR559" s="89">
        <v>0</v>
      </c>
      <c r="AS559" s="89">
        <v>0</v>
      </c>
      <c r="AT559" s="89">
        <v>0</v>
      </c>
      <c r="AU559" s="89">
        <v>0</v>
      </c>
      <c r="AV559" s="89">
        <v>0</v>
      </c>
      <c r="AW559" s="89">
        <v>0</v>
      </c>
      <c r="AX559" s="89">
        <v>0</v>
      </c>
      <c r="AY559" s="89">
        <v>0</v>
      </c>
      <c r="AZ559" s="65">
        <f t="shared" si="299"/>
        <v>0</v>
      </c>
      <c r="BA559" s="65">
        <f t="shared" si="299"/>
        <v>0</v>
      </c>
      <c r="BB559" s="65">
        <f t="shared" si="299"/>
        <v>0</v>
      </c>
      <c r="BC559" s="65">
        <f t="shared" si="299"/>
        <v>0</v>
      </c>
      <c r="BD559" s="65">
        <f t="shared" si="299"/>
        <v>0</v>
      </c>
      <c r="BE559" s="65">
        <f t="shared" si="299"/>
        <v>0</v>
      </c>
      <c r="BF559" s="65">
        <f t="shared" si="300"/>
        <v>0</v>
      </c>
      <c r="BG559" s="65">
        <f t="shared" si="300"/>
        <v>0</v>
      </c>
      <c r="BH559" s="65">
        <f t="shared" si="300"/>
        <v>0</v>
      </c>
      <c r="BI559" s="65">
        <f t="shared" si="300"/>
        <v>0</v>
      </c>
      <c r="BJ559" s="65">
        <f t="shared" si="300"/>
        <v>0</v>
      </c>
      <c r="BK559" s="65">
        <f t="shared" si="300"/>
        <v>0</v>
      </c>
    </row>
    <row r="560" spans="2:63" hidden="1" outlineLevel="1">
      <c r="B560" s="56" t="s">
        <v>45</v>
      </c>
      <c r="C560" s="56" t="s">
        <v>130</v>
      </c>
      <c r="D560" s="88">
        <f t="shared" si="302"/>
        <v>0</v>
      </c>
      <c r="E560" s="88">
        <f t="shared" si="303"/>
        <v>0.5</v>
      </c>
      <c r="F560" s="65">
        <f t="shared" si="304"/>
        <v>0</v>
      </c>
      <c r="G560" s="65">
        <f t="shared" si="305"/>
        <v>0</v>
      </c>
      <c r="H560" s="65">
        <f t="shared" si="306"/>
        <v>0</v>
      </c>
      <c r="J560" s="88">
        <f t="shared" si="307"/>
        <v>0.1080810961740802</v>
      </c>
      <c r="K560" s="88">
        <f t="shared" si="308"/>
        <v>0.33360616250392466</v>
      </c>
      <c r="L560" s="88">
        <f t="shared" si="309"/>
        <v>0.20378301812176888</v>
      </c>
      <c r="M560" s="88">
        <f t="shared" si="310"/>
        <v>0</v>
      </c>
      <c r="N560" s="88">
        <f t="shared" si="311"/>
        <v>0.35452972320022624</v>
      </c>
      <c r="O560" s="88">
        <f t="shared" si="312"/>
        <v>0</v>
      </c>
      <c r="P560" s="65">
        <f t="shared" si="313"/>
        <v>0</v>
      </c>
      <c r="Q560" s="65">
        <f t="shared" si="313"/>
        <v>0</v>
      </c>
      <c r="R560" s="65">
        <f t="shared" si="313"/>
        <v>0</v>
      </c>
      <c r="S560" s="65">
        <f t="shared" si="301"/>
        <v>0</v>
      </c>
      <c r="T560" s="65">
        <f t="shared" si="314"/>
        <v>0</v>
      </c>
      <c r="U560" s="65">
        <f t="shared" si="314"/>
        <v>0</v>
      </c>
      <c r="V560" s="89">
        <f t="shared" si="315"/>
        <v>0</v>
      </c>
      <c r="W560" s="89">
        <f t="shared" si="316"/>
        <v>0</v>
      </c>
      <c r="X560" s="89">
        <f t="shared" si="317"/>
        <v>0</v>
      </c>
      <c r="Y560" s="89">
        <f t="shared" si="318"/>
        <v>0</v>
      </c>
      <c r="Z560" s="89">
        <f t="shared" si="319"/>
        <v>0</v>
      </c>
      <c r="AA560" s="89">
        <f t="shared" si="319"/>
        <v>0</v>
      </c>
      <c r="AB560" s="89">
        <f t="shared" si="320"/>
        <v>0</v>
      </c>
      <c r="AC560" s="89">
        <f t="shared" si="321"/>
        <v>0</v>
      </c>
      <c r="AD560" s="89">
        <f t="shared" si="322"/>
        <v>0</v>
      </c>
      <c r="AE560" s="89">
        <f t="shared" si="323"/>
        <v>0</v>
      </c>
      <c r="AF560" s="89">
        <f t="shared" si="324"/>
        <v>0</v>
      </c>
      <c r="AG560" s="89">
        <f t="shared" si="324"/>
        <v>0</v>
      </c>
      <c r="AH560" s="65">
        <v>90190</v>
      </c>
      <c r="AI560" s="65">
        <v>278383</v>
      </c>
      <c r="AJ560" s="65">
        <v>170050</v>
      </c>
      <c r="AK560" s="65">
        <v>0</v>
      </c>
      <c r="AL560" s="65">
        <v>295843</v>
      </c>
      <c r="AM560" s="65">
        <v>0</v>
      </c>
      <c r="AN560" s="89">
        <v>163237505</v>
      </c>
      <c r="AO560" s="89">
        <v>374786642</v>
      </c>
      <c r="AP560" s="89">
        <v>287743788</v>
      </c>
      <c r="AQ560" s="89">
        <v>0</v>
      </c>
      <c r="AR560" s="89">
        <v>525130466</v>
      </c>
      <c r="AS560" s="89">
        <v>0</v>
      </c>
      <c r="AT560" s="89">
        <v>99505565</v>
      </c>
      <c r="AU560" s="89">
        <v>295871839</v>
      </c>
      <c r="AV560" s="89">
        <v>195269779</v>
      </c>
      <c r="AW560" s="89">
        <v>0</v>
      </c>
      <c r="AX560" s="89">
        <v>339669047</v>
      </c>
      <c r="AY560" s="89">
        <v>0</v>
      </c>
      <c r="AZ560" s="65">
        <f t="shared" ref="AZ560:BE602" si="325">+IF(ISERROR(AN560/AH560),0,AN560/AH560)</f>
        <v>1809.9290941346046</v>
      </c>
      <c r="BA560" s="65">
        <f t="shared" si="325"/>
        <v>1346.2985958194286</v>
      </c>
      <c r="BB560" s="65">
        <f t="shared" si="325"/>
        <v>1692.1128374007644</v>
      </c>
      <c r="BC560" s="65">
        <f t="shared" si="325"/>
        <v>0</v>
      </c>
      <c r="BD560" s="65">
        <f t="shared" si="325"/>
        <v>1775.0308981452999</v>
      </c>
      <c r="BE560" s="65">
        <f t="shared" si="325"/>
        <v>0</v>
      </c>
      <c r="BF560" s="65">
        <f t="shared" ref="BF560:BK602" si="326">+IF(ISERROR(AT560/AH560),0,AT560/AH560)</f>
        <v>1103.2882248586318</v>
      </c>
      <c r="BG560" s="65">
        <f t="shared" si="326"/>
        <v>1062.8229417744617</v>
      </c>
      <c r="BH560" s="65">
        <f t="shared" si="326"/>
        <v>1148.308021170244</v>
      </c>
      <c r="BI560" s="65">
        <f t="shared" si="326"/>
        <v>0</v>
      </c>
      <c r="BJ560" s="65">
        <f t="shared" si="326"/>
        <v>1148.1395436092791</v>
      </c>
      <c r="BK560" s="65">
        <f t="shared" si="326"/>
        <v>0</v>
      </c>
    </row>
    <row r="561" spans="2:63" hidden="1" outlineLevel="1">
      <c r="B561" s="56" t="s">
        <v>45</v>
      </c>
      <c r="C561" s="56" t="s">
        <v>131</v>
      </c>
      <c r="D561" s="88">
        <f t="shared" si="302"/>
        <v>0</v>
      </c>
      <c r="E561" s="88">
        <f t="shared" si="303"/>
        <v>0</v>
      </c>
      <c r="F561" s="65">
        <f t="shared" si="304"/>
        <v>0</v>
      </c>
      <c r="G561" s="65">
        <f t="shared" si="305"/>
        <v>0</v>
      </c>
      <c r="H561" s="65">
        <f t="shared" si="306"/>
        <v>0</v>
      </c>
      <c r="J561" s="88">
        <f t="shared" si="307"/>
        <v>0.30233918275901323</v>
      </c>
      <c r="K561" s="88">
        <f t="shared" si="308"/>
        <v>0.12386860133278009</v>
      </c>
      <c r="L561" s="88">
        <f t="shared" si="309"/>
        <v>0.13222723531624195</v>
      </c>
      <c r="M561" s="88">
        <f t="shared" si="310"/>
        <v>0.1679988102863024</v>
      </c>
      <c r="N561" s="88">
        <f t="shared" si="311"/>
        <v>0.21758625555448893</v>
      </c>
      <c r="O561" s="88">
        <f t="shared" si="312"/>
        <v>5.5979914751173407E-2</v>
      </c>
      <c r="P561" s="65">
        <f t="shared" si="313"/>
        <v>0</v>
      </c>
      <c r="Q561" s="65">
        <f t="shared" si="313"/>
        <v>0</v>
      </c>
      <c r="R561" s="65">
        <f t="shared" si="313"/>
        <v>0</v>
      </c>
      <c r="S561" s="65">
        <f t="shared" si="301"/>
        <v>0</v>
      </c>
      <c r="T561" s="65">
        <f t="shared" si="314"/>
        <v>0</v>
      </c>
      <c r="U561" s="65">
        <f t="shared" si="314"/>
        <v>0</v>
      </c>
      <c r="V561" s="89">
        <f t="shared" si="315"/>
        <v>0</v>
      </c>
      <c r="W561" s="89">
        <f t="shared" si="316"/>
        <v>0</v>
      </c>
      <c r="X561" s="89">
        <f t="shared" si="317"/>
        <v>0</v>
      </c>
      <c r="Y561" s="89">
        <f t="shared" si="318"/>
        <v>0</v>
      </c>
      <c r="Z561" s="89">
        <f t="shared" si="319"/>
        <v>0</v>
      </c>
      <c r="AA561" s="89">
        <f t="shared" si="319"/>
        <v>0</v>
      </c>
      <c r="AB561" s="89">
        <f t="shared" si="320"/>
        <v>0</v>
      </c>
      <c r="AC561" s="89">
        <f t="shared" si="321"/>
        <v>0</v>
      </c>
      <c r="AD561" s="89">
        <f t="shared" si="322"/>
        <v>0</v>
      </c>
      <c r="AE561" s="89">
        <f t="shared" si="323"/>
        <v>0</v>
      </c>
      <c r="AF561" s="89">
        <f t="shared" si="324"/>
        <v>0</v>
      </c>
      <c r="AG561" s="89">
        <f t="shared" si="324"/>
        <v>0</v>
      </c>
      <c r="AH561" s="65">
        <v>0</v>
      </c>
      <c r="AI561" s="65">
        <v>0</v>
      </c>
      <c r="AJ561" s="65">
        <v>0</v>
      </c>
      <c r="AK561" s="65">
        <v>0</v>
      </c>
      <c r="AL561" s="65">
        <v>0</v>
      </c>
      <c r="AM561" s="65">
        <v>0</v>
      </c>
      <c r="AN561" s="89">
        <v>0</v>
      </c>
      <c r="AO561" s="89">
        <v>0</v>
      </c>
      <c r="AP561" s="89">
        <v>0</v>
      </c>
      <c r="AQ561" s="89">
        <v>0</v>
      </c>
      <c r="AR561" s="89">
        <v>0</v>
      </c>
      <c r="AS561" s="89">
        <v>0</v>
      </c>
      <c r="AT561" s="89">
        <v>0</v>
      </c>
      <c r="AU561" s="89">
        <v>0</v>
      </c>
      <c r="AV561" s="89">
        <v>0</v>
      </c>
      <c r="AW561" s="89">
        <v>0</v>
      </c>
      <c r="AX561" s="89">
        <v>0</v>
      </c>
      <c r="AY561" s="89">
        <v>0</v>
      </c>
      <c r="AZ561" s="65">
        <f t="shared" si="325"/>
        <v>0</v>
      </c>
      <c r="BA561" s="65">
        <f t="shared" si="325"/>
        <v>0</v>
      </c>
      <c r="BB561" s="65">
        <f t="shared" si="325"/>
        <v>0</v>
      </c>
      <c r="BC561" s="65">
        <f t="shared" si="325"/>
        <v>0</v>
      </c>
      <c r="BD561" s="65">
        <f t="shared" si="325"/>
        <v>0</v>
      </c>
      <c r="BE561" s="65">
        <f t="shared" si="325"/>
        <v>0</v>
      </c>
      <c r="BF561" s="65">
        <f t="shared" si="326"/>
        <v>0</v>
      </c>
      <c r="BG561" s="65">
        <f t="shared" si="326"/>
        <v>0</v>
      </c>
      <c r="BH561" s="65">
        <f t="shared" si="326"/>
        <v>0</v>
      </c>
      <c r="BI561" s="65">
        <f t="shared" si="326"/>
        <v>0</v>
      </c>
      <c r="BJ561" s="65">
        <f t="shared" si="326"/>
        <v>0</v>
      </c>
      <c r="BK561" s="65">
        <f t="shared" si="326"/>
        <v>0</v>
      </c>
    </row>
    <row r="562" spans="2:63" hidden="1" outlineLevel="1">
      <c r="B562" s="56" t="s">
        <v>45</v>
      </c>
      <c r="C562" s="56" t="s">
        <v>132</v>
      </c>
      <c r="D562" s="88">
        <f t="shared" si="302"/>
        <v>0</v>
      </c>
      <c r="E562" s="88">
        <f t="shared" si="303"/>
        <v>0</v>
      </c>
      <c r="F562" s="65">
        <f t="shared" si="304"/>
        <v>0</v>
      </c>
      <c r="G562" s="65">
        <f t="shared" si="305"/>
        <v>0</v>
      </c>
      <c r="H562" s="65">
        <f t="shared" si="306"/>
        <v>0</v>
      </c>
      <c r="J562" s="88">
        <f t="shared" si="307"/>
        <v>0.30233918275901323</v>
      </c>
      <c r="K562" s="88">
        <f t="shared" si="308"/>
        <v>0.12386860133278009</v>
      </c>
      <c r="L562" s="88">
        <f t="shared" si="309"/>
        <v>0.13222723531624195</v>
      </c>
      <c r="M562" s="88">
        <f t="shared" si="310"/>
        <v>0.1679988102863024</v>
      </c>
      <c r="N562" s="88">
        <f t="shared" si="311"/>
        <v>0.21758625555448893</v>
      </c>
      <c r="O562" s="88">
        <f t="shared" si="312"/>
        <v>5.5979914751173407E-2</v>
      </c>
      <c r="P562" s="65">
        <f t="shared" si="313"/>
        <v>0</v>
      </c>
      <c r="Q562" s="65">
        <f t="shared" si="313"/>
        <v>0</v>
      </c>
      <c r="R562" s="65">
        <f t="shared" si="313"/>
        <v>0</v>
      </c>
      <c r="S562" s="65">
        <f t="shared" si="301"/>
        <v>0</v>
      </c>
      <c r="T562" s="65">
        <f t="shared" si="314"/>
        <v>0</v>
      </c>
      <c r="U562" s="65">
        <f t="shared" si="314"/>
        <v>0</v>
      </c>
      <c r="V562" s="89">
        <f t="shared" si="315"/>
        <v>0</v>
      </c>
      <c r="W562" s="89">
        <f t="shared" si="316"/>
        <v>0</v>
      </c>
      <c r="X562" s="89">
        <f t="shared" si="317"/>
        <v>0</v>
      </c>
      <c r="Y562" s="89">
        <f t="shared" si="318"/>
        <v>0</v>
      </c>
      <c r="Z562" s="89">
        <f t="shared" si="319"/>
        <v>0</v>
      </c>
      <c r="AA562" s="89">
        <f t="shared" si="319"/>
        <v>0</v>
      </c>
      <c r="AB562" s="89">
        <f t="shared" si="320"/>
        <v>0</v>
      </c>
      <c r="AC562" s="89">
        <f t="shared" si="321"/>
        <v>0</v>
      </c>
      <c r="AD562" s="89">
        <f t="shared" si="322"/>
        <v>0</v>
      </c>
      <c r="AE562" s="89">
        <f t="shared" si="323"/>
        <v>0</v>
      </c>
      <c r="AF562" s="89">
        <f t="shared" si="324"/>
        <v>0</v>
      </c>
      <c r="AG562" s="89">
        <f t="shared" si="324"/>
        <v>0</v>
      </c>
      <c r="AH562" s="65">
        <v>0</v>
      </c>
      <c r="AI562" s="65">
        <v>0</v>
      </c>
      <c r="AJ562" s="65">
        <v>0</v>
      </c>
      <c r="AK562" s="65">
        <v>0</v>
      </c>
      <c r="AL562" s="65">
        <v>0</v>
      </c>
      <c r="AM562" s="65">
        <v>0</v>
      </c>
      <c r="AN562" s="89">
        <v>0</v>
      </c>
      <c r="AO562" s="89">
        <v>0</v>
      </c>
      <c r="AP562" s="89">
        <v>0</v>
      </c>
      <c r="AQ562" s="89">
        <v>0</v>
      </c>
      <c r="AR562" s="89">
        <v>0</v>
      </c>
      <c r="AS562" s="89">
        <v>0</v>
      </c>
      <c r="AT562" s="89">
        <v>0</v>
      </c>
      <c r="AU562" s="89">
        <v>0</v>
      </c>
      <c r="AV562" s="89">
        <v>0</v>
      </c>
      <c r="AW562" s="89">
        <v>0</v>
      </c>
      <c r="AX562" s="89">
        <v>0</v>
      </c>
      <c r="AY562" s="89">
        <v>0</v>
      </c>
      <c r="AZ562" s="65">
        <f t="shared" si="325"/>
        <v>0</v>
      </c>
      <c r="BA562" s="65">
        <f t="shared" si="325"/>
        <v>0</v>
      </c>
      <c r="BB562" s="65">
        <f t="shared" si="325"/>
        <v>0</v>
      </c>
      <c r="BC562" s="65">
        <f t="shared" si="325"/>
        <v>0</v>
      </c>
      <c r="BD562" s="65">
        <f t="shared" si="325"/>
        <v>0</v>
      </c>
      <c r="BE562" s="65">
        <f t="shared" si="325"/>
        <v>0</v>
      </c>
      <c r="BF562" s="65">
        <f t="shared" si="326"/>
        <v>0</v>
      </c>
      <c r="BG562" s="65">
        <f t="shared" si="326"/>
        <v>0</v>
      </c>
      <c r="BH562" s="65">
        <f t="shared" si="326"/>
        <v>0</v>
      </c>
      <c r="BI562" s="65">
        <f t="shared" si="326"/>
        <v>0</v>
      </c>
      <c r="BJ562" s="65">
        <f t="shared" si="326"/>
        <v>0</v>
      </c>
      <c r="BK562" s="65">
        <f t="shared" si="326"/>
        <v>0</v>
      </c>
    </row>
    <row r="563" spans="2:63" hidden="1" outlineLevel="1">
      <c r="B563" s="56" t="s">
        <v>45</v>
      </c>
      <c r="C563" s="56" t="s">
        <v>133</v>
      </c>
      <c r="D563" s="88">
        <f t="shared" si="302"/>
        <v>0</v>
      </c>
      <c r="E563" s="88">
        <f t="shared" si="303"/>
        <v>0</v>
      </c>
      <c r="F563" s="65">
        <f t="shared" si="304"/>
        <v>0</v>
      </c>
      <c r="G563" s="65">
        <f t="shared" si="305"/>
        <v>0</v>
      </c>
      <c r="H563" s="65">
        <f t="shared" si="306"/>
        <v>0</v>
      </c>
      <c r="J563" s="88">
        <f t="shared" si="307"/>
        <v>0.30233918275901323</v>
      </c>
      <c r="K563" s="88">
        <f t="shared" si="308"/>
        <v>0.12386860133278009</v>
      </c>
      <c r="L563" s="88">
        <f t="shared" si="309"/>
        <v>0.13222723531624195</v>
      </c>
      <c r="M563" s="88">
        <f t="shared" si="310"/>
        <v>0.1679988102863024</v>
      </c>
      <c r="N563" s="88">
        <f t="shared" si="311"/>
        <v>0.21758625555448893</v>
      </c>
      <c r="O563" s="88">
        <f t="shared" si="312"/>
        <v>5.5979914751173407E-2</v>
      </c>
      <c r="P563" s="65">
        <f t="shared" si="313"/>
        <v>0</v>
      </c>
      <c r="Q563" s="65">
        <f t="shared" si="313"/>
        <v>0</v>
      </c>
      <c r="R563" s="65">
        <f t="shared" si="313"/>
        <v>0</v>
      </c>
      <c r="S563" s="65">
        <f t="shared" si="301"/>
        <v>0</v>
      </c>
      <c r="T563" s="65">
        <f t="shared" si="314"/>
        <v>0</v>
      </c>
      <c r="U563" s="65">
        <f t="shared" si="314"/>
        <v>0</v>
      </c>
      <c r="V563" s="89">
        <f t="shared" si="315"/>
        <v>0</v>
      </c>
      <c r="W563" s="89">
        <f t="shared" si="316"/>
        <v>0</v>
      </c>
      <c r="X563" s="89">
        <f t="shared" si="317"/>
        <v>0</v>
      </c>
      <c r="Y563" s="89">
        <f t="shared" si="318"/>
        <v>0</v>
      </c>
      <c r="Z563" s="89">
        <f t="shared" si="319"/>
        <v>0</v>
      </c>
      <c r="AA563" s="89">
        <f t="shared" si="319"/>
        <v>0</v>
      </c>
      <c r="AB563" s="89">
        <f t="shared" si="320"/>
        <v>0</v>
      </c>
      <c r="AC563" s="89">
        <f t="shared" si="321"/>
        <v>0</v>
      </c>
      <c r="AD563" s="89">
        <f t="shared" si="322"/>
        <v>0</v>
      </c>
      <c r="AE563" s="89">
        <f t="shared" si="323"/>
        <v>0</v>
      </c>
      <c r="AF563" s="89">
        <f t="shared" si="324"/>
        <v>0</v>
      </c>
      <c r="AG563" s="89">
        <f t="shared" si="324"/>
        <v>0</v>
      </c>
      <c r="AH563" s="65">
        <v>0</v>
      </c>
      <c r="AI563" s="65">
        <v>0</v>
      </c>
      <c r="AJ563" s="65">
        <v>0</v>
      </c>
      <c r="AK563" s="65">
        <v>0</v>
      </c>
      <c r="AL563" s="65">
        <v>0</v>
      </c>
      <c r="AM563" s="65">
        <v>0</v>
      </c>
      <c r="AN563" s="89">
        <v>0</v>
      </c>
      <c r="AO563" s="89">
        <v>0</v>
      </c>
      <c r="AP563" s="89">
        <v>0</v>
      </c>
      <c r="AQ563" s="89">
        <v>0</v>
      </c>
      <c r="AR563" s="89">
        <v>0</v>
      </c>
      <c r="AS563" s="89">
        <v>0</v>
      </c>
      <c r="AT563" s="89">
        <v>0</v>
      </c>
      <c r="AU563" s="89">
        <v>0</v>
      </c>
      <c r="AV563" s="89">
        <v>0</v>
      </c>
      <c r="AW563" s="89">
        <v>0</v>
      </c>
      <c r="AX563" s="89">
        <v>0</v>
      </c>
      <c r="AY563" s="89">
        <v>0</v>
      </c>
      <c r="AZ563" s="65">
        <f t="shared" si="325"/>
        <v>0</v>
      </c>
      <c r="BA563" s="65">
        <f t="shared" si="325"/>
        <v>0</v>
      </c>
      <c r="BB563" s="65">
        <f t="shared" si="325"/>
        <v>0</v>
      </c>
      <c r="BC563" s="65">
        <f t="shared" si="325"/>
        <v>0</v>
      </c>
      <c r="BD563" s="65">
        <f t="shared" si="325"/>
        <v>0</v>
      </c>
      <c r="BE563" s="65">
        <f t="shared" si="325"/>
        <v>0</v>
      </c>
      <c r="BF563" s="65">
        <f t="shared" si="326"/>
        <v>0</v>
      </c>
      <c r="BG563" s="65">
        <f t="shared" si="326"/>
        <v>0</v>
      </c>
      <c r="BH563" s="65">
        <f t="shared" si="326"/>
        <v>0</v>
      </c>
      <c r="BI563" s="65">
        <f t="shared" si="326"/>
        <v>0</v>
      </c>
      <c r="BJ563" s="65">
        <f t="shared" si="326"/>
        <v>0</v>
      </c>
      <c r="BK563" s="65">
        <f t="shared" si="326"/>
        <v>0</v>
      </c>
    </row>
    <row r="564" spans="2:63" hidden="1" outlineLevel="1">
      <c r="B564" s="56" t="s">
        <v>45</v>
      </c>
      <c r="C564" s="56" t="s">
        <v>134</v>
      </c>
      <c r="D564" s="88">
        <f t="shared" si="302"/>
        <v>0</v>
      </c>
      <c r="E564" s="88">
        <f t="shared" si="303"/>
        <v>0</v>
      </c>
      <c r="F564" s="65">
        <f t="shared" si="304"/>
        <v>0</v>
      </c>
      <c r="G564" s="65">
        <f t="shared" si="305"/>
        <v>0</v>
      </c>
      <c r="H564" s="65">
        <f t="shared" si="306"/>
        <v>0</v>
      </c>
      <c r="J564" s="88">
        <f t="shared" si="307"/>
        <v>0.30233918275901323</v>
      </c>
      <c r="K564" s="88">
        <f t="shared" si="308"/>
        <v>0.12386860133278009</v>
      </c>
      <c r="L564" s="88">
        <f t="shared" si="309"/>
        <v>0.13222723531624195</v>
      </c>
      <c r="M564" s="88">
        <f t="shared" si="310"/>
        <v>0.1679988102863024</v>
      </c>
      <c r="N564" s="88">
        <f t="shared" si="311"/>
        <v>0.21758625555448893</v>
      </c>
      <c r="O564" s="88">
        <f t="shared" si="312"/>
        <v>5.5979914751173407E-2</v>
      </c>
      <c r="P564" s="65">
        <f t="shared" si="313"/>
        <v>0</v>
      </c>
      <c r="Q564" s="65">
        <f t="shared" si="313"/>
        <v>0</v>
      </c>
      <c r="R564" s="65">
        <f t="shared" si="313"/>
        <v>0</v>
      </c>
      <c r="S564" s="65">
        <f t="shared" si="301"/>
        <v>0</v>
      </c>
      <c r="T564" s="65">
        <f t="shared" si="314"/>
        <v>0</v>
      </c>
      <c r="U564" s="65">
        <f t="shared" si="314"/>
        <v>0</v>
      </c>
      <c r="V564" s="89">
        <f t="shared" si="315"/>
        <v>0</v>
      </c>
      <c r="W564" s="89">
        <f t="shared" si="316"/>
        <v>0</v>
      </c>
      <c r="X564" s="89">
        <f t="shared" si="317"/>
        <v>0</v>
      </c>
      <c r="Y564" s="89">
        <f t="shared" si="318"/>
        <v>0</v>
      </c>
      <c r="Z564" s="89">
        <f t="shared" si="319"/>
        <v>0</v>
      </c>
      <c r="AA564" s="89">
        <f t="shared" si="319"/>
        <v>0</v>
      </c>
      <c r="AB564" s="89">
        <f t="shared" si="320"/>
        <v>0</v>
      </c>
      <c r="AC564" s="89">
        <f t="shared" si="321"/>
        <v>0</v>
      </c>
      <c r="AD564" s="89">
        <f t="shared" si="322"/>
        <v>0</v>
      </c>
      <c r="AE564" s="89">
        <f t="shared" si="323"/>
        <v>0</v>
      </c>
      <c r="AF564" s="89">
        <f t="shared" si="324"/>
        <v>0</v>
      </c>
      <c r="AG564" s="89">
        <f t="shared" si="324"/>
        <v>0</v>
      </c>
      <c r="AH564" s="65">
        <v>0</v>
      </c>
      <c r="AI564" s="65">
        <v>0</v>
      </c>
      <c r="AJ564" s="65">
        <v>0</v>
      </c>
      <c r="AK564" s="65">
        <v>0</v>
      </c>
      <c r="AL564" s="65">
        <v>0</v>
      </c>
      <c r="AM564" s="65">
        <v>0</v>
      </c>
      <c r="AN564" s="89">
        <v>0</v>
      </c>
      <c r="AO564" s="89">
        <v>0</v>
      </c>
      <c r="AP564" s="89">
        <v>0</v>
      </c>
      <c r="AQ564" s="89">
        <v>0</v>
      </c>
      <c r="AR564" s="89">
        <v>0</v>
      </c>
      <c r="AS564" s="89">
        <v>0</v>
      </c>
      <c r="AT564" s="89">
        <v>0</v>
      </c>
      <c r="AU564" s="89">
        <v>0</v>
      </c>
      <c r="AV564" s="89">
        <v>0</v>
      </c>
      <c r="AW564" s="89">
        <v>0</v>
      </c>
      <c r="AX564" s="89">
        <v>0</v>
      </c>
      <c r="AY564" s="89">
        <v>0</v>
      </c>
      <c r="AZ564" s="65">
        <f t="shared" si="325"/>
        <v>0</v>
      </c>
      <c r="BA564" s="65">
        <f t="shared" si="325"/>
        <v>0</v>
      </c>
      <c r="BB564" s="65">
        <f t="shared" si="325"/>
        <v>0</v>
      </c>
      <c r="BC564" s="65">
        <f t="shared" si="325"/>
        <v>0</v>
      </c>
      <c r="BD564" s="65">
        <f t="shared" si="325"/>
        <v>0</v>
      </c>
      <c r="BE564" s="65">
        <f t="shared" si="325"/>
        <v>0</v>
      </c>
      <c r="BF564" s="65">
        <f t="shared" si="326"/>
        <v>0</v>
      </c>
      <c r="BG564" s="65">
        <f t="shared" si="326"/>
        <v>0</v>
      </c>
      <c r="BH564" s="65">
        <f t="shared" si="326"/>
        <v>0</v>
      </c>
      <c r="BI564" s="65">
        <f t="shared" si="326"/>
        <v>0</v>
      </c>
      <c r="BJ564" s="65">
        <f t="shared" si="326"/>
        <v>0</v>
      </c>
      <c r="BK564" s="65">
        <f t="shared" si="326"/>
        <v>0</v>
      </c>
    </row>
    <row r="565" spans="2:63" hidden="1" outlineLevel="1">
      <c r="B565" s="56" t="s">
        <v>45</v>
      </c>
      <c r="C565" s="56" t="s">
        <v>39</v>
      </c>
      <c r="D565" s="88">
        <f t="shared" si="302"/>
        <v>0</v>
      </c>
      <c r="E565" s="88">
        <f t="shared" si="303"/>
        <v>0</v>
      </c>
      <c r="F565" s="65">
        <f t="shared" si="304"/>
        <v>0</v>
      </c>
      <c r="G565" s="65">
        <f t="shared" si="305"/>
        <v>0</v>
      </c>
      <c r="H565" s="65">
        <f t="shared" si="306"/>
        <v>0</v>
      </c>
      <c r="J565" s="88">
        <f t="shared" si="307"/>
        <v>0.30233918275901323</v>
      </c>
      <c r="K565" s="88">
        <f t="shared" si="308"/>
        <v>0.12386860133278009</v>
      </c>
      <c r="L565" s="88">
        <f t="shared" si="309"/>
        <v>0.13222723531624195</v>
      </c>
      <c r="M565" s="88">
        <f t="shared" si="310"/>
        <v>0.1679988102863024</v>
      </c>
      <c r="N565" s="88">
        <f t="shared" si="311"/>
        <v>0.21758625555448893</v>
      </c>
      <c r="O565" s="88">
        <f t="shared" si="312"/>
        <v>5.5979914751173407E-2</v>
      </c>
      <c r="P565" s="65">
        <f t="shared" si="313"/>
        <v>0</v>
      </c>
      <c r="Q565" s="65">
        <f t="shared" si="313"/>
        <v>0</v>
      </c>
      <c r="R565" s="65">
        <f t="shared" si="313"/>
        <v>0</v>
      </c>
      <c r="S565" s="65">
        <f t="shared" si="301"/>
        <v>0</v>
      </c>
      <c r="T565" s="65">
        <f t="shared" si="314"/>
        <v>0</v>
      </c>
      <c r="U565" s="65">
        <f t="shared" si="314"/>
        <v>0</v>
      </c>
      <c r="V565" s="89">
        <f t="shared" si="315"/>
        <v>0</v>
      </c>
      <c r="W565" s="89">
        <f t="shared" si="316"/>
        <v>0</v>
      </c>
      <c r="X565" s="89">
        <f t="shared" si="317"/>
        <v>0</v>
      </c>
      <c r="Y565" s="89">
        <f t="shared" si="318"/>
        <v>0</v>
      </c>
      <c r="Z565" s="89">
        <f t="shared" si="319"/>
        <v>0</v>
      </c>
      <c r="AA565" s="89">
        <f t="shared" si="319"/>
        <v>0</v>
      </c>
      <c r="AB565" s="89">
        <f t="shared" si="320"/>
        <v>0</v>
      </c>
      <c r="AC565" s="89">
        <f t="shared" si="321"/>
        <v>0</v>
      </c>
      <c r="AD565" s="89">
        <f t="shared" si="322"/>
        <v>0</v>
      </c>
      <c r="AE565" s="89">
        <f t="shared" si="323"/>
        <v>0</v>
      </c>
      <c r="AF565" s="89">
        <f t="shared" si="324"/>
        <v>0</v>
      </c>
      <c r="AG565" s="89">
        <f t="shared" si="324"/>
        <v>0</v>
      </c>
      <c r="AH565" s="65">
        <v>0</v>
      </c>
      <c r="AI565" s="65">
        <v>0</v>
      </c>
      <c r="AJ565" s="65">
        <v>0</v>
      </c>
      <c r="AK565" s="65">
        <v>0</v>
      </c>
      <c r="AL565" s="65">
        <v>0</v>
      </c>
      <c r="AM565" s="65">
        <v>0</v>
      </c>
      <c r="AN565" s="89">
        <v>0</v>
      </c>
      <c r="AO565" s="89">
        <v>0</v>
      </c>
      <c r="AP565" s="89">
        <v>0</v>
      </c>
      <c r="AQ565" s="89">
        <v>0</v>
      </c>
      <c r="AR565" s="89">
        <v>0</v>
      </c>
      <c r="AS565" s="89">
        <v>0</v>
      </c>
      <c r="AT565" s="89">
        <v>0</v>
      </c>
      <c r="AU565" s="89">
        <v>0</v>
      </c>
      <c r="AV565" s="89">
        <v>0</v>
      </c>
      <c r="AW565" s="89">
        <v>0</v>
      </c>
      <c r="AX565" s="89">
        <v>0</v>
      </c>
      <c r="AY565" s="89">
        <v>0</v>
      </c>
      <c r="AZ565" s="65">
        <f t="shared" si="325"/>
        <v>0</v>
      </c>
      <c r="BA565" s="65">
        <f t="shared" si="325"/>
        <v>0</v>
      </c>
      <c r="BB565" s="65">
        <f t="shared" si="325"/>
        <v>0</v>
      </c>
      <c r="BC565" s="65">
        <f t="shared" si="325"/>
        <v>0</v>
      </c>
      <c r="BD565" s="65">
        <f t="shared" si="325"/>
        <v>0</v>
      </c>
      <c r="BE565" s="65">
        <f t="shared" si="325"/>
        <v>0</v>
      </c>
      <c r="BF565" s="65">
        <f t="shared" si="326"/>
        <v>0</v>
      </c>
      <c r="BG565" s="65">
        <f t="shared" si="326"/>
        <v>0</v>
      </c>
      <c r="BH565" s="65">
        <f t="shared" si="326"/>
        <v>0</v>
      </c>
      <c r="BI565" s="65">
        <f t="shared" si="326"/>
        <v>0</v>
      </c>
      <c r="BJ565" s="65">
        <f t="shared" si="326"/>
        <v>0</v>
      </c>
      <c r="BK565" s="65">
        <f t="shared" si="326"/>
        <v>0</v>
      </c>
    </row>
    <row r="566" spans="2:63" hidden="1" outlineLevel="1">
      <c r="B566" s="56" t="s">
        <v>45</v>
      </c>
      <c r="C566" s="56" t="s">
        <v>38</v>
      </c>
      <c r="D566" s="88">
        <f t="shared" si="302"/>
        <v>0</v>
      </c>
      <c r="E566" s="88">
        <f t="shared" si="303"/>
        <v>0</v>
      </c>
      <c r="F566" s="65">
        <f t="shared" si="304"/>
        <v>0</v>
      </c>
      <c r="G566" s="65">
        <f t="shared" si="305"/>
        <v>0</v>
      </c>
      <c r="H566" s="65">
        <f t="shared" si="306"/>
        <v>0</v>
      </c>
      <c r="J566" s="88">
        <f t="shared" si="307"/>
        <v>0.30233918275901323</v>
      </c>
      <c r="K566" s="88">
        <f t="shared" si="308"/>
        <v>0.12386860133278009</v>
      </c>
      <c r="L566" s="88">
        <f t="shared" si="309"/>
        <v>0.13222723531624195</v>
      </c>
      <c r="M566" s="88">
        <f t="shared" si="310"/>
        <v>0.1679988102863024</v>
      </c>
      <c r="N566" s="88">
        <f t="shared" si="311"/>
        <v>0.21758625555448893</v>
      </c>
      <c r="O566" s="88">
        <f t="shared" si="312"/>
        <v>5.5979914751173407E-2</v>
      </c>
      <c r="P566" s="65">
        <f t="shared" si="313"/>
        <v>0</v>
      </c>
      <c r="Q566" s="65">
        <f t="shared" si="313"/>
        <v>0</v>
      </c>
      <c r="R566" s="65">
        <f t="shared" si="313"/>
        <v>0</v>
      </c>
      <c r="S566" s="65">
        <f t="shared" si="301"/>
        <v>0</v>
      </c>
      <c r="T566" s="65">
        <f t="shared" si="314"/>
        <v>0</v>
      </c>
      <c r="U566" s="65">
        <f t="shared" si="314"/>
        <v>0</v>
      </c>
      <c r="V566" s="89">
        <f t="shared" si="315"/>
        <v>0</v>
      </c>
      <c r="W566" s="89">
        <f t="shared" si="316"/>
        <v>0</v>
      </c>
      <c r="X566" s="89">
        <f t="shared" si="317"/>
        <v>0</v>
      </c>
      <c r="Y566" s="89">
        <f t="shared" si="318"/>
        <v>0</v>
      </c>
      <c r="Z566" s="89">
        <f t="shared" si="319"/>
        <v>0</v>
      </c>
      <c r="AA566" s="89">
        <f t="shared" si="319"/>
        <v>0</v>
      </c>
      <c r="AB566" s="89">
        <f t="shared" si="320"/>
        <v>0</v>
      </c>
      <c r="AC566" s="89">
        <f t="shared" si="321"/>
        <v>0</v>
      </c>
      <c r="AD566" s="89">
        <f t="shared" si="322"/>
        <v>0</v>
      </c>
      <c r="AE566" s="89">
        <f t="shared" si="323"/>
        <v>0</v>
      </c>
      <c r="AF566" s="89">
        <f t="shared" si="324"/>
        <v>0</v>
      </c>
      <c r="AG566" s="89">
        <f t="shared" si="324"/>
        <v>0</v>
      </c>
      <c r="AH566" s="65">
        <v>0</v>
      </c>
      <c r="AI566" s="65">
        <v>0</v>
      </c>
      <c r="AJ566" s="65">
        <v>0</v>
      </c>
      <c r="AK566" s="65">
        <v>0</v>
      </c>
      <c r="AL566" s="65">
        <v>0</v>
      </c>
      <c r="AM566" s="65">
        <v>0</v>
      </c>
      <c r="AN566" s="89">
        <v>0</v>
      </c>
      <c r="AO566" s="89">
        <v>0</v>
      </c>
      <c r="AP566" s="89">
        <v>0</v>
      </c>
      <c r="AQ566" s="89">
        <v>0</v>
      </c>
      <c r="AR566" s="89">
        <v>0</v>
      </c>
      <c r="AS566" s="89">
        <v>0</v>
      </c>
      <c r="AT566" s="89">
        <v>0</v>
      </c>
      <c r="AU566" s="89">
        <v>0</v>
      </c>
      <c r="AV566" s="89">
        <v>0</v>
      </c>
      <c r="AW566" s="89">
        <v>0</v>
      </c>
      <c r="AX566" s="89">
        <v>0</v>
      </c>
      <c r="AY566" s="89">
        <v>0</v>
      </c>
      <c r="AZ566" s="65">
        <f t="shared" si="325"/>
        <v>0</v>
      </c>
      <c r="BA566" s="65">
        <f t="shared" si="325"/>
        <v>0</v>
      </c>
      <c r="BB566" s="65">
        <f t="shared" si="325"/>
        <v>0</v>
      </c>
      <c r="BC566" s="65">
        <f t="shared" si="325"/>
        <v>0</v>
      </c>
      <c r="BD566" s="65">
        <f t="shared" si="325"/>
        <v>0</v>
      </c>
      <c r="BE566" s="65">
        <f t="shared" si="325"/>
        <v>0</v>
      </c>
      <c r="BF566" s="65">
        <f t="shared" si="326"/>
        <v>0</v>
      </c>
      <c r="BG566" s="65">
        <f t="shared" si="326"/>
        <v>0</v>
      </c>
      <c r="BH566" s="65">
        <f t="shared" si="326"/>
        <v>0</v>
      </c>
      <c r="BI566" s="65">
        <f t="shared" si="326"/>
        <v>0</v>
      </c>
      <c r="BJ566" s="65">
        <f t="shared" si="326"/>
        <v>0</v>
      </c>
      <c r="BK566" s="65">
        <f t="shared" si="326"/>
        <v>0</v>
      </c>
    </row>
    <row r="567" spans="2:63" hidden="1" outlineLevel="1">
      <c r="B567" s="56" t="s">
        <v>45</v>
      </c>
      <c r="C567" s="56" t="s">
        <v>37</v>
      </c>
      <c r="D567" s="88">
        <f t="shared" si="302"/>
        <v>0</v>
      </c>
      <c r="E567" s="88">
        <f t="shared" si="303"/>
        <v>0</v>
      </c>
      <c r="F567" s="65">
        <f t="shared" si="304"/>
        <v>0</v>
      </c>
      <c r="G567" s="65">
        <f t="shared" si="305"/>
        <v>0</v>
      </c>
      <c r="H567" s="65">
        <f t="shared" si="306"/>
        <v>0</v>
      </c>
      <c r="J567" s="88">
        <f t="shared" si="307"/>
        <v>0.30233918275901323</v>
      </c>
      <c r="K567" s="88">
        <f t="shared" si="308"/>
        <v>0.12386860133278009</v>
      </c>
      <c r="L567" s="88">
        <f t="shared" si="309"/>
        <v>0.13222723531624195</v>
      </c>
      <c r="M567" s="88">
        <f t="shared" si="310"/>
        <v>0.1679988102863024</v>
      </c>
      <c r="N567" s="88">
        <f t="shared" si="311"/>
        <v>0.21758625555448893</v>
      </c>
      <c r="O567" s="88">
        <f t="shared" si="312"/>
        <v>5.5979914751173407E-2</v>
      </c>
      <c r="P567" s="65">
        <f t="shared" si="313"/>
        <v>0</v>
      </c>
      <c r="Q567" s="65">
        <f t="shared" si="313"/>
        <v>0</v>
      </c>
      <c r="R567" s="65">
        <f t="shared" si="313"/>
        <v>0</v>
      </c>
      <c r="S567" s="65">
        <f t="shared" si="301"/>
        <v>0</v>
      </c>
      <c r="T567" s="65">
        <f t="shared" si="314"/>
        <v>0</v>
      </c>
      <c r="U567" s="65">
        <f t="shared" si="314"/>
        <v>0</v>
      </c>
      <c r="V567" s="89">
        <f t="shared" si="315"/>
        <v>0</v>
      </c>
      <c r="W567" s="89">
        <f t="shared" si="316"/>
        <v>0</v>
      </c>
      <c r="X567" s="89">
        <f t="shared" si="317"/>
        <v>0</v>
      </c>
      <c r="Y567" s="89">
        <f t="shared" si="318"/>
        <v>0</v>
      </c>
      <c r="Z567" s="89">
        <f t="shared" si="319"/>
        <v>0</v>
      </c>
      <c r="AA567" s="89">
        <f t="shared" si="319"/>
        <v>0</v>
      </c>
      <c r="AB567" s="89">
        <f t="shared" si="320"/>
        <v>0</v>
      </c>
      <c r="AC567" s="89">
        <f t="shared" si="321"/>
        <v>0</v>
      </c>
      <c r="AD567" s="89">
        <f t="shared" si="322"/>
        <v>0</v>
      </c>
      <c r="AE567" s="89">
        <f t="shared" si="323"/>
        <v>0</v>
      </c>
      <c r="AF567" s="89">
        <f t="shared" si="324"/>
        <v>0</v>
      </c>
      <c r="AG567" s="89">
        <f t="shared" si="324"/>
        <v>0</v>
      </c>
      <c r="AH567" s="65">
        <v>0</v>
      </c>
      <c r="AI567" s="65">
        <v>0</v>
      </c>
      <c r="AJ567" s="65">
        <v>0</v>
      </c>
      <c r="AK567" s="65">
        <v>0</v>
      </c>
      <c r="AL567" s="65">
        <v>0</v>
      </c>
      <c r="AM567" s="65">
        <v>0</v>
      </c>
      <c r="AN567" s="89">
        <v>0</v>
      </c>
      <c r="AO567" s="89">
        <v>0</v>
      </c>
      <c r="AP567" s="89">
        <v>0</v>
      </c>
      <c r="AQ567" s="89">
        <v>0</v>
      </c>
      <c r="AR567" s="89">
        <v>0</v>
      </c>
      <c r="AS567" s="89">
        <v>0</v>
      </c>
      <c r="AT567" s="89">
        <v>0</v>
      </c>
      <c r="AU567" s="89">
        <v>0</v>
      </c>
      <c r="AV567" s="89">
        <v>0</v>
      </c>
      <c r="AW567" s="89">
        <v>0</v>
      </c>
      <c r="AX567" s="89">
        <v>0</v>
      </c>
      <c r="AY567" s="89">
        <v>0</v>
      </c>
      <c r="AZ567" s="65">
        <f t="shared" si="325"/>
        <v>0</v>
      </c>
      <c r="BA567" s="65">
        <f t="shared" si="325"/>
        <v>0</v>
      </c>
      <c r="BB567" s="65">
        <f t="shared" si="325"/>
        <v>0</v>
      </c>
      <c r="BC567" s="65">
        <f t="shared" si="325"/>
        <v>0</v>
      </c>
      <c r="BD567" s="65">
        <f t="shared" si="325"/>
        <v>0</v>
      </c>
      <c r="BE567" s="65">
        <f t="shared" si="325"/>
        <v>0</v>
      </c>
      <c r="BF567" s="65">
        <f t="shared" si="326"/>
        <v>0</v>
      </c>
      <c r="BG567" s="65">
        <f t="shared" si="326"/>
        <v>0</v>
      </c>
      <c r="BH567" s="65">
        <f t="shared" si="326"/>
        <v>0</v>
      </c>
      <c r="BI567" s="65">
        <f t="shared" si="326"/>
        <v>0</v>
      </c>
      <c r="BJ567" s="65">
        <f t="shared" si="326"/>
        <v>0</v>
      </c>
      <c r="BK567" s="65">
        <f t="shared" si="326"/>
        <v>0</v>
      </c>
    </row>
    <row r="568" spans="2:63" hidden="1" outlineLevel="1">
      <c r="B568" s="56" t="s">
        <v>45</v>
      </c>
      <c r="C568" s="56" t="s">
        <v>36</v>
      </c>
      <c r="D568" s="88">
        <f t="shared" si="302"/>
        <v>0</v>
      </c>
      <c r="E568" s="88">
        <f t="shared" si="303"/>
        <v>0</v>
      </c>
      <c r="F568" s="65">
        <f t="shared" si="304"/>
        <v>0</v>
      </c>
      <c r="G568" s="65">
        <f t="shared" si="305"/>
        <v>0</v>
      </c>
      <c r="H568" s="65">
        <f t="shared" si="306"/>
        <v>0</v>
      </c>
      <c r="J568" s="88">
        <f t="shared" si="307"/>
        <v>0.30233918275901323</v>
      </c>
      <c r="K568" s="88">
        <f t="shared" si="308"/>
        <v>0.12386860133278009</v>
      </c>
      <c r="L568" s="88">
        <f t="shared" si="309"/>
        <v>0.13222723531624195</v>
      </c>
      <c r="M568" s="88">
        <f t="shared" si="310"/>
        <v>0.1679988102863024</v>
      </c>
      <c r="N568" s="88">
        <f t="shared" si="311"/>
        <v>0.21758625555448893</v>
      </c>
      <c r="O568" s="88">
        <f t="shared" si="312"/>
        <v>5.5979914751173407E-2</v>
      </c>
      <c r="P568" s="65">
        <f t="shared" si="313"/>
        <v>0</v>
      </c>
      <c r="Q568" s="65">
        <f t="shared" si="313"/>
        <v>0</v>
      </c>
      <c r="R568" s="65">
        <f t="shared" si="313"/>
        <v>0</v>
      </c>
      <c r="S568" s="65">
        <f t="shared" si="301"/>
        <v>0</v>
      </c>
      <c r="T568" s="65">
        <f t="shared" si="314"/>
        <v>0</v>
      </c>
      <c r="U568" s="65">
        <f t="shared" si="314"/>
        <v>0</v>
      </c>
      <c r="V568" s="89">
        <f t="shared" si="315"/>
        <v>0</v>
      </c>
      <c r="W568" s="89">
        <f t="shared" si="316"/>
        <v>0</v>
      </c>
      <c r="X568" s="89">
        <f t="shared" si="317"/>
        <v>0</v>
      </c>
      <c r="Y568" s="89">
        <f t="shared" si="318"/>
        <v>0</v>
      </c>
      <c r="Z568" s="89">
        <f t="shared" si="319"/>
        <v>0</v>
      </c>
      <c r="AA568" s="89">
        <f t="shared" si="319"/>
        <v>0</v>
      </c>
      <c r="AB568" s="89">
        <f t="shared" si="320"/>
        <v>0</v>
      </c>
      <c r="AC568" s="89">
        <f t="shared" si="321"/>
        <v>0</v>
      </c>
      <c r="AD568" s="89">
        <f t="shared" si="322"/>
        <v>0</v>
      </c>
      <c r="AE568" s="89">
        <f t="shared" si="323"/>
        <v>0</v>
      </c>
      <c r="AF568" s="89">
        <f t="shared" si="324"/>
        <v>0</v>
      </c>
      <c r="AG568" s="89">
        <f t="shared" si="324"/>
        <v>0</v>
      </c>
      <c r="AH568" s="65">
        <v>0</v>
      </c>
      <c r="AI568" s="65">
        <v>0</v>
      </c>
      <c r="AJ568" s="65">
        <v>0</v>
      </c>
      <c r="AK568" s="65">
        <v>0</v>
      </c>
      <c r="AL568" s="65">
        <v>0</v>
      </c>
      <c r="AM568" s="65">
        <v>0</v>
      </c>
      <c r="AN568" s="89">
        <v>0</v>
      </c>
      <c r="AO568" s="89">
        <v>0</v>
      </c>
      <c r="AP568" s="89">
        <v>0</v>
      </c>
      <c r="AQ568" s="89">
        <v>0</v>
      </c>
      <c r="AR568" s="89">
        <v>0</v>
      </c>
      <c r="AS568" s="89">
        <v>0</v>
      </c>
      <c r="AT568" s="89">
        <v>0</v>
      </c>
      <c r="AU568" s="89">
        <v>0</v>
      </c>
      <c r="AV568" s="89">
        <v>0</v>
      </c>
      <c r="AW568" s="89">
        <v>0</v>
      </c>
      <c r="AX568" s="89">
        <v>0</v>
      </c>
      <c r="AY568" s="89">
        <v>0</v>
      </c>
      <c r="AZ568" s="65">
        <f t="shared" si="325"/>
        <v>0</v>
      </c>
      <c r="BA568" s="65">
        <f t="shared" si="325"/>
        <v>0</v>
      </c>
      <c r="BB568" s="65">
        <f t="shared" si="325"/>
        <v>0</v>
      </c>
      <c r="BC568" s="65">
        <f t="shared" si="325"/>
        <v>0</v>
      </c>
      <c r="BD568" s="65">
        <f t="shared" si="325"/>
        <v>0</v>
      </c>
      <c r="BE568" s="65">
        <f t="shared" si="325"/>
        <v>0</v>
      </c>
      <c r="BF568" s="65">
        <f t="shared" si="326"/>
        <v>0</v>
      </c>
      <c r="BG568" s="65">
        <f t="shared" si="326"/>
        <v>0</v>
      </c>
      <c r="BH568" s="65">
        <f t="shared" si="326"/>
        <v>0</v>
      </c>
      <c r="BI568" s="65">
        <f t="shared" si="326"/>
        <v>0</v>
      </c>
      <c r="BJ568" s="65">
        <f t="shared" si="326"/>
        <v>0</v>
      </c>
      <c r="BK568" s="65">
        <f t="shared" si="326"/>
        <v>0</v>
      </c>
    </row>
    <row r="569" spans="2:63" hidden="1" outlineLevel="1">
      <c r="B569" s="56" t="s">
        <v>45</v>
      </c>
      <c r="C569" s="56" t="s">
        <v>35</v>
      </c>
      <c r="D569" s="88">
        <f t="shared" si="302"/>
        <v>0</v>
      </c>
      <c r="E569" s="88">
        <f t="shared" si="303"/>
        <v>0</v>
      </c>
      <c r="F569" s="65">
        <f t="shared" si="304"/>
        <v>0</v>
      </c>
      <c r="G569" s="65">
        <f t="shared" si="305"/>
        <v>0</v>
      </c>
      <c r="H569" s="65">
        <f t="shared" si="306"/>
        <v>0</v>
      </c>
      <c r="J569" s="88">
        <f t="shared" si="307"/>
        <v>0.30233918275901323</v>
      </c>
      <c r="K569" s="88">
        <f t="shared" si="308"/>
        <v>0.12386860133278009</v>
      </c>
      <c r="L569" s="88">
        <f t="shared" si="309"/>
        <v>0.13222723531624195</v>
      </c>
      <c r="M569" s="88">
        <f t="shared" si="310"/>
        <v>0.1679988102863024</v>
      </c>
      <c r="N569" s="88">
        <f t="shared" si="311"/>
        <v>0.21758625555448893</v>
      </c>
      <c r="O569" s="88">
        <f t="shared" si="312"/>
        <v>5.5979914751173407E-2</v>
      </c>
      <c r="P569" s="65">
        <f t="shared" si="313"/>
        <v>0</v>
      </c>
      <c r="Q569" s="65">
        <f t="shared" si="313"/>
        <v>0</v>
      </c>
      <c r="R569" s="65">
        <f t="shared" si="313"/>
        <v>0</v>
      </c>
      <c r="S569" s="65">
        <f t="shared" si="301"/>
        <v>0</v>
      </c>
      <c r="T569" s="65">
        <f t="shared" si="314"/>
        <v>0</v>
      </c>
      <c r="U569" s="65">
        <f t="shared" si="314"/>
        <v>0</v>
      </c>
      <c r="V569" s="89">
        <f t="shared" si="315"/>
        <v>0</v>
      </c>
      <c r="W569" s="89">
        <f t="shared" si="316"/>
        <v>0</v>
      </c>
      <c r="X569" s="89">
        <f t="shared" si="317"/>
        <v>0</v>
      </c>
      <c r="Y569" s="89">
        <f t="shared" si="318"/>
        <v>0</v>
      </c>
      <c r="Z569" s="89">
        <f t="shared" si="319"/>
        <v>0</v>
      </c>
      <c r="AA569" s="89">
        <f t="shared" si="319"/>
        <v>0</v>
      </c>
      <c r="AB569" s="89">
        <f t="shared" si="320"/>
        <v>0</v>
      </c>
      <c r="AC569" s="89">
        <f t="shared" si="321"/>
        <v>0</v>
      </c>
      <c r="AD569" s="89">
        <f t="shared" si="322"/>
        <v>0</v>
      </c>
      <c r="AE569" s="89">
        <f t="shared" si="323"/>
        <v>0</v>
      </c>
      <c r="AF569" s="89">
        <f t="shared" si="324"/>
        <v>0</v>
      </c>
      <c r="AG569" s="89">
        <f t="shared" si="324"/>
        <v>0</v>
      </c>
      <c r="AH569" s="65">
        <v>0</v>
      </c>
      <c r="AI569" s="65">
        <v>0</v>
      </c>
      <c r="AJ569" s="65">
        <v>0</v>
      </c>
      <c r="AK569" s="65">
        <v>0</v>
      </c>
      <c r="AL569" s="65">
        <v>0</v>
      </c>
      <c r="AM569" s="65">
        <v>0</v>
      </c>
      <c r="AN569" s="89">
        <v>0</v>
      </c>
      <c r="AO569" s="89">
        <v>0</v>
      </c>
      <c r="AP569" s="89">
        <v>0</v>
      </c>
      <c r="AQ569" s="89">
        <v>0</v>
      </c>
      <c r="AR569" s="89">
        <v>0</v>
      </c>
      <c r="AS569" s="89">
        <v>0</v>
      </c>
      <c r="AT569" s="89">
        <v>0</v>
      </c>
      <c r="AU569" s="89">
        <v>0</v>
      </c>
      <c r="AV569" s="89">
        <v>0</v>
      </c>
      <c r="AW569" s="89">
        <v>0</v>
      </c>
      <c r="AX569" s="89">
        <v>0</v>
      </c>
      <c r="AY569" s="89">
        <v>0</v>
      </c>
      <c r="AZ569" s="65">
        <f t="shared" si="325"/>
        <v>0</v>
      </c>
      <c r="BA569" s="65">
        <f t="shared" si="325"/>
        <v>0</v>
      </c>
      <c r="BB569" s="65">
        <f t="shared" si="325"/>
        <v>0</v>
      </c>
      <c r="BC569" s="65">
        <f t="shared" si="325"/>
        <v>0</v>
      </c>
      <c r="BD569" s="65">
        <f t="shared" si="325"/>
        <v>0</v>
      </c>
      <c r="BE569" s="65">
        <f t="shared" si="325"/>
        <v>0</v>
      </c>
      <c r="BF569" s="65">
        <f t="shared" si="326"/>
        <v>0</v>
      </c>
      <c r="BG569" s="65">
        <f t="shared" si="326"/>
        <v>0</v>
      </c>
      <c r="BH569" s="65">
        <f t="shared" si="326"/>
        <v>0</v>
      </c>
      <c r="BI569" s="65">
        <f t="shared" si="326"/>
        <v>0</v>
      </c>
      <c r="BJ569" s="65">
        <f t="shared" si="326"/>
        <v>0</v>
      </c>
      <c r="BK569" s="65">
        <f t="shared" si="326"/>
        <v>0</v>
      </c>
    </row>
    <row r="570" spans="2:63" hidden="1" outlineLevel="1">
      <c r="B570" s="56" t="s">
        <v>45</v>
      </c>
      <c r="C570" s="56" t="s">
        <v>34</v>
      </c>
      <c r="D570" s="88">
        <f t="shared" si="302"/>
        <v>0</v>
      </c>
      <c r="E570" s="88">
        <f t="shared" si="303"/>
        <v>0</v>
      </c>
      <c r="F570" s="65">
        <f t="shared" si="304"/>
        <v>0</v>
      </c>
      <c r="G570" s="65">
        <f t="shared" si="305"/>
        <v>0</v>
      </c>
      <c r="H570" s="65">
        <f t="shared" si="306"/>
        <v>0</v>
      </c>
      <c r="J570" s="88">
        <f t="shared" si="307"/>
        <v>0.30233918275901323</v>
      </c>
      <c r="K570" s="88">
        <f t="shared" si="308"/>
        <v>0.12386860133278009</v>
      </c>
      <c r="L570" s="88">
        <f t="shared" si="309"/>
        <v>0.13222723531624195</v>
      </c>
      <c r="M570" s="88">
        <f t="shared" si="310"/>
        <v>0.1679988102863024</v>
      </c>
      <c r="N570" s="88">
        <f t="shared" si="311"/>
        <v>0.21758625555448893</v>
      </c>
      <c r="O570" s="88">
        <f t="shared" si="312"/>
        <v>5.5979914751173407E-2</v>
      </c>
      <c r="P570" s="65">
        <f t="shared" si="313"/>
        <v>0</v>
      </c>
      <c r="Q570" s="65">
        <f t="shared" si="313"/>
        <v>0</v>
      </c>
      <c r="R570" s="65">
        <f t="shared" si="313"/>
        <v>0</v>
      </c>
      <c r="S570" s="65">
        <f t="shared" si="301"/>
        <v>0</v>
      </c>
      <c r="T570" s="65">
        <f t="shared" si="314"/>
        <v>0</v>
      </c>
      <c r="U570" s="65">
        <f t="shared" si="314"/>
        <v>0</v>
      </c>
      <c r="V570" s="89">
        <f t="shared" si="315"/>
        <v>0</v>
      </c>
      <c r="W570" s="89">
        <f t="shared" si="316"/>
        <v>0</v>
      </c>
      <c r="X570" s="89">
        <f t="shared" si="317"/>
        <v>0</v>
      </c>
      <c r="Y570" s="89">
        <f t="shared" si="318"/>
        <v>0</v>
      </c>
      <c r="Z570" s="89">
        <f t="shared" si="319"/>
        <v>0</v>
      </c>
      <c r="AA570" s="89">
        <f t="shared" si="319"/>
        <v>0</v>
      </c>
      <c r="AB570" s="89">
        <f t="shared" si="320"/>
        <v>0</v>
      </c>
      <c r="AC570" s="89">
        <f t="shared" si="321"/>
        <v>0</v>
      </c>
      <c r="AD570" s="89">
        <f t="shared" si="322"/>
        <v>0</v>
      </c>
      <c r="AE570" s="89">
        <f t="shared" si="323"/>
        <v>0</v>
      </c>
      <c r="AF570" s="89">
        <f t="shared" si="324"/>
        <v>0</v>
      </c>
      <c r="AG570" s="89">
        <f t="shared" si="324"/>
        <v>0</v>
      </c>
      <c r="AH570" s="65">
        <v>0</v>
      </c>
      <c r="AI570" s="65">
        <v>0</v>
      </c>
      <c r="AJ570" s="65">
        <v>0</v>
      </c>
      <c r="AK570" s="65">
        <v>0</v>
      </c>
      <c r="AL570" s="65">
        <v>0</v>
      </c>
      <c r="AM570" s="65">
        <v>0</v>
      </c>
      <c r="AN570" s="89">
        <v>0</v>
      </c>
      <c r="AO570" s="89">
        <v>0</v>
      </c>
      <c r="AP570" s="89">
        <v>0</v>
      </c>
      <c r="AQ570" s="89">
        <v>0</v>
      </c>
      <c r="AR570" s="89">
        <v>0</v>
      </c>
      <c r="AS570" s="89">
        <v>0</v>
      </c>
      <c r="AT570" s="89">
        <v>0</v>
      </c>
      <c r="AU570" s="89">
        <v>0</v>
      </c>
      <c r="AV570" s="89">
        <v>0</v>
      </c>
      <c r="AW570" s="89">
        <v>0</v>
      </c>
      <c r="AX570" s="89">
        <v>0</v>
      </c>
      <c r="AY570" s="89">
        <v>0</v>
      </c>
      <c r="AZ570" s="65">
        <f t="shared" si="325"/>
        <v>0</v>
      </c>
      <c r="BA570" s="65">
        <f t="shared" si="325"/>
        <v>0</v>
      </c>
      <c r="BB570" s="65">
        <f t="shared" si="325"/>
        <v>0</v>
      </c>
      <c r="BC570" s="65">
        <f t="shared" si="325"/>
        <v>0</v>
      </c>
      <c r="BD570" s="65">
        <f t="shared" si="325"/>
        <v>0</v>
      </c>
      <c r="BE570" s="65">
        <f t="shared" si="325"/>
        <v>0</v>
      </c>
      <c r="BF570" s="65">
        <f t="shared" si="326"/>
        <v>0</v>
      </c>
      <c r="BG570" s="65">
        <f t="shared" si="326"/>
        <v>0</v>
      </c>
      <c r="BH570" s="65">
        <f t="shared" si="326"/>
        <v>0</v>
      </c>
      <c r="BI570" s="65">
        <f t="shared" si="326"/>
        <v>0</v>
      </c>
      <c r="BJ570" s="65">
        <f t="shared" si="326"/>
        <v>0</v>
      </c>
      <c r="BK570" s="65">
        <f t="shared" si="326"/>
        <v>0</v>
      </c>
    </row>
    <row r="571" spans="2:63" hidden="1" outlineLevel="1">
      <c r="B571" s="56" t="s">
        <v>45</v>
      </c>
      <c r="C571" s="56" t="s">
        <v>33</v>
      </c>
      <c r="D571" s="88">
        <f t="shared" si="302"/>
        <v>0</v>
      </c>
      <c r="E571" s="88">
        <f t="shared" si="303"/>
        <v>0</v>
      </c>
      <c r="F571" s="65">
        <f t="shared" si="304"/>
        <v>0</v>
      </c>
      <c r="G571" s="65">
        <f t="shared" si="305"/>
        <v>0</v>
      </c>
      <c r="H571" s="65">
        <f t="shared" si="306"/>
        <v>0</v>
      </c>
      <c r="J571" s="88">
        <f t="shared" si="307"/>
        <v>0.30233918275901323</v>
      </c>
      <c r="K571" s="88">
        <f t="shared" si="308"/>
        <v>0.12386860133278009</v>
      </c>
      <c r="L571" s="88">
        <f t="shared" si="309"/>
        <v>0.13222723531624195</v>
      </c>
      <c r="M571" s="88">
        <f t="shared" si="310"/>
        <v>0.1679988102863024</v>
      </c>
      <c r="N571" s="88">
        <f t="shared" si="311"/>
        <v>0.21758625555448893</v>
      </c>
      <c r="O571" s="88">
        <f t="shared" si="312"/>
        <v>5.5979914751173407E-2</v>
      </c>
      <c r="P571" s="65">
        <f t="shared" si="313"/>
        <v>0</v>
      </c>
      <c r="Q571" s="65">
        <f t="shared" si="313"/>
        <v>0</v>
      </c>
      <c r="R571" s="65">
        <f t="shared" si="313"/>
        <v>0</v>
      </c>
      <c r="S571" s="65">
        <f t="shared" si="301"/>
        <v>0</v>
      </c>
      <c r="T571" s="65">
        <f t="shared" si="314"/>
        <v>0</v>
      </c>
      <c r="U571" s="65">
        <f t="shared" si="314"/>
        <v>0</v>
      </c>
      <c r="V571" s="89">
        <f t="shared" si="315"/>
        <v>0</v>
      </c>
      <c r="W571" s="89">
        <f t="shared" si="316"/>
        <v>0</v>
      </c>
      <c r="X571" s="89">
        <f t="shared" si="317"/>
        <v>0</v>
      </c>
      <c r="Y571" s="89">
        <f t="shared" si="318"/>
        <v>0</v>
      </c>
      <c r="Z571" s="89">
        <f t="shared" si="319"/>
        <v>0</v>
      </c>
      <c r="AA571" s="89">
        <f t="shared" si="319"/>
        <v>0</v>
      </c>
      <c r="AB571" s="89">
        <f t="shared" si="320"/>
        <v>0</v>
      </c>
      <c r="AC571" s="89">
        <f t="shared" si="321"/>
        <v>0</v>
      </c>
      <c r="AD571" s="89">
        <f t="shared" si="322"/>
        <v>0</v>
      </c>
      <c r="AE571" s="89">
        <f t="shared" si="323"/>
        <v>0</v>
      </c>
      <c r="AF571" s="89">
        <f t="shared" si="324"/>
        <v>0</v>
      </c>
      <c r="AG571" s="89">
        <f t="shared" si="324"/>
        <v>0</v>
      </c>
      <c r="AH571" s="65">
        <v>0</v>
      </c>
      <c r="AI571" s="65">
        <v>0</v>
      </c>
      <c r="AJ571" s="65">
        <v>0</v>
      </c>
      <c r="AK571" s="65">
        <v>0</v>
      </c>
      <c r="AL571" s="65">
        <v>0</v>
      </c>
      <c r="AM571" s="65">
        <v>0</v>
      </c>
      <c r="AN571" s="89">
        <v>0</v>
      </c>
      <c r="AO571" s="89">
        <v>0</v>
      </c>
      <c r="AP571" s="89">
        <v>0</v>
      </c>
      <c r="AQ571" s="89">
        <v>0</v>
      </c>
      <c r="AR571" s="89">
        <v>0</v>
      </c>
      <c r="AS571" s="89">
        <v>0</v>
      </c>
      <c r="AT571" s="89">
        <v>0</v>
      </c>
      <c r="AU571" s="89">
        <v>0</v>
      </c>
      <c r="AV571" s="89">
        <v>0</v>
      </c>
      <c r="AW571" s="89">
        <v>0</v>
      </c>
      <c r="AX571" s="89">
        <v>0</v>
      </c>
      <c r="AY571" s="89">
        <v>0</v>
      </c>
      <c r="AZ571" s="65">
        <f t="shared" si="325"/>
        <v>0</v>
      </c>
      <c r="BA571" s="65">
        <f t="shared" si="325"/>
        <v>0</v>
      </c>
      <c r="BB571" s="65">
        <f t="shared" si="325"/>
        <v>0</v>
      </c>
      <c r="BC571" s="65">
        <f t="shared" si="325"/>
        <v>0</v>
      </c>
      <c r="BD571" s="65">
        <f t="shared" si="325"/>
        <v>0</v>
      </c>
      <c r="BE571" s="65">
        <f t="shared" si="325"/>
        <v>0</v>
      </c>
      <c r="BF571" s="65">
        <f t="shared" si="326"/>
        <v>0</v>
      </c>
      <c r="BG571" s="65">
        <f t="shared" si="326"/>
        <v>0</v>
      </c>
      <c r="BH571" s="65">
        <f t="shared" si="326"/>
        <v>0</v>
      </c>
      <c r="BI571" s="65">
        <f t="shared" si="326"/>
        <v>0</v>
      </c>
      <c r="BJ571" s="65">
        <f t="shared" si="326"/>
        <v>0</v>
      </c>
      <c r="BK571" s="65">
        <f t="shared" si="326"/>
        <v>0</v>
      </c>
    </row>
    <row r="572" spans="2:63" hidden="1" outlineLevel="1">
      <c r="B572" s="56" t="s">
        <v>45</v>
      </c>
      <c r="C572" s="56" t="s">
        <v>32</v>
      </c>
      <c r="D572" s="88">
        <f t="shared" si="302"/>
        <v>0</v>
      </c>
      <c r="E572" s="88">
        <f t="shared" si="303"/>
        <v>0</v>
      </c>
      <c r="F572" s="65">
        <f t="shared" si="304"/>
        <v>0</v>
      </c>
      <c r="G572" s="65">
        <f t="shared" si="305"/>
        <v>0</v>
      </c>
      <c r="H572" s="65">
        <f t="shared" si="306"/>
        <v>0</v>
      </c>
      <c r="J572" s="88">
        <f t="shared" si="307"/>
        <v>0.30233918275901323</v>
      </c>
      <c r="K572" s="88">
        <f t="shared" si="308"/>
        <v>0.12386860133278009</v>
      </c>
      <c r="L572" s="88">
        <f t="shared" si="309"/>
        <v>0.13222723531624195</v>
      </c>
      <c r="M572" s="88">
        <f t="shared" si="310"/>
        <v>0.1679988102863024</v>
      </c>
      <c r="N572" s="88">
        <f t="shared" si="311"/>
        <v>0.21758625555448893</v>
      </c>
      <c r="O572" s="88">
        <f t="shared" si="312"/>
        <v>5.5979914751173407E-2</v>
      </c>
      <c r="P572" s="65">
        <f t="shared" si="313"/>
        <v>0</v>
      </c>
      <c r="Q572" s="65">
        <f t="shared" si="313"/>
        <v>0</v>
      </c>
      <c r="R572" s="65">
        <f t="shared" si="313"/>
        <v>0</v>
      </c>
      <c r="S572" s="65">
        <f t="shared" si="301"/>
        <v>0</v>
      </c>
      <c r="T572" s="65">
        <f t="shared" si="314"/>
        <v>0</v>
      </c>
      <c r="U572" s="65">
        <f t="shared" si="314"/>
        <v>0</v>
      </c>
      <c r="V572" s="89">
        <f t="shared" si="315"/>
        <v>0</v>
      </c>
      <c r="W572" s="89">
        <f t="shared" si="316"/>
        <v>0</v>
      </c>
      <c r="X572" s="89">
        <f t="shared" si="317"/>
        <v>0</v>
      </c>
      <c r="Y572" s="89">
        <f t="shared" si="318"/>
        <v>0</v>
      </c>
      <c r="Z572" s="89">
        <f t="shared" si="319"/>
        <v>0</v>
      </c>
      <c r="AA572" s="89">
        <f t="shared" si="319"/>
        <v>0</v>
      </c>
      <c r="AB572" s="89">
        <f t="shared" si="320"/>
        <v>0</v>
      </c>
      <c r="AC572" s="89">
        <f t="shared" si="321"/>
        <v>0</v>
      </c>
      <c r="AD572" s="89">
        <f t="shared" si="322"/>
        <v>0</v>
      </c>
      <c r="AE572" s="89">
        <f t="shared" si="323"/>
        <v>0</v>
      </c>
      <c r="AF572" s="89">
        <f t="shared" si="324"/>
        <v>0</v>
      </c>
      <c r="AG572" s="89">
        <f t="shared" si="324"/>
        <v>0</v>
      </c>
      <c r="AH572" s="65">
        <v>0</v>
      </c>
      <c r="AI572" s="65">
        <v>0</v>
      </c>
      <c r="AJ572" s="65">
        <v>0</v>
      </c>
      <c r="AK572" s="65">
        <v>0</v>
      </c>
      <c r="AL572" s="65">
        <v>0</v>
      </c>
      <c r="AM572" s="65">
        <v>0</v>
      </c>
      <c r="AN572" s="89">
        <v>0</v>
      </c>
      <c r="AO572" s="89">
        <v>0</v>
      </c>
      <c r="AP572" s="89">
        <v>0</v>
      </c>
      <c r="AQ572" s="89">
        <v>0</v>
      </c>
      <c r="AR572" s="89">
        <v>0</v>
      </c>
      <c r="AS572" s="89">
        <v>0</v>
      </c>
      <c r="AT572" s="89">
        <v>0</v>
      </c>
      <c r="AU572" s="89">
        <v>0</v>
      </c>
      <c r="AV572" s="89">
        <v>0</v>
      </c>
      <c r="AW572" s="89">
        <v>0</v>
      </c>
      <c r="AX572" s="89">
        <v>0</v>
      </c>
      <c r="AY572" s="89">
        <v>0</v>
      </c>
      <c r="AZ572" s="65">
        <f t="shared" si="325"/>
        <v>0</v>
      </c>
      <c r="BA572" s="65">
        <f t="shared" si="325"/>
        <v>0</v>
      </c>
      <c r="BB572" s="65">
        <f t="shared" si="325"/>
        <v>0</v>
      </c>
      <c r="BC572" s="65">
        <f t="shared" si="325"/>
        <v>0</v>
      </c>
      <c r="BD572" s="65">
        <f t="shared" si="325"/>
        <v>0</v>
      </c>
      <c r="BE572" s="65">
        <f t="shared" si="325"/>
        <v>0</v>
      </c>
      <c r="BF572" s="65">
        <f t="shared" si="326"/>
        <v>0</v>
      </c>
      <c r="BG572" s="65">
        <f t="shared" si="326"/>
        <v>0</v>
      </c>
      <c r="BH572" s="65">
        <f t="shared" si="326"/>
        <v>0</v>
      </c>
      <c r="BI572" s="65">
        <f t="shared" si="326"/>
        <v>0</v>
      </c>
      <c r="BJ572" s="65">
        <f t="shared" si="326"/>
        <v>0</v>
      </c>
      <c r="BK572" s="65">
        <f t="shared" si="326"/>
        <v>0</v>
      </c>
    </row>
    <row r="573" spans="2:63" hidden="1" outlineLevel="1">
      <c r="B573" s="56" t="s">
        <v>45</v>
      </c>
      <c r="C573" s="56" t="s">
        <v>31</v>
      </c>
      <c r="D573" s="88">
        <f t="shared" si="302"/>
        <v>0</v>
      </c>
      <c r="E573" s="88">
        <f t="shared" si="303"/>
        <v>0</v>
      </c>
      <c r="F573" s="65">
        <f t="shared" si="304"/>
        <v>0</v>
      </c>
      <c r="G573" s="65">
        <f t="shared" si="305"/>
        <v>0</v>
      </c>
      <c r="H573" s="65">
        <f t="shared" si="306"/>
        <v>0</v>
      </c>
      <c r="J573" s="88">
        <f t="shared" si="307"/>
        <v>0.30233918275901323</v>
      </c>
      <c r="K573" s="88">
        <f t="shared" si="308"/>
        <v>0.12386860133278009</v>
      </c>
      <c r="L573" s="88">
        <f t="shared" si="309"/>
        <v>0.13222723531624195</v>
      </c>
      <c r="M573" s="88">
        <f t="shared" si="310"/>
        <v>0.1679988102863024</v>
      </c>
      <c r="N573" s="88">
        <f t="shared" si="311"/>
        <v>0.21758625555448893</v>
      </c>
      <c r="O573" s="88">
        <f t="shared" si="312"/>
        <v>5.5979914751173407E-2</v>
      </c>
      <c r="P573" s="65">
        <f t="shared" si="313"/>
        <v>0</v>
      </c>
      <c r="Q573" s="65">
        <f t="shared" si="313"/>
        <v>0</v>
      </c>
      <c r="R573" s="65">
        <f t="shared" si="313"/>
        <v>0</v>
      </c>
      <c r="S573" s="65">
        <f t="shared" si="301"/>
        <v>0</v>
      </c>
      <c r="T573" s="65">
        <f t="shared" si="314"/>
        <v>0</v>
      </c>
      <c r="U573" s="65">
        <f t="shared" si="314"/>
        <v>0</v>
      </c>
      <c r="V573" s="89">
        <f t="shared" si="315"/>
        <v>0</v>
      </c>
      <c r="W573" s="89">
        <f t="shared" si="316"/>
        <v>0</v>
      </c>
      <c r="X573" s="89">
        <f t="shared" si="317"/>
        <v>0</v>
      </c>
      <c r="Y573" s="89">
        <f t="shared" si="318"/>
        <v>0</v>
      </c>
      <c r="Z573" s="89">
        <f t="shared" si="319"/>
        <v>0</v>
      </c>
      <c r="AA573" s="89">
        <f t="shared" si="319"/>
        <v>0</v>
      </c>
      <c r="AB573" s="89">
        <f t="shared" si="320"/>
        <v>0</v>
      </c>
      <c r="AC573" s="89">
        <f t="shared" si="321"/>
        <v>0</v>
      </c>
      <c r="AD573" s="89">
        <f t="shared" si="322"/>
        <v>0</v>
      </c>
      <c r="AE573" s="89">
        <f t="shared" si="323"/>
        <v>0</v>
      </c>
      <c r="AF573" s="89">
        <f t="shared" si="324"/>
        <v>0</v>
      </c>
      <c r="AG573" s="89">
        <f t="shared" si="324"/>
        <v>0</v>
      </c>
      <c r="AH573" s="65">
        <v>0</v>
      </c>
      <c r="AI573" s="65">
        <v>0</v>
      </c>
      <c r="AJ573" s="65">
        <v>0</v>
      </c>
      <c r="AK573" s="65">
        <v>0</v>
      </c>
      <c r="AL573" s="65">
        <v>0</v>
      </c>
      <c r="AM573" s="65">
        <v>0</v>
      </c>
      <c r="AN573" s="89">
        <v>0</v>
      </c>
      <c r="AO573" s="89">
        <v>0</v>
      </c>
      <c r="AP573" s="89">
        <v>0</v>
      </c>
      <c r="AQ573" s="89">
        <v>0</v>
      </c>
      <c r="AR573" s="89">
        <v>0</v>
      </c>
      <c r="AS573" s="89">
        <v>0</v>
      </c>
      <c r="AT573" s="89">
        <v>0</v>
      </c>
      <c r="AU573" s="89">
        <v>0</v>
      </c>
      <c r="AV573" s="89">
        <v>0</v>
      </c>
      <c r="AW573" s="89">
        <v>0</v>
      </c>
      <c r="AX573" s="89">
        <v>0</v>
      </c>
      <c r="AY573" s="89">
        <v>0</v>
      </c>
      <c r="AZ573" s="65">
        <f t="shared" si="325"/>
        <v>0</v>
      </c>
      <c r="BA573" s="65">
        <f t="shared" si="325"/>
        <v>0</v>
      </c>
      <c r="BB573" s="65">
        <f t="shared" si="325"/>
        <v>0</v>
      </c>
      <c r="BC573" s="65">
        <f t="shared" si="325"/>
        <v>0</v>
      </c>
      <c r="BD573" s="65">
        <f t="shared" si="325"/>
        <v>0</v>
      </c>
      <c r="BE573" s="65">
        <f t="shared" si="325"/>
        <v>0</v>
      </c>
      <c r="BF573" s="65">
        <f t="shared" si="326"/>
        <v>0</v>
      </c>
      <c r="BG573" s="65">
        <f t="shared" si="326"/>
        <v>0</v>
      </c>
      <c r="BH573" s="65">
        <f t="shared" si="326"/>
        <v>0</v>
      </c>
      <c r="BI573" s="65">
        <f t="shared" si="326"/>
        <v>0</v>
      </c>
      <c r="BJ573" s="65">
        <f t="shared" si="326"/>
        <v>0</v>
      </c>
      <c r="BK573" s="65">
        <f t="shared" si="326"/>
        <v>0</v>
      </c>
    </row>
    <row r="574" spans="2:63" hidden="1" outlineLevel="1">
      <c r="B574" s="56" t="s">
        <v>45</v>
      </c>
      <c r="C574" s="56" t="s">
        <v>135</v>
      </c>
      <c r="D574" s="88">
        <f t="shared" si="302"/>
        <v>0</v>
      </c>
      <c r="E574" s="88">
        <f t="shared" si="303"/>
        <v>0</v>
      </c>
      <c r="F574" s="65">
        <f t="shared" si="304"/>
        <v>0</v>
      </c>
      <c r="G574" s="65">
        <f t="shared" si="305"/>
        <v>0</v>
      </c>
      <c r="H574" s="65">
        <f t="shared" si="306"/>
        <v>0</v>
      </c>
      <c r="J574" s="88">
        <f t="shared" si="307"/>
        <v>0.30233918275901323</v>
      </c>
      <c r="K574" s="88">
        <f t="shared" si="308"/>
        <v>0.12386860133278009</v>
      </c>
      <c r="L574" s="88">
        <f t="shared" si="309"/>
        <v>0.13222723531624195</v>
      </c>
      <c r="M574" s="88">
        <f t="shared" si="310"/>
        <v>0.1679988102863024</v>
      </c>
      <c r="N574" s="88">
        <f t="shared" si="311"/>
        <v>0.21758625555448893</v>
      </c>
      <c r="O574" s="88">
        <f t="shared" si="312"/>
        <v>5.5979914751173407E-2</v>
      </c>
      <c r="P574" s="65">
        <f t="shared" si="313"/>
        <v>0</v>
      </c>
      <c r="Q574" s="65">
        <f t="shared" si="313"/>
        <v>0</v>
      </c>
      <c r="R574" s="65">
        <f t="shared" si="313"/>
        <v>0</v>
      </c>
      <c r="S574" s="65">
        <f t="shared" si="301"/>
        <v>0</v>
      </c>
      <c r="T574" s="65">
        <f t="shared" si="314"/>
        <v>0</v>
      </c>
      <c r="U574" s="65">
        <f t="shared" si="314"/>
        <v>0</v>
      </c>
      <c r="V574" s="89">
        <f t="shared" si="315"/>
        <v>0</v>
      </c>
      <c r="W574" s="89">
        <f t="shared" si="316"/>
        <v>0</v>
      </c>
      <c r="X574" s="89">
        <f t="shared" si="317"/>
        <v>0</v>
      </c>
      <c r="Y574" s="89">
        <f t="shared" si="318"/>
        <v>0</v>
      </c>
      <c r="Z574" s="89">
        <f t="shared" si="319"/>
        <v>0</v>
      </c>
      <c r="AA574" s="89">
        <f t="shared" si="319"/>
        <v>0</v>
      </c>
      <c r="AB574" s="89">
        <f t="shared" si="320"/>
        <v>0</v>
      </c>
      <c r="AC574" s="89">
        <f t="shared" si="321"/>
        <v>0</v>
      </c>
      <c r="AD574" s="89">
        <f t="shared" si="322"/>
        <v>0</v>
      </c>
      <c r="AE574" s="89">
        <f t="shared" si="323"/>
        <v>0</v>
      </c>
      <c r="AF574" s="89">
        <f t="shared" si="324"/>
        <v>0</v>
      </c>
      <c r="AG574" s="89">
        <f t="shared" si="324"/>
        <v>0</v>
      </c>
      <c r="AH574" s="65">
        <v>0</v>
      </c>
      <c r="AI574" s="65">
        <v>0</v>
      </c>
      <c r="AJ574" s="65">
        <v>0</v>
      </c>
      <c r="AK574" s="65">
        <v>0</v>
      </c>
      <c r="AL574" s="65">
        <v>0</v>
      </c>
      <c r="AM574" s="65">
        <v>0</v>
      </c>
      <c r="AN574" s="89">
        <v>0</v>
      </c>
      <c r="AO574" s="89">
        <v>0</v>
      </c>
      <c r="AP574" s="89">
        <v>0</v>
      </c>
      <c r="AQ574" s="89">
        <v>0</v>
      </c>
      <c r="AR574" s="89">
        <v>0</v>
      </c>
      <c r="AS574" s="89">
        <v>0</v>
      </c>
      <c r="AT574" s="89">
        <v>0</v>
      </c>
      <c r="AU574" s="89">
        <v>0</v>
      </c>
      <c r="AV574" s="89">
        <v>0</v>
      </c>
      <c r="AW574" s="89">
        <v>0</v>
      </c>
      <c r="AX574" s="89">
        <v>0</v>
      </c>
      <c r="AY574" s="89">
        <v>0</v>
      </c>
      <c r="AZ574" s="65">
        <f t="shared" si="325"/>
        <v>0</v>
      </c>
      <c r="BA574" s="65">
        <f t="shared" si="325"/>
        <v>0</v>
      </c>
      <c r="BB574" s="65">
        <f t="shared" si="325"/>
        <v>0</v>
      </c>
      <c r="BC574" s="65">
        <f t="shared" si="325"/>
        <v>0</v>
      </c>
      <c r="BD574" s="65">
        <f t="shared" si="325"/>
        <v>0</v>
      </c>
      <c r="BE574" s="65">
        <f t="shared" si="325"/>
        <v>0</v>
      </c>
      <c r="BF574" s="65">
        <f t="shared" si="326"/>
        <v>0</v>
      </c>
      <c r="BG574" s="65">
        <f t="shared" si="326"/>
        <v>0</v>
      </c>
      <c r="BH574" s="65">
        <f t="shared" si="326"/>
        <v>0</v>
      </c>
      <c r="BI574" s="65">
        <f t="shared" si="326"/>
        <v>0</v>
      </c>
      <c r="BJ574" s="65">
        <f t="shared" si="326"/>
        <v>0</v>
      </c>
      <c r="BK574" s="65">
        <f t="shared" si="326"/>
        <v>0</v>
      </c>
    </row>
    <row r="575" spans="2:63" hidden="1" outlineLevel="1">
      <c r="B575" s="56" t="s">
        <v>44</v>
      </c>
      <c r="C575" s="56" t="s">
        <v>125</v>
      </c>
      <c r="D575" s="88">
        <f t="shared" si="302"/>
        <v>0</v>
      </c>
      <c r="E575" s="88">
        <f t="shared" si="303"/>
        <v>0</v>
      </c>
      <c r="F575" s="65">
        <f t="shared" si="304"/>
        <v>0</v>
      </c>
      <c r="G575" s="65">
        <f t="shared" si="305"/>
        <v>0</v>
      </c>
      <c r="H575" s="65">
        <f t="shared" si="306"/>
        <v>0</v>
      </c>
      <c r="J575" s="88">
        <f t="shared" si="307"/>
        <v>0.30233918275901323</v>
      </c>
      <c r="K575" s="88">
        <f t="shared" si="308"/>
        <v>0.12386860133278009</v>
      </c>
      <c r="L575" s="88">
        <f t="shared" si="309"/>
        <v>0.13222723531624195</v>
      </c>
      <c r="M575" s="88">
        <f t="shared" si="310"/>
        <v>0.1679988102863024</v>
      </c>
      <c r="N575" s="88">
        <f t="shared" si="311"/>
        <v>0.21758625555448893</v>
      </c>
      <c r="O575" s="88">
        <f t="shared" si="312"/>
        <v>5.5979914751173407E-2</v>
      </c>
      <c r="P575" s="65">
        <f t="shared" si="313"/>
        <v>0</v>
      </c>
      <c r="Q575" s="65">
        <f t="shared" si="313"/>
        <v>0</v>
      </c>
      <c r="R575" s="65">
        <f t="shared" si="313"/>
        <v>0</v>
      </c>
      <c r="S575" s="65">
        <f t="shared" si="301"/>
        <v>0</v>
      </c>
      <c r="T575" s="65">
        <f t="shared" si="314"/>
        <v>0</v>
      </c>
      <c r="U575" s="65">
        <f t="shared" si="314"/>
        <v>0</v>
      </c>
      <c r="V575" s="89">
        <f t="shared" si="315"/>
        <v>0</v>
      </c>
      <c r="W575" s="89">
        <f t="shared" si="316"/>
        <v>0</v>
      </c>
      <c r="X575" s="89">
        <f t="shared" si="317"/>
        <v>0</v>
      </c>
      <c r="Y575" s="89">
        <f t="shared" si="318"/>
        <v>0</v>
      </c>
      <c r="Z575" s="89">
        <f t="shared" si="319"/>
        <v>0</v>
      </c>
      <c r="AA575" s="89">
        <f t="shared" si="319"/>
        <v>0</v>
      </c>
      <c r="AB575" s="89">
        <f t="shared" si="320"/>
        <v>0</v>
      </c>
      <c r="AC575" s="89">
        <f t="shared" si="321"/>
        <v>0</v>
      </c>
      <c r="AD575" s="89">
        <f t="shared" si="322"/>
        <v>0</v>
      </c>
      <c r="AE575" s="89">
        <f t="shared" si="323"/>
        <v>0</v>
      </c>
      <c r="AF575" s="89">
        <f t="shared" si="324"/>
        <v>0</v>
      </c>
      <c r="AG575" s="89">
        <f t="shared" si="324"/>
        <v>0</v>
      </c>
      <c r="AH575" s="65">
        <v>0</v>
      </c>
      <c r="AI575" s="65">
        <v>0</v>
      </c>
      <c r="AJ575" s="65">
        <v>0</v>
      </c>
      <c r="AK575" s="65">
        <v>0</v>
      </c>
      <c r="AL575" s="65">
        <v>0</v>
      </c>
      <c r="AM575" s="65">
        <v>0</v>
      </c>
      <c r="AN575" s="89">
        <v>0</v>
      </c>
      <c r="AO575" s="89">
        <v>0</v>
      </c>
      <c r="AP575" s="89">
        <v>0</v>
      </c>
      <c r="AQ575" s="89">
        <v>0</v>
      </c>
      <c r="AR575" s="89">
        <v>0</v>
      </c>
      <c r="AS575" s="89">
        <v>0</v>
      </c>
      <c r="AT575" s="89">
        <v>0</v>
      </c>
      <c r="AU575" s="89">
        <v>0</v>
      </c>
      <c r="AV575" s="89">
        <v>0</v>
      </c>
      <c r="AW575" s="89">
        <v>0</v>
      </c>
      <c r="AX575" s="89">
        <v>0</v>
      </c>
      <c r="AY575" s="89">
        <v>0</v>
      </c>
      <c r="AZ575" s="65">
        <f t="shared" si="325"/>
        <v>0</v>
      </c>
      <c r="BA575" s="65">
        <f t="shared" si="325"/>
        <v>0</v>
      </c>
      <c r="BB575" s="65">
        <f t="shared" si="325"/>
        <v>0</v>
      </c>
      <c r="BC575" s="65">
        <f t="shared" si="325"/>
        <v>0</v>
      </c>
      <c r="BD575" s="65">
        <f t="shared" si="325"/>
        <v>0</v>
      </c>
      <c r="BE575" s="65">
        <f t="shared" si="325"/>
        <v>0</v>
      </c>
      <c r="BF575" s="65">
        <f t="shared" si="326"/>
        <v>0</v>
      </c>
      <c r="BG575" s="65">
        <f t="shared" si="326"/>
        <v>0</v>
      </c>
      <c r="BH575" s="65">
        <f t="shared" si="326"/>
        <v>0</v>
      </c>
      <c r="BI575" s="65">
        <f t="shared" si="326"/>
        <v>0</v>
      </c>
      <c r="BJ575" s="65">
        <f t="shared" si="326"/>
        <v>0</v>
      </c>
      <c r="BK575" s="65">
        <f t="shared" si="326"/>
        <v>0</v>
      </c>
    </row>
    <row r="576" spans="2:63" hidden="1" outlineLevel="1">
      <c r="B576" s="56" t="s">
        <v>44</v>
      </c>
      <c r="C576" s="56" t="s">
        <v>126</v>
      </c>
      <c r="D576" s="88">
        <f t="shared" si="302"/>
        <v>0</v>
      </c>
      <c r="E576" s="88">
        <f t="shared" si="303"/>
        <v>0</v>
      </c>
      <c r="F576" s="65">
        <f t="shared" si="304"/>
        <v>0</v>
      </c>
      <c r="G576" s="65">
        <f t="shared" si="305"/>
        <v>0</v>
      </c>
      <c r="H576" s="65">
        <f t="shared" si="306"/>
        <v>0</v>
      </c>
      <c r="J576" s="88">
        <f t="shared" si="307"/>
        <v>0.30233918275901323</v>
      </c>
      <c r="K576" s="88">
        <f t="shared" si="308"/>
        <v>0.12386860133278009</v>
      </c>
      <c r="L576" s="88">
        <f t="shared" si="309"/>
        <v>0.13222723531624195</v>
      </c>
      <c r="M576" s="88">
        <f t="shared" si="310"/>
        <v>0.1679988102863024</v>
      </c>
      <c r="N576" s="88">
        <f t="shared" si="311"/>
        <v>0.21758625555448893</v>
      </c>
      <c r="O576" s="88">
        <f t="shared" si="312"/>
        <v>5.5979914751173407E-2</v>
      </c>
      <c r="P576" s="65">
        <f t="shared" si="313"/>
        <v>0</v>
      </c>
      <c r="Q576" s="65">
        <f t="shared" si="313"/>
        <v>0</v>
      </c>
      <c r="R576" s="65">
        <f t="shared" si="313"/>
        <v>0</v>
      </c>
      <c r="S576" s="65">
        <f t="shared" si="301"/>
        <v>0</v>
      </c>
      <c r="T576" s="65">
        <f t="shared" si="314"/>
        <v>0</v>
      </c>
      <c r="U576" s="65">
        <f t="shared" si="314"/>
        <v>0</v>
      </c>
      <c r="V576" s="89">
        <f t="shared" si="315"/>
        <v>0</v>
      </c>
      <c r="W576" s="89">
        <f t="shared" si="316"/>
        <v>0</v>
      </c>
      <c r="X576" s="89">
        <f t="shared" si="317"/>
        <v>0</v>
      </c>
      <c r="Y576" s="89">
        <f t="shared" si="318"/>
        <v>0</v>
      </c>
      <c r="Z576" s="89">
        <f t="shared" si="319"/>
        <v>0</v>
      </c>
      <c r="AA576" s="89">
        <f t="shared" si="319"/>
        <v>0</v>
      </c>
      <c r="AB576" s="89">
        <f t="shared" si="320"/>
        <v>0</v>
      </c>
      <c r="AC576" s="89">
        <f t="shared" si="321"/>
        <v>0</v>
      </c>
      <c r="AD576" s="89">
        <f t="shared" si="322"/>
        <v>0</v>
      </c>
      <c r="AE576" s="89">
        <f t="shared" si="323"/>
        <v>0</v>
      </c>
      <c r="AF576" s="89">
        <f t="shared" si="324"/>
        <v>0</v>
      </c>
      <c r="AG576" s="89">
        <f t="shared" si="324"/>
        <v>0</v>
      </c>
      <c r="AH576" s="65">
        <v>0</v>
      </c>
      <c r="AI576" s="65">
        <v>0</v>
      </c>
      <c r="AJ576" s="65">
        <v>0</v>
      </c>
      <c r="AK576" s="65">
        <v>0</v>
      </c>
      <c r="AL576" s="65">
        <v>0</v>
      </c>
      <c r="AM576" s="65">
        <v>0</v>
      </c>
      <c r="AN576" s="89">
        <v>0</v>
      </c>
      <c r="AO576" s="89">
        <v>0</v>
      </c>
      <c r="AP576" s="89">
        <v>0</v>
      </c>
      <c r="AQ576" s="89">
        <v>0</v>
      </c>
      <c r="AR576" s="89">
        <v>0</v>
      </c>
      <c r="AS576" s="89">
        <v>0</v>
      </c>
      <c r="AT576" s="89">
        <v>0</v>
      </c>
      <c r="AU576" s="89">
        <v>0</v>
      </c>
      <c r="AV576" s="89">
        <v>0</v>
      </c>
      <c r="AW576" s="89">
        <v>0</v>
      </c>
      <c r="AX576" s="89">
        <v>0</v>
      </c>
      <c r="AY576" s="89">
        <v>0</v>
      </c>
      <c r="AZ576" s="65">
        <f t="shared" si="325"/>
        <v>0</v>
      </c>
      <c r="BA576" s="65">
        <f t="shared" si="325"/>
        <v>0</v>
      </c>
      <c r="BB576" s="65">
        <f t="shared" si="325"/>
        <v>0</v>
      </c>
      <c r="BC576" s="65">
        <f t="shared" si="325"/>
        <v>0</v>
      </c>
      <c r="BD576" s="65">
        <f t="shared" si="325"/>
        <v>0</v>
      </c>
      <c r="BE576" s="65">
        <f t="shared" si="325"/>
        <v>0</v>
      </c>
      <c r="BF576" s="65">
        <f t="shared" si="326"/>
        <v>0</v>
      </c>
      <c r="BG576" s="65">
        <f t="shared" si="326"/>
        <v>0</v>
      </c>
      <c r="BH576" s="65">
        <f t="shared" si="326"/>
        <v>0</v>
      </c>
      <c r="BI576" s="65">
        <f t="shared" si="326"/>
        <v>0</v>
      </c>
      <c r="BJ576" s="65">
        <f t="shared" si="326"/>
        <v>0</v>
      </c>
      <c r="BK576" s="65">
        <f t="shared" si="326"/>
        <v>0</v>
      </c>
    </row>
    <row r="577" spans="2:63" hidden="1" outlineLevel="1">
      <c r="B577" s="56" t="s">
        <v>44</v>
      </c>
      <c r="C577" s="56" t="s">
        <v>127</v>
      </c>
      <c r="D577" s="88">
        <f t="shared" si="302"/>
        <v>0</v>
      </c>
      <c r="E577" s="88">
        <f t="shared" si="303"/>
        <v>0</v>
      </c>
      <c r="F577" s="65">
        <f t="shared" si="304"/>
        <v>0</v>
      </c>
      <c r="G577" s="65">
        <f t="shared" si="305"/>
        <v>0</v>
      </c>
      <c r="H577" s="65">
        <f t="shared" si="306"/>
        <v>0</v>
      </c>
      <c r="J577" s="88">
        <f t="shared" si="307"/>
        <v>5.8882235528942119E-3</v>
      </c>
      <c r="K577" s="88">
        <f t="shared" si="308"/>
        <v>1.4970059880239522E-3</v>
      </c>
      <c r="L577" s="88">
        <f t="shared" si="309"/>
        <v>0.91427145708582835</v>
      </c>
      <c r="M577" s="88">
        <f t="shared" si="310"/>
        <v>0</v>
      </c>
      <c r="N577" s="88">
        <f t="shared" si="311"/>
        <v>7.8343313373253495E-2</v>
      </c>
      <c r="O577" s="88">
        <f t="shared" si="312"/>
        <v>0</v>
      </c>
      <c r="P577" s="65">
        <f t="shared" si="313"/>
        <v>0</v>
      </c>
      <c r="Q577" s="65">
        <f t="shared" si="313"/>
        <v>0</v>
      </c>
      <c r="R577" s="65">
        <f t="shared" si="313"/>
        <v>0</v>
      </c>
      <c r="S577" s="65">
        <f t="shared" si="301"/>
        <v>0</v>
      </c>
      <c r="T577" s="65">
        <f t="shared" si="314"/>
        <v>0</v>
      </c>
      <c r="U577" s="65">
        <f t="shared" si="314"/>
        <v>0</v>
      </c>
      <c r="V577" s="89">
        <f t="shared" si="315"/>
        <v>0</v>
      </c>
      <c r="W577" s="89">
        <f t="shared" si="316"/>
        <v>0</v>
      </c>
      <c r="X577" s="89">
        <f t="shared" si="317"/>
        <v>0</v>
      </c>
      <c r="Y577" s="89">
        <f t="shared" si="318"/>
        <v>0</v>
      </c>
      <c r="Z577" s="89">
        <f t="shared" si="319"/>
        <v>0</v>
      </c>
      <c r="AA577" s="89">
        <f t="shared" si="319"/>
        <v>0</v>
      </c>
      <c r="AB577" s="89">
        <f t="shared" si="320"/>
        <v>0</v>
      </c>
      <c r="AC577" s="89">
        <f t="shared" si="321"/>
        <v>0</v>
      </c>
      <c r="AD577" s="89">
        <f t="shared" si="322"/>
        <v>0</v>
      </c>
      <c r="AE577" s="89">
        <f t="shared" si="323"/>
        <v>0</v>
      </c>
      <c r="AF577" s="89">
        <f t="shared" si="324"/>
        <v>0</v>
      </c>
      <c r="AG577" s="89">
        <f t="shared" si="324"/>
        <v>0</v>
      </c>
      <c r="AH577" s="65">
        <v>59</v>
      </c>
      <c r="AI577" s="65">
        <v>15</v>
      </c>
      <c r="AJ577" s="65">
        <v>9161</v>
      </c>
      <c r="AK577" s="65">
        <v>0</v>
      </c>
      <c r="AL577" s="65">
        <v>785</v>
      </c>
      <c r="AM577" s="65">
        <v>0</v>
      </c>
      <c r="AN577" s="89">
        <v>110883</v>
      </c>
      <c r="AO577" s="89">
        <v>30312</v>
      </c>
      <c r="AP577" s="89">
        <v>17940550</v>
      </c>
      <c r="AQ577" s="89">
        <v>0</v>
      </c>
      <c r="AR577" s="89">
        <v>1337410</v>
      </c>
      <c r="AS577" s="89">
        <v>0</v>
      </c>
      <c r="AT577" s="89">
        <v>66611</v>
      </c>
      <c r="AU577" s="89">
        <v>14625</v>
      </c>
      <c r="AV577" s="89">
        <v>10322985</v>
      </c>
      <c r="AW577" s="89">
        <v>0</v>
      </c>
      <c r="AX577" s="89">
        <v>891306</v>
      </c>
      <c r="AY577" s="89">
        <v>0</v>
      </c>
      <c r="AZ577" s="65">
        <f t="shared" si="325"/>
        <v>1879.3728813559321</v>
      </c>
      <c r="BA577" s="65">
        <f t="shared" si="325"/>
        <v>2020.8</v>
      </c>
      <c r="BB577" s="65">
        <f t="shared" si="325"/>
        <v>1958.3615325837791</v>
      </c>
      <c r="BC577" s="65">
        <f t="shared" si="325"/>
        <v>0</v>
      </c>
      <c r="BD577" s="65">
        <f t="shared" si="325"/>
        <v>1703.7070063694268</v>
      </c>
      <c r="BE577" s="65">
        <f t="shared" si="325"/>
        <v>0</v>
      </c>
      <c r="BF577" s="65">
        <f t="shared" si="326"/>
        <v>1129</v>
      </c>
      <c r="BG577" s="65">
        <f t="shared" si="326"/>
        <v>975</v>
      </c>
      <c r="BH577" s="65">
        <f t="shared" si="326"/>
        <v>1126.840410435542</v>
      </c>
      <c r="BI577" s="65">
        <f t="shared" si="326"/>
        <v>0</v>
      </c>
      <c r="BJ577" s="65">
        <f t="shared" si="326"/>
        <v>1135.4216560509553</v>
      </c>
      <c r="BK577" s="65">
        <f t="shared" si="326"/>
        <v>0</v>
      </c>
    </row>
    <row r="578" spans="2:63" hidden="1" outlineLevel="1">
      <c r="B578" s="56" t="s">
        <v>44</v>
      </c>
      <c r="C578" s="56" t="s">
        <v>128</v>
      </c>
      <c r="D578" s="88">
        <f t="shared" si="302"/>
        <v>0</v>
      </c>
      <c r="E578" s="88">
        <f t="shared" si="303"/>
        <v>0</v>
      </c>
      <c r="F578" s="65">
        <f t="shared" si="304"/>
        <v>0</v>
      </c>
      <c r="G578" s="65">
        <f t="shared" si="305"/>
        <v>0</v>
      </c>
      <c r="H578" s="65">
        <f t="shared" si="306"/>
        <v>0</v>
      </c>
      <c r="J578" s="88">
        <f t="shared" si="307"/>
        <v>0.30233918275901323</v>
      </c>
      <c r="K578" s="88">
        <f t="shared" si="308"/>
        <v>0.12386860133278009</v>
      </c>
      <c r="L578" s="88">
        <f t="shared" si="309"/>
        <v>0.13222723531624195</v>
      </c>
      <c r="M578" s="88">
        <f t="shared" si="310"/>
        <v>0.1679988102863024</v>
      </c>
      <c r="N578" s="88">
        <f t="shared" si="311"/>
        <v>0.21758625555448893</v>
      </c>
      <c r="O578" s="88">
        <f t="shared" si="312"/>
        <v>5.5979914751173407E-2</v>
      </c>
      <c r="P578" s="65">
        <f t="shared" si="313"/>
        <v>0</v>
      </c>
      <c r="Q578" s="65">
        <f t="shared" si="313"/>
        <v>0</v>
      </c>
      <c r="R578" s="65">
        <f t="shared" si="313"/>
        <v>0</v>
      </c>
      <c r="S578" s="65">
        <f t="shared" si="301"/>
        <v>0</v>
      </c>
      <c r="T578" s="65">
        <f t="shared" si="314"/>
        <v>0</v>
      </c>
      <c r="U578" s="65">
        <f t="shared" si="314"/>
        <v>0</v>
      </c>
      <c r="V578" s="89">
        <f t="shared" si="315"/>
        <v>0</v>
      </c>
      <c r="W578" s="89">
        <f t="shared" si="316"/>
        <v>0</v>
      </c>
      <c r="X578" s="89">
        <f t="shared" si="317"/>
        <v>0</v>
      </c>
      <c r="Y578" s="89">
        <f t="shared" si="318"/>
        <v>0</v>
      </c>
      <c r="Z578" s="89">
        <f t="shared" si="319"/>
        <v>0</v>
      </c>
      <c r="AA578" s="89">
        <f t="shared" si="319"/>
        <v>0</v>
      </c>
      <c r="AB578" s="89">
        <f t="shared" si="320"/>
        <v>0</v>
      </c>
      <c r="AC578" s="89">
        <f t="shared" si="321"/>
        <v>0</v>
      </c>
      <c r="AD578" s="89">
        <f t="shared" si="322"/>
        <v>0</v>
      </c>
      <c r="AE578" s="89">
        <f t="shared" si="323"/>
        <v>0</v>
      </c>
      <c r="AF578" s="89">
        <f t="shared" si="324"/>
        <v>0</v>
      </c>
      <c r="AG578" s="89">
        <f t="shared" si="324"/>
        <v>0</v>
      </c>
      <c r="AH578" s="65">
        <v>0</v>
      </c>
      <c r="AI578" s="65">
        <v>0</v>
      </c>
      <c r="AJ578" s="65">
        <v>0</v>
      </c>
      <c r="AK578" s="65">
        <v>0</v>
      </c>
      <c r="AL578" s="65">
        <v>0</v>
      </c>
      <c r="AM578" s="65">
        <v>0</v>
      </c>
      <c r="AN578" s="89">
        <v>0</v>
      </c>
      <c r="AO578" s="89">
        <v>0</v>
      </c>
      <c r="AP578" s="89">
        <v>0</v>
      </c>
      <c r="AQ578" s="89">
        <v>0</v>
      </c>
      <c r="AR578" s="89">
        <v>0</v>
      </c>
      <c r="AS578" s="89">
        <v>0</v>
      </c>
      <c r="AT578" s="89">
        <v>0</v>
      </c>
      <c r="AU578" s="89">
        <v>0</v>
      </c>
      <c r="AV578" s="89">
        <v>0</v>
      </c>
      <c r="AW578" s="89">
        <v>0</v>
      </c>
      <c r="AX578" s="89">
        <v>0</v>
      </c>
      <c r="AY578" s="89">
        <v>0</v>
      </c>
      <c r="AZ578" s="65">
        <f t="shared" si="325"/>
        <v>0</v>
      </c>
      <c r="BA578" s="65">
        <f t="shared" si="325"/>
        <v>0</v>
      </c>
      <c r="BB578" s="65">
        <f t="shared" si="325"/>
        <v>0</v>
      </c>
      <c r="BC578" s="65">
        <f t="shared" si="325"/>
        <v>0</v>
      </c>
      <c r="BD578" s="65">
        <f t="shared" si="325"/>
        <v>0</v>
      </c>
      <c r="BE578" s="65">
        <f t="shared" si="325"/>
        <v>0</v>
      </c>
      <c r="BF578" s="65">
        <f t="shared" si="326"/>
        <v>0</v>
      </c>
      <c r="BG578" s="65">
        <f t="shared" si="326"/>
        <v>0</v>
      </c>
      <c r="BH578" s="65">
        <f t="shared" si="326"/>
        <v>0</v>
      </c>
      <c r="BI578" s="65">
        <f t="shared" si="326"/>
        <v>0</v>
      </c>
      <c r="BJ578" s="65">
        <f t="shared" si="326"/>
        <v>0</v>
      </c>
      <c r="BK578" s="65">
        <f t="shared" si="326"/>
        <v>0</v>
      </c>
    </row>
    <row r="579" spans="2:63" hidden="1" outlineLevel="1">
      <c r="B579" s="56" t="s">
        <v>44</v>
      </c>
      <c r="C579" s="56" t="s">
        <v>40</v>
      </c>
      <c r="D579" s="88">
        <f t="shared" si="302"/>
        <v>0</v>
      </c>
      <c r="E579" s="88">
        <f t="shared" si="303"/>
        <v>0</v>
      </c>
      <c r="F579" s="65">
        <f t="shared" si="304"/>
        <v>0</v>
      </c>
      <c r="G579" s="65">
        <f t="shared" si="305"/>
        <v>0</v>
      </c>
      <c r="H579" s="65">
        <f t="shared" si="306"/>
        <v>0</v>
      </c>
      <c r="J579" s="88">
        <f t="shared" si="307"/>
        <v>0.30233918275901323</v>
      </c>
      <c r="K579" s="88">
        <f t="shared" si="308"/>
        <v>0.12386860133278009</v>
      </c>
      <c r="L579" s="88">
        <f t="shared" si="309"/>
        <v>0.13222723531624195</v>
      </c>
      <c r="M579" s="88">
        <f t="shared" si="310"/>
        <v>0.1679988102863024</v>
      </c>
      <c r="N579" s="88">
        <f t="shared" si="311"/>
        <v>0.21758625555448893</v>
      </c>
      <c r="O579" s="88">
        <f t="shared" si="312"/>
        <v>5.5979914751173407E-2</v>
      </c>
      <c r="P579" s="65">
        <f t="shared" si="313"/>
        <v>0</v>
      </c>
      <c r="Q579" s="65">
        <f t="shared" si="313"/>
        <v>0</v>
      </c>
      <c r="R579" s="65">
        <f t="shared" si="313"/>
        <v>0</v>
      </c>
      <c r="S579" s="65">
        <f t="shared" si="301"/>
        <v>0</v>
      </c>
      <c r="T579" s="65">
        <f t="shared" si="314"/>
        <v>0</v>
      </c>
      <c r="U579" s="65">
        <f t="shared" si="314"/>
        <v>0</v>
      </c>
      <c r="V579" s="89">
        <f t="shared" si="315"/>
        <v>0</v>
      </c>
      <c r="W579" s="89">
        <f t="shared" si="316"/>
        <v>0</v>
      </c>
      <c r="X579" s="89">
        <f t="shared" si="317"/>
        <v>0</v>
      </c>
      <c r="Y579" s="89">
        <f t="shared" si="318"/>
        <v>0</v>
      </c>
      <c r="Z579" s="89">
        <f t="shared" si="319"/>
        <v>0</v>
      </c>
      <c r="AA579" s="89">
        <f t="shared" si="319"/>
        <v>0</v>
      </c>
      <c r="AB579" s="89">
        <f t="shared" si="320"/>
        <v>0</v>
      </c>
      <c r="AC579" s="89">
        <f t="shared" si="321"/>
        <v>0</v>
      </c>
      <c r="AD579" s="89">
        <f t="shared" si="322"/>
        <v>0</v>
      </c>
      <c r="AE579" s="89">
        <f t="shared" si="323"/>
        <v>0</v>
      </c>
      <c r="AF579" s="89">
        <f t="shared" si="324"/>
        <v>0</v>
      </c>
      <c r="AG579" s="89">
        <f t="shared" si="324"/>
        <v>0</v>
      </c>
      <c r="AH579" s="65">
        <v>0</v>
      </c>
      <c r="AI579" s="65">
        <v>0</v>
      </c>
      <c r="AJ579" s="65">
        <v>0</v>
      </c>
      <c r="AK579" s="65">
        <v>0</v>
      </c>
      <c r="AL579" s="65">
        <v>0</v>
      </c>
      <c r="AM579" s="65">
        <v>0</v>
      </c>
      <c r="AN579" s="89">
        <v>0</v>
      </c>
      <c r="AO579" s="89">
        <v>0</v>
      </c>
      <c r="AP579" s="89">
        <v>0</v>
      </c>
      <c r="AQ579" s="89">
        <v>0</v>
      </c>
      <c r="AR579" s="89">
        <v>0</v>
      </c>
      <c r="AS579" s="89">
        <v>0</v>
      </c>
      <c r="AT579" s="89">
        <v>0</v>
      </c>
      <c r="AU579" s="89">
        <v>0</v>
      </c>
      <c r="AV579" s="89">
        <v>0</v>
      </c>
      <c r="AW579" s="89">
        <v>0</v>
      </c>
      <c r="AX579" s="89">
        <v>0</v>
      </c>
      <c r="AY579" s="89">
        <v>0</v>
      </c>
      <c r="AZ579" s="65">
        <f t="shared" si="325"/>
        <v>0</v>
      </c>
      <c r="BA579" s="65">
        <f t="shared" si="325"/>
        <v>0</v>
      </c>
      <c r="BB579" s="65">
        <f t="shared" si="325"/>
        <v>0</v>
      </c>
      <c r="BC579" s="65">
        <f t="shared" si="325"/>
        <v>0</v>
      </c>
      <c r="BD579" s="65">
        <f t="shared" si="325"/>
        <v>0</v>
      </c>
      <c r="BE579" s="65">
        <f t="shared" si="325"/>
        <v>0</v>
      </c>
      <c r="BF579" s="65">
        <f t="shared" si="326"/>
        <v>0</v>
      </c>
      <c r="BG579" s="65">
        <f t="shared" si="326"/>
        <v>0</v>
      </c>
      <c r="BH579" s="65">
        <f t="shared" si="326"/>
        <v>0</v>
      </c>
      <c r="BI579" s="65">
        <f t="shared" si="326"/>
        <v>0</v>
      </c>
      <c r="BJ579" s="65">
        <f t="shared" si="326"/>
        <v>0</v>
      </c>
      <c r="BK579" s="65">
        <f t="shared" si="326"/>
        <v>0</v>
      </c>
    </row>
    <row r="580" spans="2:63" hidden="1" outlineLevel="1">
      <c r="B580" s="56" t="s">
        <v>44</v>
      </c>
      <c r="C580" s="56" t="s">
        <v>129</v>
      </c>
      <c r="D580" s="88">
        <f t="shared" si="302"/>
        <v>0</v>
      </c>
      <c r="E580" s="88">
        <f t="shared" si="303"/>
        <v>0.5</v>
      </c>
      <c r="F580" s="65">
        <f t="shared" si="304"/>
        <v>0</v>
      </c>
      <c r="G580" s="65">
        <f t="shared" si="305"/>
        <v>0</v>
      </c>
      <c r="H580" s="65">
        <f t="shared" si="306"/>
        <v>0</v>
      </c>
      <c r="J580" s="88">
        <f t="shared" si="307"/>
        <v>0.30233918275901323</v>
      </c>
      <c r="K580" s="88">
        <f t="shared" si="308"/>
        <v>0.12386860133278009</v>
      </c>
      <c r="L580" s="88">
        <f t="shared" si="309"/>
        <v>0.13222723531624195</v>
      </c>
      <c r="M580" s="88">
        <f t="shared" si="310"/>
        <v>0.1679988102863024</v>
      </c>
      <c r="N580" s="88">
        <f t="shared" si="311"/>
        <v>0.21758625555448893</v>
      </c>
      <c r="O580" s="88">
        <f t="shared" si="312"/>
        <v>5.5979914751173407E-2</v>
      </c>
      <c r="P580" s="65">
        <f t="shared" si="313"/>
        <v>0</v>
      </c>
      <c r="Q580" s="65">
        <f t="shared" si="313"/>
        <v>0</v>
      </c>
      <c r="R580" s="65">
        <f t="shared" si="313"/>
        <v>0</v>
      </c>
      <c r="S580" s="65">
        <f t="shared" si="301"/>
        <v>0</v>
      </c>
      <c r="T580" s="65">
        <f t="shared" si="314"/>
        <v>0</v>
      </c>
      <c r="U580" s="65">
        <f t="shared" si="314"/>
        <v>0</v>
      </c>
      <c r="V580" s="89">
        <f t="shared" si="315"/>
        <v>0</v>
      </c>
      <c r="W580" s="89">
        <f t="shared" si="316"/>
        <v>0</v>
      </c>
      <c r="X580" s="89">
        <f t="shared" si="317"/>
        <v>0</v>
      </c>
      <c r="Y580" s="89">
        <f t="shared" si="318"/>
        <v>0</v>
      </c>
      <c r="Z580" s="89">
        <f t="shared" si="319"/>
        <v>0</v>
      </c>
      <c r="AA580" s="89">
        <f t="shared" si="319"/>
        <v>0</v>
      </c>
      <c r="AB580" s="89">
        <f t="shared" si="320"/>
        <v>0</v>
      </c>
      <c r="AC580" s="89">
        <f t="shared" si="321"/>
        <v>0</v>
      </c>
      <c r="AD580" s="89">
        <f t="shared" si="322"/>
        <v>0</v>
      </c>
      <c r="AE580" s="89">
        <f t="shared" si="323"/>
        <v>0</v>
      </c>
      <c r="AF580" s="89">
        <f t="shared" si="324"/>
        <v>0</v>
      </c>
      <c r="AG580" s="89">
        <f t="shared" si="324"/>
        <v>0</v>
      </c>
      <c r="AH580" s="65">
        <v>0</v>
      </c>
      <c r="AI580" s="65">
        <v>0</v>
      </c>
      <c r="AJ580" s="65">
        <v>0</v>
      </c>
      <c r="AK580" s="65">
        <v>0</v>
      </c>
      <c r="AL580" s="65">
        <v>0</v>
      </c>
      <c r="AM580" s="65">
        <v>0</v>
      </c>
      <c r="AN580" s="89">
        <v>0</v>
      </c>
      <c r="AO580" s="89">
        <v>0</v>
      </c>
      <c r="AP580" s="89">
        <v>0</v>
      </c>
      <c r="AQ580" s="89">
        <v>0</v>
      </c>
      <c r="AR580" s="89">
        <v>0</v>
      </c>
      <c r="AS580" s="89">
        <v>0</v>
      </c>
      <c r="AT580" s="89">
        <v>0</v>
      </c>
      <c r="AU580" s="89">
        <v>0</v>
      </c>
      <c r="AV580" s="89">
        <v>0</v>
      </c>
      <c r="AW580" s="89">
        <v>0</v>
      </c>
      <c r="AX580" s="89">
        <v>0</v>
      </c>
      <c r="AY580" s="89">
        <v>0</v>
      </c>
      <c r="AZ580" s="65">
        <f t="shared" si="325"/>
        <v>0</v>
      </c>
      <c r="BA580" s="65">
        <f t="shared" si="325"/>
        <v>0</v>
      </c>
      <c r="BB580" s="65">
        <f t="shared" si="325"/>
        <v>0</v>
      </c>
      <c r="BC580" s="65">
        <f t="shared" si="325"/>
        <v>0</v>
      </c>
      <c r="BD580" s="65">
        <f t="shared" si="325"/>
        <v>0</v>
      </c>
      <c r="BE580" s="65">
        <f t="shared" si="325"/>
        <v>0</v>
      </c>
      <c r="BF580" s="65">
        <f t="shared" si="326"/>
        <v>0</v>
      </c>
      <c r="BG580" s="65">
        <f t="shared" si="326"/>
        <v>0</v>
      </c>
      <c r="BH580" s="65">
        <f t="shared" si="326"/>
        <v>0</v>
      </c>
      <c r="BI580" s="65">
        <f t="shared" si="326"/>
        <v>0</v>
      </c>
      <c r="BJ580" s="65">
        <f t="shared" si="326"/>
        <v>0</v>
      </c>
      <c r="BK580" s="65">
        <f t="shared" si="326"/>
        <v>0</v>
      </c>
    </row>
    <row r="581" spans="2:63" hidden="1" outlineLevel="1">
      <c r="B581" s="56" t="s">
        <v>44</v>
      </c>
      <c r="C581" s="56" t="s">
        <v>130</v>
      </c>
      <c r="D581" s="88">
        <f t="shared" si="302"/>
        <v>0</v>
      </c>
      <c r="E581" s="88">
        <f t="shared" si="303"/>
        <v>0.5</v>
      </c>
      <c r="F581" s="65">
        <f t="shared" si="304"/>
        <v>0</v>
      </c>
      <c r="G581" s="65">
        <f t="shared" si="305"/>
        <v>0</v>
      </c>
      <c r="H581" s="65">
        <f t="shared" si="306"/>
        <v>0</v>
      </c>
      <c r="J581" s="88">
        <f t="shared" si="307"/>
        <v>0.47373243738546122</v>
      </c>
      <c r="K581" s="88">
        <f t="shared" si="308"/>
        <v>4.2252087151293014E-2</v>
      </c>
      <c r="L581" s="88">
        <f t="shared" si="309"/>
        <v>0.44736306251272651</v>
      </c>
      <c r="M581" s="88">
        <f t="shared" si="310"/>
        <v>0</v>
      </c>
      <c r="N581" s="88">
        <f t="shared" si="311"/>
        <v>3.6652412950519242E-2</v>
      </c>
      <c r="O581" s="88">
        <f t="shared" si="312"/>
        <v>0</v>
      </c>
      <c r="P581" s="65">
        <f t="shared" si="313"/>
        <v>0</v>
      </c>
      <c r="Q581" s="65">
        <f t="shared" si="313"/>
        <v>0</v>
      </c>
      <c r="R581" s="65">
        <f t="shared" si="313"/>
        <v>0</v>
      </c>
      <c r="S581" s="65">
        <f t="shared" si="301"/>
        <v>0</v>
      </c>
      <c r="T581" s="65">
        <f t="shared" si="314"/>
        <v>0</v>
      </c>
      <c r="U581" s="65">
        <f t="shared" si="314"/>
        <v>0</v>
      </c>
      <c r="V581" s="89">
        <f t="shared" si="315"/>
        <v>0</v>
      </c>
      <c r="W581" s="89">
        <f t="shared" si="316"/>
        <v>0</v>
      </c>
      <c r="X581" s="89">
        <f t="shared" si="317"/>
        <v>0</v>
      </c>
      <c r="Y581" s="89">
        <f t="shared" si="318"/>
        <v>0</v>
      </c>
      <c r="Z581" s="89">
        <f t="shared" si="319"/>
        <v>0</v>
      </c>
      <c r="AA581" s="89">
        <f t="shared" si="319"/>
        <v>0</v>
      </c>
      <c r="AB581" s="89">
        <f t="shared" si="320"/>
        <v>0</v>
      </c>
      <c r="AC581" s="89">
        <f t="shared" si="321"/>
        <v>0</v>
      </c>
      <c r="AD581" s="89">
        <f t="shared" si="322"/>
        <v>0</v>
      </c>
      <c r="AE581" s="89">
        <f t="shared" si="323"/>
        <v>0</v>
      </c>
      <c r="AF581" s="89">
        <f t="shared" si="324"/>
        <v>0</v>
      </c>
      <c r="AG581" s="89">
        <f t="shared" si="324"/>
        <v>0</v>
      </c>
      <c r="AH581" s="65">
        <v>4653</v>
      </c>
      <c r="AI581" s="65">
        <v>415</v>
      </c>
      <c r="AJ581" s="65">
        <v>4394</v>
      </c>
      <c r="AK581" s="65">
        <v>0</v>
      </c>
      <c r="AL581" s="65">
        <v>360</v>
      </c>
      <c r="AM581" s="65">
        <v>0</v>
      </c>
      <c r="AN581" s="89">
        <v>4327365</v>
      </c>
      <c r="AO581" s="89">
        <v>394380</v>
      </c>
      <c r="AP581" s="89">
        <v>7191669</v>
      </c>
      <c r="AQ581" s="89">
        <v>0</v>
      </c>
      <c r="AR581" s="89">
        <v>808953</v>
      </c>
      <c r="AS581" s="89">
        <v>0</v>
      </c>
      <c r="AT581" s="89">
        <v>5127606</v>
      </c>
      <c r="AU581" s="89">
        <v>417075</v>
      </c>
      <c r="AV581" s="89">
        <v>5907780</v>
      </c>
      <c r="AW581" s="89">
        <v>0</v>
      </c>
      <c r="AX581" s="89">
        <v>486417</v>
      </c>
      <c r="AY581" s="89">
        <v>0</v>
      </c>
      <c r="AZ581" s="65">
        <f t="shared" si="325"/>
        <v>930.01611863313985</v>
      </c>
      <c r="BA581" s="65">
        <f t="shared" si="325"/>
        <v>950.31325301204822</v>
      </c>
      <c r="BB581" s="65">
        <f t="shared" si="325"/>
        <v>1636.7020937642239</v>
      </c>
      <c r="BC581" s="65">
        <f t="shared" si="325"/>
        <v>0</v>
      </c>
      <c r="BD581" s="65">
        <f t="shared" si="325"/>
        <v>2247.0916666666667</v>
      </c>
      <c r="BE581" s="65">
        <f t="shared" si="325"/>
        <v>0</v>
      </c>
      <c r="BF581" s="65">
        <f t="shared" si="326"/>
        <v>1102</v>
      </c>
      <c r="BG581" s="65">
        <f t="shared" si="326"/>
        <v>1005</v>
      </c>
      <c r="BH581" s="65">
        <f t="shared" si="326"/>
        <v>1344.5106964041875</v>
      </c>
      <c r="BI581" s="65">
        <f t="shared" si="326"/>
        <v>0</v>
      </c>
      <c r="BJ581" s="65">
        <f t="shared" si="326"/>
        <v>1351.1583333333333</v>
      </c>
      <c r="BK581" s="65">
        <f t="shared" si="326"/>
        <v>0</v>
      </c>
    </row>
    <row r="582" spans="2:63" hidden="1" outlineLevel="1">
      <c r="B582" s="56" t="s">
        <v>44</v>
      </c>
      <c r="C582" s="56" t="s">
        <v>131</v>
      </c>
      <c r="D582" s="88">
        <f t="shared" si="302"/>
        <v>0</v>
      </c>
      <c r="E582" s="88">
        <f t="shared" si="303"/>
        <v>0</v>
      </c>
      <c r="F582" s="65">
        <f t="shared" si="304"/>
        <v>0</v>
      </c>
      <c r="G582" s="65">
        <f t="shared" si="305"/>
        <v>0</v>
      </c>
      <c r="H582" s="65">
        <f t="shared" si="306"/>
        <v>0</v>
      </c>
      <c r="J582" s="88">
        <f t="shared" si="307"/>
        <v>0.30233918275901323</v>
      </c>
      <c r="K582" s="88">
        <f t="shared" si="308"/>
        <v>0.12386860133278009</v>
      </c>
      <c r="L582" s="88">
        <f t="shared" si="309"/>
        <v>0.13222723531624195</v>
      </c>
      <c r="M582" s="88">
        <f t="shared" si="310"/>
        <v>0.1679988102863024</v>
      </c>
      <c r="N582" s="88">
        <f t="shared" si="311"/>
        <v>0.21758625555448893</v>
      </c>
      <c r="O582" s="88">
        <f t="shared" si="312"/>
        <v>5.5979914751173407E-2</v>
      </c>
      <c r="P582" s="65">
        <f t="shared" si="313"/>
        <v>0</v>
      </c>
      <c r="Q582" s="65">
        <f t="shared" si="313"/>
        <v>0</v>
      </c>
      <c r="R582" s="65">
        <f t="shared" si="313"/>
        <v>0</v>
      </c>
      <c r="S582" s="65">
        <f t="shared" si="301"/>
        <v>0</v>
      </c>
      <c r="T582" s="65">
        <f t="shared" si="314"/>
        <v>0</v>
      </c>
      <c r="U582" s="65">
        <f t="shared" si="314"/>
        <v>0</v>
      </c>
      <c r="V582" s="89">
        <f t="shared" si="315"/>
        <v>0</v>
      </c>
      <c r="W582" s="89">
        <f t="shared" si="316"/>
        <v>0</v>
      </c>
      <c r="X582" s="89">
        <f t="shared" si="317"/>
        <v>0</v>
      </c>
      <c r="Y582" s="89">
        <f t="shared" si="318"/>
        <v>0</v>
      </c>
      <c r="Z582" s="89">
        <f t="shared" si="319"/>
        <v>0</v>
      </c>
      <c r="AA582" s="89">
        <f t="shared" si="319"/>
        <v>0</v>
      </c>
      <c r="AB582" s="89">
        <f t="shared" si="320"/>
        <v>0</v>
      </c>
      <c r="AC582" s="89">
        <f t="shared" si="321"/>
        <v>0</v>
      </c>
      <c r="AD582" s="89">
        <f t="shared" si="322"/>
        <v>0</v>
      </c>
      <c r="AE582" s="89">
        <f t="shared" si="323"/>
        <v>0</v>
      </c>
      <c r="AF582" s="89">
        <f t="shared" si="324"/>
        <v>0</v>
      </c>
      <c r="AG582" s="89">
        <f t="shared" si="324"/>
        <v>0</v>
      </c>
      <c r="AH582" s="65">
        <v>0</v>
      </c>
      <c r="AI582" s="65">
        <v>0</v>
      </c>
      <c r="AJ582" s="65">
        <v>0</v>
      </c>
      <c r="AK582" s="65">
        <v>0</v>
      </c>
      <c r="AL582" s="65">
        <v>0</v>
      </c>
      <c r="AM582" s="65">
        <v>0</v>
      </c>
      <c r="AN582" s="89">
        <v>0</v>
      </c>
      <c r="AO582" s="89">
        <v>0</v>
      </c>
      <c r="AP582" s="89">
        <v>0</v>
      </c>
      <c r="AQ582" s="89">
        <v>0</v>
      </c>
      <c r="AR582" s="89">
        <v>0</v>
      </c>
      <c r="AS582" s="89">
        <v>0</v>
      </c>
      <c r="AT582" s="89">
        <v>0</v>
      </c>
      <c r="AU582" s="89">
        <v>0</v>
      </c>
      <c r="AV582" s="89">
        <v>0</v>
      </c>
      <c r="AW582" s="89">
        <v>0</v>
      </c>
      <c r="AX582" s="89">
        <v>0</v>
      </c>
      <c r="AY582" s="89">
        <v>0</v>
      </c>
      <c r="AZ582" s="65">
        <f t="shared" si="325"/>
        <v>0</v>
      </c>
      <c r="BA582" s="65">
        <f t="shared" si="325"/>
        <v>0</v>
      </c>
      <c r="BB582" s="65">
        <f t="shared" si="325"/>
        <v>0</v>
      </c>
      <c r="BC582" s="65">
        <f t="shared" si="325"/>
        <v>0</v>
      </c>
      <c r="BD582" s="65">
        <f t="shared" si="325"/>
        <v>0</v>
      </c>
      <c r="BE582" s="65">
        <f t="shared" si="325"/>
        <v>0</v>
      </c>
      <c r="BF582" s="65">
        <f t="shared" si="326"/>
        <v>0</v>
      </c>
      <c r="BG582" s="65">
        <f t="shared" si="326"/>
        <v>0</v>
      </c>
      <c r="BH582" s="65">
        <f t="shared" si="326"/>
        <v>0</v>
      </c>
      <c r="BI582" s="65">
        <f t="shared" si="326"/>
        <v>0</v>
      </c>
      <c r="BJ582" s="65">
        <f t="shared" si="326"/>
        <v>0</v>
      </c>
      <c r="BK582" s="65">
        <f t="shared" si="326"/>
        <v>0</v>
      </c>
    </row>
    <row r="583" spans="2:63" hidden="1" outlineLevel="1">
      <c r="B583" s="56" t="s">
        <v>44</v>
      </c>
      <c r="C583" s="56" t="s">
        <v>132</v>
      </c>
      <c r="D583" s="88">
        <f t="shared" si="302"/>
        <v>0</v>
      </c>
      <c r="E583" s="88">
        <f t="shared" si="303"/>
        <v>0</v>
      </c>
      <c r="F583" s="65">
        <f t="shared" si="304"/>
        <v>0</v>
      </c>
      <c r="G583" s="65">
        <f t="shared" si="305"/>
        <v>0</v>
      </c>
      <c r="H583" s="65">
        <f t="shared" si="306"/>
        <v>0</v>
      </c>
      <c r="J583" s="88">
        <f t="shared" si="307"/>
        <v>0.30233918275901323</v>
      </c>
      <c r="K583" s="88">
        <f t="shared" si="308"/>
        <v>0.12386860133278009</v>
      </c>
      <c r="L583" s="88">
        <f t="shared" si="309"/>
        <v>0.13222723531624195</v>
      </c>
      <c r="M583" s="88">
        <f t="shared" si="310"/>
        <v>0.1679988102863024</v>
      </c>
      <c r="N583" s="88">
        <f t="shared" si="311"/>
        <v>0.21758625555448893</v>
      </c>
      <c r="O583" s="88">
        <f t="shared" si="312"/>
        <v>5.5979914751173407E-2</v>
      </c>
      <c r="P583" s="65">
        <f t="shared" si="313"/>
        <v>0</v>
      </c>
      <c r="Q583" s="65">
        <f t="shared" si="313"/>
        <v>0</v>
      </c>
      <c r="R583" s="65">
        <f t="shared" si="313"/>
        <v>0</v>
      </c>
      <c r="S583" s="65">
        <f t="shared" si="301"/>
        <v>0</v>
      </c>
      <c r="T583" s="65">
        <f t="shared" si="314"/>
        <v>0</v>
      </c>
      <c r="U583" s="65">
        <f t="shared" si="314"/>
        <v>0</v>
      </c>
      <c r="V583" s="89">
        <f t="shared" si="315"/>
        <v>0</v>
      </c>
      <c r="W583" s="89">
        <f t="shared" si="316"/>
        <v>0</v>
      </c>
      <c r="X583" s="89">
        <f t="shared" si="317"/>
        <v>0</v>
      </c>
      <c r="Y583" s="89">
        <f t="shared" si="318"/>
        <v>0</v>
      </c>
      <c r="Z583" s="89">
        <f t="shared" si="319"/>
        <v>0</v>
      </c>
      <c r="AA583" s="89">
        <f t="shared" si="319"/>
        <v>0</v>
      </c>
      <c r="AB583" s="89">
        <f t="shared" si="320"/>
        <v>0</v>
      </c>
      <c r="AC583" s="89">
        <f t="shared" si="321"/>
        <v>0</v>
      </c>
      <c r="AD583" s="89">
        <f t="shared" si="322"/>
        <v>0</v>
      </c>
      <c r="AE583" s="89">
        <f t="shared" si="323"/>
        <v>0</v>
      </c>
      <c r="AF583" s="89">
        <f t="shared" si="324"/>
        <v>0</v>
      </c>
      <c r="AG583" s="89">
        <f t="shared" si="324"/>
        <v>0</v>
      </c>
      <c r="AH583" s="65">
        <v>0</v>
      </c>
      <c r="AI583" s="65">
        <v>0</v>
      </c>
      <c r="AJ583" s="65">
        <v>0</v>
      </c>
      <c r="AK583" s="65">
        <v>0</v>
      </c>
      <c r="AL583" s="65">
        <v>0</v>
      </c>
      <c r="AM583" s="65">
        <v>0</v>
      </c>
      <c r="AN583" s="89">
        <v>0</v>
      </c>
      <c r="AO583" s="89">
        <v>0</v>
      </c>
      <c r="AP583" s="89">
        <v>0</v>
      </c>
      <c r="AQ583" s="89">
        <v>0</v>
      </c>
      <c r="AR583" s="89">
        <v>0</v>
      </c>
      <c r="AS583" s="89">
        <v>0</v>
      </c>
      <c r="AT583" s="89">
        <v>0</v>
      </c>
      <c r="AU583" s="89">
        <v>0</v>
      </c>
      <c r="AV583" s="89">
        <v>0</v>
      </c>
      <c r="AW583" s="89">
        <v>0</v>
      </c>
      <c r="AX583" s="89">
        <v>0</v>
      </c>
      <c r="AY583" s="89">
        <v>0</v>
      </c>
      <c r="AZ583" s="65">
        <f t="shared" si="325"/>
        <v>0</v>
      </c>
      <c r="BA583" s="65">
        <f t="shared" si="325"/>
        <v>0</v>
      </c>
      <c r="BB583" s="65">
        <f t="shared" si="325"/>
        <v>0</v>
      </c>
      <c r="BC583" s="65">
        <f t="shared" si="325"/>
        <v>0</v>
      </c>
      <c r="BD583" s="65">
        <f t="shared" si="325"/>
        <v>0</v>
      </c>
      <c r="BE583" s="65">
        <f t="shared" si="325"/>
        <v>0</v>
      </c>
      <c r="BF583" s="65">
        <f t="shared" si="326"/>
        <v>0</v>
      </c>
      <c r="BG583" s="65">
        <f t="shared" si="326"/>
        <v>0</v>
      </c>
      <c r="BH583" s="65">
        <f t="shared" si="326"/>
        <v>0</v>
      </c>
      <c r="BI583" s="65">
        <f t="shared" si="326"/>
        <v>0</v>
      </c>
      <c r="BJ583" s="65">
        <f t="shared" si="326"/>
        <v>0</v>
      </c>
      <c r="BK583" s="65">
        <f t="shared" si="326"/>
        <v>0</v>
      </c>
    </row>
    <row r="584" spans="2:63" hidden="1" outlineLevel="1">
      <c r="B584" s="56" t="s">
        <v>44</v>
      </c>
      <c r="C584" s="56" t="s">
        <v>133</v>
      </c>
      <c r="D584" s="88">
        <f t="shared" si="302"/>
        <v>0</v>
      </c>
      <c r="E584" s="88">
        <f t="shared" si="303"/>
        <v>0</v>
      </c>
      <c r="F584" s="65">
        <f t="shared" si="304"/>
        <v>0</v>
      </c>
      <c r="G584" s="65">
        <f t="shared" si="305"/>
        <v>0</v>
      </c>
      <c r="H584" s="65">
        <f t="shared" si="306"/>
        <v>0</v>
      </c>
      <c r="J584" s="88">
        <f t="shared" si="307"/>
        <v>0.30233918275901323</v>
      </c>
      <c r="K584" s="88">
        <f t="shared" si="308"/>
        <v>0.12386860133278009</v>
      </c>
      <c r="L584" s="88">
        <f t="shared" si="309"/>
        <v>0.13222723531624195</v>
      </c>
      <c r="M584" s="88">
        <f t="shared" si="310"/>
        <v>0.1679988102863024</v>
      </c>
      <c r="N584" s="88">
        <f t="shared" si="311"/>
        <v>0.21758625555448893</v>
      </c>
      <c r="O584" s="88">
        <f t="shared" si="312"/>
        <v>5.5979914751173407E-2</v>
      </c>
      <c r="P584" s="65">
        <f t="shared" si="313"/>
        <v>0</v>
      </c>
      <c r="Q584" s="65">
        <f t="shared" si="313"/>
        <v>0</v>
      </c>
      <c r="R584" s="65">
        <f t="shared" si="313"/>
        <v>0</v>
      </c>
      <c r="S584" s="65">
        <f t="shared" si="301"/>
        <v>0</v>
      </c>
      <c r="T584" s="65">
        <f t="shared" si="314"/>
        <v>0</v>
      </c>
      <c r="U584" s="65">
        <f t="shared" si="314"/>
        <v>0</v>
      </c>
      <c r="V584" s="89">
        <f t="shared" si="315"/>
        <v>0</v>
      </c>
      <c r="W584" s="89">
        <f t="shared" si="316"/>
        <v>0</v>
      </c>
      <c r="X584" s="89">
        <f t="shared" si="317"/>
        <v>0</v>
      </c>
      <c r="Y584" s="89">
        <f t="shared" si="318"/>
        <v>0</v>
      </c>
      <c r="Z584" s="89">
        <f t="shared" si="319"/>
        <v>0</v>
      </c>
      <c r="AA584" s="89">
        <f t="shared" si="319"/>
        <v>0</v>
      </c>
      <c r="AB584" s="89">
        <f t="shared" si="320"/>
        <v>0</v>
      </c>
      <c r="AC584" s="89">
        <f t="shared" si="321"/>
        <v>0</v>
      </c>
      <c r="AD584" s="89">
        <f t="shared" si="322"/>
        <v>0</v>
      </c>
      <c r="AE584" s="89">
        <f t="shared" si="323"/>
        <v>0</v>
      </c>
      <c r="AF584" s="89">
        <f t="shared" si="324"/>
        <v>0</v>
      </c>
      <c r="AG584" s="89">
        <f t="shared" si="324"/>
        <v>0</v>
      </c>
      <c r="AH584" s="65">
        <v>0</v>
      </c>
      <c r="AI584" s="65">
        <v>0</v>
      </c>
      <c r="AJ584" s="65">
        <v>0</v>
      </c>
      <c r="AK584" s="65">
        <v>0</v>
      </c>
      <c r="AL584" s="65">
        <v>0</v>
      </c>
      <c r="AM584" s="65">
        <v>0</v>
      </c>
      <c r="AN584" s="89">
        <v>0</v>
      </c>
      <c r="AO584" s="89">
        <v>0</v>
      </c>
      <c r="AP584" s="89">
        <v>0</v>
      </c>
      <c r="AQ584" s="89">
        <v>0</v>
      </c>
      <c r="AR584" s="89">
        <v>0</v>
      </c>
      <c r="AS584" s="89">
        <v>0</v>
      </c>
      <c r="AT584" s="89">
        <v>0</v>
      </c>
      <c r="AU584" s="89">
        <v>0</v>
      </c>
      <c r="AV584" s="89">
        <v>0</v>
      </c>
      <c r="AW584" s="89">
        <v>0</v>
      </c>
      <c r="AX584" s="89">
        <v>0</v>
      </c>
      <c r="AY584" s="89">
        <v>0</v>
      </c>
      <c r="AZ584" s="65">
        <f t="shared" si="325"/>
        <v>0</v>
      </c>
      <c r="BA584" s="65">
        <f t="shared" si="325"/>
        <v>0</v>
      </c>
      <c r="BB584" s="65">
        <f t="shared" si="325"/>
        <v>0</v>
      </c>
      <c r="BC584" s="65">
        <f t="shared" si="325"/>
        <v>0</v>
      </c>
      <c r="BD584" s="65">
        <f t="shared" si="325"/>
        <v>0</v>
      </c>
      <c r="BE584" s="65">
        <f t="shared" si="325"/>
        <v>0</v>
      </c>
      <c r="BF584" s="65">
        <f t="shared" si="326"/>
        <v>0</v>
      </c>
      <c r="BG584" s="65">
        <f t="shared" si="326"/>
        <v>0</v>
      </c>
      <c r="BH584" s="65">
        <f t="shared" si="326"/>
        <v>0</v>
      </c>
      <c r="BI584" s="65">
        <f t="shared" si="326"/>
        <v>0</v>
      </c>
      <c r="BJ584" s="65">
        <f t="shared" si="326"/>
        <v>0</v>
      </c>
      <c r="BK584" s="65">
        <f t="shared" si="326"/>
        <v>0</v>
      </c>
    </row>
    <row r="585" spans="2:63" hidden="1" outlineLevel="1">
      <c r="B585" s="56" t="s">
        <v>44</v>
      </c>
      <c r="C585" s="56" t="s">
        <v>134</v>
      </c>
      <c r="D585" s="88">
        <f t="shared" si="302"/>
        <v>0</v>
      </c>
      <c r="E585" s="88">
        <f t="shared" si="303"/>
        <v>0</v>
      </c>
      <c r="F585" s="65">
        <f t="shared" si="304"/>
        <v>0</v>
      </c>
      <c r="G585" s="65">
        <f t="shared" si="305"/>
        <v>0</v>
      </c>
      <c r="H585" s="65">
        <f t="shared" si="306"/>
        <v>0</v>
      </c>
      <c r="J585" s="88">
        <f t="shared" si="307"/>
        <v>0.77011165146600913</v>
      </c>
      <c r="K585" s="88">
        <f t="shared" si="308"/>
        <v>1.6850624478330963E-3</v>
      </c>
      <c r="L585" s="88">
        <f t="shared" si="309"/>
        <v>0.22820328608615781</v>
      </c>
      <c r="M585" s="88">
        <f t="shared" si="310"/>
        <v>0</v>
      </c>
      <c r="N585" s="88">
        <f t="shared" si="311"/>
        <v>0</v>
      </c>
      <c r="O585" s="88">
        <f t="shared" si="312"/>
        <v>0</v>
      </c>
      <c r="P585" s="65">
        <f t="shared" si="313"/>
        <v>0</v>
      </c>
      <c r="Q585" s="65">
        <f t="shared" si="313"/>
        <v>0</v>
      </c>
      <c r="R585" s="65">
        <f t="shared" si="313"/>
        <v>0</v>
      </c>
      <c r="S585" s="65">
        <f t="shared" si="301"/>
        <v>0</v>
      </c>
      <c r="T585" s="65">
        <f t="shared" si="314"/>
        <v>0</v>
      </c>
      <c r="U585" s="65">
        <f t="shared" si="314"/>
        <v>0</v>
      </c>
      <c r="V585" s="89">
        <f t="shared" si="315"/>
        <v>0</v>
      </c>
      <c r="W585" s="89">
        <f t="shared" si="316"/>
        <v>0</v>
      </c>
      <c r="X585" s="89">
        <f t="shared" si="317"/>
        <v>0</v>
      </c>
      <c r="Y585" s="89">
        <f t="shared" si="318"/>
        <v>0</v>
      </c>
      <c r="Z585" s="89">
        <f t="shared" si="319"/>
        <v>0</v>
      </c>
      <c r="AA585" s="89">
        <f t="shared" si="319"/>
        <v>0</v>
      </c>
      <c r="AB585" s="89">
        <f t="shared" si="320"/>
        <v>0</v>
      </c>
      <c r="AC585" s="89">
        <f t="shared" si="321"/>
        <v>0</v>
      </c>
      <c r="AD585" s="89">
        <f t="shared" si="322"/>
        <v>0</v>
      </c>
      <c r="AE585" s="89">
        <f t="shared" si="323"/>
        <v>0</v>
      </c>
      <c r="AF585" s="89">
        <f t="shared" si="324"/>
        <v>0</v>
      </c>
      <c r="AG585" s="89">
        <f t="shared" si="324"/>
        <v>0</v>
      </c>
      <c r="AH585" s="65">
        <v>1616489</v>
      </c>
      <c r="AI585" s="65">
        <v>3537</v>
      </c>
      <c r="AJ585" s="65">
        <v>479006</v>
      </c>
      <c r="AK585" s="65">
        <v>0</v>
      </c>
      <c r="AL585" s="65">
        <v>0</v>
      </c>
      <c r="AM585" s="65">
        <v>0</v>
      </c>
      <c r="AN585" s="89">
        <v>1061064225</v>
      </c>
      <c r="AO585" s="89">
        <v>4601202</v>
      </c>
      <c r="AP585" s="89">
        <v>393462475</v>
      </c>
      <c r="AQ585" s="89">
        <v>0</v>
      </c>
      <c r="AR585" s="89">
        <v>0</v>
      </c>
      <c r="AS585" s="89">
        <v>0</v>
      </c>
      <c r="AT585" s="89">
        <v>751913248</v>
      </c>
      <c r="AU585" s="89">
        <v>2039825</v>
      </c>
      <c r="AV585" s="89">
        <v>316207201</v>
      </c>
      <c r="AW585" s="89">
        <v>0</v>
      </c>
      <c r="AX585" s="89">
        <v>0</v>
      </c>
      <c r="AY585" s="89">
        <v>0</v>
      </c>
      <c r="AZ585" s="65">
        <f t="shared" si="325"/>
        <v>656.40052298530952</v>
      </c>
      <c r="BA585" s="65">
        <f t="shared" si="325"/>
        <v>1300.8770144189991</v>
      </c>
      <c r="BB585" s="65">
        <f t="shared" si="325"/>
        <v>821.41450211479605</v>
      </c>
      <c r="BC585" s="65">
        <f t="shared" si="325"/>
        <v>0</v>
      </c>
      <c r="BD585" s="65">
        <f t="shared" si="325"/>
        <v>0</v>
      </c>
      <c r="BE585" s="65">
        <f t="shared" si="325"/>
        <v>0</v>
      </c>
      <c r="BF585" s="65">
        <f t="shared" si="326"/>
        <v>465.15209692116679</v>
      </c>
      <c r="BG585" s="65">
        <f t="shared" si="326"/>
        <v>576.71048911506932</v>
      </c>
      <c r="BH585" s="65">
        <f t="shared" si="326"/>
        <v>660.13202548611082</v>
      </c>
      <c r="BI585" s="65">
        <f t="shared" si="326"/>
        <v>0</v>
      </c>
      <c r="BJ585" s="65">
        <f t="shared" si="326"/>
        <v>0</v>
      </c>
      <c r="BK585" s="65">
        <f t="shared" si="326"/>
        <v>0</v>
      </c>
    </row>
    <row r="586" spans="2:63" hidden="1" outlineLevel="1">
      <c r="B586" s="56" t="s">
        <v>44</v>
      </c>
      <c r="C586" s="56" t="s">
        <v>39</v>
      </c>
      <c r="D586" s="88">
        <f t="shared" si="302"/>
        <v>0</v>
      </c>
      <c r="E586" s="88">
        <f t="shared" si="303"/>
        <v>0</v>
      </c>
      <c r="F586" s="65">
        <f t="shared" si="304"/>
        <v>0</v>
      </c>
      <c r="G586" s="65">
        <f t="shared" si="305"/>
        <v>0</v>
      </c>
      <c r="H586" s="65">
        <f t="shared" si="306"/>
        <v>0</v>
      </c>
      <c r="J586" s="88">
        <f t="shared" si="307"/>
        <v>0</v>
      </c>
      <c r="K586" s="88">
        <f t="shared" si="308"/>
        <v>0</v>
      </c>
      <c r="L586" s="88">
        <f t="shared" si="309"/>
        <v>1</v>
      </c>
      <c r="M586" s="88">
        <f t="shared" si="310"/>
        <v>0</v>
      </c>
      <c r="N586" s="88">
        <f t="shared" si="311"/>
        <v>0</v>
      </c>
      <c r="O586" s="88">
        <f t="shared" si="312"/>
        <v>0</v>
      </c>
      <c r="P586" s="65">
        <f t="shared" si="313"/>
        <v>0</v>
      </c>
      <c r="Q586" s="65">
        <f t="shared" si="313"/>
        <v>0</v>
      </c>
      <c r="R586" s="65">
        <f t="shared" si="313"/>
        <v>0</v>
      </c>
      <c r="S586" s="65">
        <f t="shared" si="301"/>
        <v>0</v>
      </c>
      <c r="T586" s="65">
        <f t="shared" si="314"/>
        <v>0</v>
      </c>
      <c r="U586" s="65">
        <f t="shared" si="314"/>
        <v>0</v>
      </c>
      <c r="V586" s="89">
        <f t="shared" si="315"/>
        <v>0</v>
      </c>
      <c r="W586" s="89">
        <f t="shared" si="316"/>
        <v>0</v>
      </c>
      <c r="X586" s="89">
        <f t="shared" si="317"/>
        <v>0</v>
      </c>
      <c r="Y586" s="89">
        <f t="shared" si="318"/>
        <v>0</v>
      </c>
      <c r="Z586" s="89">
        <f t="shared" si="319"/>
        <v>0</v>
      </c>
      <c r="AA586" s="89">
        <f t="shared" si="319"/>
        <v>0</v>
      </c>
      <c r="AB586" s="89">
        <f t="shared" si="320"/>
        <v>0</v>
      </c>
      <c r="AC586" s="89">
        <f t="shared" si="321"/>
        <v>0</v>
      </c>
      <c r="AD586" s="89">
        <f t="shared" si="322"/>
        <v>0</v>
      </c>
      <c r="AE586" s="89">
        <f t="shared" si="323"/>
        <v>0</v>
      </c>
      <c r="AF586" s="89">
        <f t="shared" si="324"/>
        <v>0</v>
      </c>
      <c r="AG586" s="89">
        <f t="shared" si="324"/>
        <v>0</v>
      </c>
      <c r="AH586" s="65">
        <v>0</v>
      </c>
      <c r="AI586" s="65">
        <v>0</v>
      </c>
      <c r="AJ586" s="65">
        <v>76</v>
      </c>
      <c r="AK586" s="65">
        <v>0</v>
      </c>
      <c r="AL586" s="65">
        <v>0</v>
      </c>
      <c r="AM586" s="65">
        <v>0</v>
      </c>
      <c r="AN586" s="89">
        <v>0</v>
      </c>
      <c r="AO586" s="89">
        <v>0</v>
      </c>
      <c r="AP586" s="89">
        <v>123001</v>
      </c>
      <c r="AQ586" s="89">
        <v>0</v>
      </c>
      <c r="AR586" s="89">
        <v>0</v>
      </c>
      <c r="AS586" s="89">
        <v>0</v>
      </c>
      <c r="AT586" s="89">
        <v>0</v>
      </c>
      <c r="AU586" s="89">
        <v>0</v>
      </c>
      <c r="AV586" s="89">
        <v>57760</v>
      </c>
      <c r="AW586" s="89">
        <v>0</v>
      </c>
      <c r="AX586" s="89">
        <v>0</v>
      </c>
      <c r="AY586" s="89">
        <v>0</v>
      </c>
      <c r="AZ586" s="65">
        <f t="shared" si="325"/>
        <v>0</v>
      </c>
      <c r="BA586" s="65">
        <f t="shared" si="325"/>
        <v>0</v>
      </c>
      <c r="BB586" s="65">
        <f t="shared" si="325"/>
        <v>1618.4342105263158</v>
      </c>
      <c r="BC586" s="65">
        <f t="shared" si="325"/>
        <v>0</v>
      </c>
      <c r="BD586" s="65">
        <f t="shared" si="325"/>
        <v>0</v>
      </c>
      <c r="BE586" s="65">
        <f t="shared" si="325"/>
        <v>0</v>
      </c>
      <c r="BF586" s="65">
        <f t="shared" si="326"/>
        <v>0</v>
      </c>
      <c r="BG586" s="65">
        <f t="shared" si="326"/>
        <v>0</v>
      </c>
      <c r="BH586" s="65">
        <f t="shared" si="326"/>
        <v>760</v>
      </c>
      <c r="BI586" s="65">
        <f t="shared" si="326"/>
        <v>0</v>
      </c>
      <c r="BJ586" s="65">
        <f t="shared" si="326"/>
        <v>0</v>
      </c>
      <c r="BK586" s="65">
        <f t="shared" si="326"/>
        <v>0</v>
      </c>
    </row>
    <row r="587" spans="2:63" hidden="1" outlineLevel="1">
      <c r="B587" s="56" t="s">
        <v>44</v>
      </c>
      <c r="C587" s="56" t="s">
        <v>38</v>
      </c>
      <c r="D587" s="88">
        <f t="shared" si="302"/>
        <v>0</v>
      </c>
      <c r="E587" s="88">
        <f t="shared" si="303"/>
        <v>0</v>
      </c>
      <c r="F587" s="65">
        <f t="shared" si="304"/>
        <v>0</v>
      </c>
      <c r="G587" s="65">
        <f t="shared" si="305"/>
        <v>0</v>
      </c>
      <c r="H587" s="65">
        <f t="shared" si="306"/>
        <v>0</v>
      </c>
      <c r="J587" s="88">
        <f t="shared" si="307"/>
        <v>2.0916923463933087E-2</v>
      </c>
      <c r="K587" s="88">
        <f t="shared" si="308"/>
        <v>1.3206716558707E-4</v>
      </c>
      <c r="L587" s="88">
        <f t="shared" si="309"/>
        <v>0.97877491981636378</v>
      </c>
      <c r="M587" s="88">
        <f t="shared" si="310"/>
        <v>0</v>
      </c>
      <c r="N587" s="88">
        <f t="shared" si="311"/>
        <v>1.7608955411609333E-4</v>
      </c>
      <c r="O587" s="88">
        <f t="shared" si="312"/>
        <v>0</v>
      </c>
      <c r="P587" s="65">
        <f t="shared" si="313"/>
        <v>0</v>
      </c>
      <c r="Q587" s="65">
        <f t="shared" si="313"/>
        <v>0</v>
      </c>
      <c r="R587" s="65">
        <f t="shared" si="313"/>
        <v>0</v>
      </c>
      <c r="S587" s="65">
        <f t="shared" si="301"/>
        <v>0</v>
      </c>
      <c r="T587" s="65">
        <f t="shared" si="314"/>
        <v>0</v>
      </c>
      <c r="U587" s="65">
        <f t="shared" si="314"/>
        <v>0</v>
      </c>
      <c r="V587" s="89">
        <f t="shared" si="315"/>
        <v>0</v>
      </c>
      <c r="W587" s="89">
        <f t="shared" si="316"/>
        <v>0</v>
      </c>
      <c r="X587" s="89">
        <f t="shared" si="317"/>
        <v>0</v>
      </c>
      <c r="Y587" s="89">
        <f t="shared" si="318"/>
        <v>0</v>
      </c>
      <c r="Z587" s="89">
        <f t="shared" si="319"/>
        <v>0</v>
      </c>
      <c r="AA587" s="89">
        <f t="shared" si="319"/>
        <v>0</v>
      </c>
      <c r="AB587" s="89">
        <f t="shared" si="320"/>
        <v>0</v>
      </c>
      <c r="AC587" s="89">
        <f t="shared" si="321"/>
        <v>0</v>
      </c>
      <c r="AD587" s="89">
        <f t="shared" si="322"/>
        <v>0</v>
      </c>
      <c r="AE587" s="89">
        <f t="shared" si="323"/>
        <v>0</v>
      </c>
      <c r="AF587" s="89">
        <f t="shared" si="324"/>
        <v>0</v>
      </c>
      <c r="AG587" s="89">
        <f t="shared" si="324"/>
        <v>0</v>
      </c>
      <c r="AH587" s="65">
        <v>3326</v>
      </c>
      <c r="AI587" s="65">
        <v>21</v>
      </c>
      <c r="AJ587" s="65">
        <v>155635</v>
      </c>
      <c r="AK587" s="65">
        <v>0</v>
      </c>
      <c r="AL587" s="65">
        <v>28</v>
      </c>
      <c r="AM587" s="65">
        <v>0</v>
      </c>
      <c r="AN587" s="89">
        <v>4345232</v>
      </c>
      <c r="AO587" s="89">
        <v>35897</v>
      </c>
      <c r="AP587" s="89">
        <v>235791072</v>
      </c>
      <c r="AQ587" s="89">
        <v>0</v>
      </c>
      <c r="AR587" s="89">
        <v>43771</v>
      </c>
      <c r="AS587" s="89">
        <v>0</v>
      </c>
      <c r="AT587" s="89">
        <v>2541064</v>
      </c>
      <c r="AU587" s="89">
        <v>14679</v>
      </c>
      <c r="AV587" s="89">
        <v>119742104</v>
      </c>
      <c r="AW587" s="89">
        <v>0</v>
      </c>
      <c r="AX587" s="89">
        <v>21239</v>
      </c>
      <c r="AY587" s="89">
        <v>0</v>
      </c>
      <c r="AZ587" s="65">
        <f t="shared" si="325"/>
        <v>1306.4437763078774</v>
      </c>
      <c r="BA587" s="65">
        <f t="shared" si="325"/>
        <v>1709.3809523809523</v>
      </c>
      <c r="BB587" s="65">
        <f t="shared" si="325"/>
        <v>1515.026003148392</v>
      </c>
      <c r="BC587" s="65">
        <f t="shared" si="325"/>
        <v>0</v>
      </c>
      <c r="BD587" s="65">
        <f t="shared" si="325"/>
        <v>1563.25</v>
      </c>
      <c r="BE587" s="65">
        <f t="shared" si="325"/>
        <v>0</v>
      </c>
      <c r="BF587" s="65">
        <f t="shared" si="326"/>
        <v>764</v>
      </c>
      <c r="BG587" s="65">
        <f t="shared" si="326"/>
        <v>699</v>
      </c>
      <c r="BH587" s="65">
        <f t="shared" si="326"/>
        <v>769.37773637035366</v>
      </c>
      <c r="BI587" s="65">
        <f t="shared" si="326"/>
        <v>0</v>
      </c>
      <c r="BJ587" s="65">
        <f t="shared" si="326"/>
        <v>758.53571428571433</v>
      </c>
      <c r="BK587" s="65">
        <f t="shared" si="326"/>
        <v>0</v>
      </c>
    </row>
    <row r="588" spans="2:63" hidden="1" outlineLevel="1">
      <c r="B588" s="56" t="s">
        <v>44</v>
      </c>
      <c r="C588" s="56" t="s">
        <v>37</v>
      </c>
      <c r="D588" s="88">
        <f t="shared" si="302"/>
        <v>0</v>
      </c>
      <c r="E588" s="88">
        <f t="shared" si="303"/>
        <v>0</v>
      </c>
      <c r="F588" s="65">
        <f t="shared" si="304"/>
        <v>0</v>
      </c>
      <c r="G588" s="65">
        <f t="shared" si="305"/>
        <v>0</v>
      </c>
      <c r="H588" s="65">
        <f t="shared" si="306"/>
        <v>0</v>
      </c>
      <c r="J588" s="88">
        <f t="shared" si="307"/>
        <v>0.30233918275901323</v>
      </c>
      <c r="K588" s="88">
        <f t="shared" si="308"/>
        <v>0.12386860133278009</v>
      </c>
      <c r="L588" s="88">
        <f t="shared" si="309"/>
        <v>0.13222723531624195</v>
      </c>
      <c r="M588" s="88">
        <f t="shared" si="310"/>
        <v>0.1679988102863024</v>
      </c>
      <c r="N588" s="88">
        <f t="shared" si="311"/>
        <v>0.21758625555448893</v>
      </c>
      <c r="O588" s="88">
        <f t="shared" si="312"/>
        <v>5.5979914751173407E-2</v>
      </c>
      <c r="P588" s="65">
        <f t="shared" si="313"/>
        <v>0</v>
      </c>
      <c r="Q588" s="65">
        <f t="shared" si="313"/>
        <v>0</v>
      </c>
      <c r="R588" s="65">
        <f t="shared" si="313"/>
        <v>0</v>
      </c>
      <c r="S588" s="65">
        <f t="shared" si="301"/>
        <v>0</v>
      </c>
      <c r="T588" s="65">
        <f t="shared" si="314"/>
        <v>0</v>
      </c>
      <c r="U588" s="65">
        <f t="shared" si="314"/>
        <v>0</v>
      </c>
      <c r="V588" s="89">
        <f t="shared" si="315"/>
        <v>0</v>
      </c>
      <c r="W588" s="89">
        <f t="shared" si="316"/>
        <v>0</v>
      </c>
      <c r="X588" s="89">
        <f t="shared" si="317"/>
        <v>0</v>
      </c>
      <c r="Y588" s="89">
        <f t="shared" si="318"/>
        <v>0</v>
      </c>
      <c r="Z588" s="89">
        <f t="shared" si="319"/>
        <v>0</v>
      </c>
      <c r="AA588" s="89">
        <f t="shared" si="319"/>
        <v>0</v>
      </c>
      <c r="AB588" s="89">
        <f t="shared" si="320"/>
        <v>0</v>
      </c>
      <c r="AC588" s="89">
        <f t="shared" si="321"/>
        <v>0</v>
      </c>
      <c r="AD588" s="89">
        <f t="shared" si="322"/>
        <v>0</v>
      </c>
      <c r="AE588" s="89">
        <f t="shared" si="323"/>
        <v>0</v>
      </c>
      <c r="AF588" s="89">
        <f t="shared" si="324"/>
        <v>0</v>
      </c>
      <c r="AG588" s="89">
        <f t="shared" si="324"/>
        <v>0</v>
      </c>
      <c r="AH588" s="65">
        <v>0</v>
      </c>
      <c r="AI588" s="65">
        <v>0</v>
      </c>
      <c r="AJ588" s="65">
        <v>0</v>
      </c>
      <c r="AK588" s="65">
        <v>0</v>
      </c>
      <c r="AL588" s="65">
        <v>0</v>
      </c>
      <c r="AM588" s="65">
        <v>0</v>
      </c>
      <c r="AN588" s="89">
        <v>0</v>
      </c>
      <c r="AO588" s="89">
        <v>0</v>
      </c>
      <c r="AP588" s="89">
        <v>0</v>
      </c>
      <c r="AQ588" s="89">
        <v>0</v>
      </c>
      <c r="AR588" s="89">
        <v>0</v>
      </c>
      <c r="AS588" s="89">
        <v>0</v>
      </c>
      <c r="AT588" s="89">
        <v>0</v>
      </c>
      <c r="AU588" s="89">
        <v>0</v>
      </c>
      <c r="AV588" s="89">
        <v>0</v>
      </c>
      <c r="AW588" s="89">
        <v>0</v>
      </c>
      <c r="AX588" s="89">
        <v>0</v>
      </c>
      <c r="AY588" s="89">
        <v>0</v>
      </c>
      <c r="AZ588" s="65">
        <f t="shared" si="325"/>
        <v>0</v>
      </c>
      <c r="BA588" s="65">
        <f t="shared" si="325"/>
        <v>0</v>
      </c>
      <c r="BB588" s="65">
        <f t="shared" si="325"/>
        <v>0</v>
      </c>
      <c r="BC588" s="65">
        <f t="shared" si="325"/>
        <v>0</v>
      </c>
      <c r="BD588" s="65">
        <f t="shared" si="325"/>
        <v>0</v>
      </c>
      <c r="BE588" s="65">
        <f t="shared" si="325"/>
        <v>0</v>
      </c>
      <c r="BF588" s="65">
        <f t="shared" si="326"/>
        <v>0</v>
      </c>
      <c r="BG588" s="65">
        <f t="shared" si="326"/>
        <v>0</v>
      </c>
      <c r="BH588" s="65">
        <f t="shared" si="326"/>
        <v>0</v>
      </c>
      <c r="BI588" s="65">
        <f t="shared" si="326"/>
        <v>0</v>
      </c>
      <c r="BJ588" s="65">
        <f t="shared" si="326"/>
        <v>0</v>
      </c>
      <c r="BK588" s="65">
        <f t="shared" si="326"/>
        <v>0</v>
      </c>
    </row>
    <row r="589" spans="2:63" hidden="1" outlineLevel="1">
      <c r="B589" s="56" t="s">
        <v>44</v>
      </c>
      <c r="C589" s="56" t="s">
        <v>36</v>
      </c>
      <c r="D589" s="88">
        <f t="shared" si="302"/>
        <v>0</v>
      </c>
      <c r="E589" s="88">
        <f t="shared" si="303"/>
        <v>0</v>
      </c>
      <c r="F589" s="65">
        <f t="shared" si="304"/>
        <v>0</v>
      </c>
      <c r="G589" s="65">
        <f t="shared" si="305"/>
        <v>0</v>
      </c>
      <c r="H589" s="65">
        <f t="shared" si="306"/>
        <v>0</v>
      </c>
      <c r="J589" s="88">
        <f t="shared" si="307"/>
        <v>0.30233918275901323</v>
      </c>
      <c r="K589" s="88">
        <f t="shared" si="308"/>
        <v>0.12386860133278009</v>
      </c>
      <c r="L589" s="88">
        <f t="shared" si="309"/>
        <v>0.13222723531624195</v>
      </c>
      <c r="M589" s="88">
        <f t="shared" si="310"/>
        <v>0.1679988102863024</v>
      </c>
      <c r="N589" s="88">
        <f t="shared" si="311"/>
        <v>0.21758625555448893</v>
      </c>
      <c r="O589" s="88">
        <f t="shared" si="312"/>
        <v>5.5979914751173407E-2</v>
      </c>
      <c r="P589" s="65">
        <f t="shared" si="313"/>
        <v>0</v>
      </c>
      <c r="Q589" s="65">
        <f t="shared" si="313"/>
        <v>0</v>
      </c>
      <c r="R589" s="65">
        <f t="shared" si="313"/>
        <v>0</v>
      </c>
      <c r="S589" s="65">
        <f t="shared" si="301"/>
        <v>0</v>
      </c>
      <c r="T589" s="65">
        <f t="shared" si="314"/>
        <v>0</v>
      </c>
      <c r="U589" s="65">
        <f t="shared" si="314"/>
        <v>0</v>
      </c>
      <c r="V589" s="89">
        <f t="shared" si="315"/>
        <v>0</v>
      </c>
      <c r="W589" s="89">
        <f t="shared" si="316"/>
        <v>0</v>
      </c>
      <c r="X589" s="89">
        <f t="shared" si="317"/>
        <v>0</v>
      </c>
      <c r="Y589" s="89">
        <f t="shared" si="318"/>
        <v>0</v>
      </c>
      <c r="Z589" s="89">
        <f t="shared" si="319"/>
        <v>0</v>
      </c>
      <c r="AA589" s="89">
        <f t="shared" si="319"/>
        <v>0</v>
      </c>
      <c r="AB589" s="89">
        <f t="shared" si="320"/>
        <v>0</v>
      </c>
      <c r="AC589" s="89">
        <f t="shared" si="321"/>
        <v>0</v>
      </c>
      <c r="AD589" s="89">
        <f t="shared" si="322"/>
        <v>0</v>
      </c>
      <c r="AE589" s="89">
        <f t="shared" si="323"/>
        <v>0</v>
      </c>
      <c r="AF589" s="89">
        <f t="shared" si="324"/>
        <v>0</v>
      </c>
      <c r="AG589" s="89">
        <f t="shared" si="324"/>
        <v>0</v>
      </c>
      <c r="AH589" s="65">
        <v>0</v>
      </c>
      <c r="AI589" s="65">
        <v>0</v>
      </c>
      <c r="AJ589" s="65">
        <v>0</v>
      </c>
      <c r="AK589" s="65">
        <v>0</v>
      </c>
      <c r="AL589" s="65">
        <v>0</v>
      </c>
      <c r="AM589" s="65">
        <v>0</v>
      </c>
      <c r="AN589" s="89">
        <v>0</v>
      </c>
      <c r="AO589" s="89">
        <v>0</v>
      </c>
      <c r="AP589" s="89">
        <v>0</v>
      </c>
      <c r="AQ589" s="89">
        <v>0</v>
      </c>
      <c r="AR589" s="89">
        <v>0</v>
      </c>
      <c r="AS589" s="89">
        <v>0</v>
      </c>
      <c r="AT589" s="89">
        <v>0</v>
      </c>
      <c r="AU589" s="89">
        <v>0</v>
      </c>
      <c r="AV589" s="89">
        <v>0</v>
      </c>
      <c r="AW589" s="89">
        <v>0</v>
      </c>
      <c r="AX589" s="89">
        <v>0</v>
      </c>
      <c r="AY589" s="89">
        <v>0</v>
      </c>
      <c r="AZ589" s="65">
        <f t="shared" si="325"/>
        <v>0</v>
      </c>
      <c r="BA589" s="65">
        <f t="shared" si="325"/>
        <v>0</v>
      </c>
      <c r="BB589" s="65">
        <f t="shared" si="325"/>
        <v>0</v>
      </c>
      <c r="BC589" s="65">
        <f t="shared" si="325"/>
        <v>0</v>
      </c>
      <c r="BD589" s="65">
        <f t="shared" si="325"/>
        <v>0</v>
      </c>
      <c r="BE589" s="65">
        <f t="shared" si="325"/>
        <v>0</v>
      </c>
      <c r="BF589" s="65">
        <f t="shared" si="326"/>
        <v>0</v>
      </c>
      <c r="BG589" s="65">
        <f t="shared" si="326"/>
        <v>0</v>
      </c>
      <c r="BH589" s="65">
        <f t="shared" si="326"/>
        <v>0</v>
      </c>
      <c r="BI589" s="65">
        <f t="shared" si="326"/>
        <v>0</v>
      </c>
      <c r="BJ589" s="65">
        <f t="shared" si="326"/>
        <v>0</v>
      </c>
      <c r="BK589" s="65">
        <f t="shared" si="326"/>
        <v>0</v>
      </c>
    </row>
    <row r="590" spans="2:63" hidden="1" outlineLevel="1">
      <c r="B590" s="56" t="s">
        <v>44</v>
      </c>
      <c r="C590" s="56" t="s">
        <v>35</v>
      </c>
      <c r="D590" s="88">
        <f t="shared" si="302"/>
        <v>0</v>
      </c>
      <c r="E590" s="88">
        <f t="shared" si="303"/>
        <v>0</v>
      </c>
      <c r="F590" s="65">
        <f t="shared" si="304"/>
        <v>0</v>
      </c>
      <c r="G590" s="65">
        <f t="shared" si="305"/>
        <v>0</v>
      </c>
      <c r="H590" s="65">
        <f t="shared" si="306"/>
        <v>0</v>
      </c>
      <c r="J590" s="88">
        <f t="shared" si="307"/>
        <v>0.30233918275901323</v>
      </c>
      <c r="K590" s="88">
        <f t="shared" si="308"/>
        <v>0.12386860133278009</v>
      </c>
      <c r="L590" s="88">
        <f t="shared" si="309"/>
        <v>0.13222723531624195</v>
      </c>
      <c r="M590" s="88">
        <f t="shared" si="310"/>
        <v>0.1679988102863024</v>
      </c>
      <c r="N590" s="88">
        <f t="shared" si="311"/>
        <v>0.21758625555448893</v>
      </c>
      <c r="O590" s="88">
        <f t="shared" si="312"/>
        <v>5.5979914751173407E-2</v>
      </c>
      <c r="P590" s="65">
        <f t="shared" si="313"/>
        <v>0</v>
      </c>
      <c r="Q590" s="65">
        <f t="shared" si="313"/>
        <v>0</v>
      </c>
      <c r="R590" s="65">
        <f t="shared" si="313"/>
        <v>0</v>
      </c>
      <c r="S590" s="65">
        <f t="shared" si="301"/>
        <v>0</v>
      </c>
      <c r="T590" s="65">
        <f t="shared" si="314"/>
        <v>0</v>
      </c>
      <c r="U590" s="65">
        <f t="shared" si="314"/>
        <v>0</v>
      </c>
      <c r="V590" s="89">
        <f t="shared" si="315"/>
        <v>0</v>
      </c>
      <c r="W590" s="89">
        <f t="shared" si="316"/>
        <v>0</v>
      </c>
      <c r="X590" s="89">
        <f t="shared" si="317"/>
        <v>0</v>
      </c>
      <c r="Y590" s="89">
        <f t="shared" si="318"/>
        <v>0</v>
      </c>
      <c r="Z590" s="89">
        <f t="shared" si="319"/>
        <v>0</v>
      </c>
      <c r="AA590" s="89">
        <f t="shared" si="319"/>
        <v>0</v>
      </c>
      <c r="AB590" s="89">
        <f t="shared" si="320"/>
        <v>0</v>
      </c>
      <c r="AC590" s="89">
        <f t="shared" si="321"/>
        <v>0</v>
      </c>
      <c r="AD590" s="89">
        <f t="shared" si="322"/>
        <v>0</v>
      </c>
      <c r="AE590" s="89">
        <f t="shared" si="323"/>
        <v>0</v>
      </c>
      <c r="AF590" s="89">
        <f t="shared" si="324"/>
        <v>0</v>
      </c>
      <c r="AG590" s="89">
        <f t="shared" si="324"/>
        <v>0</v>
      </c>
      <c r="AH590" s="65">
        <v>0</v>
      </c>
      <c r="AI590" s="65">
        <v>0</v>
      </c>
      <c r="AJ590" s="65">
        <v>0</v>
      </c>
      <c r="AK590" s="65">
        <v>0</v>
      </c>
      <c r="AL590" s="65">
        <v>0</v>
      </c>
      <c r="AM590" s="65">
        <v>0</v>
      </c>
      <c r="AN590" s="89">
        <v>0</v>
      </c>
      <c r="AO590" s="89">
        <v>0</v>
      </c>
      <c r="AP590" s="89">
        <v>0</v>
      </c>
      <c r="AQ590" s="89">
        <v>0</v>
      </c>
      <c r="AR590" s="89">
        <v>0</v>
      </c>
      <c r="AS590" s="89">
        <v>0</v>
      </c>
      <c r="AT590" s="89">
        <v>0</v>
      </c>
      <c r="AU590" s="89">
        <v>0</v>
      </c>
      <c r="AV590" s="89">
        <v>0</v>
      </c>
      <c r="AW590" s="89">
        <v>0</v>
      </c>
      <c r="AX590" s="89">
        <v>0</v>
      </c>
      <c r="AY590" s="89">
        <v>0</v>
      </c>
      <c r="AZ590" s="65">
        <f t="shared" si="325"/>
        <v>0</v>
      </c>
      <c r="BA590" s="65">
        <f t="shared" si="325"/>
        <v>0</v>
      </c>
      <c r="BB590" s="65">
        <f t="shared" si="325"/>
        <v>0</v>
      </c>
      <c r="BC590" s="65">
        <f t="shared" si="325"/>
        <v>0</v>
      </c>
      <c r="BD590" s="65">
        <f t="shared" si="325"/>
        <v>0</v>
      </c>
      <c r="BE590" s="65">
        <f t="shared" si="325"/>
        <v>0</v>
      </c>
      <c r="BF590" s="65">
        <f t="shared" si="326"/>
        <v>0</v>
      </c>
      <c r="BG590" s="65">
        <f t="shared" si="326"/>
        <v>0</v>
      </c>
      <c r="BH590" s="65">
        <f t="shared" si="326"/>
        <v>0</v>
      </c>
      <c r="BI590" s="65">
        <f t="shared" si="326"/>
        <v>0</v>
      </c>
      <c r="BJ590" s="65">
        <f t="shared" si="326"/>
        <v>0</v>
      </c>
      <c r="BK590" s="65">
        <f t="shared" si="326"/>
        <v>0</v>
      </c>
    </row>
    <row r="591" spans="2:63" hidden="1" outlineLevel="1">
      <c r="B591" s="56" t="s">
        <v>44</v>
      </c>
      <c r="C591" s="56" t="s">
        <v>34</v>
      </c>
      <c r="D591" s="88">
        <f t="shared" si="302"/>
        <v>0</v>
      </c>
      <c r="E591" s="88">
        <f t="shared" si="303"/>
        <v>0</v>
      </c>
      <c r="F591" s="65">
        <f t="shared" si="304"/>
        <v>0</v>
      </c>
      <c r="G591" s="65">
        <f t="shared" si="305"/>
        <v>0</v>
      </c>
      <c r="H591" s="65">
        <f t="shared" si="306"/>
        <v>0</v>
      </c>
      <c r="J591" s="88">
        <f t="shared" si="307"/>
        <v>0.30233918275901323</v>
      </c>
      <c r="K591" s="88">
        <f t="shared" si="308"/>
        <v>0.12386860133278009</v>
      </c>
      <c r="L591" s="88">
        <f t="shared" si="309"/>
        <v>0.13222723531624195</v>
      </c>
      <c r="M591" s="88">
        <f t="shared" si="310"/>
        <v>0.1679988102863024</v>
      </c>
      <c r="N591" s="88">
        <f t="shared" si="311"/>
        <v>0.21758625555448893</v>
      </c>
      <c r="O591" s="88">
        <f t="shared" si="312"/>
        <v>5.5979914751173407E-2</v>
      </c>
      <c r="P591" s="65">
        <f t="shared" si="313"/>
        <v>0</v>
      </c>
      <c r="Q591" s="65">
        <f t="shared" si="313"/>
        <v>0</v>
      </c>
      <c r="R591" s="65">
        <f t="shared" si="313"/>
        <v>0</v>
      </c>
      <c r="S591" s="65">
        <f t="shared" si="301"/>
        <v>0</v>
      </c>
      <c r="T591" s="65">
        <f t="shared" si="314"/>
        <v>0</v>
      </c>
      <c r="U591" s="65">
        <f t="shared" si="314"/>
        <v>0</v>
      </c>
      <c r="V591" s="89">
        <f t="shared" si="315"/>
        <v>0</v>
      </c>
      <c r="W591" s="89">
        <f t="shared" si="316"/>
        <v>0</v>
      </c>
      <c r="X591" s="89">
        <f t="shared" si="317"/>
        <v>0</v>
      </c>
      <c r="Y591" s="89">
        <f t="shared" si="318"/>
        <v>0</v>
      </c>
      <c r="Z591" s="89">
        <f t="shared" si="319"/>
        <v>0</v>
      </c>
      <c r="AA591" s="89">
        <f t="shared" si="319"/>
        <v>0</v>
      </c>
      <c r="AB591" s="89">
        <f t="shared" si="320"/>
        <v>0</v>
      </c>
      <c r="AC591" s="89">
        <f t="shared" si="321"/>
        <v>0</v>
      </c>
      <c r="AD591" s="89">
        <f t="shared" si="322"/>
        <v>0</v>
      </c>
      <c r="AE591" s="89">
        <f t="shared" si="323"/>
        <v>0</v>
      </c>
      <c r="AF591" s="89">
        <f t="shared" si="324"/>
        <v>0</v>
      </c>
      <c r="AG591" s="89">
        <f t="shared" si="324"/>
        <v>0</v>
      </c>
      <c r="AH591" s="65">
        <v>0</v>
      </c>
      <c r="AI591" s="65">
        <v>0</v>
      </c>
      <c r="AJ591" s="65">
        <v>0</v>
      </c>
      <c r="AK591" s="65">
        <v>0</v>
      </c>
      <c r="AL591" s="65">
        <v>0</v>
      </c>
      <c r="AM591" s="65">
        <v>0</v>
      </c>
      <c r="AN591" s="89">
        <v>0</v>
      </c>
      <c r="AO591" s="89">
        <v>0</v>
      </c>
      <c r="AP591" s="89">
        <v>0</v>
      </c>
      <c r="AQ591" s="89">
        <v>0</v>
      </c>
      <c r="AR591" s="89">
        <v>0</v>
      </c>
      <c r="AS591" s="89">
        <v>0</v>
      </c>
      <c r="AT591" s="89">
        <v>0</v>
      </c>
      <c r="AU591" s="89">
        <v>0</v>
      </c>
      <c r="AV591" s="89">
        <v>0</v>
      </c>
      <c r="AW591" s="89">
        <v>0</v>
      </c>
      <c r="AX591" s="89">
        <v>0</v>
      </c>
      <c r="AY591" s="89">
        <v>0</v>
      </c>
      <c r="AZ591" s="65">
        <f t="shared" si="325"/>
        <v>0</v>
      </c>
      <c r="BA591" s="65">
        <f t="shared" si="325"/>
        <v>0</v>
      </c>
      <c r="BB591" s="65">
        <f t="shared" si="325"/>
        <v>0</v>
      </c>
      <c r="BC591" s="65">
        <f t="shared" si="325"/>
        <v>0</v>
      </c>
      <c r="BD591" s="65">
        <f t="shared" si="325"/>
        <v>0</v>
      </c>
      <c r="BE591" s="65">
        <f t="shared" si="325"/>
        <v>0</v>
      </c>
      <c r="BF591" s="65">
        <f t="shared" si="326"/>
        <v>0</v>
      </c>
      <c r="BG591" s="65">
        <f t="shared" si="326"/>
        <v>0</v>
      </c>
      <c r="BH591" s="65">
        <f t="shared" si="326"/>
        <v>0</v>
      </c>
      <c r="BI591" s="65">
        <f t="shared" si="326"/>
        <v>0</v>
      </c>
      <c r="BJ591" s="65">
        <f t="shared" si="326"/>
        <v>0</v>
      </c>
      <c r="BK591" s="65">
        <f t="shared" si="326"/>
        <v>0</v>
      </c>
    </row>
    <row r="592" spans="2:63" hidden="1" outlineLevel="1">
      <c r="B592" s="56" t="s">
        <v>44</v>
      </c>
      <c r="C592" s="56" t="s">
        <v>33</v>
      </c>
      <c r="D592" s="88">
        <f t="shared" si="302"/>
        <v>0</v>
      </c>
      <c r="E592" s="88">
        <f t="shared" si="303"/>
        <v>0</v>
      </c>
      <c r="F592" s="65">
        <f t="shared" si="304"/>
        <v>0</v>
      </c>
      <c r="G592" s="65">
        <f t="shared" si="305"/>
        <v>0</v>
      </c>
      <c r="H592" s="65">
        <f t="shared" si="306"/>
        <v>0</v>
      </c>
      <c r="J592" s="88">
        <f t="shared" si="307"/>
        <v>2.6736638291398027E-2</v>
      </c>
      <c r="K592" s="88">
        <f t="shared" si="308"/>
        <v>1.1019880223869697E-4</v>
      </c>
      <c r="L592" s="88">
        <f t="shared" si="309"/>
        <v>6.0841921617917774E-3</v>
      </c>
      <c r="M592" s="88">
        <f t="shared" si="310"/>
        <v>0.96706897074457154</v>
      </c>
      <c r="N592" s="88">
        <f t="shared" si="311"/>
        <v>0</v>
      </c>
      <c r="O592" s="88">
        <f t="shared" si="312"/>
        <v>0</v>
      </c>
      <c r="P592" s="65">
        <f t="shared" si="313"/>
        <v>0</v>
      </c>
      <c r="Q592" s="65">
        <f t="shared" si="313"/>
        <v>0</v>
      </c>
      <c r="R592" s="65">
        <f t="shared" si="313"/>
        <v>0</v>
      </c>
      <c r="S592" s="65">
        <f t="shared" si="301"/>
        <v>0</v>
      </c>
      <c r="T592" s="65">
        <f t="shared" si="314"/>
        <v>0</v>
      </c>
      <c r="U592" s="65">
        <f t="shared" si="314"/>
        <v>0</v>
      </c>
      <c r="V592" s="89">
        <f t="shared" si="315"/>
        <v>0</v>
      </c>
      <c r="W592" s="89">
        <f t="shared" si="316"/>
        <v>0</v>
      </c>
      <c r="X592" s="89">
        <f t="shared" si="317"/>
        <v>0</v>
      </c>
      <c r="Y592" s="89">
        <f t="shared" si="318"/>
        <v>0</v>
      </c>
      <c r="Z592" s="89">
        <f t="shared" si="319"/>
        <v>0</v>
      </c>
      <c r="AA592" s="89">
        <f t="shared" si="319"/>
        <v>0</v>
      </c>
      <c r="AB592" s="89">
        <f t="shared" si="320"/>
        <v>0</v>
      </c>
      <c r="AC592" s="89">
        <f t="shared" si="321"/>
        <v>0</v>
      </c>
      <c r="AD592" s="89">
        <f t="shared" si="322"/>
        <v>0</v>
      </c>
      <c r="AE592" s="89">
        <f t="shared" si="323"/>
        <v>0</v>
      </c>
      <c r="AF592" s="89">
        <f t="shared" si="324"/>
        <v>0</v>
      </c>
      <c r="AG592" s="89">
        <f t="shared" si="324"/>
        <v>0</v>
      </c>
      <c r="AH592" s="65">
        <v>193127</v>
      </c>
      <c r="AI592" s="65">
        <v>796</v>
      </c>
      <c r="AJ592" s="65">
        <v>43948</v>
      </c>
      <c r="AK592" s="65">
        <v>6985438</v>
      </c>
      <c r="AL592" s="65">
        <v>0</v>
      </c>
      <c r="AM592" s="65">
        <v>0</v>
      </c>
      <c r="AN592" s="89">
        <v>71511544</v>
      </c>
      <c r="AO592" s="89">
        <v>477226</v>
      </c>
      <c r="AP592" s="89">
        <v>26176122</v>
      </c>
      <c r="AQ592" s="89">
        <v>3225987003</v>
      </c>
      <c r="AR592" s="89">
        <v>0</v>
      </c>
      <c r="AS592" s="89">
        <v>0</v>
      </c>
      <c r="AT592" s="89">
        <v>38636254</v>
      </c>
      <c r="AU592" s="89">
        <v>182524</v>
      </c>
      <c r="AV592" s="89">
        <v>9654305</v>
      </c>
      <c r="AW592" s="89">
        <v>1501790278</v>
      </c>
      <c r="AX592" s="89">
        <v>0</v>
      </c>
      <c r="AY592" s="89">
        <v>0</v>
      </c>
      <c r="AZ592" s="65">
        <f t="shared" si="325"/>
        <v>370.28247733356807</v>
      </c>
      <c r="BA592" s="65">
        <f t="shared" si="325"/>
        <v>599.53015075376879</v>
      </c>
      <c r="BB592" s="65">
        <f t="shared" si="325"/>
        <v>595.61577318649313</v>
      </c>
      <c r="BC592" s="65">
        <f t="shared" si="325"/>
        <v>461.81599536063453</v>
      </c>
      <c r="BD592" s="65">
        <f t="shared" si="325"/>
        <v>0</v>
      </c>
      <c r="BE592" s="65">
        <f t="shared" si="325"/>
        <v>0</v>
      </c>
      <c r="BF592" s="65">
        <f t="shared" si="326"/>
        <v>200.05620135972703</v>
      </c>
      <c r="BG592" s="65">
        <f t="shared" si="326"/>
        <v>229.30150753768845</v>
      </c>
      <c r="BH592" s="65">
        <f t="shared" si="326"/>
        <v>219.67563939200875</v>
      </c>
      <c r="BI592" s="65">
        <f t="shared" si="326"/>
        <v>214.98870621999652</v>
      </c>
      <c r="BJ592" s="65">
        <f t="shared" si="326"/>
        <v>0</v>
      </c>
      <c r="BK592" s="65">
        <f t="shared" si="326"/>
        <v>0</v>
      </c>
    </row>
    <row r="593" spans="2:63" hidden="1" outlineLevel="1">
      <c r="B593" s="56" t="s">
        <v>44</v>
      </c>
      <c r="C593" s="56" t="s">
        <v>32</v>
      </c>
      <c r="D593" s="88">
        <f t="shared" si="302"/>
        <v>0</v>
      </c>
      <c r="E593" s="88">
        <f t="shared" si="303"/>
        <v>0</v>
      </c>
      <c r="F593" s="65">
        <f t="shared" si="304"/>
        <v>0</v>
      </c>
      <c r="G593" s="65">
        <f t="shared" si="305"/>
        <v>0</v>
      </c>
      <c r="H593" s="65">
        <f t="shared" si="306"/>
        <v>0</v>
      </c>
      <c r="J593" s="88">
        <f t="shared" si="307"/>
        <v>0</v>
      </c>
      <c r="K593" s="88">
        <f t="shared" si="308"/>
        <v>0</v>
      </c>
      <c r="L593" s="88">
        <f t="shared" si="309"/>
        <v>0.52939369111020074</v>
      </c>
      <c r="M593" s="88">
        <f t="shared" si="310"/>
        <v>0.47060630888979926</v>
      </c>
      <c r="N593" s="88">
        <f t="shared" si="311"/>
        <v>0</v>
      </c>
      <c r="O593" s="88">
        <f t="shared" si="312"/>
        <v>0</v>
      </c>
      <c r="P593" s="65">
        <f t="shared" si="313"/>
        <v>0</v>
      </c>
      <c r="Q593" s="65">
        <f t="shared" si="313"/>
        <v>0</v>
      </c>
      <c r="R593" s="65">
        <f t="shared" si="313"/>
        <v>0</v>
      </c>
      <c r="S593" s="65">
        <f t="shared" si="301"/>
        <v>0</v>
      </c>
      <c r="T593" s="65">
        <f t="shared" si="314"/>
        <v>0</v>
      </c>
      <c r="U593" s="65">
        <f t="shared" si="314"/>
        <v>0</v>
      </c>
      <c r="V593" s="89">
        <f t="shared" si="315"/>
        <v>0</v>
      </c>
      <c r="W593" s="89">
        <f t="shared" si="316"/>
        <v>0</v>
      </c>
      <c r="X593" s="89">
        <f t="shared" si="317"/>
        <v>0</v>
      </c>
      <c r="Y593" s="89">
        <f t="shared" si="318"/>
        <v>0</v>
      </c>
      <c r="Z593" s="89">
        <f t="shared" si="319"/>
        <v>0</v>
      </c>
      <c r="AA593" s="89">
        <f t="shared" si="319"/>
        <v>0</v>
      </c>
      <c r="AB593" s="89">
        <f t="shared" si="320"/>
        <v>0</v>
      </c>
      <c r="AC593" s="89">
        <f t="shared" si="321"/>
        <v>0</v>
      </c>
      <c r="AD593" s="89">
        <f t="shared" si="322"/>
        <v>0</v>
      </c>
      <c r="AE593" s="89">
        <f t="shared" si="323"/>
        <v>0</v>
      </c>
      <c r="AF593" s="89">
        <f t="shared" si="324"/>
        <v>0</v>
      </c>
      <c r="AG593" s="89">
        <f t="shared" si="324"/>
        <v>0</v>
      </c>
      <c r="AH593" s="65">
        <v>0</v>
      </c>
      <c r="AI593" s="65">
        <v>0</v>
      </c>
      <c r="AJ593" s="65">
        <v>10338</v>
      </c>
      <c r="AK593" s="65">
        <v>9190</v>
      </c>
      <c r="AL593" s="65">
        <v>0</v>
      </c>
      <c r="AM593" s="65">
        <v>0</v>
      </c>
      <c r="AN593" s="89">
        <v>0</v>
      </c>
      <c r="AO593" s="89">
        <v>0</v>
      </c>
      <c r="AP593" s="89">
        <v>2461415</v>
      </c>
      <c r="AQ593" s="89">
        <v>5580673</v>
      </c>
      <c r="AR593" s="89">
        <v>0</v>
      </c>
      <c r="AS593" s="89">
        <v>0</v>
      </c>
      <c r="AT593" s="89">
        <v>0</v>
      </c>
      <c r="AU593" s="89">
        <v>0</v>
      </c>
      <c r="AV593" s="89">
        <v>2243233</v>
      </c>
      <c r="AW593" s="89">
        <v>1999159</v>
      </c>
      <c r="AX593" s="89">
        <v>0</v>
      </c>
      <c r="AY593" s="89">
        <v>0</v>
      </c>
      <c r="AZ593" s="65">
        <f t="shared" si="325"/>
        <v>0</v>
      </c>
      <c r="BA593" s="65">
        <f t="shared" si="325"/>
        <v>0</v>
      </c>
      <c r="BB593" s="65">
        <f t="shared" si="325"/>
        <v>238.09392532404721</v>
      </c>
      <c r="BC593" s="65">
        <f t="shared" si="325"/>
        <v>607.25495103373237</v>
      </c>
      <c r="BD593" s="65">
        <f t="shared" si="325"/>
        <v>0</v>
      </c>
      <c r="BE593" s="65">
        <f t="shared" si="325"/>
        <v>0</v>
      </c>
      <c r="BF593" s="65">
        <f t="shared" si="326"/>
        <v>0</v>
      </c>
      <c r="BG593" s="65">
        <f t="shared" si="326"/>
        <v>0</v>
      </c>
      <c r="BH593" s="65">
        <f t="shared" si="326"/>
        <v>216.98906945250533</v>
      </c>
      <c r="BI593" s="65">
        <f t="shared" si="326"/>
        <v>217.53634385201306</v>
      </c>
      <c r="BJ593" s="65">
        <f t="shared" si="326"/>
        <v>0</v>
      </c>
      <c r="BK593" s="65">
        <f t="shared" si="326"/>
        <v>0</v>
      </c>
    </row>
    <row r="594" spans="2:63" hidden="1" outlineLevel="1">
      <c r="B594" s="56" t="s">
        <v>44</v>
      </c>
      <c r="C594" s="56" t="s">
        <v>31</v>
      </c>
      <c r="D594" s="88">
        <f t="shared" si="302"/>
        <v>0</v>
      </c>
      <c r="E594" s="88">
        <f t="shared" si="303"/>
        <v>0</v>
      </c>
      <c r="F594" s="65">
        <f t="shared" si="304"/>
        <v>0</v>
      </c>
      <c r="G594" s="65">
        <f t="shared" si="305"/>
        <v>0</v>
      </c>
      <c r="H594" s="65">
        <f t="shared" si="306"/>
        <v>0</v>
      </c>
      <c r="J594" s="88">
        <f t="shared" si="307"/>
        <v>0.30233918275901323</v>
      </c>
      <c r="K594" s="88">
        <f t="shared" si="308"/>
        <v>0.12386860133278009</v>
      </c>
      <c r="L594" s="88">
        <f t="shared" si="309"/>
        <v>0.13222723531624195</v>
      </c>
      <c r="M594" s="88">
        <f t="shared" si="310"/>
        <v>0.1679988102863024</v>
      </c>
      <c r="N594" s="88">
        <f t="shared" si="311"/>
        <v>0.21758625555448893</v>
      </c>
      <c r="O594" s="88">
        <f t="shared" si="312"/>
        <v>5.5979914751173407E-2</v>
      </c>
      <c r="P594" s="65">
        <f t="shared" si="313"/>
        <v>0</v>
      </c>
      <c r="Q594" s="65">
        <f t="shared" si="313"/>
        <v>0</v>
      </c>
      <c r="R594" s="65">
        <f t="shared" si="313"/>
        <v>0</v>
      </c>
      <c r="S594" s="65">
        <f t="shared" si="301"/>
        <v>0</v>
      </c>
      <c r="T594" s="65">
        <f t="shared" si="314"/>
        <v>0</v>
      </c>
      <c r="U594" s="65">
        <f t="shared" si="314"/>
        <v>0</v>
      </c>
      <c r="V594" s="89">
        <f t="shared" si="315"/>
        <v>0</v>
      </c>
      <c r="W594" s="89">
        <f t="shared" si="316"/>
        <v>0</v>
      </c>
      <c r="X594" s="89">
        <f t="shared" si="317"/>
        <v>0</v>
      </c>
      <c r="Y594" s="89">
        <f t="shared" si="318"/>
        <v>0</v>
      </c>
      <c r="Z594" s="89">
        <f t="shared" si="319"/>
        <v>0</v>
      </c>
      <c r="AA594" s="89">
        <f t="shared" si="319"/>
        <v>0</v>
      </c>
      <c r="AB594" s="89">
        <f t="shared" si="320"/>
        <v>0</v>
      </c>
      <c r="AC594" s="89">
        <f t="shared" si="321"/>
        <v>0</v>
      </c>
      <c r="AD594" s="89">
        <f t="shared" si="322"/>
        <v>0</v>
      </c>
      <c r="AE594" s="89">
        <f t="shared" si="323"/>
        <v>0</v>
      </c>
      <c r="AF594" s="89">
        <f t="shared" si="324"/>
        <v>0</v>
      </c>
      <c r="AG594" s="89">
        <f t="shared" si="324"/>
        <v>0</v>
      </c>
      <c r="AH594" s="65">
        <v>0</v>
      </c>
      <c r="AI594" s="65">
        <v>0</v>
      </c>
      <c r="AJ594" s="65">
        <v>0</v>
      </c>
      <c r="AK594" s="65">
        <v>0</v>
      </c>
      <c r="AL594" s="65">
        <v>0</v>
      </c>
      <c r="AM594" s="65">
        <v>0</v>
      </c>
      <c r="AN594" s="89">
        <v>0</v>
      </c>
      <c r="AO594" s="89">
        <v>0</v>
      </c>
      <c r="AP594" s="89">
        <v>0</v>
      </c>
      <c r="AQ594" s="89">
        <v>0</v>
      </c>
      <c r="AR594" s="89">
        <v>0</v>
      </c>
      <c r="AS594" s="89">
        <v>0</v>
      </c>
      <c r="AT594" s="89">
        <v>0</v>
      </c>
      <c r="AU594" s="89">
        <v>0</v>
      </c>
      <c r="AV594" s="89">
        <v>0</v>
      </c>
      <c r="AW594" s="89">
        <v>0</v>
      </c>
      <c r="AX594" s="89">
        <v>0</v>
      </c>
      <c r="AY594" s="89">
        <v>0</v>
      </c>
      <c r="AZ594" s="65">
        <f t="shared" si="325"/>
        <v>0</v>
      </c>
      <c r="BA594" s="65">
        <f t="shared" si="325"/>
        <v>0</v>
      </c>
      <c r="BB594" s="65">
        <f t="shared" si="325"/>
        <v>0</v>
      </c>
      <c r="BC594" s="65">
        <f t="shared" si="325"/>
        <v>0</v>
      </c>
      <c r="BD594" s="65">
        <f t="shared" si="325"/>
        <v>0</v>
      </c>
      <c r="BE594" s="65">
        <f t="shared" si="325"/>
        <v>0</v>
      </c>
      <c r="BF594" s="65">
        <f t="shared" si="326"/>
        <v>0</v>
      </c>
      <c r="BG594" s="65">
        <f t="shared" si="326"/>
        <v>0</v>
      </c>
      <c r="BH594" s="65">
        <f t="shared" si="326"/>
        <v>0</v>
      </c>
      <c r="BI594" s="65">
        <f t="shared" si="326"/>
        <v>0</v>
      </c>
      <c r="BJ594" s="65">
        <f t="shared" si="326"/>
        <v>0</v>
      </c>
      <c r="BK594" s="65">
        <f t="shared" si="326"/>
        <v>0</v>
      </c>
    </row>
    <row r="595" spans="2:63" hidden="1" outlineLevel="1">
      <c r="B595" s="56" t="s">
        <v>44</v>
      </c>
      <c r="C595" s="56" t="s">
        <v>135</v>
      </c>
      <c r="D595" s="88">
        <f t="shared" si="302"/>
        <v>0</v>
      </c>
      <c r="E595" s="88">
        <f t="shared" si="303"/>
        <v>0</v>
      </c>
      <c r="F595" s="65">
        <f t="shared" si="304"/>
        <v>0</v>
      </c>
      <c r="G595" s="65">
        <f t="shared" si="305"/>
        <v>0</v>
      </c>
      <c r="H595" s="65">
        <f t="shared" si="306"/>
        <v>0</v>
      </c>
      <c r="J595" s="88">
        <f t="shared" si="307"/>
        <v>0.30233918275901323</v>
      </c>
      <c r="K595" s="88">
        <f t="shared" si="308"/>
        <v>0.12386860133278009</v>
      </c>
      <c r="L595" s="88">
        <f t="shared" si="309"/>
        <v>0.13222723531624195</v>
      </c>
      <c r="M595" s="88">
        <f t="shared" si="310"/>
        <v>0.1679988102863024</v>
      </c>
      <c r="N595" s="88">
        <f t="shared" si="311"/>
        <v>0.21758625555448893</v>
      </c>
      <c r="O595" s="88">
        <f t="shared" si="312"/>
        <v>5.5979914751173407E-2</v>
      </c>
      <c r="P595" s="65">
        <f t="shared" si="313"/>
        <v>0</v>
      </c>
      <c r="Q595" s="65">
        <f t="shared" si="313"/>
        <v>0</v>
      </c>
      <c r="R595" s="65">
        <f t="shared" si="313"/>
        <v>0</v>
      </c>
      <c r="S595" s="65">
        <f t="shared" si="301"/>
        <v>0</v>
      </c>
      <c r="T595" s="65">
        <f t="shared" si="314"/>
        <v>0</v>
      </c>
      <c r="U595" s="65">
        <f t="shared" si="314"/>
        <v>0</v>
      </c>
      <c r="V595" s="89">
        <f t="shared" si="315"/>
        <v>0</v>
      </c>
      <c r="W595" s="89">
        <f t="shared" si="316"/>
        <v>0</v>
      </c>
      <c r="X595" s="89">
        <f t="shared" si="317"/>
        <v>0</v>
      </c>
      <c r="Y595" s="89">
        <f t="shared" si="318"/>
        <v>0</v>
      </c>
      <c r="Z595" s="89">
        <f t="shared" si="319"/>
        <v>0</v>
      </c>
      <c r="AA595" s="89">
        <f t="shared" si="319"/>
        <v>0</v>
      </c>
      <c r="AB595" s="89">
        <f t="shared" si="320"/>
        <v>0</v>
      </c>
      <c r="AC595" s="89">
        <f t="shared" si="321"/>
        <v>0</v>
      </c>
      <c r="AD595" s="89">
        <f t="shared" si="322"/>
        <v>0</v>
      </c>
      <c r="AE595" s="89">
        <f t="shared" si="323"/>
        <v>0</v>
      </c>
      <c r="AF595" s="89">
        <f t="shared" si="324"/>
        <v>0</v>
      </c>
      <c r="AG595" s="89">
        <f t="shared" si="324"/>
        <v>0</v>
      </c>
      <c r="AH595" s="65">
        <v>0</v>
      </c>
      <c r="AI595" s="65">
        <v>0</v>
      </c>
      <c r="AJ595" s="65">
        <v>0</v>
      </c>
      <c r="AK595" s="65">
        <v>0</v>
      </c>
      <c r="AL595" s="65">
        <v>0</v>
      </c>
      <c r="AM595" s="65">
        <v>0</v>
      </c>
      <c r="AN595" s="89">
        <v>0</v>
      </c>
      <c r="AO595" s="89">
        <v>0</v>
      </c>
      <c r="AP595" s="89">
        <v>0</v>
      </c>
      <c r="AQ595" s="89">
        <v>0</v>
      </c>
      <c r="AR595" s="89">
        <v>0</v>
      </c>
      <c r="AS595" s="89">
        <v>0</v>
      </c>
      <c r="AT595" s="89">
        <v>0</v>
      </c>
      <c r="AU595" s="89">
        <v>0</v>
      </c>
      <c r="AV595" s="89">
        <v>0</v>
      </c>
      <c r="AW595" s="89">
        <v>0</v>
      </c>
      <c r="AX595" s="89">
        <v>0</v>
      </c>
      <c r="AY595" s="89">
        <v>0</v>
      </c>
      <c r="AZ595" s="65">
        <f t="shared" si="325"/>
        <v>0</v>
      </c>
      <c r="BA595" s="65">
        <f t="shared" si="325"/>
        <v>0</v>
      </c>
      <c r="BB595" s="65">
        <f t="shared" si="325"/>
        <v>0</v>
      </c>
      <c r="BC595" s="65">
        <f t="shared" si="325"/>
        <v>0</v>
      </c>
      <c r="BD595" s="65">
        <f t="shared" si="325"/>
        <v>0</v>
      </c>
      <c r="BE595" s="65">
        <f t="shared" si="325"/>
        <v>0</v>
      </c>
      <c r="BF595" s="65">
        <f t="shared" si="326"/>
        <v>0</v>
      </c>
      <c r="BG595" s="65">
        <f t="shared" si="326"/>
        <v>0</v>
      </c>
      <c r="BH595" s="65">
        <f t="shared" si="326"/>
        <v>0</v>
      </c>
      <c r="BI595" s="65">
        <f t="shared" si="326"/>
        <v>0</v>
      </c>
      <c r="BJ595" s="65">
        <f t="shared" si="326"/>
        <v>0</v>
      </c>
      <c r="BK595" s="65">
        <f t="shared" si="326"/>
        <v>0</v>
      </c>
    </row>
    <row r="596" spans="2:63" hidden="1" outlineLevel="1">
      <c r="B596" s="56" t="s">
        <v>43</v>
      </c>
      <c r="C596" s="56" t="s">
        <v>125</v>
      </c>
      <c r="D596" s="88">
        <f t="shared" si="302"/>
        <v>0</v>
      </c>
      <c r="E596" s="88">
        <f t="shared" si="303"/>
        <v>0</v>
      </c>
      <c r="F596" s="65">
        <f t="shared" si="304"/>
        <v>0</v>
      </c>
      <c r="G596" s="65">
        <f t="shared" si="305"/>
        <v>0</v>
      </c>
      <c r="H596" s="65">
        <f t="shared" si="306"/>
        <v>0</v>
      </c>
      <c r="J596" s="88">
        <f t="shared" si="307"/>
        <v>0.30233918275901323</v>
      </c>
      <c r="K596" s="88">
        <f t="shared" si="308"/>
        <v>0.12386860133278009</v>
      </c>
      <c r="L596" s="88">
        <f t="shared" si="309"/>
        <v>0.13222723531624195</v>
      </c>
      <c r="M596" s="88">
        <f t="shared" si="310"/>
        <v>0.1679988102863024</v>
      </c>
      <c r="N596" s="88">
        <f t="shared" si="311"/>
        <v>0.21758625555448893</v>
      </c>
      <c r="O596" s="88">
        <f t="shared" si="312"/>
        <v>5.5979914751173407E-2</v>
      </c>
      <c r="P596" s="65">
        <f t="shared" si="313"/>
        <v>0</v>
      </c>
      <c r="Q596" s="65">
        <f t="shared" si="313"/>
        <v>0</v>
      </c>
      <c r="R596" s="65">
        <f t="shared" si="313"/>
        <v>0</v>
      </c>
      <c r="S596" s="65">
        <f t="shared" si="301"/>
        <v>0</v>
      </c>
      <c r="T596" s="65">
        <f t="shared" si="314"/>
        <v>0</v>
      </c>
      <c r="U596" s="65">
        <f t="shared" si="314"/>
        <v>0</v>
      </c>
      <c r="V596" s="89">
        <f t="shared" si="315"/>
        <v>0</v>
      </c>
      <c r="W596" s="89">
        <f t="shared" si="316"/>
        <v>0</v>
      </c>
      <c r="X596" s="89">
        <f t="shared" si="317"/>
        <v>0</v>
      </c>
      <c r="Y596" s="89">
        <f t="shared" si="318"/>
        <v>0</v>
      </c>
      <c r="Z596" s="89">
        <f t="shared" si="319"/>
        <v>0</v>
      </c>
      <c r="AA596" s="89">
        <f t="shared" si="319"/>
        <v>0</v>
      </c>
      <c r="AB596" s="89">
        <f t="shared" si="320"/>
        <v>0</v>
      </c>
      <c r="AC596" s="89">
        <f t="shared" si="321"/>
        <v>0</v>
      </c>
      <c r="AD596" s="89">
        <f t="shared" si="322"/>
        <v>0</v>
      </c>
      <c r="AE596" s="89">
        <f t="shared" si="323"/>
        <v>0</v>
      </c>
      <c r="AF596" s="89">
        <f t="shared" si="324"/>
        <v>0</v>
      </c>
      <c r="AG596" s="89">
        <f t="shared" si="324"/>
        <v>0</v>
      </c>
      <c r="AH596" s="65">
        <v>0</v>
      </c>
      <c r="AI596" s="65">
        <v>0</v>
      </c>
      <c r="AJ596" s="65">
        <v>0</v>
      </c>
      <c r="AK596" s="65">
        <v>0</v>
      </c>
      <c r="AL596" s="65">
        <v>0</v>
      </c>
      <c r="AM596" s="65">
        <v>0</v>
      </c>
      <c r="AN596" s="89">
        <v>0</v>
      </c>
      <c r="AO596" s="89">
        <v>0</v>
      </c>
      <c r="AP596" s="89">
        <v>0</v>
      </c>
      <c r="AQ596" s="89">
        <v>0</v>
      </c>
      <c r="AR596" s="89">
        <v>0</v>
      </c>
      <c r="AS596" s="89">
        <v>0</v>
      </c>
      <c r="AT596" s="89">
        <v>0</v>
      </c>
      <c r="AU596" s="89">
        <v>0</v>
      </c>
      <c r="AV596" s="89">
        <v>0</v>
      </c>
      <c r="AW596" s="89">
        <v>0</v>
      </c>
      <c r="AX596" s="89">
        <v>0</v>
      </c>
      <c r="AY596" s="89">
        <v>0</v>
      </c>
      <c r="AZ596" s="65">
        <f t="shared" si="325"/>
        <v>0</v>
      </c>
      <c r="BA596" s="65">
        <f t="shared" si="325"/>
        <v>0</v>
      </c>
      <c r="BB596" s="65">
        <f t="shared" si="325"/>
        <v>0</v>
      </c>
      <c r="BC596" s="65">
        <f t="shared" si="325"/>
        <v>0</v>
      </c>
      <c r="BD596" s="65">
        <f t="shared" si="325"/>
        <v>0</v>
      </c>
      <c r="BE596" s="65">
        <f t="shared" si="325"/>
        <v>0</v>
      </c>
      <c r="BF596" s="65">
        <f t="shared" si="326"/>
        <v>0</v>
      </c>
      <c r="BG596" s="65">
        <f t="shared" si="326"/>
        <v>0</v>
      </c>
      <c r="BH596" s="65">
        <f t="shared" si="326"/>
        <v>0</v>
      </c>
      <c r="BI596" s="65">
        <f t="shared" si="326"/>
        <v>0</v>
      </c>
      <c r="BJ596" s="65">
        <f t="shared" si="326"/>
        <v>0</v>
      </c>
      <c r="BK596" s="65">
        <f t="shared" si="326"/>
        <v>0</v>
      </c>
    </row>
    <row r="597" spans="2:63" hidden="1" outlineLevel="1">
      <c r="B597" s="56" t="s">
        <v>43</v>
      </c>
      <c r="C597" s="56" t="s">
        <v>126</v>
      </c>
      <c r="D597" s="88">
        <f t="shared" si="302"/>
        <v>0</v>
      </c>
      <c r="E597" s="88">
        <f t="shared" si="303"/>
        <v>0</v>
      </c>
      <c r="F597" s="65">
        <f t="shared" si="304"/>
        <v>0</v>
      </c>
      <c r="G597" s="65">
        <f t="shared" si="305"/>
        <v>0</v>
      </c>
      <c r="H597" s="65">
        <f t="shared" si="306"/>
        <v>0</v>
      </c>
      <c r="J597" s="88">
        <f t="shared" si="307"/>
        <v>0.30233918275901323</v>
      </c>
      <c r="K597" s="88">
        <f t="shared" si="308"/>
        <v>0.12386860133278009</v>
      </c>
      <c r="L597" s="88">
        <f t="shared" si="309"/>
        <v>0.13222723531624195</v>
      </c>
      <c r="M597" s="88">
        <f t="shared" si="310"/>
        <v>0.1679988102863024</v>
      </c>
      <c r="N597" s="88">
        <f t="shared" si="311"/>
        <v>0.21758625555448893</v>
      </c>
      <c r="O597" s="88">
        <f t="shared" si="312"/>
        <v>5.5979914751173407E-2</v>
      </c>
      <c r="P597" s="65">
        <f t="shared" si="313"/>
        <v>0</v>
      </c>
      <c r="Q597" s="65">
        <f t="shared" si="313"/>
        <v>0</v>
      </c>
      <c r="R597" s="65">
        <f t="shared" si="313"/>
        <v>0</v>
      </c>
      <c r="S597" s="65">
        <f t="shared" si="301"/>
        <v>0</v>
      </c>
      <c r="T597" s="65">
        <f t="shared" si="314"/>
        <v>0</v>
      </c>
      <c r="U597" s="65">
        <f t="shared" si="314"/>
        <v>0</v>
      </c>
      <c r="V597" s="89">
        <f t="shared" si="315"/>
        <v>0</v>
      </c>
      <c r="W597" s="89">
        <f t="shared" si="316"/>
        <v>0</v>
      </c>
      <c r="X597" s="89">
        <f t="shared" si="317"/>
        <v>0</v>
      </c>
      <c r="Y597" s="89">
        <f t="shared" si="318"/>
        <v>0</v>
      </c>
      <c r="Z597" s="89">
        <f t="shared" si="319"/>
        <v>0</v>
      </c>
      <c r="AA597" s="89">
        <f t="shared" si="319"/>
        <v>0</v>
      </c>
      <c r="AB597" s="89">
        <f t="shared" si="320"/>
        <v>0</v>
      </c>
      <c r="AC597" s="89">
        <f t="shared" si="321"/>
        <v>0</v>
      </c>
      <c r="AD597" s="89">
        <f t="shared" si="322"/>
        <v>0</v>
      </c>
      <c r="AE597" s="89">
        <f t="shared" si="323"/>
        <v>0</v>
      </c>
      <c r="AF597" s="89">
        <f t="shared" si="324"/>
        <v>0</v>
      </c>
      <c r="AG597" s="89">
        <f t="shared" si="324"/>
        <v>0</v>
      </c>
      <c r="AH597" s="65">
        <v>0</v>
      </c>
      <c r="AI597" s="65">
        <v>0</v>
      </c>
      <c r="AJ597" s="65">
        <v>0</v>
      </c>
      <c r="AK597" s="65">
        <v>0</v>
      </c>
      <c r="AL597" s="65">
        <v>0</v>
      </c>
      <c r="AM597" s="65">
        <v>0</v>
      </c>
      <c r="AN597" s="89">
        <v>0</v>
      </c>
      <c r="AO597" s="89">
        <v>0</v>
      </c>
      <c r="AP597" s="89">
        <v>0</v>
      </c>
      <c r="AQ597" s="89">
        <v>0</v>
      </c>
      <c r="AR597" s="89">
        <v>0</v>
      </c>
      <c r="AS597" s="89">
        <v>0</v>
      </c>
      <c r="AT597" s="89">
        <v>0</v>
      </c>
      <c r="AU597" s="89">
        <v>0</v>
      </c>
      <c r="AV597" s="89">
        <v>0</v>
      </c>
      <c r="AW597" s="89">
        <v>0</v>
      </c>
      <c r="AX597" s="89">
        <v>0</v>
      </c>
      <c r="AY597" s="89">
        <v>0</v>
      </c>
      <c r="AZ597" s="65">
        <f t="shared" si="325"/>
        <v>0</v>
      </c>
      <c r="BA597" s="65">
        <f t="shared" si="325"/>
        <v>0</v>
      </c>
      <c r="BB597" s="65">
        <f t="shared" si="325"/>
        <v>0</v>
      </c>
      <c r="BC597" s="65">
        <f t="shared" si="325"/>
        <v>0</v>
      </c>
      <c r="BD597" s="65">
        <f t="shared" si="325"/>
        <v>0</v>
      </c>
      <c r="BE597" s="65">
        <f t="shared" si="325"/>
        <v>0</v>
      </c>
      <c r="BF597" s="65">
        <f t="shared" si="326"/>
        <v>0</v>
      </c>
      <c r="BG597" s="65">
        <f t="shared" si="326"/>
        <v>0</v>
      </c>
      <c r="BH597" s="65">
        <f t="shared" si="326"/>
        <v>0</v>
      </c>
      <c r="BI597" s="65">
        <f t="shared" si="326"/>
        <v>0</v>
      </c>
      <c r="BJ597" s="65">
        <f t="shared" si="326"/>
        <v>0</v>
      </c>
      <c r="BK597" s="65">
        <f t="shared" si="326"/>
        <v>0</v>
      </c>
    </row>
    <row r="598" spans="2:63" hidden="1" outlineLevel="1">
      <c r="B598" s="56" t="s">
        <v>43</v>
      </c>
      <c r="C598" s="56" t="s">
        <v>127</v>
      </c>
      <c r="D598" s="88">
        <f t="shared" si="302"/>
        <v>0</v>
      </c>
      <c r="E598" s="88">
        <f t="shared" si="303"/>
        <v>0</v>
      </c>
      <c r="F598" s="65">
        <f t="shared" si="304"/>
        <v>0</v>
      </c>
      <c r="G598" s="65">
        <f t="shared" si="305"/>
        <v>0</v>
      </c>
      <c r="H598" s="65">
        <f t="shared" si="306"/>
        <v>0</v>
      </c>
      <c r="J598" s="88">
        <f t="shared" si="307"/>
        <v>0.30233918275901323</v>
      </c>
      <c r="K598" s="88">
        <f t="shared" si="308"/>
        <v>0.12386860133278009</v>
      </c>
      <c r="L598" s="88">
        <f t="shared" si="309"/>
        <v>0.13222723531624195</v>
      </c>
      <c r="M598" s="88">
        <f t="shared" si="310"/>
        <v>0.1679988102863024</v>
      </c>
      <c r="N598" s="88">
        <f t="shared" si="311"/>
        <v>0.21758625555448893</v>
      </c>
      <c r="O598" s="88">
        <f t="shared" si="312"/>
        <v>5.5979914751173407E-2</v>
      </c>
      <c r="P598" s="65">
        <f t="shared" si="313"/>
        <v>0</v>
      </c>
      <c r="Q598" s="65">
        <f t="shared" si="313"/>
        <v>0</v>
      </c>
      <c r="R598" s="65">
        <f t="shared" si="313"/>
        <v>0</v>
      </c>
      <c r="S598" s="65">
        <f t="shared" si="301"/>
        <v>0</v>
      </c>
      <c r="T598" s="65">
        <f t="shared" si="314"/>
        <v>0</v>
      </c>
      <c r="U598" s="65">
        <f t="shared" si="314"/>
        <v>0</v>
      </c>
      <c r="V598" s="89">
        <f t="shared" si="315"/>
        <v>0</v>
      </c>
      <c r="W598" s="89">
        <f t="shared" si="316"/>
        <v>0</v>
      </c>
      <c r="X598" s="89">
        <f t="shared" si="317"/>
        <v>0</v>
      </c>
      <c r="Y598" s="89">
        <f t="shared" si="318"/>
        <v>0</v>
      </c>
      <c r="Z598" s="89">
        <f t="shared" si="319"/>
        <v>0</v>
      </c>
      <c r="AA598" s="89">
        <f t="shared" si="319"/>
        <v>0</v>
      </c>
      <c r="AB598" s="89">
        <f t="shared" si="320"/>
        <v>0</v>
      </c>
      <c r="AC598" s="89">
        <f t="shared" si="321"/>
        <v>0</v>
      </c>
      <c r="AD598" s="89">
        <f t="shared" si="322"/>
        <v>0</v>
      </c>
      <c r="AE598" s="89">
        <f t="shared" si="323"/>
        <v>0</v>
      </c>
      <c r="AF598" s="89">
        <f t="shared" si="324"/>
        <v>0</v>
      </c>
      <c r="AG598" s="89">
        <f t="shared" si="324"/>
        <v>0</v>
      </c>
      <c r="AH598" s="65">
        <v>0</v>
      </c>
      <c r="AI598" s="65">
        <v>0</v>
      </c>
      <c r="AJ598" s="65">
        <v>0</v>
      </c>
      <c r="AK598" s="65">
        <v>0</v>
      </c>
      <c r="AL598" s="65">
        <v>0</v>
      </c>
      <c r="AM598" s="65">
        <v>0</v>
      </c>
      <c r="AN598" s="89">
        <v>0</v>
      </c>
      <c r="AO598" s="89">
        <v>0</v>
      </c>
      <c r="AP598" s="89">
        <v>0</v>
      </c>
      <c r="AQ598" s="89">
        <v>0</v>
      </c>
      <c r="AR598" s="89">
        <v>0</v>
      </c>
      <c r="AS598" s="89">
        <v>0</v>
      </c>
      <c r="AT598" s="89">
        <v>0</v>
      </c>
      <c r="AU598" s="89">
        <v>0</v>
      </c>
      <c r="AV598" s="89">
        <v>0</v>
      </c>
      <c r="AW598" s="89">
        <v>0</v>
      </c>
      <c r="AX598" s="89">
        <v>0</v>
      </c>
      <c r="AY598" s="89">
        <v>0</v>
      </c>
      <c r="AZ598" s="65">
        <f t="shared" si="325"/>
        <v>0</v>
      </c>
      <c r="BA598" s="65">
        <f t="shared" si="325"/>
        <v>0</v>
      </c>
      <c r="BB598" s="65">
        <f t="shared" si="325"/>
        <v>0</v>
      </c>
      <c r="BC598" s="65">
        <f t="shared" si="325"/>
        <v>0</v>
      </c>
      <c r="BD598" s="65">
        <f t="shared" si="325"/>
        <v>0</v>
      </c>
      <c r="BE598" s="65">
        <f t="shared" si="325"/>
        <v>0</v>
      </c>
      <c r="BF598" s="65">
        <f t="shared" si="326"/>
        <v>0</v>
      </c>
      <c r="BG598" s="65">
        <f t="shared" si="326"/>
        <v>0</v>
      </c>
      <c r="BH598" s="65">
        <f t="shared" si="326"/>
        <v>0</v>
      </c>
      <c r="BI598" s="65">
        <f t="shared" si="326"/>
        <v>0</v>
      </c>
      <c r="BJ598" s="65">
        <f t="shared" si="326"/>
        <v>0</v>
      </c>
      <c r="BK598" s="65">
        <f t="shared" si="326"/>
        <v>0</v>
      </c>
    </row>
    <row r="599" spans="2:63" hidden="1" outlineLevel="1">
      <c r="B599" s="56" t="s">
        <v>43</v>
      </c>
      <c r="C599" s="56" t="s">
        <v>128</v>
      </c>
      <c r="D599" s="88">
        <f t="shared" si="302"/>
        <v>0</v>
      </c>
      <c r="E599" s="88">
        <f t="shared" si="303"/>
        <v>0</v>
      </c>
      <c r="F599" s="65">
        <f t="shared" si="304"/>
        <v>0</v>
      </c>
      <c r="G599" s="65">
        <f t="shared" si="305"/>
        <v>0</v>
      </c>
      <c r="H599" s="65">
        <f t="shared" si="306"/>
        <v>0</v>
      </c>
      <c r="J599" s="88">
        <f t="shared" si="307"/>
        <v>0.30233918275901323</v>
      </c>
      <c r="K599" s="88">
        <f t="shared" si="308"/>
        <v>0.12386860133278009</v>
      </c>
      <c r="L599" s="88">
        <f t="shared" si="309"/>
        <v>0.13222723531624195</v>
      </c>
      <c r="M599" s="88">
        <f t="shared" si="310"/>
        <v>0.1679988102863024</v>
      </c>
      <c r="N599" s="88">
        <f t="shared" si="311"/>
        <v>0.21758625555448893</v>
      </c>
      <c r="O599" s="88">
        <f t="shared" si="312"/>
        <v>5.5979914751173407E-2</v>
      </c>
      <c r="P599" s="65">
        <f t="shared" si="313"/>
        <v>0</v>
      </c>
      <c r="Q599" s="65">
        <f t="shared" si="313"/>
        <v>0</v>
      </c>
      <c r="R599" s="65">
        <f t="shared" si="313"/>
        <v>0</v>
      </c>
      <c r="S599" s="65">
        <f t="shared" si="301"/>
        <v>0</v>
      </c>
      <c r="T599" s="65">
        <f t="shared" si="314"/>
        <v>0</v>
      </c>
      <c r="U599" s="65">
        <f t="shared" si="314"/>
        <v>0</v>
      </c>
      <c r="V599" s="89">
        <f t="shared" si="315"/>
        <v>0</v>
      </c>
      <c r="W599" s="89">
        <f t="shared" si="316"/>
        <v>0</v>
      </c>
      <c r="X599" s="89">
        <f t="shared" si="317"/>
        <v>0</v>
      </c>
      <c r="Y599" s="89">
        <f t="shared" si="318"/>
        <v>0</v>
      </c>
      <c r="Z599" s="89">
        <f t="shared" si="319"/>
        <v>0</v>
      </c>
      <c r="AA599" s="89">
        <f t="shared" si="319"/>
        <v>0</v>
      </c>
      <c r="AB599" s="89">
        <f t="shared" si="320"/>
        <v>0</v>
      </c>
      <c r="AC599" s="89">
        <f t="shared" si="321"/>
        <v>0</v>
      </c>
      <c r="AD599" s="89">
        <f t="shared" si="322"/>
        <v>0</v>
      </c>
      <c r="AE599" s="89">
        <f t="shared" si="323"/>
        <v>0</v>
      </c>
      <c r="AF599" s="89">
        <f t="shared" si="324"/>
        <v>0</v>
      </c>
      <c r="AG599" s="89">
        <f t="shared" si="324"/>
        <v>0</v>
      </c>
      <c r="AH599" s="65">
        <v>0</v>
      </c>
      <c r="AI599" s="65">
        <v>0</v>
      </c>
      <c r="AJ599" s="65">
        <v>0</v>
      </c>
      <c r="AK599" s="65">
        <v>0</v>
      </c>
      <c r="AL599" s="65">
        <v>0</v>
      </c>
      <c r="AM599" s="65">
        <v>0</v>
      </c>
      <c r="AN599" s="89">
        <v>0</v>
      </c>
      <c r="AO599" s="89">
        <v>0</v>
      </c>
      <c r="AP599" s="89">
        <v>0</v>
      </c>
      <c r="AQ599" s="89">
        <v>0</v>
      </c>
      <c r="AR599" s="89">
        <v>0</v>
      </c>
      <c r="AS599" s="89">
        <v>0</v>
      </c>
      <c r="AT599" s="89">
        <v>0</v>
      </c>
      <c r="AU599" s="89">
        <v>0</v>
      </c>
      <c r="AV599" s="89">
        <v>0</v>
      </c>
      <c r="AW599" s="89">
        <v>0</v>
      </c>
      <c r="AX599" s="89">
        <v>0</v>
      </c>
      <c r="AY599" s="89">
        <v>0</v>
      </c>
      <c r="AZ599" s="65">
        <f t="shared" si="325"/>
        <v>0</v>
      </c>
      <c r="BA599" s="65">
        <f t="shared" si="325"/>
        <v>0</v>
      </c>
      <c r="BB599" s="65">
        <f t="shared" si="325"/>
        <v>0</v>
      </c>
      <c r="BC599" s="65">
        <f t="shared" si="325"/>
        <v>0</v>
      </c>
      <c r="BD599" s="65">
        <f t="shared" si="325"/>
        <v>0</v>
      </c>
      <c r="BE599" s="65">
        <f t="shared" si="325"/>
        <v>0</v>
      </c>
      <c r="BF599" s="65">
        <f t="shared" si="326"/>
        <v>0</v>
      </c>
      <c r="BG599" s="65">
        <f t="shared" si="326"/>
        <v>0</v>
      </c>
      <c r="BH599" s="65">
        <f t="shared" si="326"/>
        <v>0</v>
      </c>
      <c r="BI599" s="65">
        <f t="shared" si="326"/>
        <v>0</v>
      </c>
      <c r="BJ599" s="65">
        <f t="shared" si="326"/>
        <v>0</v>
      </c>
      <c r="BK599" s="65">
        <f t="shared" si="326"/>
        <v>0</v>
      </c>
    </row>
    <row r="600" spans="2:63" hidden="1" outlineLevel="1">
      <c r="B600" s="56" t="s">
        <v>43</v>
      </c>
      <c r="C600" s="56" t="s">
        <v>40</v>
      </c>
      <c r="D600" s="88">
        <f t="shared" si="302"/>
        <v>0</v>
      </c>
      <c r="E600" s="88">
        <f t="shared" si="303"/>
        <v>0</v>
      </c>
      <c r="F600" s="65">
        <f t="shared" si="304"/>
        <v>0</v>
      </c>
      <c r="G600" s="65">
        <f t="shared" si="305"/>
        <v>0</v>
      </c>
      <c r="H600" s="65">
        <f t="shared" si="306"/>
        <v>0</v>
      </c>
      <c r="J600" s="88">
        <f t="shared" si="307"/>
        <v>0.30233918275901323</v>
      </c>
      <c r="K600" s="88">
        <f t="shared" si="308"/>
        <v>0.12386860133278009</v>
      </c>
      <c r="L600" s="88">
        <f t="shared" si="309"/>
        <v>0.13222723531624195</v>
      </c>
      <c r="M600" s="88">
        <f t="shared" si="310"/>
        <v>0.1679988102863024</v>
      </c>
      <c r="N600" s="88">
        <f t="shared" si="311"/>
        <v>0.21758625555448893</v>
      </c>
      <c r="O600" s="88">
        <f t="shared" si="312"/>
        <v>5.5979914751173407E-2</v>
      </c>
      <c r="P600" s="65">
        <f t="shared" si="313"/>
        <v>0</v>
      </c>
      <c r="Q600" s="65">
        <f t="shared" si="313"/>
        <v>0</v>
      </c>
      <c r="R600" s="65">
        <f t="shared" si="313"/>
        <v>0</v>
      </c>
      <c r="S600" s="65">
        <f t="shared" si="301"/>
        <v>0</v>
      </c>
      <c r="T600" s="65">
        <f t="shared" si="314"/>
        <v>0</v>
      </c>
      <c r="U600" s="65">
        <f t="shared" si="314"/>
        <v>0</v>
      </c>
      <c r="V600" s="89">
        <f t="shared" si="315"/>
        <v>0</v>
      </c>
      <c r="W600" s="89">
        <f t="shared" si="316"/>
        <v>0</v>
      </c>
      <c r="X600" s="89">
        <f t="shared" si="317"/>
        <v>0</v>
      </c>
      <c r="Y600" s="89">
        <f t="shared" si="318"/>
        <v>0</v>
      </c>
      <c r="Z600" s="89">
        <f t="shared" si="319"/>
        <v>0</v>
      </c>
      <c r="AA600" s="89">
        <f t="shared" si="319"/>
        <v>0</v>
      </c>
      <c r="AB600" s="89">
        <f t="shared" si="320"/>
        <v>0</v>
      </c>
      <c r="AC600" s="89">
        <f t="shared" si="321"/>
        <v>0</v>
      </c>
      <c r="AD600" s="89">
        <f t="shared" si="322"/>
        <v>0</v>
      </c>
      <c r="AE600" s="89">
        <f t="shared" si="323"/>
        <v>0</v>
      </c>
      <c r="AF600" s="89">
        <f t="shared" si="324"/>
        <v>0</v>
      </c>
      <c r="AG600" s="89">
        <f t="shared" si="324"/>
        <v>0</v>
      </c>
      <c r="AH600" s="65">
        <v>0</v>
      </c>
      <c r="AI600" s="65">
        <v>0</v>
      </c>
      <c r="AJ600" s="65">
        <v>0</v>
      </c>
      <c r="AK600" s="65">
        <v>0</v>
      </c>
      <c r="AL600" s="65">
        <v>0</v>
      </c>
      <c r="AM600" s="65">
        <v>0</v>
      </c>
      <c r="AN600" s="89">
        <v>0</v>
      </c>
      <c r="AO600" s="89">
        <v>0</v>
      </c>
      <c r="AP600" s="89">
        <v>0</v>
      </c>
      <c r="AQ600" s="89">
        <v>0</v>
      </c>
      <c r="AR600" s="89">
        <v>0</v>
      </c>
      <c r="AS600" s="89">
        <v>0</v>
      </c>
      <c r="AT600" s="89">
        <v>0</v>
      </c>
      <c r="AU600" s="89">
        <v>0</v>
      </c>
      <c r="AV600" s="89">
        <v>0</v>
      </c>
      <c r="AW600" s="89">
        <v>0</v>
      </c>
      <c r="AX600" s="89">
        <v>0</v>
      </c>
      <c r="AY600" s="89">
        <v>0</v>
      </c>
      <c r="AZ600" s="65">
        <f t="shared" si="325"/>
        <v>0</v>
      </c>
      <c r="BA600" s="65">
        <f t="shared" si="325"/>
        <v>0</v>
      </c>
      <c r="BB600" s="65">
        <f t="shared" si="325"/>
        <v>0</v>
      </c>
      <c r="BC600" s="65">
        <f t="shared" si="325"/>
        <v>0</v>
      </c>
      <c r="BD600" s="65">
        <f t="shared" si="325"/>
        <v>0</v>
      </c>
      <c r="BE600" s="65">
        <f t="shared" si="325"/>
        <v>0</v>
      </c>
      <c r="BF600" s="65">
        <f t="shared" si="326"/>
        <v>0</v>
      </c>
      <c r="BG600" s="65">
        <f t="shared" si="326"/>
        <v>0</v>
      </c>
      <c r="BH600" s="65">
        <f t="shared" si="326"/>
        <v>0</v>
      </c>
      <c r="BI600" s="65">
        <f t="shared" si="326"/>
        <v>0</v>
      </c>
      <c r="BJ600" s="65">
        <f t="shared" si="326"/>
        <v>0</v>
      </c>
      <c r="BK600" s="65">
        <f t="shared" si="326"/>
        <v>0</v>
      </c>
    </row>
    <row r="601" spans="2:63" hidden="1" outlineLevel="1">
      <c r="B601" s="56" t="s">
        <v>43</v>
      </c>
      <c r="C601" s="56" t="s">
        <v>129</v>
      </c>
      <c r="D601" s="88">
        <f t="shared" si="302"/>
        <v>0</v>
      </c>
      <c r="E601" s="88">
        <f t="shared" si="303"/>
        <v>0.5</v>
      </c>
      <c r="F601" s="65">
        <f t="shared" si="304"/>
        <v>0</v>
      </c>
      <c r="G601" s="65">
        <f t="shared" si="305"/>
        <v>0</v>
      </c>
      <c r="H601" s="65">
        <f t="shared" si="306"/>
        <v>0</v>
      </c>
      <c r="J601" s="88">
        <f t="shared" si="307"/>
        <v>8.1573345909224156E-4</v>
      </c>
      <c r="K601" s="88">
        <f t="shared" si="308"/>
        <v>6.2773238844207656E-4</v>
      </c>
      <c r="L601" s="88">
        <f t="shared" si="309"/>
        <v>9.5533222019705058E-2</v>
      </c>
      <c r="M601" s="88">
        <f t="shared" si="310"/>
        <v>0</v>
      </c>
      <c r="N601" s="88">
        <f t="shared" si="311"/>
        <v>0.90302331213276066</v>
      </c>
      <c r="O601" s="88">
        <f t="shared" si="312"/>
        <v>0</v>
      </c>
      <c r="P601" s="65">
        <f t="shared" si="313"/>
        <v>0</v>
      </c>
      <c r="Q601" s="65">
        <f t="shared" si="313"/>
        <v>0</v>
      </c>
      <c r="R601" s="65">
        <f t="shared" si="313"/>
        <v>0</v>
      </c>
      <c r="S601" s="65">
        <f t="shared" si="301"/>
        <v>0</v>
      </c>
      <c r="T601" s="65">
        <f t="shared" si="314"/>
        <v>0</v>
      </c>
      <c r="U601" s="65">
        <f t="shared" si="314"/>
        <v>0</v>
      </c>
      <c r="V601" s="89">
        <f t="shared" si="315"/>
        <v>0</v>
      </c>
      <c r="W601" s="89">
        <f t="shared" si="316"/>
        <v>0</v>
      </c>
      <c r="X601" s="89">
        <f t="shared" si="317"/>
        <v>0</v>
      </c>
      <c r="Y601" s="89">
        <f t="shared" si="318"/>
        <v>0</v>
      </c>
      <c r="Z601" s="89">
        <f t="shared" si="319"/>
        <v>0</v>
      </c>
      <c r="AA601" s="89">
        <f t="shared" si="319"/>
        <v>0</v>
      </c>
      <c r="AB601" s="89">
        <f t="shared" si="320"/>
        <v>0</v>
      </c>
      <c r="AC601" s="89">
        <f t="shared" si="321"/>
        <v>0</v>
      </c>
      <c r="AD601" s="89">
        <f t="shared" si="322"/>
        <v>0</v>
      </c>
      <c r="AE601" s="89">
        <f t="shared" si="323"/>
        <v>0</v>
      </c>
      <c r="AF601" s="89">
        <f t="shared" si="324"/>
        <v>0</v>
      </c>
      <c r="AG601" s="89">
        <f t="shared" si="324"/>
        <v>0</v>
      </c>
      <c r="AH601" s="65">
        <v>256</v>
      </c>
      <c r="AI601" s="65">
        <v>197</v>
      </c>
      <c r="AJ601" s="65">
        <v>29981</v>
      </c>
      <c r="AK601" s="65">
        <v>0</v>
      </c>
      <c r="AL601" s="65">
        <v>283394</v>
      </c>
      <c r="AM601" s="65">
        <v>0</v>
      </c>
      <c r="AN601" s="89">
        <v>500205</v>
      </c>
      <c r="AO601" s="89">
        <v>402312</v>
      </c>
      <c r="AP601" s="89">
        <v>53017126</v>
      </c>
      <c r="AQ601" s="89">
        <v>0</v>
      </c>
      <c r="AR601" s="89">
        <v>568362347</v>
      </c>
      <c r="AS601" s="89">
        <v>0</v>
      </c>
      <c r="AT601" s="89">
        <v>245010</v>
      </c>
      <c r="AU601" s="89">
        <v>159423</v>
      </c>
      <c r="AV601" s="89">
        <v>28828397</v>
      </c>
      <c r="AW601" s="89">
        <v>0</v>
      </c>
      <c r="AX601" s="89">
        <v>272907981</v>
      </c>
      <c r="AY601" s="89">
        <v>0</v>
      </c>
      <c r="AZ601" s="65">
        <f t="shared" si="325"/>
        <v>1953.92578125</v>
      </c>
      <c r="BA601" s="65">
        <f t="shared" si="325"/>
        <v>2042.1928934010152</v>
      </c>
      <c r="BB601" s="65">
        <f t="shared" si="325"/>
        <v>1768.35749307895</v>
      </c>
      <c r="BC601" s="65">
        <f t="shared" si="325"/>
        <v>0</v>
      </c>
      <c r="BD601" s="65">
        <f t="shared" si="325"/>
        <v>2005.5553293294847</v>
      </c>
      <c r="BE601" s="65">
        <f t="shared" si="325"/>
        <v>0</v>
      </c>
      <c r="BF601" s="65">
        <f t="shared" si="326"/>
        <v>957.0703125</v>
      </c>
      <c r="BG601" s="65">
        <f t="shared" si="326"/>
        <v>809.25380710659897</v>
      </c>
      <c r="BH601" s="65">
        <f t="shared" si="326"/>
        <v>961.5555518495047</v>
      </c>
      <c r="BI601" s="65">
        <f t="shared" si="326"/>
        <v>0</v>
      </c>
      <c r="BJ601" s="65">
        <f t="shared" si="326"/>
        <v>962.99844386260827</v>
      </c>
      <c r="BK601" s="65">
        <f t="shared" si="326"/>
        <v>0</v>
      </c>
    </row>
    <row r="602" spans="2:63" hidden="1" outlineLevel="1">
      <c r="B602" s="56" t="s">
        <v>43</v>
      </c>
      <c r="C602" s="56" t="s">
        <v>130</v>
      </c>
      <c r="D602" s="88">
        <f t="shared" si="302"/>
        <v>0</v>
      </c>
      <c r="E602" s="88">
        <f t="shared" si="303"/>
        <v>0.5</v>
      </c>
      <c r="F602" s="65">
        <f t="shared" si="304"/>
        <v>0</v>
      </c>
      <c r="G602" s="65">
        <f t="shared" si="305"/>
        <v>0</v>
      </c>
      <c r="H602" s="65">
        <f t="shared" si="306"/>
        <v>0</v>
      </c>
      <c r="J602" s="88">
        <f t="shared" si="307"/>
        <v>0.23806114040390144</v>
      </c>
      <c r="K602" s="88">
        <f t="shared" si="308"/>
        <v>0.43184493496612197</v>
      </c>
      <c r="L602" s="88">
        <f t="shared" si="309"/>
        <v>7.6342831844845346E-2</v>
      </c>
      <c r="M602" s="88">
        <f t="shared" si="310"/>
        <v>0</v>
      </c>
      <c r="N602" s="88">
        <f t="shared" si="311"/>
        <v>0.25375109278513125</v>
      </c>
      <c r="O602" s="88">
        <f t="shared" si="312"/>
        <v>0</v>
      </c>
      <c r="P602" s="65">
        <f t="shared" si="313"/>
        <v>0</v>
      </c>
      <c r="Q602" s="65">
        <f t="shared" si="313"/>
        <v>0</v>
      </c>
      <c r="R602" s="65">
        <f t="shared" si="313"/>
        <v>0</v>
      </c>
      <c r="S602" s="65">
        <f t="shared" si="301"/>
        <v>0</v>
      </c>
      <c r="T602" s="65">
        <f t="shared" si="314"/>
        <v>0</v>
      </c>
      <c r="U602" s="65">
        <f t="shared" si="314"/>
        <v>0</v>
      </c>
      <c r="V602" s="89">
        <f t="shared" si="315"/>
        <v>0</v>
      </c>
      <c r="W602" s="89">
        <f t="shared" si="316"/>
        <v>0</v>
      </c>
      <c r="X602" s="89">
        <f t="shared" si="317"/>
        <v>0</v>
      </c>
      <c r="Y602" s="89">
        <f t="shared" si="318"/>
        <v>0</v>
      </c>
      <c r="Z602" s="89">
        <f t="shared" si="319"/>
        <v>0</v>
      </c>
      <c r="AA602" s="89">
        <f t="shared" si="319"/>
        <v>0</v>
      </c>
      <c r="AB602" s="89">
        <f t="shared" si="320"/>
        <v>0</v>
      </c>
      <c r="AC602" s="89">
        <f t="shared" si="321"/>
        <v>0</v>
      </c>
      <c r="AD602" s="89">
        <f t="shared" si="322"/>
        <v>0</v>
      </c>
      <c r="AE602" s="89">
        <f t="shared" si="323"/>
        <v>0</v>
      </c>
      <c r="AF602" s="89">
        <f t="shared" si="324"/>
        <v>0</v>
      </c>
      <c r="AG602" s="89">
        <f t="shared" si="324"/>
        <v>0</v>
      </c>
      <c r="AH602" s="65">
        <v>531277</v>
      </c>
      <c r="AI602" s="65">
        <v>963741</v>
      </c>
      <c r="AJ602" s="65">
        <v>170373</v>
      </c>
      <c r="AK602" s="65">
        <v>0</v>
      </c>
      <c r="AL602" s="65">
        <v>566292</v>
      </c>
      <c r="AM602" s="65">
        <v>0</v>
      </c>
      <c r="AN602" s="89">
        <v>1029566014</v>
      </c>
      <c r="AO602" s="89">
        <v>1660118880</v>
      </c>
      <c r="AP602" s="89">
        <v>347225520</v>
      </c>
      <c r="AQ602" s="89">
        <v>0</v>
      </c>
      <c r="AR602" s="89">
        <v>1463717646</v>
      </c>
      <c r="AS602" s="89">
        <v>0</v>
      </c>
      <c r="AT602" s="89">
        <v>573402785</v>
      </c>
      <c r="AU602" s="89">
        <v>946401896</v>
      </c>
      <c r="AV602" s="89">
        <v>210621101</v>
      </c>
      <c r="AW602" s="89">
        <v>0</v>
      </c>
      <c r="AX602" s="89">
        <v>752034061</v>
      </c>
      <c r="AY602" s="89">
        <v>0</v>
      </c>
      <c r="AZ602" s="65">
        <f t="shared" si="325"/>
        <v>1937.9081232577355</v>
      </c>
      <c r="BA602" s="65">
        <f t="shared" si="325"/>
        <v>1722.5778295205869</v>
      </c>
      <c r="BB602" s="65">
        <f t="shared" si="325"/>
        <v>2038.0313782113362</v>
      </c>
      <c r="BC602" s="65">
        <f t="shared" ref="BC602:BE665" si="327">+IF(ISERROR(AQ602/AK602),0,AQ602/AK602)</f>
        <v>0</v>
      </c>
      <c r="BD602" s="65">
        <f t="shared" si="327"/>
        <v>2584.740109342883</v>
      </c>
      <c r="BE602" s="65">
        <f t="shared" si="327"/>
        <v>0</v>
      </c>
      <c r="BF602" s="65">
        <f t="shared" si="326"/>
        <v>1079.2915654169105</v>
      </c>
      <c r="BG602" s="65">
        <f t="shared" si="326"/>
        <v>982.00854378925453</v>
      </c>
      <c r="BH602" s="65">
        <f t="shared" si="326"/>
        <v>1236.2352074565806</v>
      </c>
      <c r="BI602" s="65">
        <f t="shared" ref="BI602:BK665" si="328">+IF(ISERROR(AW602/AK602),0,AW602/AK602)</f>
        <v>0</v>
      </c>
      <c r="BJ602" s="65">
        <f t="shared" si="328"/>
        <v>1327.9969715270568</v>
      </c>
      <c r="BK602" s="65">
        <f t="shared" si="328"/>
        <v>0</v>
      </c>
    </row>
    <row r="603" spans="2:63" hidden="1" outlineLevel="1">
      <c r="B603" s="56" t="s">
        <v>43</v>
      </c>
      <c r="C603" s="56" t="s">
        <v>131</v>
      </c>
      <c r="D603" s="88">
        <f t="shared" si="302"/>
        <v>0</v>
      </c>
      <c r="E603" s="88">
        <f t="shared" si="303"/>
        <v>0</v>
      </c>
      <c r="F603" s="65">
        <f t="shared" si="304"/>
        <v>0</v>
      </c>
      <c r="G603" s="65">
        <f t="shared" si="305"/>
        <v>0</v>
      </c>
      <c r="H603" s="65">
        <f t="shared" si="306"/>
        <v>0</v>
      </c>
      <c r="J603" s="88">
        <f t="shared" si="307"/>
        <v>0.30233918275901323</v>
      </c>
      <c r="K603" s="88">
        <f t="shared" si="308"/>
        <v>0.12386860133278009</v>
      </c>
      <c r="L603" s="88">
        <f t="shared" si="309"/>
        <v>0.13222723531624195</v>
      </c>
      <c r="M603" s="88">
        <f t="shared" si="310"/>
        <v>0.1679988102863024</v>
      </c>
      <c r="N603" s="88">
        <f t="shared" si="311"/>
        <v>0.21758625555448893</v>
      </c>
      <c r="O603" s="88">
        <f t="shared" si="312"/>
        <v>5.5979914751173407E-2</v>
      </c>
      <c r="P603" s="65">
        <f t="shared" si="313"/>
        <v>0</v>
      </c>
      <c r="Q603" s="65">
        <f t="shared" si="313"/>
        <v>0</v>
      </c>
      <c r="R603" s="65">
        <f t="shared" si="313"/>
        <v>0</v>
      </c>
      <c r="S603" s="65">
        <f t="shared" si="301"/>
        <v>0</v>
      </c>
      <c r="T603" s="65">
        <f t="shared" si="314"/>
        <v>0</v>
      </c>
      <c r="U603" s="65">
        <f t="shared" si="314"/>
        <v>0</v>
      </c>
      <c r="V603" s="89">
        <f t="shared" si="315"/>
        <v>0</v>
      </c>
      <c r="W603" s="89">
        <f t="shared" si="316"/>
        <v>0</v>
      </c>
      <c r="X603" s="89">
        <f t="shared" si="317"/>
        <v>0</v>
      </c>
      <c r="Y603" s="89">
        <f t="shared" si="318"/>
        <v>0</v>
      </c>
      <c r="Z603" s="89">
        <f t="shared" si="319"/>
        <v>0</v>
      </c>
      <c r="AA603" s="89">
        <f t="shared" si="319"/>
        <v>0</v>
      </c>
      <c r="AB603" s="89">
        <f t="shared" si="320"/>
        <v>0</v>
      </c>
      <c r="AC603" s="89">
        <f t="shared" si="321"/>
        <v>0</v>
      </c>
      <c r="AD603" s="89">
        <f t="shared" si="322"/>
        <v>0</v>
      </c>
      <c r="AE603" s="89">
        <f t="shared" si="323"/>
        <v>0</v>
      </c>
      <c r="AF603" s="89">
        <f t="shared" si="324"/>
        <v>0</v>
      </c>
      <c r="AG603" s="89">
        <f t="shared" si="324"/>
        <v>0</v>
      </c>
      <c r="AH603" s="65">
        <v>0</v>
      </c>
      <c r="AI603" s="65">
        <v>0</v>
      </c>
      <c r="AJ603" s="65">
        <v>0</v>
      </c>
      <c r="AK603" s="65">
        <v>0</v>
      </c>
      <c r="AL603" s="65">
        <v>0</v>
      </c>
      <c r="AM603" s="65">
        <v>0</v>
      </c>
      <c r="AN603" s="89">
        <v>0</v>
      </c>
      <c r="AO603" s="89">
        <v>0</v>
      </c>
      <c r="AP603" s="89">
        <v>0</v>
      </c>
      <c r="AQ603" s="89">
        <v>0</v>
      </c>
      <c r="AR603" s="89">
        <v>0</v>
      </c>
      <c r="AS603" s="89">
        <v>0</v>
      </c>
      <c r="AT603" s="89">
        <v>0</v>
      </c>
      <c r="AU603" s="89">
        <v>0</v>
      </c>
      <c r="AV603" s="89">
        <v>0</v>
      </c>
      <c r="AW603" s="89">
        <v>0</v>
      </c>
      <c r="AX603" s="89">
        <v>0</v>
      </c>
      <c r="AY603" s="89">
        <v>0</v>
      </c>
      <c r="AZ603" s="65">
        <f t="shared" ref="AZ603:BE666" si="329">+IF(ISERROR(AN603/AH603),0,AN603/AH603)</f>
        <v>0</v>
      </c>
      <c r="BA603" s="65">
        <f t="shared" si="329"/>
        <v>0</v>
      </c>
      <c r="BB603" s="65">
        <f t="shared" si="329"/>
        <v>0</v>
      </c>
      <c r="BC603" s="65">
        <f t="shared" si="327"/>
        <v>0</v>
      </c>
      <c r="BD603" s="65">
        <f t="shared" si="327"/>
        <v>0</v>
      </c>
      <c r="BE603" s="65">
        <f t="shared" si="327"/>
        <v>0</v>
      </c>
      <c r="BF603" s="65">
        <f t="shared" ref="BF603:BK666" si="330">+IF(ISERROR(AT603/AH603),0,AT603/AH603)</f>
        <v>0</v>
      </c>
      <c r="BG603" s="65">
        <f t="shared" si="330"/>
        <v>0</v>
      </c>
      <c r="BH603" s="65">
        <f t="shared" si="330"/>
        <v>0</v>
      </c>
      <c r="BI603" s="65">
        <f t="shared" si="328"/>
        <v>0</v>
      </c>
      <c r="BJ603" s="65">
        <f t="shared" si="328"/>
        <v>0</v>
      </c>
      <c r="BK603" s="65">
        <f t="shared" si="328"/>
        <v>0</v>
      </c>
    </row>
    <row r="604" spans="2:63" hidden="1" outlineLevel="1">
      <c r="B604" s="56" t="s">
        <v>43</v>
      </c>
      <c r="C604" s="56" t="s">
        <v>132</v>
      </c>
      <c r="D604" s="88">
        <f t="shared" si="302"/>
        <v>0</v>
      </c>
      <c r="E604" s="88">
        <f t="shared" si="303"/>
        <v>0</v>
      </c>
      <c r="F604" s="65">
        <f t="shared" si="304"/>
        <v>0</v>
      </c>
      <c r="G604" s="65">
        <f t="shared" si="305"/>
        <v>0</v>
      </c>
      <c r="H604" s="65">
        <f t="shared" si="306"/>
        <v>0</v>
      </c>
      <c r="J604" s="88">
        <f t="shared" si="307"/>
        <v>0.30233918275901323</v>
      </c>
      <c r="K604" s="88">
        <f t="shared" si="308"/>
        <v>0.12386860133278009</v>
      </c>
      <c r="L604" s="88">
        <f t="shared" si="309"/>
        <v>0.13222723531624195</v>
      </c>
      <c r="M604" s="88">
        <f t="shared" si="310"/>
        <v>0.1679988102863024</v>
      </c>
      <c r="N604" s="88">
        <f t="shared" si="311"/>
        <v>0.21758625555448893</v>
      </c>
      <c r="O604" s="88">
        <f t="shared" si="312"/>
        <v>5.5979914751173407E-2</v>
      </c>
      <c r="P604" s="65">
        <f t="shared" si="313"/>
        <v>0</v>
      </c>
      <c r="Q604" s="65">
        <f t="shared" si="313"/>
        <v>0</v>
      </c>
      <c r="R604" s="65">
        <f t="shared" si="313"/>
        <v>0</v>
      </c>
      <c r="S604" s="65">
        <f t="shared" si="301"/>
        <v>0</v>
      </c>
      <c r="T604" s="65">
        <f t="shared" si="314"/>
        <v>0</v>
      </c>
      <c r="U604" s="65">
        <f t="shared" si="314"/>
        <v>0</v>
      </c>
      <c r="V604" s="89">
        <f t="shared" si="315"/>
        <v>0</v>
      </c>
      <c r="W604" s="89">
        <f t="shared" si="316"/>
        <v>0</v>
      </c>
      <c r="X604" s="89">
        <f t="shared" si="317"/>
        <v>0</v>
      </c>
      <c r="Y604" s="89">
        <f t="shared" si="318"/>
        <v>0</v>
      </c>
      <c r="Z604" s="89">
        <f t="shared" si="319"/>
        <v>0</v>
      </c>
      <c r="AA604" s="89">
        <f t="shared" si="319"/>
        <v>0</v>
      </c>
      <c r="AB604" s="89">
        <f t="shared" si="320"/>
        <v>0</v>
      </c>
      <c r="AC604" s="89">
        <f t="shared" si="321"/>
        <v>0</v>
      </c>
      <c r="AD604" s="89">
        <f t="shared" si="322"/>
        <v>0</v>
      </c>
      <c r="AE604" s="89">
        <f t="shared" si="323"/>
        <v>0</v>
      </c>
      <c r="AF604" s="89">
        <f t="shared" si="324"/>
        <v>0</v>
      </c>
      <c r="AG604" s="89">
        <f t="shared" si="324"/>
        <v>0</v>
      </c>
      <c r="AH604" s="65">
        <v>0</v>
      </c>
      <c r="AI604" s="65">
        <v>0</v>
      </c>
      <c r="AJ604" s="65">
        <v>0</v>
      </c>
      <c r="AK604" s="65">
        <v>0</v>
      </c>
      <c r="AL604" s="65">
        <v>0</v>
      </c>
      <c r="AM604" s="65">
        <v>0</v>
      </c>
      <c r="AN604" s="89">
        <v>0</v>
      </c>
      <c r="AO604" s="89">
        <v>0</v>
      </c>
      <c r="AP604" s="89">
        <v>0</v>
      </c>
      <c r="AQ604" s="89">
        <v>0</v>
      </c>
      <c r="AR604" s="89">
        <v>0</v>
      </c>
      <c r="AS604" s="89">
        <v>0</v>
      </c>
      <c r="AT604" s="89">
        <v>0</v>
      </c>
      <c r="AU604" s="89">
        <v>0</v>
      </c>
      <c r="AV604" s="89">
        <v>0</v>
      </c>
      <c r="AW604" s="89">
        <v>0</v>
      </c>
      <c r="AX604" s="89">
        <v>0</v>
      </c>
      <c r="AY604" s="89">
        <v>0</v>
      </c>
      <c r="AZ604" s="65">
        <f t="shared" si="329"/>
        <v>0</v>
      </c>
      <c r="BA604" s="65">
        <f t="shared" si="329"/>
        <v>0</v>
      </c>
      <c r="BB604" s="65">
        <f t="shared" si="329"/>
        <v>0</v>
      </c>
      <c r="BC604" s="65">
        <f t="shared" si="327"/>
        <v>0</v>
      </c>
      <c r="BD604" s="65">
        <f t="shared" si="327"/>
        <v>0</v>
      </c>
      <c r="BE604" s="65">
        <f t="shared" si="327"/>
        <v>0</v>
      </c>
      <c r="BF604" s="65">
        <f t="shared" si="330"/>
        <v>0</v>
      </c>
      <c r="BG604" s="65">
        <f t="shared" si="330"/>
        <v>0</v>
      </c>
      <c r="BH604" s="65">
        <f t="shared" si="330"/>
        <v>0</v>
      </c>
      <c r="BI604" s="65">
        <f t="shared" si="328"/>
        <v>0</v>
      </c>
      <c r="BJ604" s="65">
        <f t="shared" si="328"/>
        <v>0</v>
      </c>
      <c r="BK604" s="65">
        <f t="shared" si="328"/>
        <v>0</v>
      </c>
    </row>
    <row r="605" spans="2:63" hidden="1" outlineLevel="1">
      <c r="B605" s="56" t="s">
        <v>43</v>
      </c>
      <c r="C605" s="56" t="s">
        <v>133</v>
      </c>
      <c r="D605" s="88">
        <f t="shared" si="302"/>
        <v>0</v>
      </c>
      <c r="E605" s="88">
        <f t="shared" si="303"/>
        <v>0</v>
      </c>
      <c r="F605" s="65">
        <f t="shared" si="304"/>
        <v>0</v>
      </c>
      <c r="G605" s="65">
        <f t="shared" si="305"/>
        <v>0</v>
      </c>
      <c r="H605" s="65">
        <f t="shared" si="306"/>
        <v>0</v>
      </c>
      <c r="J605" s="88">
        <f t="shared" si="307"/>
        <v>0.30233918275901323</v>
      </c>
      <c r="K605" s="88">
        <f t="shared" si="308"/>
        <v>0.12386860133278009</v>
      </c>
      <c r="L605" s="88">
        <f t="shared" si="309"/>
        <v>0.13222723531624195</v>
      </c>
      <c r="M605" s="88">
        <f t="shared" si="310"/>
        <v>0.1679988102863024</v>
      </c>
      <c r="N605" s="88">
        <f t="shared" si="311"/>
        <v>0.21758625555448893</v>
      </c>
      <c r="O605" s="88">
        <f t="shared" si="312"/>
        <v>5.5979914751173407E-2</v>
      </c>
      <c r="P605" s="65">
        <f t="shared" si="313"/>
        <v>0</v>
      </c>
      <c r="Q605" s="65">
        <f t="shared" si="313"/>
        <v>0</v>
      </c>
      <c r="R605" s="65">
        <f t="shared" si="313"/>
        <v>0</v>
      </c>
      <c r="S605" s="65">
        <f t="shared" si="301"/>
        <v>0</v>
      </c>
      <c r="T605" s="65">
        <f t="shared" si="314"/>
        <v>0</v>
      </c>
      <c r="U605" s="65">
        <f t="shared" si="314"/>
        <v>0</v>
      </c>
      <c r="V605" s="89">
        <f t="shared" si="315"/>
        <v>0</v>
      </c>
      <c r="W605" s="89">
        <f t="shared" si="316"/>
        <v>0</v>
      </c>
      <c r="X605" s="89">
        <f t="shared" si="317"/>
        <v>0</v>
      </c>
      <c r="Y605" s="89">
        <f t="shared" si="318"/>
        <v>0</v>
      </c>
      <c r="Z605" s="89">
        <f t="shared" si="319"/>
        <v>0</v>
      </c>
      <c r="AA605" s="89">
        <f t="shared" si="319"/>
        <v>0</v>
      </c>
      <c r="AB605" s="89">
        <f t="shared" si="320"/>
        <v>0</v>
      </c>
      <c r="AC605" s="89">
        <f t="shared" si="321"/>
        <v>0</v>
      </c>
      <c r="AD605" s="89">
        <f t="shared" si="322"/>
        <v>0</v>
      </c>
      <c r="AE605" s="89">
        <f t="shared" si="323"/>
        <v>0</v>
      </c>
      <c r="AF605" s="89">
        <f t="shared" si="324"/>
        <v>0</v>
      </c>
      <c r="AG605" s="89">
        <f t="shared" si="324"/>
        <v>0</v>
      </c>
      <c r="AH605" s="65">
        <v>0</v>
      </c>
      <c r="AI605" s="65">
        <v>0</v>
      </c>
      <c r="AJ605" s="65">
        <v>0</v>
      </c>
      <c r="AK605" s="65">
        <v>0</v>
      </c>
      <c r="AL605" s="65">
        <v>0</v>
      </c>
      <c r="AM605" s="65">
        <v>0</v>
      </c>
      <c r="AN605" s="89">
        <v>0</v>
      </c>
      <c r="AO605" s="89">
        <v>0</v>
      </c>
      <c r="AP605" s="89">
        <v>0</v>
      </c>
      <c r="AQ605" s="89">
        <v>0</v>
      </c>
      <c r="AR605" s="89">
        <v>0</v>
      </c>
      <c r="AS605" s="89">
        <v>0</v>
      </c>
      <c r="AT605" s="89">
        <v>0</v>
      </c>
      <c r="AU605" s="89">
        <v>0</v>
      </c>
      <c r="AV605" s="89">
        <v>0</v>
      </c>
      <c r="AW605" s="89">
        <v>0</v>
      </c>
      <c r="AX605" s="89">
        <v>0</v>
      </c>
      <c r="AY605" s="89">
        <v>0</v>
      </c>
      <c r="AZ605" s="65">
        <f t="shared" si="329"/>
        <v>0</v>
      </c>
      <c r="BA605" s="65">
        <f t="shared" si="329"/>
        <v>0</v>
      </c>
      <c r="BB605" s="65">
        <f t="shared" si="329"/>
        <v>0</v>
      </c>
      <c r="BC605" s="65">
        <f t="shared" si="327"/>
        <v>0</v>
      </c>
      <c r="BD605" s="65">
        <f t="shared" si="327"/>
        <v>0</v>
      </c>
      <c r="BE605" s="65">
        <f t="shared" si="327"/>
        <v>0</v>
      </c>
      <c r="BF605" s="65">
        <f t="shared" si="330"/>
        <v>0</v>
      </c>
      <c r="BG605" s="65">
        <f t="shared" si="330"/>
        <v>0</v>
      </c>
      <c r="BH605" s="65">
        <f t="shared" si="330"/>
        <v>0</v>
      </c>
      <c r="BI605" s="65">
        <f t="shared" si="328"/>
        <v>0</v>
      </c>
      <c r="BJ605" s="65">
        <f t="shared" si="328"/>
        <v>0</v>
      </c>
      <c r="BK605" s="65">
        <f t="shared" si="328"/>
        <v>0</v>
      </c>
    </row>
    <row r="606" spans="2:63" hidden="1" outlineLevel="1">
      <c r="B606" s="56" t="s">
        <v>43</v>
      </c>
      <c r="C606" s="56" t="s">
        <v>134</v>
      </c>
      <c r="D606" s="88">
        <f t="shared" si="302"/>
        <v>0</v>
      </c>
      <c r="E606" s="88">
        <f t="shared" si="303"/>
        <v>0</v>
      </c>
      <c r="F606" s="65">
        <f t="shared" si="304"/>
        <v>0</v>
      </c>
      <c r="G606" s="65">
        <f t="shared" si="305"/>
        <v>0</v>
      </c>
      <c r="H606" s="65">
        <f t="shared" si="306"/>
        <v>0</v>
      </c>
      <c r="J606" s="88">
        <f t="shared" si="307"/>
        <v>0.96450492294638479</v>
      </c>
      <c r="K606" s="88">
        <f t="shared" si="308"/>
        <v>8.8982187033394495E-4</v>
      </c>
      <c r="L606" s="88">
        <f t="shared" si="309"/>
        <v>3.4605255183281267E-2</v>
      </c>
      <c r="M606" s="88">
        <f t="shared" si="310"/>
        <v>0</v>
      </c>
      <c r="N606" s="88">
        <f t="shared" si="311"/>
        <v>0</v>
      </c>
      <c r="O606" s="88">
        <f t="shared" si="312"/>
        <v>0</v>
      </c>
      <c r="P606" s="65">
        <f t="shared" si="313"/>
        <v>0</v>
      </c>
      <c r="Q606" s="65">
        <f t="shared" si="313"/>
        <v>0</v>
      </c>
      <c r="R606" s="65">
        <f t="shared" si="313"/>
        <v>0</v>
      </c>
      <c r="S606" s="65">
        <f t="shared" si="301"/>
        <v>0</v>
      </c>
      <c r="T606" s="65">
        <f t="shared" si="314"/>
        <v>0</v>
      </c>
      <c r="U606" s="65">
        <f t="shared" si="314"/>
        <v>0</v>
      </c>
      <c r="V606" s="89">
        <f t="shared" si="315"/>
        <v>0</v>
      </c>
      <c r="W606" s="89">
        <f t="shared" si="316"/>
        <v>0</v>
      </c>
      <c r="X606" s="89">
        <f t="shared" si="317"/>
        <v>0</v>
      </c>
      <c r="Y606" s="89">
        <f t="shared" si="318"/>
        <v>0</v>
      </c>
      <c r="Z606" s="89">
        <f t="shared" si="319"/>
        <v>0</v>
      </c>
      <c r="AA606" s="89">
        <f t="shared" si="319"/>
        <v>0</v>
      </c>
      <c r="AB606" s="89">
        <f t="shared" si="320"/>
        <v>0</v>
      </c>
      <c r="AC606" s="89">
        <f t="shared" si="321"/>
        <v>0</v>
      </c>
      <c r="AD606" s="89">
        <f t="shared" si="322"/>
        <v>0</v>
      </c>
      <c r="AE606" s="89">
        <f t="shared" si="323"/>
        <v>0</v>
      </c>
      <c r="AF606" s="89">
        <f t="shared" si="324"/>
        <v>0</v>
      </c>
      <c r="AG606" s="89">
        <f t="shared" si="324"/>
        <v>0</v>
      </c>
      <c r="AH606" s="65">
        <v>700219</v>
      </c>
      <c r="AI606" s="65">
        <v>646</v>
      </c>
      <c r="AJ606" s="65">
        <v>25123</v>
      </c>
      <c r="AK606" s="65">
        <v>0</v>
      </c>
      <c r="AL606" s="65">
        <v>0</v>
      </c>
      <c r="AM606" s="65">
        <v>0</v>
      </c>
      <c r="AN606" s="89">
        <v>611410822</v>
      </c>
      <c r="AO606" s="89">
        <v>614662</v>
      </c>
      <c r="AP606" s="89">
        <v>24892592</v>
      </c>
      <c r="AQ606" s="89">
        <v>0</v>
      </c>
      <c r="AR606" s="89">
        <v>0</v>
      </c>
      <c r="AS606" s="89">
        <v>0</v>
      </c>
      <c r="AT606" s="89">
        <v>381663405</v>
      </c>
      <c r="AU606" s="89">
        <v>372134</v>
      </c>
      <c r="AV606" s="89">
        <v>15721369</v>
      </c>
      <c r="AW606" s="89">
        <v>0</v>
      </c>
      <c r="AX606" s="89">
        <v>0</v>
      </c>
      <c r="AY606" s="89">
        <v>0</v>
      </c>
      <c r="AZ606" s="65">
        <f t="shared" si="329"/>
        <v>873.17085369005986</v>
      </c>
      <c r="BA606" s="65">
        <f t="shared" si="329"/>
        <v>951.48916408668731</v>
      </c>
      <c r="BB606" s="65">
        <f t="shared" si="329"/>
        <v>990.82880229271984</v>
      </c>
      <c r="BC606" s="65">
        <f t="shared" si="327"/>
        <v>0</v>
      </c>
      <c r="BD606" s="65">
        <f t="shared" si="327"/>
        <v>0</v>
      </c>
      <c r="BE606" s="65">
        <f t="shared" si="327"/>
        <v>0</v>
      </c>
      <c r="BF606" s="65">
        <f t="shared" si="330"/>
        <v>545.06290888993306</v>
      </c>
      <c r="BG606" s="65">
        <f t="shared" si="330"/>
        <v>576.05882352941171</v>
      </c>
      <c r="BH606" s="65">
        <f t="shared" si="330"/>
        <v>625.77594236357118</v>
      </c>
      <c r="BI606" s="65">
        <f t="shared" si="328"/>
        <v>0</v>
      </c>
      <c r="BJ606" s="65">
        <f t="shared" si="328"/>
        <v>0</v>
      </c>
      <c r="BK606" s="65">
        <f t="shared" si="328"/>
        <v>0</v>
      </c>
    </row>
    <row r="607" spans="2:63" hidden="1" outlineLevel="1">
      <c r="B607" s="56" t="s">
        <v>43</v>
      </c>
      <c r="C607" s="56" t="s">
        <v>39</v>
      </c>
      <c r="D607" s="88">
        <f t="shared" si="302"/>
        <v>0</v>
      </c>
      <c r="E607" s="88">
        <f t="shared" si="303"/>
        <v>0</v>
      </c>
      <c r="F607" s="65">
        <f t="shared" si="304"/>
        <v>0</v>
      </c>
      <c r="G607" s="65">
        <f t="shared" si="305"/>
        <v>0</v>
      </c>
      <c r="H607" s="65">
        <f t="shared" si="306"/>
        <v>0</v>
      </c>
      <c r="J607" s="88">
        <f t="shared" si="307"/>
        <v>0.30233918275901323</v>
      </c>
      <c r="K607" s="88">
        <f t="shared" si="308"/>
        <v>0.12386860133278009</v>
      </c>
      <c r="L607" s="88">
        <f t="shared" si="309"/>
        <v>0.13222723531624195</v>
      </c>
      <c r="M607" s="88">
        <f t="shared" si="310"/>
        <v>0.1679988102863024</v>
      </c>
      <c r="N607" s="88">
        <f t="shared" si="311"/>
        <v>0.21758625555448893</v>
      </c>
      <c r="O607" s="88">
        <f t="shared" si="312"/>
        <v>5.5979914751173407E-2</v>
      </c>
      <c r="P607" s="65">
        <f t="shared" si="313"/>
        <v>0</v>
      </c>
      <c r="Q607" s="65">
        <f t="shared" si="313"/>
        <v>0</v>
      </c>
      <c r="R607" s="65">
        <f t="shared" si="313"/>
        <v>0</v>
      </c>
      <c r="S607" s="65">
        <f t="shared" si="301"/>
        <v>0</v>
      </c>
      <c r="T607" s="65">
        <f t="shared" si="314"/>
        <v>0</v>
      </c>
      <c r="U607" s="65">
        <f t="shared" si="314"/>
        <v>0</v>
      </c>
      <c r="V607" s="89">
        <f t="shared" si="315"/>
        <v>0</v>
      </c>
      <c r="W607" s="89">
        <f t="shared" si="316"/>
        <v>0</v>
      </c>
      <c r="X607" s="89">
        <f t="shared" si="317"/>
        <v>0</v>
      </c>
      <c r="Y607" s="89">
        <f t="shared" si="318"/>
        <v>0</v>
      </c>
      <c r="Z607" s="89">
        <f t="shared" si="319"/>
        <v>0</v>
      </c>
      <c r="AA607" s="89">
        <f t="shared" si="319"/>
        <v>0</v>
      </c>
      <c r="AB607" s="89">
        <f t="shared" si="320"/>
        <v>0</v>
      </c>
      <c r="AC607" s="89">
        <f t="shared" si="321"/>
        <v>0</v>
      </c>
      <c r="AD607" s="89">
        <f t="shared" si="322"/>
        <v>0</v>
      </c>
      <c r="AE607" s="89">
        <f t="shared" si="323"/>
        <v>0</v>
      </c>
      <c r="AF607" s="89">
        <f t="shared" si="324"/>
        <v>0</v>
      </c>
      <c r="AG607" s="89">
        <f t="shared" si="324"/>
        <v>0</v>
      </c>
      <c r="AH607" s="65">
        <v>0</v>
      </c>
      <c r="AI607" s="65">
        <v>0</v>
      </c>
      <c r="AJ607" s="65">
        <v>0</v>
      </c>
      <c r="AK607" s="65">
        <v>0</v>
      </c>
      <c r="AL607" s="65">
        <v>0</v>
      </c>
      <c r="AM607" s="65">
        <v>0</v>
      </c>
      <c r="AN607" s="89">
        <v>0</v>
      </c>
      <c r="AO607" s="89">
        <v>0</v>
      </c>
      <c r="AP607" s="89">
        <v>0</v>
      </c>
      <c r="AQ607" s="89">
        <v>0</v>
      </c>
      <c r="AR607" s="89">
        <v>0</v>
      </c>
      <c r="AS607" s="89">
        <v>0</v>
      </c>
      <c r="AT607" s="89">
        <v>0</v>
      </c>
      <c r="AU607" s="89">
        <v>0</v>
      </c>
      <c r="AV607" s="89">
        <v>0</v>
      </c>
      <c r="AW607" s="89">
        <v>0</v>
      </c>
      <c r="AX607" s="89">
        <v>0</v>
      </c>
      <c r="AY607" s="89">
        <v>0</v>
      </c>
      <c r="AZ607" s="65">
        <f t="shared" si="329"/>
        <v>0</v>
      </c>
      <c r="BA607" s="65">
        <f t="shared" si="329"/>
        <v>0</v>
      </c>
      <c r="BB607" s="65">
        <f t="shared" si="329"/>
        <v>0</v>
      </c>
      <c r="BC607" s="65">
        <f t="shared" si="327"/>
        <v>0</v>
      </c>
      <c r="BD607" s="65">
        <f t="shared" si="327"/>
        <v>0</v>
      </c>
      <c r="BE607" s="65">
        <f t="shared" si="327"/>
        <v>0</v>
      </c>
      <c r="BF607" s="65">
        <f t="shared" si="330"/>
        <v>0</v>
      </c>
      <c r="BG607" s="65">
        <f t="shared" si="330"/>
        <v>0</v>
      </c>
      <c r="BH607" s="65">
        <f t="shared" si="330"/>
        <v>0</v>
      </c>
      <c r="BI607" s="65">
        <f t="shared" si="328"/>
        <v>0</v>
      </c>
      <c r="BJ607" s="65">
        <f t="shared" si="328"/>
        <v>0</v>
      </c>
      <c r="BK607" s="65">
        <f t="shared" si="328"/>
        <v>0</v>
      </c>
    </row>
    <row r="608" spans="2:63" hidden="1" outlineLevel="1">
      <c r="B608" s="56" t="s">
        <v>43</v>
      </c>
      <c r="C608" s="56" t="s">
        <v>38</v>
      </c>
      <c r="D608" s="88">
        <f t="shared" si="302"/>
        <v>0</v>
      </c>
      <c r="E608" s="88">
        <f t="shared" si="303"/>
        <v>0</v>
      </c>
      <c r="F608" s="65">
        <f t="shared" si="304"/>
        <v>0</v>
      </c>
      <c r="G608" s="65">
        <f t="shared" si="305"/>
        <v>0</v>
      </c>
      <c r="H608" s="65">
        <f t="shared" si="306"/>
        <v>0</v>
      </c>
      <c r="J608" s="88">
        <f t="shared" si="307"/>
        <v>0.30233918275901323</v>
      </c>
      <c r="K608" s="88">
        <f t="shared" si="308"/>
        <v>0.12386860133278009</v>
      </c>
      <c r="L608" s="88">
        <f t="shared" si="309"/>
        <v>0.13222723531624195</v>
      </c>
      <c r="M608" s="88">
        <f t="shared" si="310"/>
        <v>0.1679988102863024</v>
      </c>
      <c r="N608" s="88">
        <f t="shared" si="311"/>
        <v>0.21758625555448893</v>
      </c>
      <c r="O608" s="88">
        <f t="shared" si="312"/>
        <v>5.5979914751173407E-2</v>
      </c>
      <c r="P608" s="65">
        <f t="shared" si="313"/>
        <v>0</v>
      </c>
      <c r="Q608" s="65">
        <f t="shared" si="313"/>
        <v>0</v>
      </c>
      <c r="R608" s="65">
        <f t="shared" si="313"/>
        <v>0</v>
      </c>
      <c r="S608" s="65">
        <f t="shared" si="301"/>
        <v>0</v>
      </c>
      <c r="T608" s="65">
        <f t="shared" si="314"/>
        <v>0</v>
      </c>
      <c r="U608" s="65">
        <f t="shared" si="314"/>
        <v>0</v>
      </c>
      <c r="V608" s="89">
        <f t="shared" si="315"/>
        <v>0</v>
      </c>
      <c r="W608" s="89">
        <f t="shared" si="316"/>
        <v>0</v>
      </c>
      <c r="X608" s="89">
        <f t="shared" si="317"/>
        <v>0</v>
      </c>
      <c r="Y608" s="89">
        <f t="shared" si="318"/>
        <v>0</v>
      </c>
      <c r="Z608" s="89">
        <f t="shared" si="319"/>
        <v>0</v>
      </c>
      <c r="AA608" s="89">
        <f t="shared" si="319"/>
        <v>0</v>
      </c>
      <c r="AB608" s="89">
        <f t="shared" si="320"/>
        <v>0</v>
      </c>
      <c r="AC608" s="89">
        <f t="shared" si="321"/>
        <v>0</v>
      </c>
      <c r="AD608" s="89">
        <f t="shared" si="322"/>
        <v>0</v>
      </c>
      <c r="AE608" s="89">
        <f t="shared" si="323"/>
        <v>0</v>
      </c>
      <c r="AF608" s="89">
        <f t="shared" si="324"/>
        <v>0</v>
      </c>
      <c r="AG608" s="89">
        <f t="shared" si="324"/>
        <v>0</v>
      </c>
      <c r="AH608" s="65">
        <v>0</v>
      </c>
      <c r="AI608" s="65">
        <v>0</v>
      </c>
      <c r="AJ608" s="65">
        <v>0</v>
      </c>
      <c r="AK608" s="65">
        <v>0</v>
      </c>
      <c r="AL608" s="65">
        <v>0</v>
      </c>
      <c r="AM608" s="65">
        <v>0</v>
      </c>
      <c r="AN608" s="89">
        <v>0</v>
      </c>
      <c r="AO608" s="89">
        <v>0</v>
      </c>
      <c r="AP608" s="89">
        <v>0</v>
      </c>
      <c r="AQ608" s="89">
        <v>0</v>
      </c>
      <c r="AR608" s="89">
        <v>0</v>
      </c>
      <c r="AS608" s="89">
        <v>0</v>
      </c>
      <c r="AT608" s="89">
        <v>0</v>
      </c>
      <c r="AU608" s="89">
        <v>0</v>
      </c>
      <c r="AV608" s="89">
        <v>0</v>
      </c>
      <c r="AW608" s="89">
        <v>0</v>
      </c>
      <c r="AX608" s="89">
        <v>0</v>
      </c>
      <c r="AY608" s="89">
        <v>0</v>
      </c>
      <c r="AZ608" s="65">
        <f t="shared" si="329"/>
        <v>0</v>
      </c>
      <c r="BA608" s="65">
        <f t="shared" si="329"/>
        <v>0</v>
      </c>
      <c r="BB608" s="65">
        <f t="shared" si="329"/>
        <v>0</v>
      </c>
      <c r="BC608" s="65">
        <f t="shared" si="327"/>
        <v>0</v>
      </c>
      <c r="BD608" s="65">
        <f t="shared" si="327"/>
        <v>0</v>
      </c>
      <c r="BE608" s="65">
        <f t="shared" si="327"/>
        <v>0</v>
      </c>
      <c r="BF608" s="65">
        <f t="shared" si="330"/>
        <v>0</v>
      </c>
      <c r="BG608" s="65">
        <f t="shared" si="330"/>
        <v>0</v>
      </c>
      <c r="BH608" s="65">
        <f t="shared" si="330"/>
        <v>0</v>
      </c>
      <c r="BI608" s="65">
        <f t="shared" si="328"/>
        <v>0</v>
      </c>
      <c r="BJ608" s="65">
        <f t="shared" si="328"/>
        <v>0</v>
      </c>
      <c r="BK608" s="65">
        <f t="shared" si="328"/>
        <v>0</v>
      </c>
    </row>
    <row r="609" spans="2:63" hidden="1" outlineLevel="1">
      <c r="B609" s="56" t="s">
        <v>43</v>
      </c>
      <c r="C609" s="56" t="s">
        <v>37</v>
      </c>
      <c r="D609" s="88">
        <f t="shared" si="302"/>
        <v>0</v>
      </c>
      <c r="E609" s="88">
        <f t="shared" si="303"/>
        <v>0</v>
      </c>
      <c r="F609" s="65">
        <f t="shared" si="304"/>
        <v>0</v>
      </c>
      <c r="G609" s="65">
        <f t="shared" si="305"/>
        <v>0</v>
      </c>
      <c r="H609" s="65">
        <f t="shared" si="306"/>
        <v>0</v>
      </c>
      <c r="J609" s="88">
        <f t="shared" si="307"/>
        <v>0.30233918275901323</v>
      </c>
      <c r="K609" s="88">
        <f t="shared" si="308"/>
        <v>0.12386860133278009</v>
      </c>
      <c r="L609" s="88">
        <f t="shared" si="309"/>
        <v>0.13222723531624195</v>
      </c>
      <c r="M609" s="88">
        <f t="shared" si="310"/>
        <v>0.1679988102863024</v>
      </c>
      <c r="N609" s="88">
        <f t="shared" si="311"/>
        <v>0.21758625555448893</v>
      </c>
      <c r="O609" s="88">
        <f t="shared" si="312"/>
        <v>5.5979914751173407E-2</v>
      </c>
      <c r="P609" s="65">
        <f t="shared" si="313"/>
        <v>0</v>
      </c>
      <c r="Q609" s="65">
        <f t="shared" si="313"/>
        <v>0</v>
      </c>
      <c r="R609" s="65">
        <f t="shared" si="313"/>
        <v>0</v>
      </c>
      <c r="S609" s="65">
        <f t="shared" si="301"/>
        <v>0</v>
      </c>
      <c r="T609" s="65">
        <f t="shared" si="314"/>
        <v>0</v>
      </c>
      <c r="U609" s="65">
        <f t="shared" si="314"/>
        <v>0</v>
      </c>
      <c r="V609" s="89">
        <f t="shared" si="315"/>
        <v>0</v>
      </c>
      <c r="W609" s="89">
        <f t="shared" si="316"/>
        <v>0</v>
      </c>
      <c r="X609" s="89">
        <f t="shared" si="317"/>
        <v>0</v>
      </c>
      <c r="Y609" s="89">
        <f t="shared" si="318"/>
        <v>0</v>
      </c>
      <c r="Z609" s="89">
        <f t="shared" si="319"/>
        <v>0</v>
      </c>
      <c r="AA609" s="89">
        <f t="shared" si="319"/>
        <v>0</v>
      </c>
      <c r="AB609" s="89">
        <f t="shared" si="320"/>
        <v>0</v>
      </c>
      <c r="AC609" s="89">
        <f t="shared" si="321"/>
        <v>0</v>
      </c>
      <c r="AD609" s="89">
        <f t="shared" si="322"/>
        <v>0</v>
      </c>
      <c r="AE609" s="89">
        <f t="shared" si="323"/>
        <v>0</v>
      </c>
      <c r="AF609" s="89">
        <f t="shared" si="324"/>
        <v>0</v>
      </c>
      <c r="AG609" s="89">
        <f t="shared" si="324"/>
        <v>0</v>
      </c>
      <c r="AH609" s="65">
        <v>0</v>
      </c>
      <c r="AI609" s="65">
        <v>0</v>
      </c>
      <c r="AJ609" s="65">
        <v>0</v>
      </c>
      <c r="AK609" s="65">
        <v>0</v>
      </c>
      <c r="AL609" s="65">
        <v>0</v>
      </c>
      <c r="AM609" s="65">
        <v>0</v>
      </c>
      <c r="AN609" s="89">
        <v>0</v>
      </c>
      <c r="AO609" s="89">
        <v>0</v>
      </c>
      <c r="AP609" s="89">
        <v>0</v>
      </c>
      <c r="AQ609" s="89">
        <v>0</v>
      </c>
      <c r="AR609" s="89">
        <v>0</v>
      </c>
      <c r="AS609" s="89">
        <v>0</v>
      </c>
      <c r="AT609" s="89">
        <v>0</v>
      </c>
      <c r="AU609" s="89">
        <v>0</v>
      </c>
      <c r="AV609" s="89">
        <v>0</v>
      </c>
      <c r="AW609" s="89">
        <v>0</v>
      </c>
      <c r="AX609" s="89">
        <v>0</v>
      </c>
      <c r="AY609" s="89">
        <v>0</v>
      </c>
      <c r="AZ609" s="65">
        <f t="shared" si="329"/>
        <v>0</v>
      </c>
      <c r="BA609" s="65">
        <f t="shared" si="329"/>
        <v>0</v>
      </c>
      <c r="BB609" s="65">
        <f t="shared" si="329"/>
        <v>0</v>
      </c>
      <c r="BC609" s="65">
        <f t="shared" si="327"/>
        <v>0</v>
      </c>
      <c r="BD609" s="65">
        <f t="shared" si="327"/>
        <v>0</v>
      </c>
      <c r="BE609" s="65">
        <f t="shared" si="327"/>
        <v>0</v>
      </c>
      <c r="BF609" s="65">
        <f t="shared" si="330"/>
        <v>0</v>
      </c>
      <c r="BG609" s="65">
        <f t="shared" si="330"/>
        <v>0</v>
      </c>
      <c r="BH609" s="65">
        <f t="shared" si="330"/>
        <v>0</v>
      </c>
      <c r="BI609" s="65">
        <f t="shared" si="328"/>
        <v>0</v>
      </c>
      <c r="BJ609" s="65">
        <f t="shared" si="328"/>
        <v>0</v>
      </c>
      <c r="BK609" s="65">
        <f t="shared" si="328"/>
        <v>0</v>
      </c>
    </row>
    <row r="610" spans="2:63" hidden="1" outlineLevel="1">
      <c r="B610" s="56" t="s">
        <v>43</v>
      </c>
      <c r="C610" s="56" t="s">
        <v>36</v>
      </c>
      <c r="D610" s="88">
        <f t="shared" si="302"/>
        <v>0</v>
      </c>
      <c r="E610" s="88">
        <f t="shared" si="303"/>
        <v>0</v>
      </c>
      <c r="F610" s="65">
        <f t="shared" si="304"/>
        <v>0</v>
      </c>
      <c r="G610" s="65">
        <f t="shared" si="305"/>
        <v>0</v>
      </c>
      <c r="H610" s="65">
        <f t="shared" si="306"/>
        <v>0</v>
      </c>
      <c r="J610" s="88">
        <f t="shared" si="307"/>
        <v>0.30233918275901323</v>
      </c>
      <c r="K610" s="88">
        <f t="shared" si="308"/>
        <v>0.12386860133278009</v>
      </c>
      <c r="L610" s="88">
        <f t="shared" si="309"/>
        <v>0.13222723531624195</v>
      </c>
      <c r="M610" s="88">
        <f t="shared" si="310"/>
        <v>0.1679988102863024</v>
      </c>
      <c r="N610" s="88">
        <f t="shared" si="311"/>
        <v>0.21758625555448893</v>
      </c>
      <c r="O610" s="88">
        <f t="shared" si="312"/>
        <v>5.5979914751173407E-2</v>
      </c>
      <c r="P610" s="65">
        <f t="shared" si="313"/>
        <v>0</v>
      </c>
      <c r="Q610" s="65">
        <f t="shared" si="313"/>
        <v>0</v>
      </c>
      <c r="R610" s="65">
        <f t="shared" si="313"/>
        <v>0</v>
      </c>
      <c r="S610" s="65">
        <f t="shared" si="301"/>
        <v>0</v>
      </c>
      <c r="T610" s="65">
        <f t="shared" si="314"/>
        <v>0</v>
      </c>
      <c r="U610" s="65">
        <f t="shared" si="314"/>
        <v>0</v>
      </c>
      <c r="V610" s="89">
        <f t="shared" si="315"/>
        <v>0</v>
      </c>
      <c r="W610" s="89">
        <f t="shared" si="316"/>
        <v>0</v>
      </c>
      <c r="X610" s="89">
        <f t="shared" si="317"/>
        <v>0</v>
      </c>
      <c r="Y610" s="89">
        <f t="shared" si="318"/>
        <v>0</v>
      </c>
      <c r="Z610" s="89">
        <f t="shared" si="319"/>
        <v>0</v>
      </c>
      <c r="AA610" s="89">
        <f t="shared" si="319"/>
        <v>0</v>
      </c>
      <c r="AB610" s="89">
        <f t="shared" si="320"/>
        <v>0</v>
      </c>
      <c r="AC610" s="89">
        <f t="shared" si="321"/>
        <v>0</v>
      </c>
      <c r="AD610" s="89">
        <f t="shared" si="322"/>
        <v>0</v>
      </c>
      <c r="AE610" s="89">
        <f t="shared" si="323"/>
        <v>0</v>
      </c>
      <c r="AF610" s="89">
        <f t="shared" si="324"/>
        <v>0</v>
      </c>
      <c r="AG610" s="89">
        <f t="shared" si="324"/>
        <v>0</v>
      </c>
      <c r="AH610" s="65">
        <v>0</v>
      </c>
      <c r="AI610" s="65">
        <v>0</v>
      </c>
      <c r="AJ610" s="65">
        <v>0</v>
      </c>
      <c r="AK610" s="65">
        <v>0</v>
      </c>
      <c r="AL610" s="65">
        <v>0</v>
      </c>
      <c r="AM610" s="65">
        <v>0</v>
      </c>
      <c r="AN610" s="89">
        <v>0</v>
      </c>
      <c r="AO610" s="89">
        <v>0</v>
      </c>
      <c r="AP610" s="89">
        <v>0</v>
      </c>
      <c r="AQ610" s="89">
        <v>0</v>
      </c>
      <c r="AR610" s="89">
        <v>0</v>
      </c>
      <c r="AS610" s="89">
        <v>0</v>
      </c>
      <c r="AT610" s="89">
        <v>0</v>
      </c>
      <c r="AU610" s="89">
        <v>0</v>
      </c>
      <c r="AV610" s="89">
        <v>0</v>
      </c>
      <c r="AW610" s="89">
        <v>0</v>
      </c>
      <c r="AX610" s="89">
        <v>0</v>
      </c>
      <c r="AY610" s="89">
        <v>0</v>
      </c>
      <c r="AZ610" s="65">
        <f t="shared" si="329"/>
        <v>0</v>
      </c>
      <c r="BA610" s="65">
        <f t="shared" si="329"/>
        <v>0</v>
      </c>
      <c r="BB610" s="65">
        <f t="shared" si="329"/>
        <v>0</v>
      </c>
      <c r="BC610" s="65">
        <f t="shared" si="327"/>
        <v>0</v>
      </c>
      <c r="BD610" s="65">
        <f t="shared" si="327"/>
        <v>0</v>
      </c>
      <c r="BE610" s="65">
        <f t="shared" si="327"/>
        <v>0</v>
      </c>
      <c r="BF610" s="65">
        <f t="shared" si="330"/>
        <v>0</v>
      </c>
      <c r="BG610" s="65">
        <f t="shared" si="330"/>
        <v>0</v>
      </c>
      <c r="BH610" s="65">
        <f t="shared" si="330"/>
        <v>0</v>
      </c>
      <c r="BI610" s="65">
        <f t="shared" si="328"/>
        <v>0</v>
      </c>
      <c r="BJ610" s="65">
        <f t="shared" si="328"/>
        <v>0</v>
      </c>
      <c r="BK610" s="65">
        <f t="shared" si="328"/>
        <v>0</v>
      </c>
    </row>
    <row r="611" spans="2:63" hidden="1" outlineLevel="1">
      <c r="B611" s="56" t="s">
        <v>43</v>
      </c>
      <c r="C611" s="56" t="s">
        <v>35</v>
      </c>
      <c r="D611" s="88">
        <f t="shared" si="302"/>
        <v>0</v>
      </c>
      <c r="E611" s="88">
        <f t="shared" si="303"/>
        <v>0</v>
      </c>
      <c r="F611" s="65">
        <f t="shared" si="304"/>
        <v>0</v>
      </c>
      <c r="G611" s="65">
        <f t="shared" si="305"/>
        <v>0</v>
      </c>
      <c r="H611" s="65">
        <f t="shared" si="306"/>
        <v>0</v>
      </c>
      <c r="J611" s="88">
        <f t="shared" si="307"/>
        <v>0.30233918275901323</v>
      </c>
      <c r="K611" s="88">
        <f t="shared" si="308"/>
        <v>0.12386860133278009</v>
      </c>
      <c r="L611" s="88">
        <f t="shared" si="309"/>
        <v>0.13222723531624195</v>
      </c>
      <c r="M611" s="88">
        <f t="shared" si="310"/>
        <v>0.1679988102863024</v>
      </c>
      <c r="N611" s="88">
        <f t="shared" si="311"/>
        <v>0.21758625555448893</v>
      </c>
      <c r="O611" s="88">
        <f t="shared" si="312"/>
        <v>5.5979914751173407E-2</v>
      </c>
      <c r="P611" s="65">
        <f t="shared" si="313"/>
        <v>0</v>
      </c>
      <c r="Q611" s="65">
        <f t="shared" si="313"/>
        <v>0</v>
      </c>
      <c r="R611" s="65">
        <f t="shared" si="313"/>
        <v>0</v>
      </c>
      <c r="S611" s="65">
        <f t="shared" si="301"/>
        <v>0</v>
      </c>
      <c r="T611" s="65">
        <f t="shared" si="314"/>
        <v>0</v>
      </c>
      <c r="U611" s="65">
        <f t="shared" si="314"/>
        <v>0</v>
      </c>
      <c r="V611" s="89">
        <f t="shared" si="315"/>
        <v>0</v>
      </c>
      <c r="W611" s="89">
        <f t="shared" si="316"/>
        <v>0</v>
      </c>
      <c r="X611" s="89">
        <f t="shared" si="317"/>
        <v>0</v>
      </c>
      <c r="Y611" s="89">
        <f t="shared" si="318"/>
        <v>0</v>
      </c>
      <c r="Z611" s="89">
        <f t="shared" si="319"/>
        <v>0</v>
      </c>
      <c r="AA611" s="89">
        <f t="shared" si="319"/>
        <v>0</v>
      </c>
      <c r="AB611" s="89">
        <f t="shared" si="320"/>
        <v>0</v>
      </c>
      <c r="AC611" s="89">
        <f t="shared" si="321"/>
        <v>0</v>
      </c>
      <c r="AD611" s="89">
        <f t="shared" si="322"/>
        <v>0</v>
      </c>
      <c r="AE611" s="89">
        <f t="shared" si="323"/>
        <v>0</v>
      </c>
      <c r="AF611" s="89">
        <f t="shared" si="324"/>
        <v>0</v>
      </c>
      <c r="AG611" s="89">
        <f t="shared" si="324"/>
        <v>0</v>
      </c>
      <c r="AH611" s="65">
        <v>0</v>
      </c>
      <c r="AI611" s="65">
        <v>0</v>
      </c>
      <c r="AJ611" s="65">
        <v>0</v>
      </c>
      <c r="AK611" s="65">
        <v>0</v>
      </c>
      <c r="AL611" s="65">
        <v>0</v>
      </c>
      <c r="AM611" s="65">
        <v>0</v>
      </c>
      <c r="AN611" s="89">
        <v>0</v>
      </c>
      <c r="AO611" s="89">
        <v>0</v>
      </c>
      <c r="AP611" s="89">
        <v>0</v>
      </c>
      <c r="AQ611" s="89">
        <v>0</v>
      </c>
      <c r="AR611" s="89">
        <v>0</v>
      </c>
      <c r="AS611" s="89">
        <v>0</v>
      </c>
      <c r="AT611" s="89">
        <v>0</v>
      </c>
      <c r="AU611" s="89">
        <v>0</v>
      </c>
      <c r="AV611" s="89">
        <v>0</v>
      </c>
      <c r="AW611" s="89">
        <v>0</v>
      </c>
      <c r="AX611" s="89">
        <v>0</v>
      </c>
      <c r="AY611" s="89">
        <v>0</v>
      </c>
      <c r="AZ611" s="65">
        <f t="shared" si="329"/>
        <v>0</v>
      </c>
      <c r="BA611" s="65">
        <f t="shared" si="329"/>
        <v>0</v>
      </c>
      <c r="BB611" s="65">
        <f t="shared" si="329"/>
        <v>0</v>
      </c>
      <c r="BC611" s="65">
        <f t="shared" si="327"/>
        <v>0</v>
      </c>
      <c r="BD611" s="65">
        <f t="shared" si="327"/>
        <v>0</v>
      </c>
      <c r="BE611" s="65">
        <f t="shared" si="327"/>
        <v>0</v>
      </c>
      <c r="BF611" s="65">
        <f t="shared" si="330"/>
        <v>0</v>
      </c>
      <c r="BG611" s="65">
        <f t="shared" si="330"/>
        <v>0</v>
      </c>
      <c r="BH611" s="65">
        <f t="shared" si="330"/>
        <v>0</v>
      </c>
      <c r="BI611" s="65">
        <f t="shared" si="328"/>
        <v>0</v>
      </c>
      <c r="BJ611" s="65">
        <f t="shared" si="328"/>
        <v>0</v>
      </c>
      <c r="BK611" s="65">
        <f t="shared" si="328"/>
        <v>0</v>
      </c>
    </row>
    <row r="612" spans="2:63" hidden="1" outlineLevel="1">
      <c r="B612" s="56" t="s">
        <v>43</v>
      </c>
      <c r="C612" s="56" t="s">
        <v>34</v>
      </c>
      <c r="D612" s="88">
        <f t="shared" si="302"/>
        <v>0</v>
      </c>
      <c r="E612" s="88">
        <f t="shared" si="303"/>
        <v>0</v>
      </c>
      <c r="F612" s="65">
        <f t="shared" si="304"/>
        <v>0</v>
      </c>
      <c r="G612" s="65">
        <f t="shared" si="305"/>
        <v>0</v>
      </c>
      <c r="H612" s="65">
        <f t="shared" si="306"/>
        <v>0</v>
      </c>
      <c r="J612" s="88">
        <f t="shared" si="307"/>
        <v>0.30233918275901323</v>
      </c>
      <c r="K612" s="88">
        <f t="shared" si="308"/>
        <v>0.12386860133278009</v>
      </c>
      <c r="L612" s="88">
        <f t="shared" si="309"/>
        <v>0.13222723531624195</v>
      </c>
      <c r="M612" s="88">
        <f t="shared" si="310"/>
        <v>0.1679988102863024</v>
      </c>
      <c r="N612" s="88">
        <f t="shared" si="311"/>
        <v>0.21758625555448893</v>
      </c>
      <c r="O612" s="88">
        <f t="shared" si="312"/>
        <v>5.5979914751173407E-2</v>
      </c>
      <c r="P612" s="65">
        <f t="shared" si="313"/>
        <v>0</v>
      </c>
      <c r="Q612" s="65">
        <f t="shared" si="313"/>
        <v>0</v>
      </c>
      <c r="R612" s="65">
        <f t="shared" si="313"/>
        <v>0</v>
      </c>
      <c r="S612" s="65">
        <f t="shared" si="301"/>
        <v>0</v>
      </c>
      <c r="T612" s="65">
        <f t="shared" si="314"/>
        <v>0</v>
      </c>
      <c r="U612" s="65">
        <f t="shared" si="314"/>
        <v>0</v>
      </c>
      <c r="V612" s="89">
        <f t="shared" si="315"/>
        <v>0</v>
      </c>
      <c r="W612" s="89">
        <f t="shared" si="316"/>
        <v>0</v>
      </c>
      <c r="X612" s="89">
        <f t="shared" si="317"/>
        <v>0</v>
      </c>
      <c r="Y612" s="89">
        <f t="shared" si="318"/>
        <v>0</v>
      </c>
      <c r="Z612" s="89">
        <f t="shared" si="319"/>
        <v>0</v>
      </c>
      <c r="AA612" s="89">
        <f t="shared" si="319"/>
        <v>0</v>
      </c>
      <c r="AB612" s="89">
        <f t="shared" si="320"/>
        <v>0</v>
      </c>
      <c r="AC612" s="89">
        <f t="shared" si="321"/>
        <v>0</v>
      </c>
      <c r="AD612" s="89">
        <f t="shared" si="322"/>
        <v>0</v>
      </c>
      <c r="AE612" s="89">
        <f t="shared" si="323"/>
        <v>0</v>
      </c>
      <c r="AF612" s="89">
        <f t="shared" si="324"/>
        <v>0</v>
      </c>
      <c r="AG612" s="89">
        <f t="shared" si="324"/>
        <v>0</v>
      </c>
      <c r="AH612" s="65">
        <v>0</v>
      </c>
      <c r="AI612" s="65">
        <v>0</v>
      </c>
      <c r="AJ612" s="65">
        <v>0</v>
      </c>
      <c r="AK612" s="65">
        <v>0</v>
      </c>
      <c r="AL612" s="65">
        <v>0</v>
      </c>
      <c r="AM612" s="65">
        <v>0</v>
      </c>
      <c r="AN612" s="89">
        <v>0</v>
      </c>
      <c r="AO612" s="89">
        <v>0</v>
      </c>
      <c r="AP612" s="89">
        <v>0</v>
      </c>
      <c r="AQ612" s="89">
        <v>0</v>
      </c>
      <c r="AR612" s="89">
        <v>0</v>
      </c>
      <c r="AS612" s="89">
        <v>0</v>
      </c>
      <c r="AT612" s="89">
        <v>0</v>
      </c>
      <c r="AU612" s="89">
        <v>0</v>
      </c>
      <c r="AV612" s="89">
        <v>0</v>
      </c>
      <c r="AW612" s="89">
        <v>0</v>
      </c>
      <c r="AX612" s="89">
        <v>0</v>
      </c>
      <c r="AY612" s="89">
        <v>0</v>
      </c>
      <c r="AZ612" s="65">
        <f t="shared" si="329"/>
        <v>0</v>
      </c>
      <c r="BA612" s="65">
        <f t="shared" si="329"/>
        <v>0</v>
      </c>
      <c r="BB612" s="65">
        <f t="shared" si="329"/>
        <v>0</v>
      </c>
      <c r="BC612" s="65">
        <f t="shared" si="327"/>
        <v>0</v>
      </c>
      <c r="BD612" s="65">
        <f t="shared" si="327"/>
        <v>0</v>
      </c>
      <c r="BE612" s="65">
        <f t="shared" si="327"/>
        <v>0</v>
      </c>
      <c r="BF612" s="65">
        <f t="shared" si="330"/>
        <v>0</v>
      </c>
      <c r="BG612" s="65">
        <f t="shared" si="330"/>
        <v>0</v>
      </c>
      <c r="BH612" s="65">
        <f t="shared" si="330"/>
        <v>0</v>
      </c>
      <c r="BI612" s="65">
        <f t="shared" si="328"/>
        <v>0</v>
      </c>
      <c r="BJ612" s="65">
        <f t="shared" si="328"/>
        <v>0</v>
      </c>
      <c r="BK612" s="65">
        <f t="shared" si="328"/>
        <v>0</v>
      </c>
    </row>
    <row r="613" spans="2:63" hidden="1" outlineLevel="1">
      <c r="B613" s="56" t="s">
        <v>43</v>
      </c>
      <c r="C613" s="56" t="s">
        <v>33</v>
      </c>
      <c r="D613" s="88">
        <f t="shared" si="302"/>
        <v>0</v>
      </c>
      <c r="E613" s="88">
        <f t="shared" si="303"/>
        <v>0</v>
      </c>
      <c r="F613" s="65">
        <f t="shared" si="304"/>
        <v>0</v>
      </c>
      <c r="G613" s="65">
        <f t="shared" si="305"/>
        <v>0</v>
      </c>
      <c r="H613" s="65">
        <f t="shared" si="306"/>
        <v>0</v>
      </c>
      <c r="J613" s="88">
        <f t="shared" si="307"/>
        <v>0.30233918275901323</v>
      </c>
      <c r="K613" s="88">
        <f t="shared" si="308"/>
        <v>0.12386860133278009</v>
      </c>
      <c r="L613" s="88">
        <f t="shared" si="309"/>
        <v>0.13222723531624195</v>
      </c>
      <c r="M613" s="88">
        <f t="shared" si="310"/>
        <v>0.1679988102863024</v>
      </c>
      <c r="N613" s="88">
        <f t="shared" si="311"/>
        <v>0.21758625555448893</v>
      </c>
      <c r="O613" s="88">
        <f t="shared" si="312"/>
        <v>5.5979914751173407E-2</v>
      </c>
      <c r="P613" s="65">
        <f t="shared" si="313"/>
        <v>0</v>
      </c>
      <c r="Q613" s="65">
        <f t="shared" si="313"/>
        <v>0</v>
      </c>
      <c r="R613" s="65">
        <f t="shared" si="313"/>
        <v>0</v>
      </c>
      <c r="S613" s="65">
        <f t="shared" si="301"/>
        <v>0</v>
      </c>
      <c r="T613" s="65">
        <f t="shared" si="314"/>
        <v>0</v>
      </c>
      <c r="U613" s="65">
        <f t="shared" si="314"/>
        <v>0</v>
      </c>
      <c r="V613" s="89">
        <f t="shared" si="315"/>
        <v>0</v>
      </c>
      <c r="W613" s="89">
        <f t="shared" si="316"/>
        <v>0</v>
      </c>
      <c r="X613" s="89">
        <f t="shared" si="317"/>
        <v>0</v>
      </c>
      <c r="Y613" s="89">
        <f t="shared" si="318"/>
        <v>0</v>
      </c>
      <c r="Z613" s="89">
        <f t="shared" si="319"/>
        <v>0</v>
      </c>
      <c r="AA613" s="89">
        <f t="shared" si="319"/>
        <v>0</v>
      </c>
      <c r="AB613" s="89">
        <f t="shared" si="320"/>
        <v>0</v>
      </c>
      <c r="AC613" s="89">
        <f t="shared" si="321"/>
        <v>0</v>
      </c>
      <c r="AD613" s="89">
        <f t="shared" si="322"/>
        <v>0</v>
      </c>
      <c r="AE613" s="89">
        <f t="shared" si="323"/>
        <v>0</v>
      </c>
      <c r="AF613" s="89">
        <f t="shared" si="324"/>
        <v>0</v>
      </c>
      <c r="AG613" s="89">
        <f t="shared" si="324"/>
        <v>0</v>
      </c>
      <c r="AH613" s="65">
        <v>0</v>
      </c>
      <c r="AI613" s="65">
        <v>0</v>
      </c>
      <c r="AJ613" s="65">
        <v>0</v>
      </c>
      <c r="AK613" s="65">
        <v>0</v>
      </c>
      <c r="AL613" s="65">
        <v>0</v>
      </c>
      <c r="AM613" s="65">
        <v>0</v>
      </c>
      <c r="AN613" s="89">
        <v>0</v>
      </c>
      <c r="AO613" s="89">
        <v>0</v>
      </c>
      <c r="AP613" s="89">
        <v>0</v>
      </c>
      <c r="AQ613" s="89">
        <v>0</v>
      </c>
      <c r="AR613" s="89">
        <v>0</v>
      </c>
      <c r="AS613" s="89">
        <v>0</v>
      </c>
      <c r="AT613" s="89">
        <v>0</v>
      </c>
      <c r="AU613" s="89">
        <v>0</v>
      </c>
      <c r="AV613" s="89">
        <v>0</v>
      </c>
      <c r="AW613" s="89">
        <v>0</v>
      </c>
      <c r="AX613" s="89">
        <v>0</v>
      </c>
      <c r="AY613" s="89">
        <v>0</v>
      </c>
      <c r="AZ613" s="65">
        <f t="shared" si="329"/>
        <v>0</v>
      </c>
      <c r="BA613" s="65">
        <f t="shared" si="329"/>
        <v>0</v>
      </c>
      <c r="BB613" s="65">
        <f t="shared" si="329"/>
        <v>0</v>
      </c>
      <c r="BC613" s="65">
        <f t="shared" si="327"/>
        <v>0</v>
      </c>
      <c r="BD613" s="65">
        <f t="shared" si="327"/>
        <v>0</v>
      </c>
      <c r="BE613" s="65">
        <f t="shared" si="327"/>
        <v>0</v>
      </c>
      <c r="BF613" s="65">
        <f t="shared" si="330"/>
        <v>0</v>
      </c>
      <c r="BG613" s="65">
        <f t="shared" si="330"/>
        <v>0</v>
      </c>
      <c r="BH613" s="65">
        <f t="shared" si="330"/>
        <v>0</v>
      </c>
      <c r="BI613" s="65">
        <f t="shared" si="328"/>
        <v>0</v>
      </c>
      <c r="BJ613" s="65">
        <f t="shared" si="328"/>
        <v>0</v>
      </c>
      <c r="BK613" s="65">
        <f t="shared" si="328"/>
        <v>0</v>
      </c>
    </row>
    <row r="614" spans="2:63" hidden="1" outlineLevel="1">
      <c r="B614" s="56" t="s">
        <v>43</v>
      </c>
      <c r="C614" s="56" t="s">
        <v>32</v>
      </c>
      <c r="D614" s="88">
        <f t="shared" si="302"/>
        <v>0</v>
      </c>
      <c r="E614" s="88">
        <f t="shared" si="303"/>
        <v>0</v>
      </c>
      <c r="F614" s="65">
        <f t="shared" si="304"/>
        <v>0</v>
      </c>
      <c r="G614" s="65">
        <f t="shared" si="305"/>
        <v>0</v>
      </c>
      <c r="H614" s="65">
        <f t="shared" si="306"/>
        <v>0</v>
      </c>
      <c r="J614" s="88">
        <f t="shared" si="307"/>
        <v>0.30233918275901323</v>
      </c>
      <c r="K614" s="88">
        <f t="shared" si="308"/>
        <v>0.12386860133278009</v>
      </c>
      <c r="L614" s="88">
        <f t="shared" si="309"/>
        <v>0.13222723531624195</v>
      </c>
      <c r="M614" s="88">
        <f t="shared" si="310"/>
        <v>0.1679988102863024</v>
      </c>
      <c r="N614" s="88">
        <f t="shared" si="311"/>
        <v>0.21758625555448893</v>
      </c>
      <c r="O614" s="88">
        <f t="shared" si="312"/>
        <v>5.5979914751173407E-2</v>
      </c>
      <c r="P614" s="65">
        <f t="shared" si="313"/>
        <v>0</v>
      </c>
      <c r="Q614" s="65">
        <f t="shared" si="313"/>
        <v>0</v>
      </c>
      <c r="R614" s="65">
        <f t="shared" si="313"/>
        <v>0</v>
      </c>
      <c r="S614" s="65">
        <f t="shared" si="301"/>
        <v>0</v>
      </c>
      <c r="T614" s="65">
        <f t="shared" si="314"/>
        <v>0</v>
      </c>
      <c r="U614" s="65">
        <f t="shared" si="314"/>
        <v>0</v>
      </c>
      <c r="V614" s="89">
        <f t="shared" si="315"/>
        <v>0</v>
      </c>
      <c r="W614" s="89">
        <f t="shared" si="316"/>
        <v>0</v>
      </c>
      <c r="X614" s="89">
        <f t="shared" si="317"/>
        <v>0</v>
      </c>
      <c r="Y614" s="89">
        <f t="shared" si="318"/>
        <v>0</v>
      </c>
      <c r="Z614" s="89">
        <f t="shared" si="319"/>
        <v>0</v>
      </c>
      <c r="AA614" s="89">
        <f t="shared" si="319"/>
        <v>0</v>
      </c>
      <c r="AB614" s="89">
        <f t="shared" si="320"/>
        <v>0</v>
      </c>
      <c r="AC614" s="89">
        <f t="shared" si="321"/>
        <v>0</v>
      </c>
      <c r="AD614" s="89">
        <f t="shared" si="322"/>
        <v>0</v>
      </c>
      <c r="AE614" s="89">
        <f t="shared" si="323"/>
        <v>0</v>
      </c>
      <c r="AF614" s="89">
        <f t="shared" si="324"/>
        <v>0</v>
      </c>
      <c r="AG614" s="89">
        <f t="shared" si="324"/>
        <v>0</v>
      </c>
      <c r="AH614" s="65">
        <v>0</v>
      </c>
      <c r="AI614" s="65">
        <v>0</v>
      </c>
      <c r="AJ614" s="65">
        <v>0</v>
      </c>
      <c r="AK614" s="65">
        <v>0</v>
      </c>
      <c r="AL614" s="65">
        <v>0</v>
      </c>
      <c r="AM614" s="65">
        <v>0</v>
      </c>
      <c r="AN614" s="89">
        <v>0</v>
      </c>
      <c r="AO614" s="89">
        <v>0</v>
      </c>
      <c r="AP614" s="89">
        <v>0</v>
      </c>
      <c r="AQ614" s="89">
        <v>0</v>
      </c>
      <c r="AR614" s="89">
        <v>0</v>
      </c>
      <c r="AS614" s="89">
        <v>0</v>
      </c>
      <c r="AT614" s="89">
        <v>0</v>
      </c>
      <c r="AU614" s="89">
        <v>0</v>
      </c>
      <c r="AV614" s="89">
        <v>0</v>
      </c>
      <c r="AW614" s="89">
        <v>0</v>
      </c>
      <c r="AX614" s="89">
        <v>0</v>
      </c>
      <c r="AY614" s="89">
        <v>0</v>
      </c>
      <c r="AZ614" s="65">
        <f t="shared" si="329"/>
        <v>0</v>
      </c>
      <c r="BA614" s="65">
        <f t="shared" si="329"/>
        <v>0</v>
      </c>
      <c r="BB614" s="65">
        <f t="shared" si="329"/>
        <v>0</v>
      </c>
      <c r="BC614" s="65">
        <f t="shared" si="327"/>
        <v>0</v>
      </c>
      <c r="BD614" s="65">
        <f t="shared" si="327"/>
        <v>0</v>
      </c>
      <c r="BE614" s="65">
        <f t="shared" si="327"/>
        <v>0</v>
      </c>
      <c r="BF614" s="65">
        <f t="shared" si="330"/>
        <v>0</v>
      </c>
      <c r="BG614" s="65">
        <f t="shared" si="330"/>
        <v>0</v>
      </c>
      <c r="BH614" s="65">
        <f t="shared" si="330"/>
        <v>0</v>
      </c>
      <c r="BI614" s="65">
        <f t="shared" si="328"/>
        <v>0</v>
      </c>
      <c r="BJ614" s="65">
        <f t="shared" si="328"/>
        <v>0</v>
      </c>
      <c r="BK614" s="65">
        <f t="shared" si="328"/>
        <v>0</v>
      </c>
    </row>
    <row r="615" spans="2:63" hidden="1" outlineLevel="1">
      <c r="B615" s="56" t="s">
        <v>43</v>
      </c>
      <c r="C615" s="56" t="s">
        <v>31</v>
      </c>
      <c r="D615" s="88">
        <f t="shared" si="302"/>
        <v>0</v>
      </c>
      <c r="E615" s="88">
        <f t="shared" si="303"/>
        <v>0</v>
      </c>
      <c r="F615" s="65">
        <f t="shared" si="304"/>
        <v>0</v>
      </c>
      <c r="G615" s="65">
        <f t="shared" si="305"/>
        <v>0</v>
      </c>
      <c r="H615" s="65">
        <f t="shared" si="306"/>
        <v>0</v>
      </c>
      <c r="J615" s="88">
        <f t="shared" si="307"/>
        <v>0.30233918275901323</v>
      </c>
      <c r="K615" s="88">
        <f t="shared" si="308"/>
        <v>0.12386860133278009</v>
      </c>
      <c r="L615" s="88">
        <f t="shared" si="309"/>
        <v>0.13222723531624195</v>
      </c>
      <c r="M615" s="88">
        <f t="shared" si="310"/>
        <v>0.1679988102863024</v>
      </c>
      <c r="N615" s="88">
        <f t="shared" si="311"/>
        <v>0.21758625555448893</v>
      </c>
      <c r="O615" s="88">
        <f t="shared" si="312"/>
        <v>5.5979914751173407E-2</v>
      </c>
      <c r="P615" s="65">
        <f t="shared" si="313"/>
        <v>0</v>
      </c>
      <c r="Q615" s="65">
        <f t="shared" si="313"/>
        <v>0</v>
      </c>
      <c r="R615" s="65">
        <f t="shared" si="313"/>
        <v>0</v>
      </c>
      <c r="S615" s="65">
        <f t="shared" si="301"/>
        <v>0</v>
      </c>
      <c r="T615" s="65">
        <f t="shared" si="314"/>
        <v>0</v>
      </c>
      <c r="U615" s="65">
        <f t="shared" si="314"/>
        <v>0</v>
      </c>
      <c r="V615" s="89">
        <f t="shared" si="315"/>
        <v>0</v>
      </c>
      <c r="W615" s="89">
        <f t="shared" si="316"/>
        <v>0</v>
      </c>
      <c r="X615" s="89">
        <f t="shared" si="317"/>
        <v>0</v>
      </c>
      <c r="Y615" s="89">
        <f t="shared" si="318"/>
        <v>0</v>
      </c>
      <c r="Z615" s="89">
        <f t="shared" si="319"/>
        <v>0</v>
      </c>
      <c r="AA615" s="89">
        <f t="shared" si="319"/>
        <v>0</v>
      </c>
      <c r="AB615" s="89">
        <f t="shared" si="320"/>
        <v>0</v>
      </c>
      <c r="AC615" s="89">
        <f t="shared" si="321"/>
        <v>0</v>
      </c>
      <c r="AD615" s="89">
        <f t="shared" si="322"/>
        <v>0</v>
      </c>
      <c r="AE615" s="89">
        <f t="shared" si="323"/>
        <v>0</v>
      </c>
      <c r="AF615" s="89">
        <f t="shared" si="324"/>
        <v>0</v>
      </c>
      <c r="AG615" s="89">
        <f t="shared" si="324"/>
        <v>0</v>
      </c>
      <c r="AH615" s="65">
        <v>0</v>
      </c>
      <c r="AI615" s="65">
        <v>0</v>
      </c>
      <c r="AJ615" s="65">
        <v>0</v>
      </c>
      <c r="AK615" s="65">
        <v>0</v>
      </c>
      <c r="AL615" s="65">
        <v>0</v>
      </c>
      <c r="AM615" s="65">
        <v>0</v>
      </c>
      <c r="AN615" s="89">
        <v>0</v>
      </c>
      <c r="AO615" s="89">
        <v>0</v>
      </c>
      <c r="AP615" s="89">
        <v>0</v>
      </c>
      <c r="AQ615" s="89">
        <v>0</v>
      </c>
      <c r="AR615" s="89">
        <v>0</v>
      </c>
      <c r="AS615" s="89">
        <v>0</v>
      </c>
      <c r="AT615" s="89">
        <v>0</v>
      </c>
      <c r="AU615" s="89">
        <v>0</v>
      </c>
      <c r="AV615" s="89">
        <v>0</v>
      </c>
      <c r="AW615" s="89">
        <v>0</v>
      </c>
      <c r="AX615" s="89">
        <v>0</v>
      </c>
      <c r="AY615" s="89">
        <v>0</v>
      </c>
      <c r="AZ615" s="65">
        <f t="shared" si="329"/>
        <v>0</v>
      </c>
      <c r="BA615" s="65">
        <f t="shared" si="329"/>
        <v>0</v>
      </c>
      <c r="BB615" s="65">
        <f t="shared" si="329"/>
        <v>0</v>
      </c>
      <c r="BC615" s="65">
        <f t="shared" si="327"/>
        <v>0</v>
      </c>
      <c r="BD615" s="65">
        <f t="shared" si="327"/>
        <v>0</v>
      </c>
      <c r="BE615" s="65">
        <f t="shared" si="327"/>
        <v>0</v>
      </c>
      <c r="BF615" s="65">
        <f t="shared" si="330"/>
        <v>0</v>
      </c>
      <c r="BG615" s="65">
        <f t="shared" si="330"/>
        <v>0</v>
      </c>
      <c r="BH615" s="65">
        <f t="shared" si="330"/>
        <v>0</v>
      </c>
      <c r="BI615" s="65">
        <f t="shared" si="328"/>
        <v>0</v>
      </c>
      <c r="BJ615" s="65">
        <f t="shared" si="328"/>
        <v>0</v>
      </c>
      <c r="BK615" s="65">
        <f t="shared" si="328"/>
        <v>0</v>
      </c>
    </row>
    <row r="616" spans="2:63" hidden="1" outlineLevel="1">
      <c r="B616" s="56" t="s">
        <v>43</v>
      </c>
      <c r="C616" s="56" t="s">
        <v>135</v>
      </c>
      <c r="D616" s="88">
        <f t="shared" si="302"/>
        <v>0</v>
      </c>
      <c r="E616" s="88">
        <f t="shared" si="303"/>
        <v>0</v>
      </c>
      <c r="F616" s="65">
        <f t="shared" si="304"/>
        <v>0</v>
      </c>
      <c r="G616" s="65">
        <f t="shared" si="305"/>
        <v>0</v>
      </c>
      <c r="H616" s="65">
        <f t="shared" si="306"/>
        <v>0</v>
      </c>
      <c r="J616" s="88">
        <f t="shared" si="307"/>
        <v>0.30233918275901323</v>
      </c>
      <c r="K616" s="88">
        <f t="shared" si="308"/>
        <v>0.12386860133278009</v>
      </c>
      <c r="L616" s="88">
        <f t="shared" si="309"/>
        <v>0.13222723531624195</v>
      </c>
      <c r="M616" s="88">
        <f t="shared" si="310"/>
        <v>0.1679988102863024</v>
      </c>
      <c r="N616" s="88">
        <f t="shared" si="311"/>
        <v>0.21758625555448893</v>
      </c>
      <c r="O616" s="88">
        <f t="shared" si="312"/>
        <v>5.5979914751173407E-2</v>
      </c>
      <c r="P616" s="65">
        <f t="shared" si="313"/>
        <v>0</v>
      </c>
      <c r="Q616" s="65">
        <f t="shared" si="313"/>
        <v>0</v>
      </c>
      <c r="R616" s="65">
        <f t="shared" si="313"/>
        <v>0</v>
      </c>
      <c r="S616" s="65">
        <f t="shared" si="301"/>
        <v>0</v>
      </c>
      <c r="T616" s="65">
        <f t="shared" si="314"/>
        <v>0</v>
      </c>
      <c r="U616" s="65">
        <f t="shared" si="314"/>
        <v>0</v>
      </c>
      <c r="V616" s="89">
        <f t="shared" si="315"/>
        <v>0</v>
      </c>
      <c r="W616" s="89">
        <f t="shared" si="316"/>
        <v>0</v>
      </c>
      <c r="X616" s="89">
        <f t="shared" si="317"/>
        <v>0</v>
      </c>
      <c r="Y616" s="89">
        <f t="shared" si="318"/>
        <v>0</v>
      </c>
      <c r="Z616" s="89">
        <f t="shared" si="319"/>
        <v>0</v>
      </c>
      <c r="AA616" s="89">
        <f t="shared" si="319"/>
        <v>0</v>
      </c>
      <c r="AB616" s="89">
        <f t="shared" si="320"/>
        <v>0</v>
      </c>
      <c r="AC616" s="89">
        <f t="shared" si="321"/>
        <v>0</v>
      </c>
      <c r="AD616" s="89">
        <f t="shared" si="322"/>
        <v>0</v>
      </c>
      <c r="AE616" s="89">
        <f t="shared" si="323"/>
        <v>0</v>
      </c>
      <c r="AF616" s="89">
        <f t="shared" si="324"/>
        <v>0</v>
      </c>
      <c r="AG616" s="89">
        <f t="shared" si="324"/>
        <v>0</v>
      </c>
      <c r="AH616" s="65">
        <v>0</v>
      </c>
      <c r="AI616" s="65">
        <v>0</v>
      </c>
      <c r="AJ616" s="65">
        <v>0</v>
      </c>
      <c r="AK616" s="65">
        <v>0</v>
      </c>
      <c r="AL616" s="65">
        <v>0</v>
      </c>
      <c r="AM616" s="65">
        <v>0</v>
      </c>
      <c r="AN616" s="89">
        <v>0</v>
      </c>
      <c r="AO616" s="89">
        <v>0</v>
      </c>
      <c r="AP616" s="89">
        <v>0</v>
      </c>
      <c r="AQ616" s="89">
        <v>0</v>
      </c>
      <c r="AR616" s="89">
        <v>0</v>
      </c>
      <c r="AS616" s="89">
        <v>0</v>
      </c>
      <c r="AT616" s="89">
        <v>0</v>
      </c>
      <c r="AU616" s="89">
        <v>0</v>
      </c>
      <c r="AV616" s="89">
        <v>0</v>
      </c>
      <c r="AW616" s="89">
        <v>0</v>
      </c>
      <c r="AX616" s="89">
        <v>0</v>
      </c>
      <c r="AY616" s="89">
        <v>0</v>
      </c>
      <c r="AZ616" s="65">
        <f t="shared" si="329"/>
        <v>0</v>
      </c>
      <c r="BA616" s="65">
        <f t="shared" si="329"/>
        <v>0</v>
      </c>
      <c r="BB616" s="65">
        <f t="shared" si="329"/>
        <v>0</v>
      </c>
      <c r="BC616" s="65">
        <f t="shared" si="327"/>
        <v>0</v>
      </c>
      <c r="BD616" s="65">
        <f t="shared" si="327"/>
        <v>0</v>
      </c>
      <c r="BE616" s="65">
        <f t="shared" si="327"/>
        <v>0</v>
      </c>
      <c r="BF616" s="65">
        <f t="shared" si="330"/>
        <v>0</v>
      </c>
      <c r="BG616" s="65">
        <f t="shared" si="330"/>
        <v>0</v>
      </c>
      <c r="BH616" s="65">
        <f t="shared" si="330"/>
        <v>0</v>
      </c>
      <c r="BI616" s="65">
        <f t="shared" si="328"/>
        <v>0</v>
      </c>
      <c r="BJ616" s="65">
        <f t="shared" si="328"/>
        <v>0</v>
      </c>
      <c r="BK616" s="65">
        <f t="shared" si="328"/>
        <v>0</v>
      </c>
    </row>
    <row r="617" spans="2:63" hidden="1" outlineLevel="1">
      <c r="B617" s="56" t="s">
        <v>42</v>
      </c>
      <c r="C617" s="56" t="s">
        <v>125</v>
      </c>
      <c r="D617" s="88">
        <f t="shared" si="302"/>
        <v>0</v>
      </c>
      <c r="E617" s="88">
        <f t="shared" si="303"/>
        <v>0</v>
      </c>
      <c r="F617" s="65">
        <f t="shared" si="304"/>
        <v>0</v>
      </c>
      <c r="G617" s="65">
        <f t="shared" si="305"/>
        <v>0</v>
      </c>
      <c r="H617" s="65">
        <f t="shared" si="306"/>
        <v>0</v>
      </c>
      <c r="J617" s="88">
        <f t="shared" si="307"/>
        <v>0.30233918275901323</v>
      </c>
      <c r="K617" s="88">
        <f t="shared" si="308"/>
        <v>0.12386860133278009</v>
      </c>
      <c r="L617" s="88">
        <f t="shared" si="309"/>
        <v>0.13222723531624195</v>
      </c>
      <c r="M617" s="88">
        <f t="shared" si="310"/>
        <v>0.1679988102863024</v>
      </c>
      <c r="N617" s="88">
        <f t="shared" si="311"/>
        <v>0.21758625555448893</v>
      </c>
      <c r="O617" s="88">
        <f t="shared" si="312"/>
        <v>5.5979914751173407E-2</v>
      </c>
      <c r="P617" s="65">
        <f t="shared" si="313"/>
        <v>0</v>
      </c>
      <c r="Q617" s="65">
        <f t="shared" si="313"/>
        <v>0</v>
      </c>
      <c r="R617" s="65">
        <f t="shared" si="313"/>
        <v>0</v>
      </c>
      <c r="S617" s="65">
        <f t="shared" si="301"/>
        <v>0</v>
      </c>
      <c r="T617" s="65">
        <f t="shared" si="314"/>
        <v>0</v>
      </c>
      <c r="U617" s="65">
        <f t="shared" si="314"/>
        <v>0</v>
      </c>
      <c r="V617" s="89">
        <f t="shared" si="315"/>
        <v>0</v>
      </c>
      <c r="W617" s="89">
        <f t="shared" si="316"/>
        <v>0</v>
      </c>
      <c r="X617" s="89">
        <f t="shared" si="317"/>
        <v>0</v>
      </c>
      <c r="Y617" s="89">
        <f t="shared" si="318"/>
        <v>0</v>
      </c>
      <c r="Z617" s="89">
        <f t="shared" si="319"/>
        <v>0</v>
      </c>
      <c r="AA617" s="89">
        <f t="shared" si="319"/>
        <v>0</v>
      </c>
      <c r="AB617" s="89">
        <f t="shared" si="320"/>
        <v>0</v>
      </c>
      <c r="AC617" s="89">
        <f t="shared" si="321"/>
        <v>0</v>
      </c>
      <c r="AD617" s="89">
        <f t="shared" si="322"/>
        <v>0</v>
      </c>
      <c r="AE617" s="89">
        <f t="shared" si="323"/>
        <v>0</v>
      </c>
      <c r="AF617" s="89">
        <f t="shared" si="324"/>
        <v>0</v>
      </c>
      <c r="AG617" s="89">
        <f t="shared" si="324"/>
        <v>0</v>
      </c>
      <c r="AH617" s="65">
        <v>0</v>
      </c>
      <c r="AI617" s="65">
        <v>0</v>
      </c>
      <c r="AJ617" s="65">
        <v>0</v>
      </c>
      <c r="AK617" s="65">
        <v>0</v>
      </c>
      <c r="AL617" s="65">
        <v>0</v>
      </c>
      <c r="AM617" s="65">
        <v>0</v>
      </c>
      <c r="AN617" s="89">
        <v>0</v>
      </c>
      <c r="AO617" s="89">
        <v>0</v>
      </c>
      <c r="AP617" s="89">
        <v>0</v>
      </c>
      <c r="AQ617" s="89">
        <v>0</v>
      </c>
      <c r="AR617" s="89">
        <v>0</v>
      </c>
      <c r="AS617" s="89">
        <v>0</v>
      </c>
      <c r="AT617" s="89">
        <v>0</v>
      </c>
      <c r="AU617" s="89">
        <v>0</v>
      </c>
      <c r="AV617" s="89">
        <v>0</v>
      </c>
      <c r="AW617" s="89">
        <v>0</v>
      </c>
      <c r="AX617" s="89">
        <v>0</v>
      </c>
      <c r="AY617" s="89">
        <v>0</v>
      </c>
      <c r="AZ617" s="65">
        <f t="shared" si="329"/>
        <v>0</v>
      </c>
      <c r="BA617" s="65">
        <f t="shared" si="329"/>
        <v>0</v>
      </c>
      <c r="BB617" s="65">
        <f t="shared" si="329"/>
        <v>0</v>
      </c>
      <c r="BC617" s="65">
        <f t="shared" si="327"/>
        <v>0</v>
      </c>
      <c r="BD617" s="65">
        <f t="shared" si="327"/>
        <v>0</v>
      </c>
      <c r="BE617" s="65">
        <f t="shared" si="327"/>
        <v>0</v>
      </c>
      <c r="BF617" s="65">
        <f t="shared" si="330"/>
        <v>0</v>
      </c>
      <c r="BG617" s="65">
        <f t="shared" si="330"/>
        <v>0</v>
      </c>
      <c r="BH617" s="65">
        <f t="shared" si="330"/>
        <v>0</v>
      </c>
      <c r="BI617" s="65">
        <f t="shared" si="328"/>
        <v>0</v>
      </c>
      <c r="BJ617" s="65">
        <f t="shared" si="328"/>
        <v>0</v>
      </c>
      <c r="BK617" s="65">
        <f t="shared" si="328"/>
        <v>0</v>
      </c>
    </row>
    <row r="618" spans="2:63" hidden="1" outlineLevel="1">
      <c r="B618" s="56" t="s">
        <v>42</v>
      </c>
      <c r="C618" s="56" t="s">
        <v>126</v>
      </c>
      <c r="D618" s="88">
        <f t="shared" si="302"/>
        <v>0</v>
      </c>
      <c r="E618" s="88">
        <f t="shared" si="303"/>
        <v>0</v>
      </c>
      <c r="F618" s="65">
        <f t="shared" si="304"/>
        <v>0</v>
      </c>
      <c r="G618" s="65">
        <f t="shared" si="305"/>
        <v>0</v>
      </c>
      <c r="H618" s="65">
        <f t="shared" si="306"/>
        <v>0</v>
      </c>
      <c r="J618" s="88">
        <f t="shared" si="307"/>
        <v>0.10834241318868729</v>
      </c>
      <c r="K618" s="88">
        <f t="shared" si="308"/>
        <v>0.50368326306314837</v>
      </c>
      <c r="L618" s="88">
        <f t="shared" si="309"/>
        <v>0.11454829693495665</v>
      </c>
      <c r="M618" s="88">
        <f t="shared" si="310"/>
        <v>0</v>
      </c>
      <c r="N618" s="88">
        <f t="shared" si="311"/>
        <v>0.27342602681320766</v>
      </c>
      <c r="O618" s="88">
        <f t="shared" si="312"/>
        <v>0</v>
      </c>
      <c r="P618" s="65">
        <f t="shared" si="313"/>
        <v>0</v>
      </c>
      <c r="Q618" s="65">
        <f t="shared" si="313"/>
        <v>0</v>
      </c>
      <c r="R618" s="65">
        <f t="shared" si="313"/>
        <v>0</v>
      </c>
      <c r="S618" s="65">
        <f t="shared" si="301"/>
        <v>0</v>
      </c>
      <c r="T618" s="65">
        <f t="shared" si="314"/>
        <v>0</v>
      </c>
      <c r="U618" s="65">
        <f t="shared" si="314"/>
        <v>0</v>
      </c>
      <c r="V618" s="89">
        <f t="shared" si="315"/>
        <v>0</v>
      </c>
      <c r="W618" s="89">
        <f t="shared" si="316"/>
        <v>0</v>
      </c>
      <c r="X618" s="89">
        <f t="shared" si="317"/>
        <v>0</v>
      </c>
      <c r="Y618" s="89">
        <f t="shared" si="318"/>
        <v>0</v>
      </c>
      <c r="Z618" s="89">
        <f t="shared" si="319"/>
        <v>0</v>
      </c>
      <c r="AA618" s="89">
        <f t="shared" si="319"/>
        <v>0</v>
      </c>
      <c r="AB618" s="89">
        <f t="shared" si="320"/>
        <v>0</v>
      </c>
      <c r="AC618" s="89">
        <f t="shared" si="321"/>
        <v>0</v>
      </c>
      <c r="AD618" s="89">
        <f t="shared" si="322"/>
        <v>0</v>
      </c>
      <c r="AE618" s="89">
        <f t="shared" si="323"/>
        <v>0</v>
      </c>
      <c r="AF618" s="89">
        <f t="shared" si="324"/>
        <v>0</v>
      </c>
      <c r="AG618" s="89">
        <f t="shared" si="324"/>
        <v>0</v>
      </c>
      <c r="AH618" s="65">
        <v>27444</v>
      </c>
      <c r="AI618" s="65">
        <v>127587</v>
      </c>
      <c r="AJ618" s="65">
        <v>29016</v>
      </c>
      <c r="AK618" s="65">
        <v>0</v>
      </c>
      <c r="AL618" s="65">
        <v>69261</v>
      </c>
      <c r="AM618" s="65">
        <v>0</v>
      </c>
      <c r="AN618" s="89">
        <v>110619534</v>
      </c>
      <c r="AO618" s="89">
        <v>409299454</v>
      </c>
      <c r="AP618" s="89">
        <v>113414748</v>
      </c>
      <c r="AQ618" s="89">
        <v>0</v>
      </c>
      <c r="AR618" s="89">
        <v>301013870</v>
      </c>
      <c r="AS618" s="89">
        <v>0</v>
      </c>
      <c r="AT618" s="89">
        <v>67114187</v>
      </c>
      <c r="AU618" s="89">
        <v>263845828</v>
      </c>
      <c r="AV618" s="89">
        <v>65699102</v>
      </c>
      <c r="AW618" s="89">
        <v>0</v>
      </c>
      <c r="AX618" s="89">
        <v>146773300</v>
      </c>
      <c r="AY618" s="89">
        <v>0</v>
      </c>
      <c r="AZ618" s="65">
        <f t="shared" si="329"/>
        <v>4030.7365544381287</v>
      </c>
      <c r="BA618" s="65">
        <f t="shared" si="329"/>
        <v>3208.0028059285037</v>
      </c>
      <c r="BB618" s="65">
        <f t="shared" si="329"/>
        <v>3908.6968569065343</v>
      </c>
      <c r="BC618" s="65">
        <f t="shared" si="327"/>
        <v>0</v>
      </c>
      <c r="BD618" s="65">
        <f t="shared" si="327"/>
        <v>4346.0803338097921</v>
      </c>
      <c r="BE618" s="65">
        <f t="shared" si="327"/>
        <v>0</v>
      </c>
      <c r="BF618" s="65">
        <f t="shared" si="330"/>
        <v>2445.4958096487394</v>
      </c>
      <c r="BG618" s="65">
        <f t="shared" si="330"/>
        <v>2067.967959118092</v>
      </c>
      <c r="BH618" s="65">
        <f t="shared" si="330"/>
        <v>2264.2370416322028</v>
      </c>
      <c r="BI618" s="65">
        <f t="shared" si="328"/>
        <v>0</v>
      </c>
      <c r="BJ618" s="65">
        <f t="shared" si="328"/>
        <v>2119.1334228497999</v>
      </c>
      <c r="BK618" s="65">
        <f t="shared" si="328"/>
        <v>0</v>
      </c>
    </row>
    <row r="619" spans="2:63" hidden="1" outlineLevel="1">
      <c r="B619" s="56" t="s">
        <v>42</v>
      </c>
      <c r="C619" s="56" t="s">
        <v>127</v>
      </c>
      <c r="D619" s="88">
        <f t="shared" si="302"/>
        <v>0</v>
      </c>
      <c r="E619" s="88">
        <f t="shared" si="303"/>
        <v>0</v>
      </c>
      <c r="F619" s="65">
        <f t="shared" si="304"/>
        <v>0</v>
      </c>
      <c r="G619" s="65">
        <f t="shared" si="305"/>
        <v>0</v>
      </c>
      <c r="H619" s="65">
        <f t="shared" si="306"/>
        <v>0</v>
      </c>
      <c r="J619" s="88">
        <f t="shared" si="307"/>
        <v>0.30233918275901323</v>
      </c>
      <c r="K619" s="88">
        <f t="shared" si="308"/>
        <v>0.12386860133278009</v>
      </c>
      <c r="L619" s="88">
        <f t="shared" si="309"/>
        <v>0.13222723531624195</v>
      </c>
      <c r="M619" s="88">
        <f t="shared" si="310"/>
        <v>0.1679988102863024</v>
      </c>
      <c r="N619" s="88">
        <f t="shared" si="311"/>
        <v>0.21758625555448893</v>
      </c>
      <c r="O619" s="88">
        <f t="shared" si="312"/>
        <v>5.5979914751173407E-2</v>
      </c>
      <c r="P619" s="65">
        <f t="shared" si="313"/>
        <v>0</v>
      </c>
      <c r="Q619" s="65">
        <f t="shared" si="313"/>
        <v>0</v>
      </c>
      <c r="R619" s="65">
        <f t="shared" si="313"/>
        <v>0</v>
      </c>
      <c r="S619" s="65">
        <f t="shared" si="301"/>
        <v>0</v>
      </c>
      <c r="T619" s="65">
        <f t="shared" si="314"/>
        <v>0</v>
      </c>
      <c r="U619" s="65">
        <f t="shared" si="314"/>
        <v>0</v>
      </c>
      <c r="V619" s="89">
        <f t="shared" si="315"/>
        <v>0</v>
      </c>
      <c r="W619" s="89">
        <f t="shared" si="316"/>
        <v>0</v>
      </c>
      <c r="X619" s="89">
        <f t="shared" si="317"/>
        <v>0</v>
      </c>
      <c r="Y619" s="89">
        <f t="shared" si="318"/>
        <v>0</v>
      </c>
      <c r="Z619" s="89">
        <f t="shared" si="319"/>
        <v>0</v>
      </c>
      <c r="AA619" s="89">
        <f t="shared" si="319"/>
        <v>0</v>
      </c>
      <c r="AB619" s="89">
        <f t="shared" si="320"/>
        <v>0</v>
      </c>
      <c r="AC619" s="89">
        <f t="shared" si="321"/>
        <v>0</v>
      </c>
      <c r="AD619" s="89">
        <f t="shared" si="322"/>
        <v>0</v>
      </c>
      <c r="AE619" s="89">
        <f t="shared" si="323"/>
        <v>0</v>
      </c>
      <c r="AF619" s="89">
        <f t="shared" si="324"/>
        <v>0</v>
      </c>
      <c r="AG619" s="89">
        <f t="shared" si="324"/>
        <v>0</v>
      </c>
      <c r="AH619" s="65">
        <v>0</v>
      </c>
      <c r="AI619" s="65">
        <v>0</v>
      </c>
      <c r="AJ619" s="65">
        <v>0</v>
      </c>
      <c r="AK619" s="65">
        <v>0</v>
      </c>
      <c r="AL619" s="65">
        <v>0</v>
      </c>
      <c r="AM619" s="65">
        <v>0</v>
      </c>
      <c r="AN619" s="89">
        <v>0</v>
      </c>
      <c r="AO619" s="89">
        <v>0</v>
      </c>
      <c r="AP619" s="89">
        <v>0</v>
      </c>
      <c r="AQ619" s="89">
        <v>0</v>
      </c>
      <c r="AR619" s="89">
        <v>0</v>
      </c>
      <c r="AS619" s="89">
        <v>0</v>
      </c>
      <c r="AT619" s="89">
        <v>0</v>
      </c>
      <c r="AU619" s="89">
        <v>0</v>
      </c>
      <c r="AV619" s="89">
        <v>0</v>
      </c>
      <c r="AW619" s="89">
        <v>0</v>
      </c>
      <c r="AX619" s="89">
        <v>0</v>
      </c>
      <c r="AY619" s="89">
        <v>0</v>
      </c>
      <c r="AZ619" s="65">
        <f t="shared" si="329"/>
        <v>0</v>
      </c>
      <c r="BA619" s="65">
        <f t="shared" si="329"/>
        <v>0</v>
      </c>
      <c r="BB619" s="65">
        <f t="shared" si="329"/>
        <v>0</v>
      </c>
      <c r="BC619" s="65">
        <f t="shared" si="327"/>
        <v>0</v>
      </c>
      <c r="BD619" s="65">
        <f t="shared" si="327"/>
        <v>0</v>
      </c>
      <c r="BE619" s="65">
        <f t="shared" si="327"/>
        <v>0</v>
      </c>
      <c r="BF619" s="65">
        <f t="shared" si="330"/>
        <v>0</v>
      </c>
      <c r="BG619" s="65">
        <f t="shared" si="330"/>
        <v>0</v>
      </c>
      <c r="BH619" s="65">
        <f t="shared" si="330"/>
        <v>0</v>
      </c>
      <c r="BI619" s="65">
        <f t="shared" si="328"/>
        <v>0</v>
      </c>
      <c r="BJ619" s="65">
        <f t="shared" si="328"/>
        <v>0</v>
      </c>
      <c r="BK619" s="65">
        <f t="shared" si="328"/>
        <v>0</v>
      </c>
    </row>
    <row r="620" spans="2:63" hidden="1" outlineLevel="1">
      <c r="B620" s="56" t="s">
        <v>42</v>
      </c>
      <c r="C620" s="56" t="s">
        <v>128</v>
      </c>
      <c r="D620" s="88">
        <f t="shared" si="302"/>
        <v>0</v>
      </c>
      <c r="E620" s="88">
        <f t="shared" si="303"/>
        <v>0</v>
      </c>
      <c r="F620" s="65">
        <f t="shared" si="304"/>
        <v>0</v>
      </c>
      <c r="G620" s="65">
        <f t="shared" si="305"/>
        <v>0</v>
      </c>
      <c r="H620" s="65">
        <f t="shared" si="306"/>
        <v>0</v>
      </c>
      <c r="J620" s="88">
        <f t="shared" si="307"/>
        <v>0.30233918275901323</v>
      </c>
      <c r="K620" s="88">
        <f t="shared" si="308"/>
        <v>0.12386860133278009</v>
      </c>
      <c r="L620" s="88">
        <f t="shared" si="309"/>
        <v>0.13222723531624195</v>
      </c>
      <c r="M620" s="88">
        <f t="shared" si="310"/>
        <v>0.1679988102863024</v>
      </c>
      <c r="N620" s="88">
        <f t="shared" si="311"/>
        <v>0.21758625555448893</v>
      </c>
      <c r="O620" s="88">
        <f t="shared" si="312"/>
        <v>5.5979914751173407E-2</v>
      </c>
      <c r="P620" s="65">
        <f t="shared" si="313"/>
        <v>0</v>
      </c>
      <c r="Q620" s="65">
        <f t="shared" si="313"/>
        <v>0</v>
      </c>
      <c r="R620" s="65">
        <f t="shared" si="313"/>
        <v>0</v>
      </c>
      <c r="S620" s="65">
        <f t="shared" si="301"/>
        <v>0</v>
      </c>
      <c r="T620" s="65">
        <f t="shared" si="314"/>
        <v>0</v>
      </c>
      <c r="U620" s="65">
        <f t="shared" si="314"/>
        <v>0</v>
      </c>
      <c r="V620" s="89">
        <f t="shared" si="315"/>
        <v>0</v>
      </c>
      <c r="W620" s="89">
        <f t="shared" si="316"/>
        <v>0</v>
      </c>
      <c r="X620" s="89">
        <f t="shared" si="317"/>
        <v>0</v>
      </c>
      <c r="Y620" s="89">
        <f t="shared" si="318"/>
        <v>0</v>
      </c>
      <c r="Z620" s="89">
        <f t="shared" si="319"/>
        <v>0</v>
      </c>
      <c r="AA620" s="89">
        <f t="shared" si="319"/>
        <v>0</v>
      </c>
      <c r="AB620" s="89">
        <f t="shared" si="320"/>
        <v>0</v>
      </c>
      <c r="AC620" s="89">
        <f t="shared" si="321"/>
        <v>0</v>
      </c>
      <c r="AD620" s="89">
        <f t="shared" si="322"/>
        <v>0</v>
      </c>
      <c r="AE620" s="89">
        <f t="shared" si="323"/>
        <v>0</v>
      </c>
      <c r="AF620" s="89">
        <f t="shared" si="324"/>
        <v>0</v>
      </c>
      <c r="AG620" s="89">
        <f t="shared" si="324"/>
        <v>0</v>
      </c>
      <c r="AH620" s="65">
        <v>0</v>
      </c>
      <c r="AI620" s="65">
        <v>0</v>
      </c>
      <c r="AJ620" s="65">
        <v>0</v>
      </c>
      <c r="AK620" s="65">
        <v>0</v>
      </c>
      <c r="AL620" s="65">
        <v>0</v>
      </c>
      <c r="AM620" s="65">
        <v>0</v>
      </c>
      <c r="AN620" s="89">
        <v>0</v>
      </c>
      <c r="AO620" s="89">
        <v>0</v>
      </c>
      <c r="AP620" s="89">
        <v>0</v>
      </c>
      <c r="AQ620" s="89">
        <v>0</v>
      </c>
      <c r="AR620" s="89">
        <v>0</v>
      </c>
      <c r="AS620" s="89">
        <v>0</v>
      </c>
      <c r="AT620" s="89">
        <v>0</v>
      </c>
      <c r="AU620" s="89">
        <v>0</v>
      </c>
      <c r="AV620" s="89">
        <v>0</v>
      </c>
      <c r="AW620" s="89">
        <v>0</v>
      </c>
      <c r="AX620" s="89">
        <v>0</v>
      </c>
      <c r="AY620" s="89">
        <v>0</v>
      </c>
      <c r="AZ620" s="65">
        <f t="shared" si="329"/>
        <v>0</v>
      </c>
      <c r="BA620" s="65">
        <f t="shared" si="329"/>
        <v>0</v>
      </c>
      <c r="BB620" s="65">
        <f t="shared" si="329"/>
        <v>0</v>
      </c>
      <c r="BC620" s="65">
        <f t="shared" si="327"/>
        <v>0</v>
      </c>
      <c r="BD620" s="65">
        <f t="shared" si="327"/>
        <v>0</v>
      </c>
      <c r="BE620" s="65">
        <f t="shared" si="327"/>
        <v>0</v>
      </c>
      <c r="BF620" s="65">
        <f t="shared" si="330"/>
        <v>0</v>
      </c>
      <c r="BG620" s="65">
        <f t="shared" si="330"/>
        <v>0</v>
      </c>
      <c r="BH620" s="65">
        <f t="shared" si="330"/>
        <v>0</v>
      </c>
      <c r="BI620" s="65">
        <f t="shared" si="328"/>
        <v>0</v>
      </c>
      <c r="BJ620" s="65">
        <f t="shared" si="328"/>
        <v>0</v>
      </c>
      <c r="BK620" s="65">
        <f t="shared" si="328"/>
        <v>0</v>
      </c>
    </row>
    <row r="621" spans="2:63" hidden="1" outlineLevel="1">
      <c r="B621" s="56" t="s">
        <v>42</v>
      </c>
      <c r="C621" s="56" t="s">
        <v>40</v>
      </c>
      <c r="D621" s="88">
        <f t="shared" si="302"/>
        <v>0</v>
      </c>
      <c r="E621" s="88">
        <f t="shared" si="303"/>
        <v>0</v>
      </c>
      <c r="F621" s="65">
        <f t="shared" si="304"/>
        <v>0</v>
      </c>
      <c r="G621" s="65">
        <f t="shared" si="305"/>
        <v>0</v>
      </c>
      <c r="H621" s="65">
        <f t="shared" si="306"/>
        <v>0</v>
      </c>
      <c r="J621" s="88">
        <f t="shared" si="307"/>
        <v>0.30233918275901323</v>
      </c>
      <c r="K621" s="88">
        <f t="shared" si="308"/>
        <v>0.12386860133278009</v>
      </c>
      <c r="L621" s="88">
        <f t="shared" si="309"/>
        <v>0.13222723531624195</v>
      </c>
      <c r="M621" s="88">
        <f t="shared" si="310"/>
        <v>0.1679988102863024</v>
      </c>
      <c r="N621" s="88">
        <f t="shared" si="311"/>
        <v>0.21758625555448893</v>
      </c>
      <c r="O621" s="88">
        <f t="shared" si="312"/>
        <v>5.5979914751173407E-2</v>
      </c>
      <c r="P621" s="65">
        <f t="shared" si="313"/>
        <v>0</v>
      </c>
      <c r="Q621" s="65">
        <f t="shared" si="313"/>
        <v>0</v>
      </c>
      <c r="R621" s="65">
        <f t="shared" si="313"/>
        <v>0</v>
      </c>
      <c r="S621" s="65">
        <f t="shared" si="301"/>
        <v>0</v>
      </c>
      <c r="T621" s="65">
        <f t="shared" si="314"/>
        <v>0</v>
      </c>
      <c r="U621" s="65">
        <f t="shared" si="314"/>
        <v>0</v>
      </c>
      <c r="V621" s="89">
        <f t="shared" si="315"/>
        <v>0</v>
      </c>
      <c r="W621" s="89">
        <f t="shared" si="316"/>
        <v>0</v>
      </c>
      <c r="X621" s="89">
        <f t="shared" si="317"/>
        <v>0</v>
      </c>
      <c r="Y621" s="89">
        <f t="shared" si="318"/>
        <v>0</v>
      </c>
      <c r="Z621" s="89">
        <f t="shared" si="319"/>
        <v>0</v>
      </c>
      <c r="AA621" s="89">
        <f t="shared" si="319"/>
        <v>0</v>
      </c>
      <c r="AB621" s="89">
        <f t="shared" si="320"/>
        <v>0</v>
      </c>
      <c r="AC621" s="89">
        <f t="shared" si="321"/>
        <v>0</v>
      </c>
      <c r="AD621" s="89">
        <f t="shared" si="322"/>
        <v>0</v>
      </c>
      <c r="AE621" s="89">
        <f t="shared" si="323"/>
        <v>0</v>
      </c>
      <c r="AF621" s="89">
        <f t="shared" si="324"/>
        <v>0</v>
      </c>
      <c r="AG621" s="89">
        <f t="shared" si="324"/>
        <v>0</v>
      </c>
      <c r="AH621" s="65">
        <v>0</v>
      </c>
      <c r="AI621" s="65">
        <v>0</v>
      </c>
      <c r="AJ621" s="65">
        <v>0</v>
      </c>
      <c r="AK621" s="65">
        <v>0</v>
      </c>
      <c r="AL621" s="65">
        <v>0</v>
      </c>
      <c r="AM621" s="65">
        <v>0</v>
      </c>
      <c r="AN621" s="89">
        <v>0</v>
      </c>
      <c r="AO621" s="89">
        <v>0</v>
      </c>
      <c r="AP621" s="89">
        <v>0</v>
      </c>
      <c r="AQ621" s="89">
        <v>0</v>
      </c>
      <c r="AR621" s="89">
        <v>0</v>
      </c>
      <c r="AS621" s="89">
        <v>0</v>
      </c>
      <c r="AT621" s="89">
        <v>0</v>
      </c>
      <c r="AU621" s="89">
        <v>0</v>
      </c>
      <c r="AV621" s="89">
        <v>0</v>
      </c>
      <c r="AW621" s="89">
        <v>0</v>
      </c>
      <c r="AX621" s="89">
        <v>0</v>
      </c>
      <c r="AY621" s="89">
        <v>0</v>
      </c>
      <c r="AZ621" s="65">
        <f t="shared" si="329"/>
        <v>0</v>
      </c>
      <c r="BA621" s="65">
        <f t="shared" si="329"/>
        <v>0</v>
      </c>
      <c r="BB621" s="65">
        <f t="shared" si="329"/>
        <v>0</v>
      </c>
      <c r="BC621" s="65">
        <f t="shared" si="327"/>
        <v>0</v>
      </c>
      <c r="BD621" s="65">
        <f t="shared" si="327"/>
        <v>0</v>
      </c>
      <c r="BE621" s="65">
        <f t="shared" si="327"/>
        <v>0</v>
      </c>
      <c r="BF621" s="65">
        <f t="shared" si="330"/>
        <v>0</v>
      </c>
      <c r="BG621" s="65">
        <f t="shared" si="330"/>
        <v>0</v>
      </c>
      <c r="BH621" s="65">
        <f t="shared" si="330"/>
        <v>0</v>
      </c>
      <c r="BI621" s="65">
        <f t="shared" si="328"/>
        <v>0</v>
      </c>
      <c r="BJ621" s="65">
        <f t="shared" si="328"/>
        <v>0</v>
      </c>
      <c r="BK621" s="65">
        <f t="shared" si="328"/>
        <v>0</v>
      </c>
    </row>
    <row r="622" spans="2:63" hidden="1" outlineLevel="1">
      <c r="B622" s="56" t="s">
        <v>42</v>
      </c>
      <c r="C622" s="56" t="s">
        <v>129</v>
      </c>
      <c r="D622" s="88">
        <f t="shared" si="302"/>
        <v>0</v>
      </c>
      <c r="E622" s="88">
        <f t="shared" si="303"/>
        <v>0.5</v>
      </c>
      <c r="F622" s="65">
        <f t="shared" si="304"/>
        <v>0</v>
      </c>
      <c r="G622" s="65">
        <f t="shared" si="305"/>
        <v>0</v>
      </c>
      <c r="H622" s="65">
        <f t="shared" si="306"/>
        <v>0</v>
      </c>
      <c r="J622" s="88">
        <f t="shared" si="307"/>
        <v>0.14438528913859516</v>
      </c>
      <c r="K622" s="88">
        <f t="shared" si="308"/>
        <v>0.8149120439657499</v>
      </c>
      <c r="L622" s="88">
        <f t="shared" si="309"/>
        <v>4.0702666895654945E-2</v>
      </c>
      <c r="M622" s="88">
        <f t="shared" si="310"/>
        <v>0</v>
      </c>
      <c r="N622" s="88">
        <f t="shared" si="311"/>
        <v>0</v>
      </c>
      <c r="O622" s="88">
        <f t="shared" si="312"/>
        <v>0</v>
      </c>
      <c r="P622" s="65">
        <f t="shared" si="313"/>
        <v>0</v>
      </c>
      <c r="Q622" s="65">
        <f t="shared" si="313"/>
        <v>0</v>
      </c>
      <c r="R622" s="65">
        <f t="shared" si="313"/>
        <v>0</v>
      </c>
      <c r="S622" s="65">
        <f t="shared" si="313"/>
        <v>0</v>
      </c>
      <c r="T622" s="65">
        <f t="shared" si="314"/>
        <v>0</v>
      </c>
      <c r="U622" s="65">
        <f t="shared" si="314"/>
        <v>0</v>
      </c>
      <c r="V622" s="89">
        <f t="shared" si="315"/>
        <v>0</v>
      </c>
      <c r="W622" s="89">
        <f t="shared" si="316"/>
        <v>0</v>
      </c>
      <c r="X622" s="89">
        <f t="shared" si="317"/>
        <v>0</v>
      </c>
      <c r="Y622" s="89">
        <f t="shared" si="318"/>
        <v>0</v>
      </c>
      <c r="Z622" s="89">
        <f t="shared" si="319"/>
        <v>0</v>
      </c>
      <c r="AA622" s="89">
        <f t="shared" si="319"/>
        <v>0</v>
      </c>
      <c r="AB622" s="89">
        <f t="shared" si="320"/>
        <v>0</v>
      </c>
      <c r="AC622" s="89">
        <f t="shared" si="321"/>
        <v>0</v>
      </c>
      <c r="AD622" s="89">
        <f t="shared" si="322"/>
        <v>0</v>
      </c>
      <c r="AE622" s="89">
        <f t="shared" si="323"/>
        <v>0</v>
      </c>
      <c r="AF622" s="89">
        <f t="shared" si="324"/>
        <v>0</v>
      </c>
      <c r="AG622" s="89">
        <f t="shared" si="324"/>
        <v>0</v>
      </c>
      <c r="AH622" s="65">
        <v>5885</v>
      </c>
      <c r="AI622" s="65">
        <v>33215</v>
      </c>
      <c r="AJ622" s="65">
        <v>1659</v>
      </c>
      <c r="AK622" s="65">
        <v>0</v>
      </c>
      <c r="AL622" s="65">
        <v>0</v>
      </c>
      <c r="AM622" s="65">
        <v>0</v>
      </c>
      <c r="AN622" s="89">
        <v>17111264</v>
      </c>
      <c r="AO622" s="89">
        <v>88657575</v>
      </c>
      <c r="AP622" s="89">
        <v>8044703</v>
      </c>
      <c r="AQ622" s="89">
        <v>0</v>
      </c>
      <c r="AR622" s="89">
        <v>0</v>
      </c>
      <c r="AS622" s="89">
        <v>0</v>
      </c>
      <c r="AT622" s="89">
        <v>14401411</v>
      </c>
      <c r="AU622" s="89">
        <v>69420743</v>
      </c>
      <c r="AV622" s="89">
        <v>3789775</v>
      </c>
      <c r="AW622" s="89">
        <v>0</v>
      </c>
      <c r="AX622" s="89">
        <v>0</v>
      </c>
      <c r="AY622" s="89">
        <v>0</v>
      </c>
      <c r="AZ622" s="65">
        <f t="shared" si="329"/>
        <v>2907.6064570943076</v>
      </c>
      <c r="BA622" s="65">
        <f t="shared" si="329"/>
        <v>2669.2029203673037</v>
      </c>
      <c r="BB622" s="65">
        <f t="shared" si="329"/>
        <v>4849.1277878239907</v>
      </c>
      <c r="BC622" s="65">
        <f t="shared" si="327"/>
        <v>0</v>
      </c>
      <c r="BD622" s="65">
        <f t="shared" si="327"/>
        <v>0</v>
      </c>
      <c r="BE622" s="65">
        <f t="shared" si="327"/>
        <v>0</v>
      </c>
      <c r="BF622" s="65">
        <f t="shared" si="330"/>
        <v>2447.1386576040782</v>
      </c>
      <c r="BG622" s="65">
        <f t="shared" si="330"/>
        <v>2090.0419388830346</v>
      </c>
      <c r="BH622" s="65">
        <f t="shared" si="330"/>
        <v>2284.3731163351417</v>
      </c>
      <c r="BI622" s="65">
        <f t="shared" si="328"/>
        <v>0</v>
      </c>
      <c r="BJ622" s="65">
        <f t="shared" si="328"/>
        <v>0</v>
      </c>
      <c r="BK622" s="65">
        <f t="shared" si="328"/>
        <v>0</v>
      </c>
    </row>
    <row r="623" spans="2:63" hidden="1" outlineLevel="1">
      <c r="B623" s="56" t="s">
        <v>42</v>
      </c>
      <c r="C623" s="56" t="s">
        <v>130</v>
      </c>
      <c r="D623" s="88">
        <f t="shared" ref="D623:D679" si="331">VLOOKUP(B623,$B$188:$C$208,2,0)</f>
        <v>0</v>
      </c>
      <c r="E623" s="88">
        <f t="shared" ref="E623:E679" si="332">VLOOKUP(C623,$B$213:$C$233,2,0)</f>
        <v>0.5</v>
      </c>
      <c r="F623" s="65">
        <f t="shared" ref="F623:F679" si="333">VLOOKUP($B623,$B$188:$D$208,3,0)*E623</f>
        <v>0</v>
      </c>
      <c r="G623" s="65">
        <f t="shared" ref="G623:G679" si="334">SUM(V623:AA623)</f>
        <v>0</v>
      </c>
      <c r="H623" s="65">
        <f t="shared" ref="H623:H679" si="335">SUM(AB623:AG623)</f>
        <v>0</v>
      </c>
      <c r="J623" s="88">
        <f t="shared" ref="J623:J679" si="336">+IF(ISERROR(AH623/SUM($AH623:$AM623)),J$236,AH623/SUM($AH623:$AM623))</f>
        <v>0.30233918275901323</v>
      </c>
      <c r="K623" s="88">
        <f t="shared" ref="K623:K679" si="337">+IF(ISERROR(AI623/SUM($AH623:$AM623)),K$236,AI623/SUM($AH623:$AM623))</f>
        <v>0.12386860133278009</v>
      </c>
      <c r="L623" s="88">
        <f t="shared" ref="L623:L679" si="338">+IF(ISERROR(AJ623/SUM($AH623:$AM623)),L$236,AJ623/SUM($AH623:$AM623))</f>
        <v>0.13222723531624195</v>
      </c>
      <c r="M623" s="88">
        <f t="shared" ref="M623:M679" si="339">+IF(ISERROR(AK623/SUM($AH623:$AM623)),M$236,AK623/SUM($AH623:$AM623))</f>
        <v>0.1679988102863024</v>
      </c>
      <c r="N623" s="88">
        <f t="shared" ref="N623:N679" si="340">+IF(ISERROR(AL623/SUM($AH623:$AM623)),N$236,AL623/SUM($AH623:$AM623))</f>
        <v>0.21758625555448893</v>
      </c>
      <c r="O623" s="88">
        <f t="shared" ref="O623:O679" si="341">+IF(ISERROR(AM623/SUM($AH623:$AM623)),O$236,AM623/SUM($AH623:$AM623))</f>
        <v>5.5979914751173407E-2</v>
      </c>
      <c r="P623" s="65">
        <f t="shared" ref="P623:S679" si="342">+$F623*J623</f>
        <v>0</v>
      </c>
      <c r="Q623" s="65">
        <f t="shared" si="342"/>
        <v>0</v>
      </c>
      <c r="R623" s="65">
        <f t="shared" si="342"/>
        <v>0</v>
      </c>
      <c r="S623" s="65">
        <f t="shared" si="342"/>
        <v>0</v>
      </c>
      <c r="T623" s="65">
        <f t="shared" ref="T623:U679" si="343">+$F623*N623</f>
        <v>0</v>
      </c>
      <c r="U623" s="65">
        <f t="shared" si="343"/>
        <v>0</v>
      </c>
      <c r="V623" s="89">
        <f t="shared" ref="V623:V679" si="344">+IF(AZ623=0,AZ$236*P623,P623*AZ623)</f>
        <v>0</v>
      </c>
      <c r="W623" s="89">
        <f t="shared" ref="W623:W679" si="345">+IF(BA623=0,BA$236*Q623,Q623*BA623)</f>
        <v>0</v>
      </c>
      <c r="X623" s="89">
        <f t="shared" ref="X623:X679" si="346">+IF(BB623=0,BB$236*R623,R623*BB623)</f>
        <v>0</v>
      </c>
      <c r="Y623" s="89">
        <f t="shared" ref="Y623:Y679" si="347">+IF(BC623=0,BC$236*S623,S623*BC623)</f>
        <v>0</v>
      </c>
      <c r="Z623" s="89">
        <f t="shared" ref="Z623:AA679" si="348">+IF(BD623=0,BD$236*T623,T623*BD623)</f>
        <v>0</v>
      </c>
      <c r="AA623" s="89">
        <f t="shared" si="348"/>
        <v>0</v>
      </c>
      <c r="AB623" s="89">
        <f t="shared" ref="AB623:AB679" si="349">+IF(BF623=0,BF$236*P623,P623*BF623)</f>
        <v>0</v>
      </c>
      <c r="AC623" s="89">
        <f t="shared" ref="AC623:AC679" si="350">+IF(BG623=0,BG$236*Q623,Q623*BG623)</f>
        <v>0</v>
      </c>
      <c r="AD623" s="89">
        <f t="shared" ref="AD623:AD679" si="351">+IF(BH623=0,BH$236*R623,R623*BH623)</f>
        <v>0</v>
      </c>
      <c r="AE623" s="89">
        <f t="shared" ref="AE623:AE679" si="352">+IF(BI623=0,BI$236*S623,S623*BI623)</f>
        <v>0</v>
      </c>
      <c r="AF623" s="89">
        <f t="shared" ref="AF623:AG679" si="353">+IF(BJ623=0,BJ$236*T623,T623*BJ623)</f>
        <v>0</v>
      </c>
      <c r="AG623" s="89">
        <f t="shared" si="353"/>
        <v>0</v>
      </c>
      <c r="AH623" s="65">
        <v>0</v>
      </c>
      <c r="AI623" s="65">
        <v>0</v>
      </c>
      <c r="AJ623" s="65">
        <v>0</v>
      </c>
      <c r="AK623" s="65">
        <v>0</v>
      </c>
      <c r="AL623" s="65">
        <v>0</v>
      </c>
      <c r="AM623" s="65">
        <v>0</v>
      </c>
      <c r="AN623" s="89">
        <v>0</v>
      </c>
      <c r="AO623" s="89">
        <v>0</v>
      </c>
      <c r="AP623" s="89">
        <v>0</v>
      </c>
      <c r="AQ623" s="89">
        <v>0</v>
      </c>
      <c r="AR623" s="89">
        <v>0</v>
      </c>
      <c r="AS623" s="89">
        <v>0</v>
      </c>
      <c r="AT623" s="89">
        <v>0</v>
      </c>
      <c r="AU623" s="89">
        <v>0</v>
      </c>
      <c r="AV623" s="89">
        <v>0</v>
      </c>
      <c r="AW623" s="89">
        <v>0</v>
      </c>
      <c r="AX623" s="89">
        <v>0</v>
      </c>
      <c r="AY623" s="89">
        <v>0</v>
      </c>
      <c r="AZ623" s="65">
        <f t="shared" si="329"/>
        <v>0</v>
      </c>
      <c r="BA623" s="65">
        <f t="shared" si="329"/>
        <v>0</v>
      </c>
      <c r="BB623" s="65">
        <f t="shared" si="329"/>
        <v>0</v>
      </c>
      <c r="BC623" s="65">
        <f t="shared" si="327"/>
        <v>0</v>
      </c>
      <c r="BD623" s="65">
        <f t="shared" si="327"/>
        <v>0</v>
      </c>
      <c r="BE623" s="65">
        <f t="shared" si="327"/>
        <v>0</v>
      </c>
      <c r="BF623" s="65">
        <f t="shared" si="330"/>
        <v>0</v>
      </c>
      <c r="BG623" s="65">
        <f t="shared" si="330"/>
        <v>0</v>
      </c>
      <c r="BH623" s="65">
        <f t="shared" si="330"/>
        <v>0</v>
      </c>
      <c r="BI623" s="65">
        <f t="shared" si="328"/>
        <v>0</v>
      </c>
      <c r="BJ623" s="65">
        <f t="shared" si="328"/>
        <v>0</v>
      </c>
      <c r="BK623" s="65">
        <f t="shared" si="328"/>
        <v>0</v>
      </c>
    </row>
    <row r="624" spans="2:63" hidden="1" outlineLevel="1">
      <c r="B624" s="56" t="s">
        <v>42</v>
      </c>
      <c r="C624" s="56" t="s">
        <v>131</v>
      </c>
      <c r="D624" s="88">
        <f t="shared" si="331"/>
        <v>0</v>
      </c>
      <c r="E624" s="88">
        <f t="shared" si="332"/>
        <v>0</v>
      </c>
      <c r="F624" s="65">
        <f t="shared" si="333"/>
        <v>0</v>
      </c>
      <c r="G624" s="65">
        <f t="shared" si="334"/>
        <v>0</v>
      </c>
      <c r="H624" s="65">
        <f t="shared" si="335"/>
        <v>0</v>
      </c>
      <c r="J624" s="88">
        <f t="shared" si="336"/>
        <v>0.30233918275901323</v>
      </c>
      <c r="K624" s="88">
        <f t="shared" si="337"/>
        <v>0.12386860133278009</v>
      </c>
      <c r="L624" s="88">
        <f t="shared" si="338"/>
        <v>0.13222723531624195</v>
      </c>
      <c r="M624" s="88">
        <f t="shared" si="339"/>
        <v>0.1679988102863024</v>
      </c>
      <c r="N624" s="88">
        <f t="shared" si="340"/>
        <v>0.21758625555448893</v>
      </c>
      <c r="O624" s="88">
        <f t="shared" si="341"/>
        <v>5.5979914751173407E-2</v>
      </c>
      <c r="P624" s="65">
        <f t="shared" si="342"/>
        <v>0</v>
      </c>
      <c r="Q624" s="65">
        <f t="shared" si="342"/>
        <v>0</v>
      </c>
      <c r="R624" s="65">
        <f t="shared" si="342"/>
        <v>0</v>
      </c>
      <c r="S624" s="65">
        <f t="shared" si="342"/>
        <v>0</v>
      </c>
      <c r="T624" s="65">
        <f t="shared" si="343"/>
        <v>0</v>
      </c>
      <c r="U624" s="65">
        <f t="shared" si="343"/>
        <v>0</v>
      </c>
      <c r="V624" s="89">
        <f t="shared" si="344"/>
        <v>0</v>
      </c>
      <c r="W624" s="89">
        <f t="shared" si="345"/>
        <v>0</v>
      </c>
      <c r="X624" s="89">
        <f t="shared" si="346"/>
        <v>0</v>
      </c>
      <c r="Y624" s="89">
        <f t="shared" si="347"/>
        <v>0</v>
      </c>
      <c r="Z624" s="89">
        <f t="shared" si="348"/>
        <v>0</v>
      </c>
      <c r="AA624" s="89">
        <f t="shared" si="348"/>
        <v>0</v>
      </c>
      <c r="AB624" s="89">
        <f t="shared" si="349"/>
        <v>0</v>
      </c>
      <c r="AC624" s="89">
        <f t="shared" si="350"/>
        <v>0</v>
      </c>
      <c r="AD624" s="89">
        <f t="shared" si="351"/>
        <v>0</v>
      </c>
      <c r="AE624" s="89">
        <f t="shared" si="352"/>
        <v>0</v>
      </c>
      <c r="AF624" s="89">
        <f t="shared" si="353"/>
        <v>0</v>
      </c>
      <c r="AG624" s="89">
        <f t="shared" si="353"/>
        <v>0</v>
      </c>
      <c r="AH624" s="65">
        <v>0</v>
      </c>
      <c r="AI624" s="65">
        <v>0</v>
      </c>
      <c r="AJ624" s="65">
        <v>0</v>
      </c>
      <c r="AK624" s="65">
        <v>0</v>
      </c>
      <c r="AL624" s="65">
        <v>0</v>
      </c>
      <c r="AM624" s="65">
        <v>0</v>
      </c>
      <c r="AN624" s="89">
        <v>0</v>
      </c>
      <c r="AO624" s="89">
        <v>0</v>
      </c>
      <c r="AP624" s="89">
        <v>0</v>
      </c>
      <c r="AQ624" s="89">
        <v>0</v>
      </c>
      <c r="AR624" s="89">
        <v>0</v>
      </c>
      <c r="AS624" s="89">
        <v>0</v>
      </c>
      <c r="AT624" s="89">
        <v>0</v>
      </c>
      <c r="AU624" s="89">
        <v>0</v>
      </c>
      <c r="AV624" s="89">
        <v>0</v>
      </c>
      <c r="AW624" s="89">
        <v>0</v>
      </c>
      <c r="AX624" s="89">
        <v>0</v>
      </c>
      <c r="AY624" s="89">
        <v>0</v>
      </c>
      <c r="AZ624" s="65">
        <f t="shared" si="329"/>
        <v>0</v>
      </c>
      <c r="BA624" s="65">
        <f t="shared" si="329"/>
        <v>0</v>
      </c>
      <c r="BB624" s="65">
        <f t="shared" si="329"/>
        <v>0</v>
      </c>
      <c r="BC624" s="65">
        <f t="shared" si="327"/>
        <v>0</v>
      </c>
      <c r="BD624" s="65">
        <f t="shared" si="327"/>
        <v>0</v>
      </c>
      <c r="BE624" s="65">
        <f t="shared" si="327"/>
        <v>0</v>
      </c>
      <c r="BF624" s="65">
        <f t="shared" si="330"/>
        <v>0</v>
      </c>
      <c r="BG624" s="65">
        <f t="shared" si="330"/>
        <v>0</v>
      </c>
      <c r="BH624" s="65">
        <f t="shared" si="330"/>
        <v>0</v>
      </c>
      <c r="BI624" s="65">
        <f t="shared" si="328"/>
        <v>0</v>
      </c>
      <c r="BJ624" s="65">
        <f t="shared" si="328"/>
        <v>0</v>
      </c>
      <c r="BK624" s="65">
        <f t="shared" si="328"/>
        <v>0</v>
      </c>
    </row>
    <row r="625" spans="2:63" hidden="1" outlineLevel="1">
      <c r="B625" s="56" t="s">
        <v>42</v>
      </c>
      <c r="C625" s="56" t="s">
        <v>132</v>
      </c>
      <c r="D625" s="88">
        <f t="shared" si="331"/>
        <v>0</v>
      </c>
      <c r="E625" s="88">
        <f t="shared" si="332"/>
        <v>0</v>
      </c>
      <c r="F625" s="65">
        <f t="shared" si="333"/>
        <v>0</v>
      </c>
      <c r="G625" s="65">
        <f t="shared" si="334"/>
        <v>0</v>
      </c>
      <c r="H625" s="65">
        <f t="shared" si="335"/>
        <v>0</v>
      </c>
      <c r="J625" s="88">
        <f t="shared" si="336"/>
        <v>0.30233918275901323</v>
      </c>
      <c r="K625" s="88">
        <f t="shared" si="337"/>
        <v>0.12386860133278009</v>
      </c>
      <c r="L625" s="88">
        <f t="shared" si="338"/>
        <v>0.13222723531624195</v>
      </c>
      <c r="M625" s="88">
        <f t="shared" si="339"/>
        <v>0.1679988102863024</v>
      </c>
      <c r="N625" s="88">
        <f t="shared" si="340"/>
        <v>0.21758625555448893</v>
      </c>
      <c r="O625" s="88">
        <f t="shared" si="341"/>
        <v>5.5979914751173407E-2</v>
      </c>
      <c r="P625" s="65">
        <f t="shared" si="342"/>
        <v>0</v>
      </c>
      <c r="Q625" s="65">
        <f t="shared" si="342"/>
        <v>0</v>
      </c>
      <c r="R625" s="65">
        <f t="shared" si="342"/>
        <v>0</v>
      </c>
      <c r="S625" s="65">
        <f t="shared" si="342"/>
        <v>0</v>
      </c>
      <c r="T625" s="65">
        <f t="shared" si="343"/>
        <v>0</v>
      </c>
      <c r="U625" s="65">
        <f t="shared" si="343"/>
        <v>0</v>
      </c>
      <c r="V625" s="89">
        <f t="shared" si="344"/>
        <v>0</v>
      </c>
      <c r="W625" s="89">
        <f t="shared" si="345"/>
        <v>0</v>
      </c>
      <c r="X625" s="89">
        <f t="shared" si="346"/>
        <v>0</v>
      </c>
      <c r="Y625" s="89">
        <f t="shared" si="347"/>
        <v>0</v>
      </c>
      <c r="Z625" s="89">
        <f t="shared" si="348"/>
        <v>0</v>
      </c>
      <c r="AA625" s="89">
        <f t="shared" si="348"/>
        <v>0</v>
      </c>
      <c r="AB625" s="89">
        <f t="shared" si="349"/>
        <v>0</v>
      </c>
      <c r="AC625" s="89">
        <f t="shared" si="350"/>
        <v>0</v>
      </c>
      <c r="AD625" s="89">
        <f t="shared" si="351"/>
        <v>0</v>
      </c>
      <c r="AE625" s="89">
        <f t="shared" si="352"/>
        <v>0</v>
      </c>
      <c r="AF625" s="89">
        <f t="shared" si="353"/>
        <v>0</v>
      </c>
      <c r="AG625" s="89">
        <f t="shared" si="353"/>
        <v>0</v>
      </c>
      <c r="AH625" s="65">
        <v>0</v>
      </c>
      <c r="AI625" s="65">
        <v>0</v>
      </c>
      <c r="AJ625" s="65">
        <v>0</v>
      </c>
      <c r="AK625" s="65">
        <v>0</v>
      </c>
      <c r="AL625" s="65">
        <v>0</v>
      </c>
      <c r="AM625" s="65">
        <v>0</v>
      </c>
      <c r="AN625" s="89">
        <v>0</v>
      </c>
      <c r="AO625" s="89">
        <v>0</v>
      </c>
      <c r="AP625" s="89">
        <v>0</v>
      </c>
      <c r="AQ625" s="89">
        <v>0</v>
      </c>
      <c r="AR625" s="89">
        <v>0</v>
      </c>
      <c r="AS625" s="89">
        <v>0</v>
      </c>
      <c r="AT625" s="89">
        <v>0</v>
      </c>
      <c r="AU625" s="89">
        <v>0</v>
      </c>
      <c r="AV625" s="89">
        <v>0</v>
      </c>
      <c r="AW625" s="89">
        <v>0</v>
      </c>
      <c r="AX625" s="89">
        <v>0</v>
      </c>
      <c r="AY625" s="89">
        <v>0</v>
      </c>
      <c r="AZ625" s="65">
        <f t="shared" si="329"/>
        <v>0</v>
      </c>
      <c r="BA625" s="65">
        <f t="shared" si="329"/>
        <v>0</v>
      </c>
      <c r="BB625" s="65">
        <f t="shared" si="329"/>
        <v>0</v>
      </c>
      <c r="BC625" s="65">
        <f t="shared" si="327"/>
        <v>0</v>
      </c>
      <c r="BD625" s="65">
        <f t="shared" si="327"/>
        <v>0</v>
      </c>
      <c r="BE625" s="65">
        <f t="shared" si="327"/>
        <v>0</v>
      </c>
      <c r="BF625" s="65">
        <f t="shared" si="330"/>
        <v>0</v>
      </c>
      <c r="BG625" s="65">
        <f t="shared" si="330"/>
        <v>0</v>
      </c>
      <c r="BH625" s="65">
        <f t="shared" si="330"/>
        <v>0</v>
      </c>
      <c r="BI625" s="65">
        <f t="shared" si="328"/>
        <v>0</v>
      </c>
      <c r="BJ625" s="65">
        <f t="shared" si="328"/>
        <v>0</v>
      </c>
      <c r="BK625" s="65">
        <f t="shared" si="328"/>
        <v>0</v>
      </c>
    </row>
    <row r="626" spans="2:63" hidden="1" outlineLevel="1">
      <c r="B626" s="56" t="s">
        <v>42</v>
      </c>
      <c r="C626" s="56" t="s">
        <v>133</v>
      </c>
      <c r="D626" s="88">
        <f t="shared" si="331"/>
        <v>0</v>
      </c>
      <c r="E626" s="88">
        <f t="shared" si="332"/>
        <v>0</v>
      </c>
      <c r="F626" s="65">
        <f t="shared" si="333"/>
        <v>0</v>
      </c>
      <c r="G626" s="65">
        <f t="shared" si="334"/>
        <v>0</v>
      </c>
      <c r="H626" s="65">
        <f t="shared" si="335"/>
        <v>0</v>
      </c>
      <c r="J626" s="88">
        <f t="shared" si="336"/>
        <v>0.30233918275901323</v>
      </c>
      <c r="K626" s="88">
        <f t="shared" si="337"/>
        <v>0.12386860133278009</v>
      </c>
      <c r="L626" s="88">
        <f t="shared" si="338"/>
        <v>0.13222723531624195</v>
      </c>
      <c r="M626" s="88">
        <f t="shared" si="339"/>
        <v>0.1679988102863024</v>
      </c>
      <c r="N626" s="88">
        <f t="shared" si="340"/>
        <v>0.21758625555448893</v>
      </c>
      <c r="O626" s="88">
        <f t="shared" si="341"/>
        <v>5.5979914751173407E-2</v>
      </c>
      <c r="P626" s="65">
        <f t="shared" si="342"/>
        <v>0</v>
      </c>
      <c r="Q626" s="65">
        <f t="shared" si="342"/>
        <v>0</v>
      </c>
      <c r="R626" s="65">
        <f t="shared" si="342"/>
        <v>0</v>
      </c>
      <c r="S626" s="65">
        <f t="shared" si="342"/>
        <v>0</v>
      </c>
      <c r="T626" s="65">
        <f t="shared" si="343"/>
        <v>0</v>
      </c>
      <c r="U626" s="65">
        <f t="shared" si="343"/>
        <v>0</v>
      </c>
      <c r="V626" s="89">
        <f t="shared" si="344"/>
        <v>0</v>
      </c>
      <c r="W626" s="89">
        <f t="shared" si="345"/>
        <v>0</v>
      </c>
      <c r="X626" s="89">
        <f t="shared" si="346"/>
        <v>0</v>
      </c>
      <c r="Y626" s="89">
        <f t="shared" si="347"/>
        <v>0</v>
      </c>
      <c r="Z626" s="89">
        <f t="shared" si="348"/>
        <v>0</v>
      </c>
      <c r="AA626" s="89">
        <f t="shared" si="348"/>
        <v>0</v>
      </c>
      <c r="AB626" s="89">
        <f t="shared" si="349"/>
        <v>0</v>
      </c>
      <c r="AC626" s="89">
        <f t="shared" si="350"/>
        <v>0</v>
      </c>
      <c r="AD626" s="89">
        <f t="shared" si="351"/>
        <v>0</v>
      </c>
      <c r="AE626" s="89">
        <f t="shared" si="352"/>
        <v>0</v>
      </c>
      <c r="AF626" s="89">
        <f t="shared" si="353"/>
        <v>0</v>
      </c>
      <c r="AG626" s="89">
        <f t="shared" si="353"/>
        <v>0</v>
      </c>
      <c r="AH626" s="65">
        <v>0</v>
      </c>
      <c r="AI626" s="65">
        <v>0</v>
      </c>
      <c r="AJ626" s="65">
        <v>0</v>
      </c>
      <c r="AK626" s="65">
        <v>0</v>
      </c>
      <c r="AL626" s="65">
        <v>0</v>
      </c>
      <c r="AM626" s="65">
        <v>0</v>
      </c>
      <c r="AN626" s="89">
        <v>0</v>
      </c>
      <c r="AO626" s="89">
        <v>0</v>
      </c>
      <c r="AP626" s="89">
        <v>0</v>
      </c>
      <c r="AQ626" s="89">
        <v>0</v>
      </c>
      <c r="AR626" s="89">
        <v>0</v>
      </c>
      <c r="AS626" s="89">
        <v>0</v>
      </c>
      <c r="AT626" s="89">
        <v>0</v>
      </c>
      <c r="AU626" s="89">
        <v>0</v>
      </c>
      <c r="AV626" s="89">
        <v>0</v>
      </c>
      <c r="AW626" s="89">
        <v>0</v>
      </c>
      <c r="AX626" s="89">
        <v>0</v>
      </c>
      <c r="AY626" s="89">
        <v>0</v>
      </c>
      <c r="AZ626" s="65">
        <f t="shared" si="329"/>
        <v>0</v>
      </c>
      <c r="BA626" s="65">
        <f t="shared" si="329"/>
        <v>0</v>
      </c>
      <c r="BB626" s="65">
        <f t="shared" si="329"/>
        <v>0</v>
      </c>
      <c r="BC626" s="65">
        <f t="shared" si="327"/>
        <v>0</v>
      </c>
      <c r="BD626" s="65">
        <f t="shared" si="327"/>
        <v>0</v>
      </c>
      <c r="BE626" s="65">
        <f t="shared" si="327"/>
        <v>0</v>
      </c>
      <c r="BF626" s="65">
        <f t="shared" si="330"/>
        <v>0</v>
      </c>
      <c r="BG626" s="65">
        <f t="shared" si="330"/>
        <v>0</v>
      </c>
      <c r="BH626" s="65">
        <f t="shared" si="330"/>
        <v>0</v>
      </c>
      <c r="BI626" s="65">
        <f t="shared" si="328"/>
        <v>0</v>
      </c>
      <c r="BJ626" s="65">
        <f t="shared" si="328"/>
        <v>0</v>
      </c>
      <c r="BK626" s="65">
        <f t="shared" si="328"/>
        <v>0</v>
      </c>
    </row>
    <row r="627" spans="2:63" hidden="1" outlineLevel="1">
      <c r="B627" s="56" t="s">
        <v>42</v>
      </c>
      <c r="C627" s="56" t="s">
        <v>134</v>
      </c>
      <c r="D627" s="88">
        <f t="shared" si="331"/>
        <v>0</v>
      </c>
      <c r="E627" s="88">
        <f t="shared" si="332"/>
        <v>0</v>
      </c>
      <c r="F627" s="65">
        <f t="shared" si="333"/>
        <v>0</v>
      </c>
      <c r="G627" s="65">
        <f t="shared" si="334"/>
        <v>0</v>
      </c>
      <c r="H627" s="65">
        <f t="shared" si="335"/>
        <v>0</v>
      </c>
      <c r="J627" s="88">
        <f t="shared" si="336"/>
        <v>0.30233918275901323</v>
      </c>
      <c r="K627" s="88">
        <f t="shared" si="337"/>
        <v>0.12386860133278009</v>
      </c>
      <c r="L627" s="88">
        <f t="shared" si="338"/>
        <v>0.13222723531624195</v>
      </c>
      <c r="M627" s="88">
        <f t="shared" si="339"/>
        <v>0.1679988102863024</v>
      </c>
      <c r="N627" s="88">
        <f t="shared" si="340"/>
        <v>0.21758625555448893</v>
      </c>
      <c r="O627" s="88">
        <f t="shared" si="341"/>
        <v>5.5979914751173407E-2</v>
      </c>
      <c r="P627" s="65">
        <f t="shared" si="342"/>
        <v>0</v>
      </c>
      <c r="Q627" s="65">
        <f t="shared" si="342"/>
        <v>0</v>
      </c>
      <c r="R627" s="65">
        <f t="shared" si="342"/>
        <v>0</v>
      </c>
      <c r="S627" s="65">
        <f t="shared" si="342"/>
        <v>0</v>
      </c>
      <c r="T627" s="65">
        <f t="shared" si="343"/>
        <v>0</v>
      </c>
      <c r="U627" s="65">
        <f t="shared" si="343"/>
        <v>0</v>
      </c>
      <c r="V627" s="89">
        <f t="shared" si="344"/>
        <v>0</v>
      </c>
      <c r="W627" s="89">
        <f t="shared" si="345"/>
        <v>0</v>
      </c>
      <c r="X627" s="89">
        <f t="shared" si="346"/>
        <v>0</v>
      </c>
      <c r="Y627" s="89">
        <f t="shared" si="347"/>
        <v>0</v>
      </c>
      <c r="Z627" s="89">
        <f t="shared" si="348"/>
        <v>0</v>
      </c>
      <c r="AA627" s="89">
        <f t="shared" si="348"/>
        <v>0</v>
      </c>
      <c r="AB627" s="89">
        <f t="shared" si="349"/>
        <v>0</v>
      </c>
      <c r="AC627" s="89">
        <f t="shared" si="350"/>
        <v>0</v>
      </c>
      <c r="AD627" s="89">
        <f t="shared" si="351"/>
        <v>0</v>
      </c>
      <c r="AE627" s="89">
        <f t="shared" si="352"/>
        <v>0</v>
      </c>
      <c r="AF627" s="89">
        <f t="shared" si="353"/>
        <v>0</v>
      </c>
      <c r="AG627" s="89">
        <f t="shared" si="353"/>
        <v>0</v>
      </c>
      <c r="AH627" s="65">
        <v>0</v>
      </c>
      <c r="AI627" s="65">
        <v>0</v>
      </c>
      <c r="AJ627" s="65">
        <v>0</v>
      </c>
      <c r="AK627" s="65">
        <v>0</v>
      </c>
      <c r="AL627" s="65">
        <v>0</v>
      </c>
      <c r="AM627" s="65">
        <v>0</v>
      </c>
      <c r="AN627" s="89">
        <v>0</v>
      </c>
      <c r="AO627" s="89">
        <v>0</v>
      </c>
      <c r="AP627" s="89">
        <v>0</v>
      </c>
      <c r="AQ627" s="89">
        <v>0</v>
      </c>
      <c r="AR627" s="89">
        <v>0</v>
      </c>
      <c r="AS627" s="89">
        <v>0</v>
      </c>
      <c r="AT627" s="89">
        <v>0</v>
      </c>
      <c r="AU627" s="89">
        <v>0</v>
      </c>
      <c r="AV627" s="89">
        <v>0</v>
      </c>
      <c r="AW627" s="89">
        <v>0</v>
      </c>
      <c r="AX627" s="89">
        <v>0</v>
      </c>
      <c r="AY627" s="89">
        <v>0</v>
      </c>
      <c r="AZ627" s="65">
        <f t="shared" si="329"/>
        <v>0</v>
      </c>
      <c r="BA627" s="65">
        <f t="shared" si="329"/>
        <v>0</v>
      </c>
      <c r="BB627" s="65">
        <f t="shared" si="329"/>
        <v>0</v>
      </c>
      <c r="BC627" s="65">
        <f t="shared" si="327"/>
        <v>0</v>
      </c>
      <c r="BD627" s="65">
        <f t="shared" si="327"/>
        <v>0</v>
      </c>
      <c r="BE627" s="65">
        <f t="shared" si="327"/>
        <v>0</v>
      </c>
      <c r="BF627" s="65">
        <f t="shared" si="330"/>
        <v>0</v>
      </c>
      <c r="BG627" s="65">
        <f t="shared" si="330"/>
        <v>0</v>
      </c>
      <c r="BH627" s="65">
        <f t="shared" si="330"/>
        <v>0</v>
      </c>
      <c r="BI627" s="65">
        <f t="shared" si="328"/>
        <v>0</v>
      </c>
      <c r="BJ627" s="65">
        <f t="shared" si="328"/>
        <v>0</v>
      </c>
      <c r="BK627" s="65">
        <f t="shared" si="328"/>
        <v>0</v>
      </c>
    </row>
    <row r="628" spans="2:63" hidden="1" outlineLevel="1">
      <c r="B628" s="56" t="s">
        <v>42</v>
      </c>
      <c r="C628" s="56" t="s">
        <v>39</v>
      </c>
      <c r="D628" s="88">
        <f t="shared" si="331"/>
        <v>0</v>
      </c>
      <c r="E628" s="88">
        <f t="shared" si="332"/>
        <v>0</v>
      </c>
      <c r="F628" s="65">
        <f t="shared" si="333"/>
        <v>0</v>
      </c>
      <c r="G628" s="65">
        <f t="shared" si="334"/>
        <v>0</v>
      </c>
      <c r="H628" s="65">
        <f t="shared" si="335"/>
        <v>0</v>
      </c>
      <c r="J628" s="88">
        <f t="shared" si="336"/>
        <v>0.30233918275901323</v>
      </c>
      <c r="K628" s="88">
        <f t="shared" si="337"/>
        <v>0.12386860133278009</v>
      </c>
      <c r="L628" s="88">
        <f t="shared" si="338"/>
        <v>0.13222723531624195</v>
      </c>
      <c r="M628" s="88">
        <f t="shared" si="339"/>
        <v>0.1679988102863024</v>
      </c>
      <c r="N628" s="88">
        <f t="shared" si="340"/>
        <v>0.21758625555448893</v>
      </c>
      <c r="O628" s="88">
        <f t="shared" si="341"/>
        <v>5.5979914751173407E-2</v>
      </c>
      <c r="P628" s="65">
        <f t="shared" si="342"/>
        <v>0</v>
      </c>
      <c r="Q628" s="65">
        <f t="shared" si="342"/>
        <v>0</v>
      </c>
      <c r="R628" s="65">
        <f t="shared" si="342"/>
        <v>0</v>
      </c>
      <c r="S628" s="65">
        <f t="shared" si="342"/>
        <v>0</v>
      </c>
      <c r="T628" s="65">
        <f t="shared" si="343"/>
        <v>0</v>
      </c>
      <c r="U628" s="65">
        <f t="shared" si="343"/>
        <v>0</v>
      </c>
      <c r="V628" s="89">
        <f t="shared" si="344"/>
        <v>0</v>
      </c>
      <c r="W628" s="89">
        <f t="shared" si="345"/>
        <v>0</v>
      </c>
      <c r="X628" s="89">
        <f t="shared" si="346"/>
        <v>0</v>
      </c>
      <c r="Y628" s="89">
        <f t="shared" si="347"/>
        <v>0</v>
      </c>
      <c r="Z628" s="89">
        <f t="shared" si="348"/>
        <v>0</v>
      </c>
      <c r="AA628" s="89">
        <f t="shared" si="348"/>
        <v>0</v>
      </c>
      <c r="AB628" s="89">
        <f t="shared" si="349"/>
        <v>0</v>
      </c>
      <c r="AC628" s="89">
        <f t="shared" si="350"/>
        <v>0</v>
      </c>
      <c r="AD628" s="89">
        <f t="shared" si="351"/>
        <v>0</v>
      </c>
      <c r="AE628" s="89">
        <f t="shared" si="352"/>
        <v>0</v>
      </c>
      <c r="AF628" s="89">
        <f t="shared" si="353"/>
        <v>0</v>
      </c>
      <c r="AG628" s="89">
        <f t="shared" si="353"/>
        <v>0</v>
      </c>
      <c r="AH628" s="65">
        <v>0</v>
      </c>
      <c r="AI628" s="65">
        <v>0</v>
      </c>
      <c r="AJ628" s="65">
        <v>0</v>
      </c>
      <c r="AK628" s="65">
        <v>0</v>
      </c>
      <c r="AL628" s="65">
        <v>0</v>
      </c>
      <c r="AM628" s="65">
        <v>0</v>
      </c>
      <c r="AN628" s="89">
        <v>0</v>
      </c>
      <c r="AO628" s="89">
        <v>0</v>
      </c>
      <c r="AP628" s="89">
        <v>0</v>
      </c>
      <c r="AQ628" s="89">
        <v>0</v>
      </c>
      <c r="AR628" s="89">
        <v>0</v>
      </c>
      <c r="AS628" s="89">
        <v>0</v>
      </c>
      <c r="AT628" s="89">
        <v>0</v>
      </c>
      <c r="AU628" s="89">
        <v>0</v>
      </c>
      <c r="AV628" s="89">
        <v>0</v>
      </c>
      <c r="AW628" s="89">
        <v>0</v>
      </c>
      <c r="AX628" s="89">
        <v>0</v>
      </c>
      <c r="AY628" s="89">
        <v>0</v>
      </c>
      <c r="AZ628" s="65">
        <f t="shared" si="329"/>
        <v>0</v>
      </c>
      <c r="BA628" s="65">
        <f t="shared" si="329"/>
        <v>0</v>
      </c>
      <c r="BB628" s="65">
        <f t="shared" si="329"/>
        <v>0</v>
      </c>
      <c r="BC628" s="65">
        <f t="shared" si="327"/>
        <v>0</v>
      </c>
      <c r="BD628" s="65">
        <f t="shared" si="327"/>
        <v>0</v>
      </c>
      <c r="BE628" s="65">
        <f t="shared" si="327"/>
        <v>0</v>
      </c>
      <c r="BF628" s="65">
        <f t="shared" si="330"/>
        <v>0</v>
      </c>
      <c r="BG628" s="65">
        <f t="shared" si="330"/>
        <v>0</v>
      </c>
      <c r="BH628" s="65">
        <f t="shared" si="330"/>
        <v>0</v>
      </c>
      <c r="BI628" s="65">
        <f t="shared" si="328"/>
        <v>0</v>
      </c>
      <c r="BJ628" s="65">
        <f t="shared" si="328"/>
        <v>0</v>
      </c>
      <c r="BK628" s="65">
        <f t="shared" si="328"/>
        <v>0</v>
      </c>
    </row>
    <row r="629" spans="2:63" hidden="1" outlineLevel="1">
      <c r="B629" s="56" t="s">
        <v>42</v>
      </c>
      <c r="C629" s="56" t="s">
        <v>38</v>
      </c>
      <c r="D629" s="88">
        <f t="shared" si="331"/>
        <v>0</v>
      </c>
      <c r="E629" s="88">
        <f t="shared" si="332"/>
        <v>0</v>
      </c>
      <c r="F629" s="65">
        <f t="shared" si="333"/>
        <v>0</v>
      </c>
      <c r="G629" s="65">
        <f t="shared" si="334"/>
        <v>0</v>
      </c>
      <c r="H629" s="65">
        <f t="shared" si="335"/>
        <v>0</v>
      </c>
      <c r="J629" s="88">
        <f t="shared" si="336"/>
        <v>0.30233918275901323</v>
      </c>
      <c r="K629" s="88">
        <f t="shared" si="337"/>
        <v>0.12386860133278009</v>
      </c>
      <c r="L629" s="88">
        <f t="shared" si="338"/>
        <v>0.13222723531624195</v>
      </c>
      <c r="M629" s="88">
        <f t="shared" si="339"/>
        <v>0.1679988102863024</v>
      </c>
      <c r="N629" s="88">
        <f t="shared" si="340"/>
        <v>0.21758625555448893</v>
      </c>
      <c r="O629" s="88">
        <f t="shared" si="341"/>
        <v>5.5979914751173407E-2</v>
      </c>
      <c r="P629" s="65">
        <f t="shared" si="342"/>
        <v>0</v>
      </c>
      <c r="Q629" s="65">
        <f t="shared" si="342"/>
        <v>0</v>
      </c>
      <c r="R629" s="65">
        <f t="shared" si="342"/>
        <v>0</v>
      </c>
      <c r="S629" s="65">
        <f t="shared" si="342"/>
        <v>0</v>
      </c>
      <c r="T629" s="65">
        <f t="shared" si="343"/>
        <v>0</v>
      </c>
      <c r="U629" s="65">
        <f t="shared" si="343"/>
        <v>0</v>
      </c>
      <c r="V629" s="89">
        <f t="shared" si="344"/>
        <v>0</v>
      </c>
      <c r="W629" s="89">
        <f t="shared" si="345"/>
        <v>0</v>
      </c>
      <c r="X629" s="89">
        <f t="shared" si="346"/>
        <v>0</v>
      </c>
      <c r="Y629" s="89">
        <f t="shared" si="347"/>
        <v>0</v>
      </c>
      <c r="Z629" s="89">
        <f t="shared" si="348"/>
        <v>0</v>
      </c>
      <c r="AA629" s="89">
        <f t="shared" si="348"/>
        <v>0</v>
      </c>
      <c r="AB629" s="89">
        <f t="shared" si="349"/>
        <v>0</v>
      </c>
      <c r="AC629" s="89">
        <f t="shared" si="350"/>
        <v>0</v>
      </c>
      <c r="AD629" s="89">
        <f t="shared" si="351"/>
        <v>0</v>
      </c>
      <c r="AE629" s="89">
        <f t="shared" si="352"/>
        <v>0</v>
      </c>
      <c r="AF629" s="89">
        <f t="shared" si="353"/>
        <v>0</v>
      </c>
      <c r="AG629" s="89">
        <f t="shared" si="353"/>
        <v>0</v>
      </c>
      <c r="AH629" s="65">
        <v>0</v>
      </c>
      <c r="AI629" s="65">
        <v>0</v>
      </c>
      <c r="AJ629" s="65">
        <v>0</v>
      </c>
      <c r="AK629" s="65">
        <v>0</v>
      </c>
      <c r="AL629" s="65">
        <v>0</v>
      </c>
      <c r="AM629" s="65">
        <v>0</v>
      </c>
      <c r="AN629" s="89">
        <v>0</v>
      </c>
      <c r="AO629" s="89">
        <v>0</v>
      </c>
      <c r="AP629" s="89">
        <v>0</v>
      </c>
      <c r="AQ629" s="89">
        <v>0</v>
      </c>
      <c r="AR629" s="89">
        <v>0</v>
      </c>
      <c r="AS629" s="89">
        <v>0</v>
      </c>
      <c r="AT629" s="89">
        <v>0</v>
      </c>
      <c r="AU629" s="89">
        <v>0</v>
      </c>
      <c r="AV629" s="89">
        <v>0</v>
      </c>
      <c r="AW629" s="89">
        <v>0</v>
      </c>
      <c r="AX629" s="89">
        <v>0</v>
      </c>
      <c r="AY629" s="89">
        <v>0</v>
      </c>
      <c r="AZ629" s="65">
        <f t="shared" si="329"/>
        <v>0</v>
      </c>
      <c r="BA629" s="65">
        <f t="shared" si="329"/>
        <v>0</v>
      </c>
      <c r="BB629" s="65">
        <f t="shared" si="329"/>
        <v>0</v>
      </c>
      <c r="BC629" s="65">
        <f t="shared" si="327"/>
        <v>0</v>
      </c>
      <c r="BD629" s="65">
        <f t="shared" si="327"/>
        <v>0</v>
      </c>
      <c r="BE629" s="65">
        <f t="shared" si="327"/>
        <v>0</v>
      </c>
      <c r="BF629" s="65">
        <f t="shared" si="330"/>
        <v>0</v>
      </c>
      <c r="BG629" s="65">
        <f t="shared" si="330"/>
        <v>0</v>
      </c>
      <c r="BH629" s="65">
        <f t="shared" si="330"/>
        <v>0</v>
      </c>
      <c r="BI629" s="65">
        <f t="shared" si="328"/>
        <v>0</v>
      </c>
      <c r="BJ629" s="65">
        <f t="shared" si="328"/>
        <v>0</v>
      </c>
      <c r="BK629" s="65">
        <f t="shared" si="328"/>
        <v>0</v>
      </c>
    </row>
    <row r="630" spans="2:63" hidden="1" outlineLevel="1">
      <c r="B630" s="56" t="s">
        <v>42</v>
      </c>
      <c r="C630" s="56" t="s">
        <v>37</v>
      </c>
      <c r="D630" s="88">
        <f t="shared" si="331"/>
        <v>0</v>
      </c>
      <c r="E630" s="88">
        <f t="shared" si="332"/>
        <v>0</v>
      </c>
      <c r="F630" s="65">
        <f t="shared" si="333"/>
        <v>0</v>
      </c>
      <c r="G630" s="65">
        <f t="shared" si="334"/>
        <v>0</v>
      </c>
      <c r="H630" s="65">
        <f t="shared" si="335"/>
        <v>0</v>
      </c>
      <c r="J630" s="88">
        <f t="shared" si="336"/>
        <v>0.30233918275901323</v>
      </c>
      <c r="K630" s="88">
        <f t="shared" si="337"/>
        <v>0.12386860133278009</v>
      </c>
      <c r="L630" s="88">
        <f t="shared" si="338"/>
        <v>0.13222723531624195</v>
      </c>
      <c r="M630" s="88">
        <f t="shared" si="339"/>
        <v>0.1679988102863024</v>
      </c>
      <c r="N630" s="88">
        <f t="shared" si="340"/>
        <v>0.21758625555448893</v>
      </c>
      <c r="O630" s="88">
        <f t="shared" si="341"/>
        <v>5.5979914751173407E-2</v>
      </c>
      <c r="P630" s="65">
        <f t="shared" si="342"/>
        <v>0</v>
      </c>
      <c r="Q630" s="65">
        <f t="shared" si="342"/>
        <v>0</v>
      </c>
      <c r="R630" s="65">
        <f t="shared" si="342"/>
        <v>0</v>
      </c>
      <c r="S630" s="65">
        <f t="shared" si="342"/>
        <v>0</v>
      </c>
      <c r="T630" s="65">
        <f t="shared" si="343"/>
        <v>0</v>
      </c>
      <c r="U630" s="65">
        <f t="shared" si="343"/>
        <v>0</v>
      </c>
      <c r="V630" s="89">
        <f t="shared" si="344"/>
        <v>0</v>
      </c>
      <c r="W630" s="89">
        <f t="shared" si="345"/>
        <v>0</v>
      </c>
      <c r="X630" s="89">
        <f t="shared" si="346"/>
        <v>0</v>
      </c>
      <c r="Y630" s="89">
        <f t="shared" si="347"/>
        <v>0</v>
      </c>
      <c r="Z630" s="89">
        <f t="shared" si="348"/>
        <v>0</v>
      </c>
      <c r="AA630" s="89">
        <f t="shared" si="348"/>
        <v>0</v>
      </c>
      <c r="AB630" s="89">
        <f t="shared" si="349"/>
        <v>0</v>
      </c>
      <c r="AC630" s="89">
        <f t="shared" si="350"/>
        <v>0</v>
      </c>
      <c r="AD630" s="89">
        <f t="shared" si="351"/>
        <v>0</v>
      </c>
      <c r="AE630" s="89">
        <f t="shared" si="352"/>
        <v>0</v>
      </c>
      <c r="AF630" s="89">
        <f t="shared" si="353"/>
        <v>0</v>
      </c>
      <c r="AG630" s="89">
        <f t="shared" si="353"/>
        <v>0</v>
      </c>
      <c r="AH630" s="65">
        <v>0</v>
      </c>
      <c r="AI630" s="65">
        <v>0</v>
      </c>
      <c r="AJ630" s="65">
        <v>0</v>
      </c>
      <c r="AK630" s="65">
        <v>0</v>
      </c>
      <c r="AL630" s="65">
        <v>0</v>
      </c>
      <c r="AM630" s="65">
        <v>0</v>
      </c>
      <c r="AN630" s="89">
        <v>0</v>
      </c>
      <c r="AO630" s="89">
        <v>0</v>
      </c>
      <c r="AP630" s="89">
        <v>0</v>
      </c>
      <c r="AQ630" s="89">
        <v>0</v>
      </c>
      <c r="AR630" s="89">
        <v>0</v>
      </c>
      <c r="AS630" s="89">
        <v>0</v>
      </c>
      <c r="AT630" s="89">
        <v>0</v>
      </c>
      <c r="AU630" s="89">
        <v>0</v>
      </c>
      <c r="AV630" s="89">
        <v>0</v>
      </c>
      <c r="AW630" s="89">
        <v>0</v>
      </c>
      <c r="AX630" s="89">
        <v>0</v>
      </c>
      <c r="AY630" s="89">
        <v>0</v>
      </c>
      <c r="AZ630" s="65">
        <f t="shared" si="329"/>
        <v>0</v>
      </c>
      <c r="BA630" s="65">
        <f t="shared" si="329"/>
        <v>0</v>
      </c>
      <c r="BB630" s="65">
        <f t="shared" si="329"/>
        <v>0</v>
      </c>
      <c r="BC630" s="65">
        <f t="shared" si="327"/>
        <v>0</v>
      </c>
      <c r="BD630" s="65">
        <f t="shared" si="327"/>
        <v>0</v>
      </c>
      <c r="BE630" s="65">
        <f t="shared" si="327"/>
        <v>0</v>
      </c>
      <c r="BF630" s="65">
        <f t="shared" si="330"/>
        <v>0</v>
      </c>
      <c r="BG630" s="65">
        <f t="shared" si="330"/>
        <v>0</v>
      </c>
      <c r="BH630" s="65">
        <f t="shared" si="330"/>
        <v>0</v>
      </c>
      <c r="BI630" s="65">
        <f t="shared" si="328"/>
        <v>0</v>
      </c>
      <c r="BJ630" s="65">
        <f t="shared" si="328"/>
        <v>0</v>
      </c>
      <c r="BK630" s="65">
        <f t="shared" si="328"/>
        <v>0</v>
      </c>
    </row>
    <row r="631" spans="2:63" hidden="1" outlineLevel="1">
      <c r="B631" s="56" t="s">
        <v>42</v>
      </c>
      <c r="C631" s="56" t="s">
        <v>36</v>
      </c>
      <c r="D631" s="88">
        <f t="shared" si="331"/>
        <v>0</v>
      </c>
      <c r="E631" s="88">
        <f t="shared" si="332"/>
        <v>0</v>
      </c>
      <c r="F631" s="65">
        <f t="shared" si="333"/>
        <v>0</v>
      </c>
      <c r="G631" s="65">
        <f t="shared" si="334"/>
        <v>0</v>
      </c>
      <c r="H631" s="65">
        <f t="shared" si="335"/>
        <v>0</v>
      </c>
      <c r="J631" s="88">
        <f t="shared" si="336"/>
        <v>0.30233918275901323</v>
      </c>
      <c r="K631" s="88">
        <f t="shared" si="337"/>
        <v>0.12386860133278009</v>
      </c>
      <c r="L631" s="88">
        <f t="shared" si="338"/>
        <v>0.13222723531624195</v>
      </c>
      <c r="M631" s="88">
        <f t="shared" si="339"/>
        <v>0.1679988102863024</v>
      </c>
      <c r="N631" s="88">
        <f t="shared" si="340"/>
        <v>0.21758625555448893</v>
      </c>
      <c r="O631" s="88">
        <f t="shared" si="341"/>
        <v>5.5979914751173407E-2</v>
      </c>
      <c r="P631" s="65">
        <f t="shared" si="342"/>
        <v>0</v>
      </c>
      <c r="Q631" s="65">
        <f t="shared" si="342"/>
        <v>0</v>
      </c>
      <c r="R631" s="65">
        <f t="shared" si="342"/>
        <v>0</v>
      </c>
      <c r="S631" s="65">
        <f t="shared" si="342"/>
        <v>0</v>
      </c>
      <c r="T631" s="65">
        <f t="shared" si="343"/>
        <v>0</v>
      </c>
      <c r="U631" s="65">
        <f t="shared" si="343"/>
        <v>0</v>
      </c>
      <c r="V631" s="89">
        <f t="shared" si="344"/>
        <v>0</v>
      </c>
      <c r="W631" s="89">
        <f t="shared" si="345"/>
        <v>0</v>
      </c>
      <c r="X631" s="89">
        <f t="shared" si="346"/>
        <v>0</v>
      </c>
      <c r="Y631" s="89">
        <f t="shared" si="347"/>
        <v>0</v>
      </c>
      <c r="Z631" s="89">
        <f t="shared" si="348"/>
        <v>0</v>
      </c>
      <c r="AA631" s="89">
        <f t="shared" si="348"/>
        <v>0</v>
      </c>
      <c r="AB631" s="89">
        <f t="shared" si="349"/>
        <v>0</v>
      </c>
      <c r="AC631" s="89">
        <f t="shared" si="350"/>
        <v>0</v>
      </c>
      <c r="AD631" s="89">
        <f t="shared" si="351"/>
        <v>0</v>
      </c>
      <c r="AE631" s="89">
        <f t="shared" si="352"/>
        <v>0</v>
      </c>
      <c r="AF631" s="89">
        <f t="shared" si="353"/>
        <v>0</v>
      </c>
      <c r="AG631" s="89">
        <f t="shared" si="353"/>
        <v>0</v>
      </c>
      <c r="AH631" s="65">
        <v>0</v>
      </c>
      <c r="AI631" s="65">
        <v>0</v>
      </c>
      <c r="AJ631" s="65">
        <v>0</v>
      </c>
      <c r="AK631" s="65">
        <v>0</v>
      </c>
      <c r="AL631" s="65">
        <v>0</v>
      </c>
      <c r="AM631" s="65">
        <v>0</v>
      </c>
      <c r="AN631" s="89">
        <v>0</v>
      </c>
      <c r="AO631" s="89">
        <v>0</v>
      </c>
      <c r="AP631" s="89">
        <v>0</v>
      </c>
      <c r="AQ631" s="89">
        <v>0</v>
      </c>
      <c r="AR631" s="89">
        <v>0</v>
      </c>
      <c r="AS631" s="89">
        <v>0</v>
      </c>
      <c r="AT631" s="89">
        <v>0</v>
      </c>
      <c r="AU631" s="89">
        <v>0</v>
      </c>
      <c r="AV631" s="89">
        <v>0</v>
      </c>
      <c r="AW631" s="89">
        <v>0</v>
      </c>
      <c r="AX631" s="89">
        <v>0</v>
      </c>
      <c r="AY631" s="89">
        <v>0</v>
      </c>
      <c r="AZ631" s="65">
        <f t="shared" si="329"/>
        <v>0</v>
      </c>
      <c r="BA631" s="65">
        <f t="shared" si="329"/>
        <v>0</v>
      </c>
      <c r="BB631" s="65">
        <f t="shared" si="329"/>
        <v>0</v>
      </c>
      <c r="BC631" s="65">
        <f t="shared" si="327"/>
        <v>0</v>
      </c>
      <c r="BD631" s="65">
        <f t="shared" si="327"/>
        <v>0</v>
      </c>
      <c r="BE631" s="65">
        <f t="shared" si="327"/>
        <v>0</v>
      </c>
      <c r="BF631" s="65">
        <f t="shared" si="330"/>
        <v>0</v>
      </c>
      <c r="BG631" s="65">
        <f t="shared" si="330"/>
        <v>0</v>
      </c>
      <c r="BH631" s="65">
        <f t="shared" si="330"/>
        <v>0</v>
      </c>
      <c r="BI631" s="65">
        <f t="shared" si="328"/>
        <v>0</v>
      </c>
      <c r="BJ631" s="65">
        <f t="shared" si="328"/>
        <v>0</v>
      </c>
      <c r="BK631" s="65">
        <f t="shared" si="328"/>
        <v>0</v>
      </c>
    </row>
    <row r="632" spans="2:63" hidden="1" outlineLevel="1">
      <c r="B632" s="56" t="s">
        <v>42</v>
      </c>
      <c r="C632" s="56" t="s">
        <v>35</v>
      </c>
      <c r="D632" s="88">
        <f t="shared" si="331"/>
        <v>0</v>
      </c>
      <c r="E632" s="88">
        <f t="shared" si="332"/>
        <v>0</v>
      </c>
      <c r="F632" s="65">
        <f t="shared" si="333"/>
        <v>0</v>
      </c>
      <c r="G632" s="65">
        <f t="shared" si="334"/>
        <v>0</v>
      </c>
      <c r="H632" s="65">
        <f t="shared" si="335"/>
        <v>0</v>
      </c>
      <c r="J632" s="88">
        <f t="shared" si="336"/>
        <v>0.30233918275901323</v>
      </c>
      <c r="K632" s="88">
        <f t="shared" si="337"/>
        <v>0.12386860133278009</v>
      </c>
      <c r="L632" s="88">
        <f t="shared" si="338"/>
        <v>0.13222723531624195</v>
      </c>
      <c r="M632" s="88">
        <f t="shared" si="339"/>
        <v>0.1679988102863024</v>
      </c>
      <c r="N632" s="88">
        <f t="shared" si="340"/>
        <v>0.21758625555448893</v>
      </c>
      <c r="O632" s="88">
        <f t="shared" si="341"/>
        <v>5.5979914751173407E-2</v>
      </c>
      <c r="P632" s="65">
        <f t="shared" si="342"/>
        <v>0</v>
      </c>
      <c r="Q632" s="65">
        <f t="shared" si="342"/>
        <v>0</v>
      </c>
      <c r="R632" s="65">
        <f t="shared" si="342"/>
        <v>0</v>
      </c>
      <c r="S632" s="65">
        <f t="shared" si="342"/>
        <v>0</v>
      </c>
      <c r="T632" s="65">
        <f t="shared" si="343"/>
        <v>0</v>
      </c>
      <c r="U632" s="65">
        <f t="shared" si="343"/>
        <v>0</v>
      </c>
      <c r="V632" s="89">
        <f t="shared" si="344"/>
        <v>0</v>
      </c>
      <c r="W632" s="89">
        <f t="shared" si="345"/>
        <v>0</v>
      </c>
      <c r="X632" s="89">
        <f t="shared" si="346"/>
        <v>0</v>
      </c>
      <c r="Y632" s="89">
        <f t="shared" si="347"/>
        <v>0</v>
      </c>
      <c r="Z632" s="89">
        <f t="shared" si="348"/>
        <v>0</v>
      </c>
      <c r="AA632" s="89">
        <f t="shared" si="348"/>
        <v>0</v>
      </c>
      <c r="AB632" s="89">
        <f t="shared" si="349"/>
        <v>0</v>
      </c>
      <c r="AC632" s="89">
        <f t="shared" si="350"/>
        <v>0</v>
      </c>
      <c r="AD632" s="89">
        <f t="shared" si="351"/>
        <v>0</v>
      </c>
      <c r="AE632" s="89">
        <f t="shared" si="352"/>
        <v>0</v>
      </c>
      <c r="AF632" s="89">
        <f t="shared" si="353"/>
        <v>0</v>
      </c>
      <c r="AG632" s="89">
        <f t="shared" si="353"/>
        <v>0</v>
      </c>
      <c r="AH632" s="65">
        <v>0</v>
      </c>
      <c r="AI632" s="65">
        <v>0</v>
      </c>
      <c r="AJ632" s="65">
        <v>0</v>
      </c>
      <c r="AK632" s="65">
        <v>0</v>
      </c>
      <c r="AL632" s="65">
        <v>0</v>
      </c>
      <c r="AM632" s="65">
        <v>0</v>
      </c>
      <c r="AN632" s="89">
        <v>0</v>
      </c>
      <c r="AO632" s="89">
        <v>0</v>
      </c>
      <c r="AP632" s="89">
        <v>0</v>
      </c>
      <c r="AQ632" s="89">
        <v>0</v>
      </c>
      <c r="AR632" s="89">
        <v>0</v>
      </c>
      <c r="AS632" s="89">
        <v>0</v>
      </c>
      <c r="AT632" s="89">
        <v>0</v>
      </c>
      <c r="AU632" s="89">
        <v>0</v>
      </c>
      <c r="AV632" s="89">
        <v>0</v>
      </c>
      <c r="AW632" s="89">
        <v>0</v>
      </c>
      <c r="AX632" s="89">
        <v>0</v>
      </c>
      <c r="AY632" s="89">
        <v>0</v>
      </c>
      <c r="AZ632" s="65">
        <f t="shared" si="329"/>
        <v>0</v>
      </c>
      <c r="BA632" s="65">
        <f t="shared" si="329"/>
        <v>0</v>
      </c>
      <c r="BB632" s="65">
        <f t="shared" si="329"/>
        <v>0</v>
      </c>
      <c r="BC632" s="65">
        <f t="shared" si="327"/>
        <v>0</v>
      </c>
      <c r="BD632" s="65">
        <f t="shared" si="327"/>
        <v>0</v>
      </c>
      <c r="BE632" s="65">
        <f t="shared" si="327"/>
        <v>0</v>
      </c>
      <c r="BF632" s="65">
        <f t="shared" si="330"/>
        <v>0</v>
      </c>
      <c r="BG632" s="65">
        <f t="shared" si="330"/>
        <v>0</v>
      </c>
      <c r="BH632" s="65">
        <f t="shared" si="330"/>
        <v>0</v>
      </c>
      <c r="BI632" s="65">
        <f t="shared" si="328"/>
        <v>0</v>
      </c>
      <c r="BJ632" s="65">
        <f t="shared" si="328"/>
        <v>0</v>
      </c>
      <c r="BK632" s="65">
        <f t="shared" si="328"/>
        <v>0</v>
      </c>
    </row>
    <row r="633" spans="2:63" hidden="1" outlineLevel="1">
      <c r="B633" s="56" t="s">
        <v>42</v>
      </c>
      <c r="C633" s="56" t="s">
        <v>34</v>
      </c>
      <c r="D633" s="88">
        <f t="shared" si="331"/>
        <v>0</v>
      </c>
      <c r="E633" s="88">
        <f t="shared" si="332"/>
        <v>0</v>
      </c>
      <c r="F633" s="65">
        <f t="shared" si="333"/>
        <v>0</v>
      </c>
      <c r="G633" s="65">
        <f t="shared" si="334"/>
        <v>0</v>
      </c>
      <c r="H633" s="65">
        <f t="shared" si="335"/>
        <v>0</v>
      </c>
      <c r="J633" s="88">
        <f t="shared" si="336"/>
        <v>0.30233918275901323</v>
      </c>
      <c r="K633" s="88">
        <f t="shared" si="337"/>
        <v>0.12386860133278009</v>
      </c>
      <c r="L633" s="88">
        <f t="shared" si="338"/>
        <v>0.13222723531624195</v>
      </c>
      <c r="M633" s="88">
        <f t="shared" si="339"/>
        <v>0.1679988102863024</v>
      </c>
      <c r="N633" s="88">
        <f t="shared" si="340"/>
        <v>0.21758625555448893</v>
      </c>
      <c r="O633" s="88">
        <f t="shared" si="341"/>
        <v>5.5979914751173407E-2</v>
      </c>
      <c r="P633" s="65">
        <f t="shared" si="342"/>
        <v>0</v>
      </c>
      <c r="Q633" s="65">
        <f t="shared" si="342"/>
        <v>0</v>
      </c>
      <c r="R633" s="65">
        <f t="shared" si="342"/>
        <v>0</v>
      </c>
      <c r="S633" s="65">
        <f t="shared" si="342"/>
        <v>0</v>
      </c>
      <c r="T633" s="65">
        <f t="shared" si="343"/>
        <v>0</v>
      </c>
      <c r="U633" s="65">
        <f t="shared" si="343"/>
        <v>0</v>
      </c>
      <c r="V633" s="89">
        <f t="shared" si="344"/>
        <v>0</v>
      </c>
      <c r="W633" s="89">
        <f t="shared" si="345"/>
        <v>0</v>
      </c>
      <c r="X633" s="89">
        <f t="shared" si="346"/>
        <v>0</v>
      </c>
      <c r="Y633" s="89">
        <f t="shared" si="347"/>
        <v>0</v>
      </c>
      <c r="Z633" s="89">
        <f t="shared" si="348"/>
        <v>0</v>
      </c>
      <c r="AA633" s="89">
        <f t="shared" si="348"/>
        <v>0</v>
      </c>
      <c r="AB633" s="89">
        <f t="shared" si="349"/>
        <v>0</v>
      </c>
      <c r="AC633" s="89">
        <f t="shared" si="350"/>
        <v>0</v>
      </c>
      <c r="AD633" s="89">
        <f t="shared" si="351"/>
        <v>0</v>
      </c>
      <c r="AE633" s="89">
        <f t="shared" si="352"/>
        <v>0</v>
      </c>
      <c r="AF633" s="89">
        <f t="shared" si="353"/>
        <v>0</v>
      </c>
      <c r="AG633" s="89">
        <f t="shared" si="353"/>
        <v>0</v>
      </c>
      <c r="AH633" s="65">
        <v>0</v>
      </c>
      <c r="AI633" s="65">
        <v>0</v>
      </c>
      <c r="AJ633" s="65">
        <v>0</v>
      </c>
      <c r="AK633" s="65">
        <v>0</v>
      </c>
      <c r="AL633" s="65">
        <v>0</v>
      </c>
      <c r="AM633" s="65">
        <v>0</v>
      </c>
      <c r="AN633" s="89">
        <v>0</v>
      </c>
      <c r="AO633" s="89">
        <v>0</v>
      </c>
      <c r="AP633" s="89">
        <v>0</v>
      </c>
      <c r="AQ633" s="89">
        <v>0</v>
      </c>
      <c r="AR633" s="89">
        <v>0</v>
      </c>
      <c r="AS633" s="89">
        <v>0</v>
      </c>
      <c r="AT633" s="89">
        <v>0</v>
      </c>
      <c r="AU633" s="89">
        <v>0</v>
      </c>
      <c r="AV633" s="89">
        <v>0</v>
      </c>
      <c r="AW633" s="89">
        <v>0</v>
      </c>
      <c r="AX633" s="89">
        <v>0</v>
      </c>
      <c r="AY633" s="89">
        <v>0</v>
      </c>
      <c r="AZ633" s="65">
        <f t="shared" si="329"/>
        <v>0</v>
      </c>
      <c r="BA633" s="65">
        <f t="shared" si="329"/>
        <v>0</v>
      </c>
      <c r="BB633" s="65">
        <f t="shared" si="329"/>
        <v>0</v>
      </c>
      <c r="BC633" s="65">
        <f t="shared" si="327"/>
        <v>0</v>
      </c>
      <c r="BD633" s="65">
        <f t="shared" si="327"/>
        <v>0</v>
      </c>
      <c r="BE633" s="65">
        <f t="shared" si="327"/>
        <v>0</v>
      </c>
      <c r="BF633" s="65">
        <f t="shared" si="330"/>
        <v>0</v>
      </c>
      <c r="BG633" s="65">
        <f t="shared" si="330"/>
        <v>0</v>
      </c>
      <c r="BH633" s="65">
        <f t="shared" si="330"/>
        <v>0</v>
      </c>
      <c r="BI633" s="65">
        <f t="shared" si="328"/>
        <v>0</v>
      </c>
      <c r="BJ633" s="65">
        <f t="shared" si="328"/>
        <v>0</v>
      </c>
      <c r="BK633" s="65">
        <f t="shared" si="328"/>
        <v>0</v>
      </c>
    </row>
    <row r="634" spans="2:63" hidden="1" outlineLevel="1">
      <c r="B634" s="56" t="s">
        <v>42</v>
      </c>
      <c r="C634" s="56" t="s">
        <v>33</v>
      </c>
      <c r="D634" s="88">
        <f t="shared" si="331"/>
        <v>0</v>
      </c>
      <c r="E634" s="88">
        <f t="shared" si="332"/>
        <v>0</v>
      </c>
      <c r="F634" s="65">
        <f t="shared" si="333"/>
        <v>0</v>
      </c>
      <c r="G634" s="65">
        <f t="shared" si="334"/>
        <v>0</v>
      </c>
      <c r="H634" s="65">
        <f t="shared" si="335"/>
        <v>0</v>
      </c>
      <c r="J634" s="88">
        <f t="shared" si="336"/>
        <v>0.30233918275901323</v>
      </c>
      <c r="K634" s="88">
        <f t="shared" si="337"/>
        <v>0.12386860133278009</v>
      </c>
      <c r="L634" s="88">
        <f t="shared" si="338"/>
        <v>0.13222723531624195</v>
      </c>
      <c r="M634" s="88">
        <f t="shared" si="339"/>
        <v>0.1679988102863024</v>
      </c>
      <c r="N634" s="88">
        <f t="shared" si="340"/>
        <v>0.21758625555448893</v>
      </c>
      <c r="O634" s="88">
        <f t="shared" si="341"/>
        <v>5.5979914751173407E-2</v>
      </c>
      <c r="P634" s="65">
        <f t="shared" si="342"/>
        <v>0</v>
      </c>
      <c r="Q634" s="65">
        <f t="shared" si="342"/>
        <v>0</v>
      </c>
      <c r="R634" s="65">
        <f t="shared" si="342"/>
        <v>0</v>
      </c>
      <c r="S634" s="65">
        <f t="shared" si="342"/>
        <v>0</v>
      </c>
      <c r="T634" s="65">
        <f t="shared" si="343"/>
        <v>0</v>
      </c>
      <c r="U634" s="65">
        <f t="shared" si="343"/>
        <v>0</v>
      </c>
      <c r="V634" s="89">
        <f t="shared" si="344"/>
        <v>0</v>
      </c>
      <c r="W634" s="89">
        <f t="shared" si="345"/>
        <v>0</v>
      </c>
      <c r="X634" s="89">
        <f t="shared" si="346"/>
        <v>0</v>
      </c>
      <c r="Y634" s="89">
        <f t="shared" si="347"/>
        <v>0</v>
      </c>
      <c r="Z634" s="89">
        <f t="shared" si="348"/>
        <v>0</v>
      </c>
      <c r="AA634" s="89">
        <f t="shared" si="348"/>
        <v>0</v>
      </c>
      <c r="AB634" s="89">
        <f t="shared" si="349"/>
        <v>0</v>
      </c>
      <c r="AC634" s="89">
        <f t="shared" si="350"/>
        <v>0</v>
      </c>
      <c r="AD634" s="89">
        <f t="shared" si="351"/>
        <v>0</v>
      </c>
      <c r="AE634" s="89">
        <f t="shared" si="352"/>
        <v>0</v>
      </c>
      <c r="AF634" s="89">
        <f t="shared" si="353"/>
        <v>0</v>
      </c>
      <c r="AG634" s="89">
        <f t="shared" si="353"/>
        <v>0</v>
      </c>
      <c r="AH634" s="65">
        <v>0</v>
      </c>
      <c r="AI634" s="65">
        <v>0</v>
      </c>
      <c r="AJ634" s="65">
        <v>0</v>
      </c>
      <c r="AK634" s="65">
        <v>0</v>
      </c>
      <c r="AL634" s="65">
        <v>0</v>
      </c>
      <c r="AM634" s="65">
        <v>0</v>
      </c>
      <c r="AN634" s="89">
        <v>0</v>
      </c>
      <c r="AO634" s="89">
        <v>0</v>
      </c>
      <c r="AP634" s="89">
        <v>0</v>
      </c>
      <c r="AQ634" s="89">
        <v>0</v>
      </c>
      <c r="AR634" s="89">
        <v>0</v>
      </c>
      <c r="AS634" s="89">
        <v>0</v>
      </c>
      <c r="AT634" s="89">
        <v>0</v>
      </c>
      <c r="AU634" s="89">
        <v>0</v>
      </c>
      <c r="AV634" s="89">
        <v>0</v>
      </c>
      <c r="AW634" s="89">
        <v>0</v>
      </c>
      <c r="AX634" s="89">
        <v>0</v>
      </c>
      <c r="AY634" s="89">
        <v>0</v>
      </c>
      <c r="AZ634" s="65">
        <f t="shared" si="329"/>
        <v>0</v>
      </c>
      <c r="BA634" s="65">
        <f t="shared" si="329"/>
        <v>0</v>
      </c>
      <c r="BB634" s="65">
        <f t="shared" si="329"/>
        <v>0</v>
      </c>
      <c r="BC634" s="65">
        <f t="shared" si="327"/>
        <v>0</v>
      </c>
      <c r="BD634" s="65">
        <f t="shared" si="327"/>
        <v>0</v>
      </c>
      <c r="BE634" s="65">
        <f t="shared" si="327"/>
        <v>0</v>
      </c>
      <c r="BF634" s="65">
        <f t="shared" si="330"/>
        <v>0</v>
      </c>
      <c r="BG634" s="65">
        <f t="shared" si="330"/>
        <v>0</v>
      </c>
      <c r="BH634" s="65">
        <f t="shared" si="330"/>
        <v>0</v>
      </c>
      <c r="BI634" s="65">
        <f t="shared" si="328"/>
        <v>0</v>
      </c>
      <c r="BJ634" s="65">
        <f t="shared" si="328"/>
        <v>0</v>
      </c>
      <c r="BK634" s="65">
        <f t="shared" si="328"/>
        <v>0</v>
      </c>
    </row>
    <row r="635" spans="2:63" hidden="1" outlineLevel="1">
      <c r="B635" s="56" t="s">
        <v>42</v>
      </c>
      <c r="C635" s="56" t="s">
        <v>32</v>
      </c>
      <c r="D635" s="88">
        <f t="shared" si="331"/>
        <v>0</v>
      </c>
      <c r="E635" s="88">
        <f t="shared" si="332"/>
        <v>0</v>
      </c>
      <c r="F635" s="65">
        <f t="shared" si="333"/>
        <v>0</v>
      </c>
      <c r="G635" s="65">
        <f t="shared" si="334"/>
        <v>0</v>
      </c>
      <c r="H635" s="65">
        <f t="shared" si="335"/>
        <v>0</v>
      </c>
      <c r="J635" s="88">
        <f t="shared" si="336"/>
        <v>0.30233918275901323</v>
      </c>
      <c r="K635" s="88">
        <f t="shared" si="337"/>
        <v>0.12386860133278009</v>
      </c>
      <c r="L635" s="88">
        <f t="shared" si="338"/>
        <v>0.13222723531624195</v>
      </c>
      <c r="M635" s="88">
        <f t="shared" si="339"/>
        <v>0.1679988102863024</v>
      </c>
      <c r="N635" s="88">
        <f t="shared" si="340"/>
        <v>0.21758625555448893</v>
      </c>
      <c r="O635" s="88">
        <f t="shared" si="341"/>
        <v>5.5979914751173407E-2</v>
      </c>
      <c r="P635" s="65">
        <f t="shared" si="342"/>
        <v>0</v>
      </c>
      <c r="Q635" s="65">
        <f t="shared" si="342"/>
        <v>0</v>
      </c>
      <c r="R635" s="65">
        <f t="shared" si="342"/>
        <v>0</v>
      </c>
      <c r="S635" s="65">
        <f t="shared" si="342"/>
        <v>0</v>
      </c>
      <c r="T635" s="65">
        <f t="shared" si="343"/>
        <v>0</v>
      </c>
      <c r="U635" s="65">
        <f t="shared" si="343"/>
        <v>0</v>
      </c>
      <c r="V635" s="89">
        <f t="shared" si="344"/>
        <v>0</v>
      </c>
      <c r="W635" s="89">
        <f t="shared" si="345"/>
        <v>0</v>
      </c>
      <c r="X635" s="89">
        <f t="shared" si="346"/>
        <v>0</v>
      </c>
      <c r="Y635" s="89">
        <f t="shared" si="347"/>
        <v>0</v>
      </c>
      <c r="Z635" s="89">
        <f t="shared" si="348"/>
        <v>0</v>
      </c>
      <c r="AA635" s="89">
        <f t="shared" si="348"/>
        <v>0</v>
      </c>
      <c r="AB635" s="89">
        <f t="shared" si="349"/>
        <v>0</v>
      </c>
      <c r="AC635" s="89">
        <f t="shared" si="350"/>
        <v>0</v>
      </c>
      <c r="AD635" s="89">
        <f t="shared" si="351"/>
        <v>0</v>
      </c>
      <c r="AE635" s="89">
        <f t="shared" si="352"/>
        <v>0</v>
      </c>
      <c r="AF635" s="89">
        <f t="shared" si="353"/>
        <v>0</v>
      </c>
      <c r="AG635" s="89">
        <f t="shared" si="353"/>
        <v>0</v>
      </c>
      <c r="AH635" s="65">
        <v>0</v>
      </c>
      <c r="AI635" s="65">
        <v>0</v>
      </c>
      <c r="AJ635" s="65">
        <v>0</v>
      </c>
      <c r="AK635" s="65">
        <v>0</v>
      </c>
      <c r="AL635" s="65">
        <v>0</v>
      </c>
      <c r="AM635" s="65">
        <v>0</v>
      </c>
      <c r="AN635" s="89">
        <v>0</v>
      </c>
      <c r="AO635" s="89">
        <v>0</v>
      </c>
      <c r="AP635" s="89">
        <v>0</v>
      </c>
      <c r="AQ635" s="89">
        <v>0</v>
      </c>
      <c r="AR635" s="89">
        <v>0</v>
      </c>
      <c r="AS635" s="89">
        <v>0</v>
      </c>
      <c r="AT635" s="89">
        <v>0</v>
      </c>
      <c r="AU635" s="89">
        <v>0</v>
      </c>
      <c r="AV635" s="89">
        <v>0</v>
      </c>
      <c r="AW635" s="89">
        <v>0</v>
      </c>
      <c r="AX635" s="89">
        <v>0</v>
      </c>
      <c r="AY635" s="89">
        <v>0</v>
      </c>
      <c r="AZ635" s="65">
        <f t="shared" si="329"/>
        <v>0</v>
      </c>
      <c r="BA635" s="65">
        <f t="shared" si="329"/>
        <v>0</v>
      </c>
      <c r="BB635" s="65">
        <f t="shared" si="329"/>
        <v>0</v>
      </c>
      <c r="BC635" s="65">
        <f t="shared" si="327"/>
        <v>0</v>
      </c>
      <c r="BD635" s="65">
        <f t="shared" si="327"/>
        <v>0</v>
      </c>
      <c r="BE635" s="65">
        <f t="shared" si="327"/>
        <v>0</v>
      </c>
      <c r="BF635" s="65">
        <f t="shared" si="330"/>
        <v>0</v>
      </c>
      <c r="BG635" s="65">
        <f t="shared" si="330"/>
        <v>0</v>
      </c>
      <c r="BH635" s="65">
        <f t="shared" si="330"/>
        <v>0</v>
      </c>
      <c r="BI635" s="65">
        <f t="shared" si="328"/>
        <v>0</v>
      </c>
      <c r="BJ635" s="65">
        <f t="shared" si="328"/>
        <v>0</v>
      </c>
      <c r="BK635" s="65">
        <f t="shared" si="328"/>
        <v>0</v>
      </c>
    </row>
    <row r="636" spans="2:63" hidden="1" outlineLevel="1">
      <c r="B636" s="56" t="s">
        <v>42</v>
      </c>
      <c r="C636" s="56" t="s">
        <v>31</v>
      </c>
      <c r="D636" s="88">
        <f t="shared" si="331"/>
        <v>0</v>
      </c>
      <c r="E636" s="88">
        <f t="shared" si="332"/>
        <v>0</v>
      </c>
      <c r="F636" s="65">
        <f t="shared" si="333"/>
        <v>0</v>
      </c>
      <c r="G636" s="65">
        <f t="shared" si="334"/>
        <v>0</v>
      </c>
      <c r="H636" s="65">
        <f t="shared" si="335"/>
        <v>0</v>
      </c>
      <c r="J636" s="88">
        <f t="shared" si="336"/>
        <v>0.30233918275901323</v>
      </c>
      <c r="K636" s="88">
        <f t="shared" si="337"/>
        <v>0.12386860133278009</v>
      </c>
      <c r="L636" s="88">
        <f t="shared" si="338"/>
        <v>0.13222723531624195</v>
      </c>
      <c r="M636" s="88">
        <f t="shared" si="339"/>
        <v>0.1679988102863024</v>
      </c>
      <c r="N636" s="88">
        <f t="shared" si="340"/>
        <v>0.21758625555448893</v>
      </c>
      <c r="O636" s="88">
        <f t="shared" si="341"/>
        <v>5.5979914751173407E-2</v>
      </c>
      <c r="P636" s="65">
        <f t="shared" si="342"/>
        <v>0</v>
      </c>
      <c r="Q636" s="65">
        <f t="shared" si="342"/>
        <v>0</v>
      </c>
      <c r="R636" s="65">
        <f t="shared" si="342"/>
        <v>0</v>
      </c>
      <c r="S636" s="65">
        <f t="shared" si="342"/>
        <v>0</v>
      </c>
      <c r="T636" s="65">
        <f t="shared" si="343"/>
        <v>0</v>
      </c>
      <c r="U636" s="65">
        <f t="shared" si="343"/>
        <v>0</v>
      </c>
      <c r="V636" s="89">
        <f t="shared" si="344"/>
        <v>0</v>
      </c>
      <c r="W636" s="89">
        <f t="shared" si="345"/>
        <v>0</v>
      </c>
      <c r="X636" s="89">
        <f t="shared" si="346"/>
        <v>0</v>
      </c>
      <c r="Y636" s="89">
        <f t="shared" si="347"/>
        <v>0</v>
      </c>
      <c r="Z636" s="89">
        <f t="shared" si="348"/>
        <v>0</v>
      </c>
      <c r="AA636" s="89">
        <f t="shared" si="348"/>
        <v>0</v>
      </c>
      <c r="AB636" s="89">
        <f t="shared" si="349"/>
        <v>0</v>
      </c>
      <c r="AC636" s="89">
        <f t="shared" si="350"/>
        <v>0</v>
      </c>
      <c r="AD636" s="89">
        <f t="shared" si="351"/>
        <v>0</v>
      </c>
      <c r="AE636" s="89">
        <f t="shared" si="352"/>
        <v>0</v>
      </c>
      <c r="AF636" s="89">
        <f t="shared" si="353"/>
        <v>0</v>
      </c>
      <c r="AG636" s="89">
        <f t="shared" si="353"/>
        <v>0</v>
      </c>
      <c r="AH636" s="65">
        <v>0</v>
      </c>
      <c r="AI636" s="65">
        <v>0</v>
      </c>
      <c r="AJ636" s="65">
        <v>0</v>
      </c>
      <c r="AK636" s="65">
        <v>0</v>
      </c>
      <c r="AL636" s="65">
        <v>0</v>
      </c>
      <c r="AM636" s="65">
        <v>0</v>
      </c>
      <c r="AN636" s="89">
        <v>0</v>
      </c>
      <c r="AO636" s="89">
        <v>0</v>
      </c>
      <c r="AP636" s="89">
        <v>0</v>
      </c>
      <c r="AQ636" s="89">
        <v>0</v>
      </c>
      <c r="AR636" s="89">
        <v>0</v>
      </c>
      <c r="AS636" s="89">
        <v>0</v>
      </c>
      <c r="AT636" s="89">
        <v>0</v>
      </c>
      <c r="AU636" s="89">
        <v>0</v>
      </c>
      <c r="AV636" s="89">
        <v>0</v>
      </c>
      <c r="AW636" s="89">
        <v>0</v>
      </c>
      <c r="AX636" s="89">
        <v>0</v>
      </c>
      <c r="AY636" s="89">
        <v>0</v>
      </c>
      <c r="AZ636" s="65">
        <f t="shared" si="329"/>
        <v>0</v>
      </c>
      <c r="BA636" s="65">
        <f t="shared" si="329"/>
        <v>0</v>
      </c>
      <c r="BB636" s="65">
        <f t="shared" si="329"/>
        <v>0</v>
      </c>
      <c r="BC636" s="65">
        <f t="shared" si="327"/>
        <v>0</v>
      </c>
      <c r="BD636" s="65">
        <f t="shared" si="327"/>
        <v>0</v>
      </c>
      <c r="BE636" s="65">
        <f t="shared" si="327"/>
        <v>0</v>
      </c>
      <c r="BF636" s="65">
        <f t="shared" si="330"/>
        <v>0</v>
      </c>
      <c r="BG636" s="65">
        <f t="shared" si="330"/>
        <v>0</v>
      </c>
      <c r="BH636" s="65">
        <f t="shared" si="330"/>
        <v>0</v>
      </c>
      <c r="BI636" s="65">
        <f t="shared" si="328"/>
        <v>0</v>
      </c>
      <c r="BJ636" s="65">
        <f t="shared" si="328"/>
        <v>0</v>
      </c>
      <c r="BK636" s="65">
        <f t="shared" si="328"/>
        <v>0</v>
      </c>
    </row>
    <row r="637" spans="2:63" hidden="1" outlineLevel="1">
      <c r="B637" s="56" t="s">
        <v>42</v>
      </c>
      <c r="C637" s="56" t="s">
        <v>135</v>
      </c>
      <c r="D637" s="88">
        <f t="shared" si="331"/>
        <v>0</v>
      </c>
      <c r="E637" s="88">
        <f t="shared" si="332"/>
        <v>0</v>
      </c>
      <c r="F637" s="65">
        <f t="shared" si="333"/>
        <v>0</v>
      </c>
      <c r="G637" s="65">
        <f t="shared" si="334"/>
        <v>0</v>
      </c>
      <c r="H637" s="65">
        <f t="shared" si="335"/>
        <v>0</v>
      </c>
      <c r="J637" s="88">
        <f t="shared" si="336"/>
        <v>0.30233918275901323</v>
      </c>
      <c r="K637" s="88">
        <f t="shared" si="337"/>
        <v>0.12386860133278009</v>
      </c>
      <c r="L637" s="88">
        <f t="shared" si="338"/>
        <v>0.13222723531624195</v>
      </c>
      <c r="M637" s="88">
        <f t="shared" si="339"/>
        <v>0.1679988102863024</v>
      </c>
      <c r="N637" s="88">
        <f t="shared" si="340"/>
        <v>0.21758625555448893</v>
      </c>
      <c r="O637" s="88">
        <f t="shared" si="341"/>
        <v>5.5979914751173407E-2</v>
      </c>
      <c r="P637" s="65">
        <f t="shared" si="342"/>
        <v>0</v>
      </c>
      <c r="Q637" s="65">
        <f t="shared" si="342"/>
        <v>0</v>
      </c>
      <c r="R637" s="65">
        <f t="shared" si="342"/>
        <v>0</v>
      </c>
      <c r="S637" s="65">
        <f t="shared" si="342"/>
        <v>0</v>
      </c>
      <c r="T637" s="65">
        <f t="shared" si="343"/>
        <v>0</v>
      </c>
      <c r="U637" s="65">
        <f t="shared" si="343"/>
        <v>0</v>
      </c>
      <c r="V637" s="89">
        <f t="shared" si="344"/>
        <v>0</v>
      </c>
      <c r="W637" s="89">
        <f t="shared" si="345"/>
        <v>0</v>
      </c>
      <c r="X637" s="89">
        <f t="shared" si="346"/>
        <v>0</v>
      </c>
      <c r="Y637" s="89">
        <f t="shared" si="347"/>
        <v>0</v>
      </c>
      <c r="Z637" s="89">
        <f t="shared" si="348"/>
        <v>0</v>
      </c>
      <c r="AA637" s="89">
        <f t="shared" si="348"/>
        <v>0</v>
      </c>
      <c r="AB637" s="89">
        <f t="shared" si="349"/>
        <v>0</v>
      </c>
      <c r="AC637" s="89">
        <f t="shared" si="350"/>
        <v>0</v>
      </c>
      <c r="AD637" s="89">
        <f t="shared" si="351"/>
        <v>0</v>
      </c>
      <c r="AE637" s="89">
        <f t="shared" si="352"/>
        <v>0</v>
      </c>
      <c r="AF637" s="89">
        <f t="shared" si="353"/>
        <v>0</v>
      </c>
      <c r="AG637" s="89">
        <f t="shared" si="353"/>
        <v>0</v>
      </c>
      <c r="AH637" s="65">
        <v>0</v>
      </c>
      <c r="AI637" s="65">
        <v>0</v>
      </c>
      <c r="AJ637" s="65">
        <v>0</v>
      </c>
      <c r="AK637" s="65">
        <v>0</v>
      </c>
      <c r="AL637" s="65">
        <v>0</v>
      </c>
      <c r="AM637" s="65">
        <v>0</v>
      </c>
      <c r="AN637" s="89">
        <v>0</v>
      </c>
      <c r="AO637" s="89">
        <v>0</v>
      </c>
      <c r="AP637" s="89">
        <v>0</v>
      </c>
      <c r="AQ637" s="89">
        <v>0</v>
      </c>
      <c r="AR637" s="89">
        <v>0</v>
      </c>
      <c r="AS637" s="89">
        <v>0</v>
      </c>
      <c r="AT637" s="89">
        <v>0</v>
      </c>
      <c r="AU637" s="89">
        <v>0</v>
      </c>
      <c r="AV637" s="89">
        <v>0</v>
      </c>
      <c r="AW637" s="89">
        <v>0</v>
      </c>
      <c r="AX637" s="89">
        <v>0</v>
      </c>
      <c r="AY637" s="89">
        <v>0</v>
      </c>
      <c r="AZ637" s="65">
        <f t="shared" si="329"/>
        <v>0</v>
      </c>
      <c r="BA637" s="65">
        <f t="shared" si="329"/>
        <v>0</v>
      </c>
      <c r="BB637" s="65">
        <f t="shared" si="329"/>
        <v>0</v>
      </c>
      <c r="BC637" s="65">
        <f t="shared" si="327"/>
        <v>0</v>
      </c>
      <c r="BD637" s="65">
        <f t="shared" si="327"/>
        <v>0</v>
      </c>
      <c r="BE637" s="65">
        <f t="shared" si="327"/>
        <v>0</v>
      </c>
      <c r="BF637" s="65">
        <f t="shared" si="330"/>
        <v>0</v>
      </c>
      <c r="BG637" s="65">
        <f t="shared" si="330"/>
        <v>0</v>
      </c>
      <c r="BH637" s="65">
        <f t="shared" si="330"/>
        <v>0</v>
      </c>
      <c r="BI637" s="65">
        <f t="shared" si="328"/>
        <v>0</v>
      </c>
      <c r="BJ637" s="65">
        <f t="shared" si="328"/>
        <v>0</v>
      </c>
      <c r="BK637" s="65">
        <f t="shared" si="328"/>
        <v>0</v>
      </c>
    </row>
    <row r="638" spans="2:63" hidden="1" outlineLevel="1">
      <c r="B638" s="56" t="s">
        <v>41</v>
      </c>
      <c r="C638" s="56" t="s">
        <v>125</v>
      </c>
      <c r="D638" s="88">
        <f t="shared" si="331"/>
        <v>0</v>
      </c>
      <c r="E638" s="88">
        <f t="shared" si="332"/>
        <v>0</v>
      </c>
      <c r="F638" s="65">
        <f t="shared" si="333"/>
        <v>0</v>
      </c>
      <c r="G638" s="65">
        <f t="shared" si="334"/>
        <v>0</v>
      </c>
      <c r="H638" s="65">
        <f t="shared" si="335"/>
        <v>0</v>
      </c>
      <c r="J638" s="88">
        <f t="shared" si="336"/>
        <v>1.1946888000631801E-2</v>
      </c>
      <c r="K638" s="88">
        <f t="shared" si="337"/>
        <v>7.3803464202644902E-3</v>
      </c>
      <c r="L638" s="88">
        <f t="shared" si="338"/>
        <v>0.163460534126141</v>
      </c>
      <c r="M638" s="88">
        <f t="shared" si="339"/>
        <v>0</v>
      </c>
      <c r="N638" s="88">
        <f t="shared" si="340"/>
        <v>0.81721223145296273</v>
      </c>
      <c r="O638" s="88">
        <f t="shared" si="341"/>
        <v>0</v>
      </c>
      <c r="P638" s="65">
        <f t="shared" si="342"/>
        <v>0</v>
      </c>
      <c r="Q638" s="65">
        <f t="shared" si="342"/>
        <v>0</v>
      </c>
      <c r="R638" s="65">
        <f t="shared" si="342"/>
        <v>0</v>
      </c>
      <c r="S638" s="65">
        <f t="shared" si="342"/>
        <v>0</v>
      </c>
      <c r="T638" s="65">
        <f t="shared" si="343"/>
        <v>0</v>
      </c>
      <c r="U638" s="65">
        <f t="shared" si="343"/>
        <v>0</v>
      </c>
      <c r="V638" s="89">
        <f t="shared" si="344"/>
        <v>0</v>
      </c>
      <c r="W638" s="89">
        <f t="shared" si="345"/>
        <v>0</v>
      </c>
      <c r="X638" s="89">
        <f t="shared" si="346"/>
        <v>0</v>
      </c>
      <c r="Y638" s="89">
        <f t="shared" si="347"/>
        <v>0</v>
      </c>
      <c r="Z638" s="89">
        <f t="shared" si="348"/>
        <v>0</v>
      </c>
      <c r="AA638" s="89">
        <f t="shared" si="348"/>
        <v>0</v>
      </c>
      <c r="AB638" s="89">
        <f t="shared" si="349"/>
        <v>0</v>
      </c>
      <c r="AC638" s="89">
        <f t="shared" si="350"/>
        <v>0</v>
      </c>
      <c r="AD638" s="89">
        <f t="shared" si="351"/>
        <v>0</v>
      </c>
      <c r="AE638" s="89">
        <f t="shared" si="352"/>
        <v>0</v>
      </c>
      <c r="AF638" s="89">
        <f t="shared" si="353"/>
        <v>0</v>
      </c>
      <c r="AG638" s="89">
        <f t="shared" si="353"/>
        <v>0</v>
      </c>
      <c r="AH638" s="65">
        <v>9379</v>
      </c>
      <c r="AI638" s="65">
        <v>5794</v>
      </c>
      <c r="AJ638" s="65">
        <v>128326</v>
      </c>
      <c r="AK638" s="65">
        <v>0</v>
      </c>
      <c r="AL638" s="65">
        <v>641559</v>
      </c>
      <c r="AM638" s="65">
        <v>0</v>
      </c>
      <c r="AN638" s="89">
        <v>13333841</v>
      </c>
      <c r="AO638" s="89">
        <v>11291127</v>
      </c>
      <c r="AP638" s="89">
        <v>257864155</v>
      </c>
      <c r="AQ638" s="89">
        <v>0</v>
      </c>
      <c r="AR638" s="89">
        <v>1639198472</v>
      </c>
      <c r="AS638" s="89">
        <v>0</v>
      </c>
      <c r="AT638" s="89">
        <v>14769731</v>
      </c>
      <c r="AU638" s="89">
        <v>8912242</v>
      </c>
      <c r="AV638" s="89">
        <v>204136146</v>
      </c>
      <c r="AW638" s="89">
        <v>0</v>
      </c>
      <c r="AX638" s="89">
        <v>1050478942</v>
      </c>
      <c r="AY638" s="89">
        <v>0</v>
      </c>
      <c r="AZ638" s="65">
        <f t="shared" si="329"/>
        <v>1421.6697942211324</v>
      </c>
      <c r="BA638" s="65">
        <f t="shared" si="329"/>
        <v>1948.7619951674146</v>
      </c>
      <c r="BB638" s="65">
        <f t="shared" si="329"/>
        <v>2009.4459034022723</v>
      </c>
      <c r="BC638" s="65">
        <f t="shared" si="327"/>
        <v>0</v>
      </c>
      <c r="BD638" s="65">
        <f t="shared" si="327"/>
        <v>2555.0237343720532</v>
      </c>
      <c r="BE638" s="65">
        <f t="shared" si="327"/>
        <v>0</v>
      </c>
      <c r="BF638" s="65">
        <f t="shared" si="330"/>
        <v>1574.7660731421261</v>
      </c>
      <c r="BG638" s="65">
        <f t="shared" si="330"/>
        <v>1538.1846738004833</v>
      </c>
      <c r="BH638" s="65">
        <f t="shared" si="330"/>
        <v>1590.7621682277947</v>
      </c>
      <c r="BI638" s="65">
        <f t="shared" si="328"/>
        <v>0</v>
      </c>
      <c r="BJ638" s="65">
        <f t="shared" si="328"/>
        <v>1637.3847798877423</v>
      </c>
      <c r="BK638" s="65">
        <f t="shared" si="328"/>
        <v>0</v>
      </c>
    </row>
    <row r="639" spans="2:63" hidden="1" outlineLevel="1">
      <c r="B639" s="56" t="s">
        <v>41</v>
      </c>
      <c r="C639" s="56" t="s">
        <v>126</v>
      </c>
      <c r="D639" s="88">
        <f t="shared" si="331"/>
        <v>0</v>
      </c>
      <c r="E639" s="88">
        <f t="shared" si="332"/>
        <v>0</v>
      </c>
      <c r="F639" s="65">
        <f t="shared" si="333"/>
        <v>0</v>
      </c>
      <c r="G639" s="65">
        <f t="shared" si="334"/>
        <v>0</v>
      </c>
      <c r="H639" s="65">
        <f t="shared" si="335"/>
        <v>0</v>
      </c>
      <c r="J639" s="88">
        <f t="shared" si="336"/>
        <v>0.30233918275901323</v>
      </c>
      <c r="K639" s="88">
        <f t="shared" si="337"/>
        <v>0.12386860133278009</v>
      </c>
      <c r="L639" s="88">
        <f t="shared" si="338"/>
        <v>0.13222723531624195</v>
      </c>
      <c r="M639" s="88">
        <f t="shared" si="339"/>
        <v>0.1679988102863024</v>
      </c>
      <c r="N639" s="88">
        <f t="shared" si="340"/>
        <v>0.21758625555448893</v>
      </c>
      <c r="O639" s="88">
        <f t="shared" si="341"/>
        <v>5.5979914751173407E-2</v>
      </c>
      <c r="P639" s="65">
        <f t="shared" si="342"/>
        <v>0</v>
      </c>
      <c r="Q639" s="65">
        <f t="shared" si="342"/>
        <v>0</v>
      </c>
      <c r="R639" s="65">
        <f t="shared" si="342"/>
        <v>0</v>
      </c>
      <c r="S639" s="65">
        <f t="shared" si="342"/>
        <v>0</v>
      </c>
      <c r="T639" s="65">
        <f t="shared" si="343"/>
        <v>0</v>
      </c>
      <c r="U639" s="65">
        <f t="shared" si="343"/>
        <v>0</v>
      </c>
      <c r="V639" s="89">
        <f t="shared" si="344"/>
        <v>0</v>
      </c>
      <c r="W639" s="89">
        <f t="shared" si="345"/>
        <v>0</v>
      </c>
      <c r="X639" s="89">
        <f t="shared" si="346"/>
        <v>0</v>
      </c>
      <c r="Y639" s="89">
        <f t="shared" si="347"/>
        <v>0</v>
      </c>
      <c r="Z639" s="89">
        <f t="shared" si="348"/>
        <v>0</v>
      </c>
      <c r="AA639" s="89">
        <f t="shared" si="348"/>
        <v>0</v>
      </c>
      <c r="AB639" s="89">
        <f t="shared" si="349"/>
        <v>0</v>
      </c>
      <c r="AC639" s="89">
        <f t="shared" si="350"/>
        <v>0</v>
      </c>
      <c r="AD639" s="89">
        <f t="shared" si="351"/>
        <v>0</v>
      </c>
      <c r="AE639" s="89">
        <f t="shared" si="352"/>
        <v>0</v>
      </c>
      <c r="AF639" s="89">
        <f t="shared" si="353"/>
        <v>0</v>
      </c>
      <c r="AG639" s="89">
        <f t="shared" si="353"/>
        <v>0</v>
      </c>
      <c r="AH639" s="65">
        <v>0</v>
      </c>
      <c r="AI639" s="65">
        <v>0</v>
      </c>
      <c r="AJ639" s="65">
        <v>0</v>
      </c>
      <c r="AK639" s="65">
        <v>0</v>
      </c>
      <c r="AL639" s="65">
        <v>0</v>
      </c>
      <c r="AM639" s="65">
        <v>0</v>
      </c>
      <c r="AN639" s="89">
        <v>0</v>
      </c>
      <c r="AO639" s="89">
        <v>0</v>
      </c>
      <c r="AP639" s="89">
        <v>0</v>
      </c>
      <c r="AQ639" s="89">
        <v>0</v>
      </c>
      <c r="AR639" s="89">
        <v>0</v>
      </c>
      <c r="AS639" s="89">
        <v>0</v>
      </c>
      <c r="AT639" s="89">
        <v>0</v>
      </c>
      <c r="AU639" s="89">
        <v>0</v>
      </c>
      <c r="AV639" s="89">
        <v>0</v>
      </c>
      <c r="AW639" s="89">
        <v>0</v>
      </c>
      <c r="AX639" s="89">
        <v>0</v>
      </c>
      <c r="AY639" s="89">
        <v>0</v>
      </c>
      <c r="AZ639" s="65">
        <f t="shared" si="329"/>
        <v>0</v>
      </c>
      <c r="BA639" s="65">
        <f t="shared" si="329"/>
        <v>0</v>
      </c>
      <c r="BB639" s="65">
        <f t="shared" si="329"/>
        <v>0</v>
      </c>
      <c r="BC639" s="65">
        <f t="shared" si="327"/>
        <v>0</v>
      </c>
      <c r="BD639" s="65">
        <f t="shared" si="327"/>
        <v>0</v>
      </c>
      <c r="BE639" s="65">
        <f t="shared" si="327"/>
        <v>0</v>
      </c>
      <c r="BF639" s="65">
        <f t="shared" si="330"/>
        <v>0</v>
      </c>
      <c r="BG639" s="65">
        <f t="shared" si="330"/>
        <v>0</v>
      </c>
      <c r="BH639" s="65">
        <f t="shared" si="330"/>
        <v>0</v>
      </c>
      <c r="BI639" s="65">
        <f t="shared" si="328"/>
        <v>0</v>
      </c>
      <c r="BJ639" s="65">
        <f t="shared" si="328"/>
        <v>0</v>
      </c>
      <c r="BK639" s="65">
        <f t="shared" si="328"/>
        <v>0</v>
      </c>
    </row>
    <row r="640" spans="2:63" hidden="1" outlineLevel="1">
      <c r="B640" s="56" t="s">
        <v>41</v>
      </c>
      <c r="C640" s="56" t="s">
        <v>127</v>
      </c>
      <c r="D640" s="88">
        <f t="shared" si="331"/>
        <v>0</v>
      </c>
      <c r="E640" s="88">
        <f t="shared" si="332"/>
        <v>0</v>
      </c>
      <c r="F640" s="65">
        <f t="shared" si="333"/>
        <v>0</v>
      </c>
      <c r="G640" s="65">
        <f t="shared" si="334"/>
        <v>0</v>
      </c>
      <c r="H640" s="65">
        <f t="shared" si="335"/>
        <v>0</v>
      </c>
      <c r="J640" s="88">
        <f t="shared" si="336"/>
        <v>8.1879180901335835E-3</v>
      </c>
      <c r="K640" s="88">
        <f t="shared" si="337"/>
        <v>1.2624897349648285E-3</v>
      </c>
      <c r="L640" s="88">
        <f t="shared" si="338"/>
        <v>0.15540021216841379</v>
      </c>
      <c r="M640" s="88">
        <f t="shared" si="339"/>
        <v>0</v>
      </c>
      <c r="N640" s="88">
        <f t="shared" si="340"/>
        <v>0.83514938000648775</v>
      </c>
      <c r="O640" s="88">
        <f t="shared" si="341"/>
        <v>0</v>
      </c>
      <c r="P640" s="65">
        <f t="shared" si="342"/>
        <v>0</v>
      </c>
      <c r="Q640" s="65">
        <f t="shared" si="342"/>
        <v>0</v>
      </c>
      <c r="R640" s="65">
        <f t="shared" si="342"/>
        <v>0</v>
      </c>
      <c r="S640" s="65">
        <f t="shared" si="342"/>
        <v>0</v>
      </c>
      <c r="T640" s="65">
        <f t="shared" si="343"/>
        <v>0</v>
      </c>
      <c r="U640" s="65">
        <f t="shared" si="343"/>
        <v>0</v>
      </c>
      <c r="V640" s="89">
        <f t="shared" si="344"/>
        <v>0</v>
      </c>
      <c r="W640" s="89">
        <f t="shared" si="345"/>
        <v>0</v>
      </c>
      <c r="X640" s="89">
        <f t="shared" si="346"/>
        <v>0</v>
      </c>
      <c r="Y640" s="89">
        <f t="shared" si="347"/>
        <v>0</v>
      </c>
      <c r="Z640" s="89">
        <f t="shared" si="348"/>
        <v>0</v>
      </c>
      <c r="AA640" s="89">
        <f t="shared" si="348"/>
        <v>0</v>
      </c>
      <c r="AB640" s="89">
        <f t="shared" si="349"/>
        <v>0</v>
      </c>
      <c r="AC640" s="89">
        <f t="shared" si="350"/>
        <v>0</v>
      </c>
      <c r="AD640" s="89">
        <f t="shared" si="351"/>
        <v>0</v>
      </c>
      <c r="AE640" s="89">
        <f t="shared" si="352"/>
        <v>0</v>
      </c>
      <c r="AF640" s="89">
        <f t="shared" si="353"/>
        <v>0</v>
      </c>
      <c r="AG640" s="89">
        <f t="shared" si="353"/>
        <v>0</v>
      </c>
      <c r="AH640" s="65">
        <v>11207</v>
      </c>
      <c r="AI640" s="65">
        <v>1728</v>
      </c>
      <c r="AJ640" s="65">
        <v>212700</v>
      </c>
      <c r="AK640" s="65">
        <v>0</v>
      </c>
      <c r="AL640" s="65">
        <v>1143089</v>
      </c>
      <c r="AM640" s="65">
        <v>0</v>
      </c>
      <c r="AN640" s="89">
        <v>17508602</v>
      </c>
      <c r="AO640" s="89">
        <v>3543897</v>
      </c>
      <c r="AP640" s="89">
        <v>355292521</v>
      </c>
      <c r="AQ640" s="89">
        <v>0</v>
      </c>
      <c r="AR640" s="89">
        <v>2314138324</v>
      </c>
      <c r="AS640" s="89">
        <v>0</v>
      </c>
      <c r="AT640" s="89">
        <v>12336385</v>
      </c>
      <c r="AU640" s="89">
        <v>1764632</v>
      </c>
      <c r="AV640" s="89">
        <v>240275584</v>
      </c>
      <c r="AW640" s="89">
        <v>0</v>
      </c>
      <c r="AX640" s="89">
        <v>1321568191</v>
      </c>
      <c r="AY640" s="89">
        <v>0</v>
      </c>
      <c r="AZ640" s="65">
        <f t="shared" si="329"/>
        <v>1562.2916034621219</v>
      </c>
      <c r="BA640" s="65">
        <f t="shared" si="329"/>
        <v>2050.8663194444443</v>
      </c>
      <c r="BB640" s="65">
        <f t="shared" si="329"/>
        <v>1670.3926704278326</v>
      </c>
      <c r="BC640" s="65">
        <f t="shared" si="327"/>
        <v>0</v>
      </c>
      <c r="BD640" s="65">
        <f t="shared" si="327"/>
        <v>2024.4603211123542</v>
      </c>
      <c r="BE640" s="65">
        <f t="shared" si="327"/>
        <v>0</v>
      </c>
      <c r="BF640" s="65">
        <f t="shared" si="330"/>
        <v>1100.7749620772731</v>
      </c>
      <c r="BG640" s="65">
        <f t="shared" si="330"/>
        <v>1021.199074074074</v>
      </c>
      <c r="BH640" s="65">
        <f t="shared" si="330"/>
        <v>1129.6454348848142</v>
      </c>
      <c r="BI640" s="65">
        <f t="shared" si="328"/>
        <v>0</v>
      </c>
      <c r="BJ640" s="65">
        <f t="shared" si="328"/>
        <v>1156.1376157062136</v>
      </c>
      <c r="BK640" s="65">
        <f t="shared" si="328"/>
        <v>0</v>
      </c>
    </row>
    <row r="641" spans="2:63" hidden="1" outlineLevel="1">
      <c r="B641" s="56" t="s">
        <v>41</v>
      </c>
      <c r="C641" s="56" t="s">
        <v>128</v>
      </c>
      <c r="D641" s="88">
        <f t="shared" si="331"/>
        <v>0</v>
      </c>
      <c r="E641" s="88">
        <f t="shared" si="332"/>
        <v>0</v>
      </c>
      <c r="F641" s="65">
        <f t="shared" si="333"/>
        <v>0</v>
      </c>
      <c r="G641" s="65">
        <f t="shared" si="334"/>
        <v>0</v>
      </c>
      <c r="H641" s="65">
        <f t="shared" si="335"/>
        <v>0</v>
      </c>
      <c r="J641" s="88">
        <f t="shared" si="336"/>
        <v>0.30233918275901323</v>
      </c>
      <c r="K641" s="88">
        <f t="shared" si="337"/>
        <v>0.12386860133278009</v>
      </c>
      <c r="L641" s="88">
        <f t="shared" si="338"/>
        <v>0.13222723531624195</v>
      </c>
      <c r="M641" s="88">
        <f t="shared" si="339"/>
        <v>0.1679988102863024</v>
      </c>
      <c r="N641" s="88">
        <f t="shared" si="340"/>
        <v>0.21758625555448893</v>
      </c>
      <c r="O641" s="88">
        <f t="shared" si="341"/>
        <v>5.5979914751173407E-2</v>
      </c>
      <c r="P641" s="65">
        <f t="shared" si="342"/>
        <v>0</v>
      </c>
      <c r="Q641" s="65">
        <f t="shared" si="342"/>
        <v>0</v>
      </c>
      <c r="R641" s="65">
        <f t="shared" si="342"/>
        <v>0</v>
      </c>
      <c r="S641" s="65">
        <f t="shared" si="342"/>
        <v>0</v>
      </c>
      <c r="T641" s="65">
        <f t="shared" si="343"/>
        <v>0</v>
      </c>
      <c r="U641" s="65">
        <f t="shared" si="343"/>
        <v>0</v>
      </c>
      <c r="V641" s="89">
        <f t="shared" si="344"/>
        <v>0</v>
      </c>
      <c r="W641" s="89">
        <f t="shared" si="345"/>
        <v>0</v>
      </c>
      <c r="X641" s="89">
        <f t="shared" si="346"/>
        <v>0</v>
      </c>
      <c r="Y641" s="89">
        <f t="shared" si="347"/>
        <v>0</v>
      </c>
      <c r="Z641" s="89">
        <f t="shared" si="348"/>
        <v>0</v>
      </c>
      <c r="AA641" s="89">
        <f t="shared" si="348"/>
        <v>0</v>
      </c>
      <c r="AB641" s="89">
        <f t="shared" si="349"/>
        <v>0</v>
      </c>
      <c r="AC641" s="89">
        <f t="shared" si="350"/>
        <v>0</v>
      </c>
      <c r="AD641" s="89">
        <f t="shared" si="351"/>
        <v>0</v>
      </c>
      <c r="AE641" s="89">
        <f t="shared" si="352"/>
        <v>0</v>
      </c>
      <c r="AF641" s="89">
        <f t="shared" si="353"/>
        <v>0</v>
      </c>
      <c r="AG641" s="89">
        <f t="shared" si="353"/>
        <v>0</v>
      </c>
      <c r="AH641" s="65">
        <v>0</v>
      </c>
      <c r="AI641" s="65">
        <v>0</v>
      </c>
      <c r="AJ641" s="65">
        <v>0</v>
      </c>
      <c r="AK641" s="65">
        <v>0</v>
      </c>
      <c r="AL641" s="65">
        <v>0</v>
      </c>
      <c r="AM641" s="65">
        <v>0</v>
      </c>
      <c r="AN641" s="89">
        <v>0</v>
      </c>
      <c r="AO641" s="89">
        <v>0</v>
      </c>
      <c r="AP641" s="89">
        <v>0</v>
      </c>
      <c r="AQ641" s="89">
        <v>0</v>
      </c>
      <c r="AR641" s="89">
        <v>0</v>
      </c>
      <c r="AS641" s="89">
        <v>0</v>
      </c>
      <c r="AT641" s="89">
        <v>0</v>
      </c>
      <c r="AU641" s="89">
        <v>0</v>
      </c>
      <c r="AV641" s="89">
        <v>0</v>
      </c>
      <c r="AW641" s="89">
        <v>0</v>
      </c>
      <c r="AX641" s="89">
        <v>0</v>
      </c>
      <c r="AY641" s="89">
        <v>0</v>
      </c>
      <c r="AZ641" s="65">
        <f t="shared" si="329"/>
        <v>0</v>
      </c>
      <c r="BA641" s="65">
        <f t="shared" si="329"/>
        <v>0</v>
      </c>
      <c r="BB641" s="65">
        <f t="shared" si="329"/>
        <v>0</v>
      </c>
      <c r="BC641" s="65">
        <f t="shared" si="327"/>
        <v>0</v>
      </c>
      <c r="BD641" s="65">
        <f t="shared" si="327"/>
        <v>0</v>
      </c>
      <c r="BE641" s="65">
        <f t="shared" si="327"/>
        <v>0</v>
      </c>
      <c r="BF641" s="65">
        <f t="shared" si="330"/>
        <v>0</v>
      </c>
      <c r="BG641" s="65">
        <f t="shared" si="330"/>
        <v>0</v>
      </c>
      <c r="BH641" s="65">
        <f t="shared" si="330"/>
        <v>0</v>
      </c>
      <c r="BI641" s="65">
        <f t="shared" si="328"/>
        <v>0</v>
      </c>
      <c r="BJ641" s="65">
        <f t="shared" si="328"/>
        <v>0</v>
      </c>
      <c r="BK641" s="65">
        <f t="shared" si="328"/>
        <v>0</v>
      </c>
    </row>
    <row r="642" spans="2:63" hidden="1" outlineLevel="1">
      <c r="B642" s="56" t="s">
        <v>41</v>
      </c>
      <c r="C642" s="56" t="s">
        <v>40</v>
      </c>
      <c r="D642" s="88">
        <f t="shared" si="331"/>
        <v>0</v>
      </c>
      <c r="E642" s="88">
        <f t="shared" si="332"/>
        <v>0</v>
      </c>
      <c r="F642" s="65">
        <f t="shared" si="333"/>
        <v>0</v>
      </c>
      <c r="G642" s="65">
        <f t="shared" si="334"/>
        <v>0</v>
      </c>
      <c r="H642" s="65">
        <f t="shared" si="335"/>
        <v>0</v>
      </c>
      <c r="J642" s="88">
        <f t="shared" si="336"/>
        <v>2.0792254536989322E-3</v>
      </c>
      <c r="K642" s="88">
        <f t="shared" si="337"/>
        <v>5.7991488108621127E-2</v>
      </c>
      <c r="L642" s="88">
        <f t="shared" si="338"/>
        <v>0.1491013567692219</v>
      </c>
      <c r="M642" s="88">
        <f t="shared" si="339"/>
        <v>0</v>
      </c>
      <c r="N642" s="88">
        <f t="shared" si="340"/>
        <v>0.79082792966845805</v>
      </c>
      <c r="O642" s="88">
        <f t="shared" si="341"/>
        <v>0</v>
      </c>
      <c r="P642" s="65">
        <f t="shared" si="342"/>
        <v>0</v>
      </c>
      <c r="Q642" s="65">
        <f t="shared" si="342"/>
        <v>0</v>
      </c>
      <c r="R642" s="65">
        <f t="shared" si="342"/>
        <v>0</v>
      </c>
      <c r="S642" s="65">
        <f t="shared" si="342"/>
        <v>0</v>
      </c>
      <c r="T642" s="65">
        <f t="shared" si="343"/>
        <v>0</v>
      </c>
      <c r="U642" s="65">
        <f t="shared" si="343"/>
        <v>0</v>
      </c>
      <c r="V642" s="89">
        <f t="shared" si="344"/>
        <v>0</v>
      </c>
      <c r="W642" s="89">
        <f t="shared" si="345"/>
        <v>0</v>
      </c>
      <c r="X642" s="89">
        <f t="shared" si="346"/>
        <v>0</v>
      </c>
      <c r="Y642" s="89">
        <f t="shared" si="347"/>
        <v>0</v>
      </c>
      <c r="Z642" s="89">
        <f t="shared" si="348"/>
        <v>0</v>
      </c>
      <c r="AA642" s="89">
        <f t="shared" si="348"/>
        <v>0</v>
      </c>
      <c r="AB642" s="89">
        <f t="shared" si="349"/>
        <v>0</v>
      </c>
      <c r="AC642" s="89">
        <f t="shared" si="350"/>
        <v>0</v>
      </c>
      <c r="AD642" s="89">
        <f t="shared" si="351"/>
        <v>0</v>
      </c>
      <c r="AE642" s="89">
        <f t="shared" si="352"/>
        <v>0</v>
      </c>
      <c r="AF642" s="89">
        <f t="shared" si="353"/>
        <v>0</v>
      </c>
      <c r="AG642" s="89">
        <f t="shared" si="353"/>
        <v>0</v>
      </c>
      <c r="AH642" s="65">
        <v>1045</v>
      </c>
      <c r="AI642" s="65">
        <v>29146</v>
      </c>
      <c r="AJ642" s="65">
        <v>74937</v>
      </c>
      <c r="AK642" s="65">
        <v>0</v>
      </c>
      <c r="AL642" s="65">
        <v>397463</v>
      </c>
      <c r="AM642" s="65">
        <v>0</v>
      </c>
      <c r="AN642" s="89">
        <v>1599923</v>
      </c>
      <c r="AO642" s="89">
        <v>58231013</v>
      </c>
      <c r="AP642" s="89">
        <v>138074308</v>
      </c>
      <c r="AQ642" s="89">
        <v>0</v>
      </c>
      <c r="AR642" s="89">
        <v>820375286</v>
      </c>
      <c r="AS642" s="89">
        <v>0</v>
      </c>
      <c r="AT642" s="89">
        <v>1507467</v>
      </c>
      <c r="AU642" s="89">
        <v>41100082</v>
      </c>
      <c r="AV642" s="89">
        <v>102483207</v>
      </c>
      <c r="AW642" s="89">
        <v>0</v>
      </c>
      <c r="AX642" s="89">
        <v>538164402</v>
      </c>
      <c r="AY642" s="89">
        <v>0</v>
      </c>
      <c r="AZ642" s="65">
        <f t="shared" si="329"/>
        <v>1531.0267942583732</v>
      </c>
      <c r="BA642" s="65">
        <f t="shared" si="329"/>
        <v>1997.9075344815756</v>
      </c>
      <c r="BB642" s="65">
        <f t="shared" si="329"/>
        <v>1842.5385056781029</v>
      </c>
      <c r="BC642" s="65">
        <f t="shared" si="327"/>
        <v>0</v>
      </c>
      <c r="BD642" s="65">
        <f t="shared" si="327"/>
        <v>2064.0293209682409</v>
      </c>
      <c r="BE642" s="65">
        <f t="shared" si="327"/>
        <v>0</v>
      </c>
      <c r="BF642" s="65">
        <f t="shared" si="330"/>
        <v>1442.5521531100478</v>
      </c>
      <c r="BG642" s="65">
        <f t="shared" si="330"/>
        <v>1410.144856927194</v>
      </c>
      <c r="BH642" s="65">
        <f t="shared" si="330"/>
        <v>1367.5915368909884</v>
      </c>
      <c r="BI642" s="65">
        <f t="shared" si="328"/>
        <v>0</v>
      </c>
      <c r="BJ642" s="65">
        <f t="shared" si="328"/>
        <v>1353.9987420212699</v>
      </c>
      <c r="BK642" s="65">
        <f t="shared" si="328"/>
        <v>0</v>
      </c>
    </row>
    <row r="643" spans="2:63" hidden="1" outlineLevel="1">
      <c r="B643" s="56" t="s">
        <v>41</v>
      </c>
      <c r="C643" s="56" t="s">
        <v>129</v>
      </c>
      <c r="D643" s="88">
        <f t="shared" si="331"/>
        <v>0</v>
      </c>
      <c r="E643" s="88">
        <f t="shared" si="332"/>
        <v>0.5</v>
      </c>
      <c r="F643" s="65">
        <f t="shared" si="333"/>
        <v>0</v>
      </c>
      <c r="G643" s="65">
        <f t="shared" si="334"/>
        <v>0</v>
      </c>
      <c r="H643" s="65">
        <f t="shared" si="335"/>
        <v>0</v>
      </c>
      <c r="J643" s="88">
        <f t="shared" si="336"/>
        <v>0.11794039037450375</v>
      </c>
      <c r="K643" s="88">
        <f t="shared" si="337"/>
        <v>0.59617905888739131</v>
      </c>
      <c r="L643" s="88">
        <f t="shared" si="338"/>
        <v>0.16302712748584283</v>
      </c>
      <c r="M643" s="88">
        <f t="shared" si="339"/>
        <v>0</v>
      </c>
      <c r="N643" s="88">
        <f t="shared" si="340"/>
        <v>0.12285342325226216</v>
      </c>
      <c r="O643" s="88">
        <f t="shared" si="341"/>
        <v>0</v>
      </c>
      <c r="P643" s="65">
        <f t="shared" si="342"/>
        <v>0</v>
      </c>
      <c r="Q643" s="65">
        <f t="shared" si="342"/>
        <v>0</v>
      </c>
      <c r="R643" s="65">
        <f t="shared" si="342"/>
        <v>0</v>
      </c>
      <c r="S643" s="65">
        <f t="shared" si="342"/>
        <v>0</v>
      </c>
      <c r="T643" s="65">
        <f t="shared" si="343"/>
        <v>0</v>
      </c>
      <c r="U643" s="65">
        <f t="shared" si="343"/>
        <v>0</v>
      </c>
      <c r="V643" s="89">
        <f t="shared" si="344"/>
        <v>0</v>
      </c>
      <c r="W643" s="89">
        <f t="shared" si="345"/>
        <v>0</v>
      </c>
      <c r="X643" s="89">
        <f t="shared" si="346"/>
        <v>0</v>
      </c>
      <c r="Y643" s="89">
        <f t="shared" si="347"/>
        <v>0</v>
      </c>
      <c r="Z643" s="89">
        <f t="shared" si="348"/>
        <v>0</v>
      </c>
      <c r="AA643" s="89">
        <f t="shared" si="348"/>
        <v>0</v>
      </c>
      <c r="AB643" s="89">
        <f t="shared" si="349"/>
        <v>0</v>
      </c>
      <c r="AC643" s="89">
        <f t="shared" si="350"/>
        <v>0</v>
      </c>
      <c r="AD643" s="89">
        <f t="shared" si="351"/>
        <v>0</v>
      </c>
      <c r="AE643" s="89">
        <f t="shared" si="352"/>
        <v>0</v>
      </c>
      <c r="AF643" s="89">
        <f t="shared" si="353"/>
        <v>0</v>
      </c>
      <c r="AG643" s="89">
        <f t="shared" si="353"/>
        <v>0</v>
      </c>
      <c r="AH643" s="65">
        <v>25638</v>
      </c>
      <c r="AI643" s="65">
        <v>129598</v>
      </c>
      <c r="AJ643" s="65">
        <v>35439</v>
      </c>
      <c r="AK643" s="65">
        <v>0</v>
      </c>
      <c r="AL643" s="65">
        <v>26706</v>
      </c>
      <c r="AM643" s="65">
        <v>0</v>
      </c>
      <c r="AN643" s="89">
        <v>45344883</v>
      </c>
      <c r="AO643" s="89">
        <v>227014431</v>
      </c>
      <c r="AP643" s="89">
        <v>57511946</v>
      </c>
      <c r="AQ643" s="89">
        <v>0</v>
      </c>
      <c r="AR643" s="89">
        <v>52001507</v>
      </c>
      <c r="AS643" s="89">
        <v>0</v>
      </c>
      <c r="AT643" s="89">
        <v>32073484</v>
      </c>
      <c r="AU643" s="89">
        <v>142430164</v>
      </c>
      <c r="AV643" s="89">
        <v>42767611</v>
      </c>
      <c r="AW643" s="89">
        <v>0</v>
      </c>
      <c r="AX643" s="89">
        <v>35643301</v>
      </c>
      <c r="AY643" s="89">
        <v>0</v>
      </c>
      <c r="AZ643" s="65">
        <f t="shared" si="329"/>
        <v>1768.6591387783758</v>
      </c>
      <c r="BA643" s="65">
        <f t="shared" si="329"/>
        <v>1751.6815923085232</v>
      </c>
      <c r="BB643" s="65">
        <f t="shared" si="329"/>
        <v>1622.8433646547589</v>
      </c>
      <c r="BC643" s="65">
        <f t="shared" si="327"/>
        <v>0</v>
      </c>
      <c r="BD643" s="65">
        <f t="shared" si="327"/>
        <v>1947.1844154871565</v>
      </c>
      <c r="BE643" s="65">
        <f t="shared" si="327"/>
        <v>0</v>
      </c>
      <c r="BF643" s="65">
        <f t="shared" si="330"/>
        <v>1251.01349559248</v>
      </c>
      <c r="BG643" s="65">
        <f t="shared" si="330"/>
        <v>1099.0151391225172</v>
      </c>
      <c r="BH643" s="65">
        <f t="shared" si="330"/>
        <v>1206.795084511414</v>
      </c>
      <c r="BI643" s="65">
        <f t="shared" si="328"/>
        <v>0</v>
      </c>
      <c r="BJ643" s="65">
        <f t="shared" si="328"/>
        <v>1334.6551711225941</v>
      </c>
      <c r="BK643" s="65">
        <f t="shared" si="328"/>
        <v>0</v>
      </c>
    </row>
    <row r="644" spans="2:63" hidden="1" outlineLevel="1">
      <c r="B644" s="56" t="s">
        <v>41</v>
      </c>
      <c r="C644" s="56" t="s">
        <v>130</v>
      </c>
      <c r="D644" s="88">
        <f t="shared" si="331"/>
        <v>0</v>
      </c>
      <c r="E644" s="88">
        <f t="shared" si="332"/>
        <v>0.5</v>
      </c>
      <c r="F644" s="65">
        <f t="shared" si="333"/>
        <v>0</v>
      </c>
      <c r="G644" s="65">
        <f t="shared" si="334"/>
        <v>0</v>
      </c>
      <c r="H644" s="65">
        <f t="shared" si="335"/>
        <v>0</v>
      </c>
      <c r="J644" s="88">
        <f t="shared" si="336"/>
        <v>0.45088311526368763</v>
      </c>
      <c r="K644" s="88">
        <f t="shared" si="337"/>
        <v>0.30556767878296653</v>
      </c>
      <c r="L644" s="88">
        <f t="shared" si="338"/>
        <v>0.12974327457774057</v>
      </c>
      <c r="M644" s="88">
        <f t="shared" si="339"/>
        <v>0</v>
      </c>
      <c r="N644" s="88">
        <f t="shared" si="340"/>
        <v>0.1138059313756053</v>
      </c>
      <c r="O644" s="88">
        <f t="shared" si="341"/>
        <v>0</v>
      </c>
      <c r="P644" s="65">
        <f t="shared" si="342"/>
        <v>0</v>
      </c>
      <c r="Q644" s="65">
        <f t="shared" si="342"/>
        <v>0</v>
      </c>
      <c r="R644" s="65">
        <f t="shared" si="342"/>
        <v>0</v>
      </c>
      <c r="S644" s="65">
        <f t="shared" si="342"/>
        <v>0</v>
      </c>
      <c r="T644" s="65">
        <f t="shared" si="343"/>
        <v>0</v>
      </c>
      <c r="U644" s="65">
        <f t="shared" si="343"/>
        <v>0</v>
      </c>
      <c r="V644" s="89">
        <f t="shared" si="344"/>
        <v>0</v>
      </c>
      <c r="W644" s="89">
        <f t="shared" si="345"/>
        <v>0</v>
      </c>
      <c r="X644" s="89">
        <f t="shared" si="346"/>
        <v>0</v>
      </c>
      <c r="Y644" s="89">
        <f t="shared" si="347"/>
        <v>0</v>
      </c>
      <c r="Z644" s="89">
        <f t="shared" si="348"/>
        <v>0</v>
      </c>
      <c r="AA644" s="89">
        <f t="shared" si="348"/>
        <v>0</v>
      </c>
      <c r="AB644" s="89">
        <f t="shared" si="349"/>
        <v>0</v>
      </c>
      <c r="AC644" s="89">
        <f t="shared" si="350"/>
        <v>0</v>
      </c>
      <c r="AD644" s="89">
        <f t="shared" si="351"/>
        <v>0</v>
      </c>
      <c r="AE644" s="89">
        <f t="shared" si="352"/>
        <v>0</v>
      </c>
      <c r="AF644" s="89">
        <f t="shared" si="353"/>
        <v>0</v>
      </c>
      <c r="AG644" s="89">
        <f t="shared" si="353"/>
        <v>0</v>
      </c>
      <c r="AH644" s="65">
        <v>303732</v>
      </c>
      <c r="AI644" s="65">
        <v>205842</v>
      </c>
      <c r="AJ644" s="65">
        <v>87400</v>
      </c>
      <c r="AK644" s="65">
        <v>0</v>
      </c>
      <c r="AL644" s="65">
        <v>76664</v>
      </c>
      <c r="AM644" s="65">
        <v>0</v>
      </c>
      <c r="AN644" s="89">
        <v>562697341</v>
      </c>
      <c r="AO644" s="89">
        <v>387961061</v>
      </c>
      <c r="AP644" s="89">
        <v>190593325</v>
      </c>
      <c r="AQ644" s="89">
        <v>0</v>
      </c>
      <c r="AR644" s="89">
        <v>198565937</v>
      </c>
      <c r="AS644" s="89">
        <v>0</v>
      </c>
      <c r="AT644" s="89">
        <v>382164715</v>
      </c>
      <c r="AU644" s="89">
        <v>245123875</v>
      </c>
      <c r="AV644" s="89">
        <v>124731623</v>
      </c>
      <c r="AW644" s="89">
        <v>0</v>
      </c>
      <c r="AX644" s="89">
        <v>109528982</v>
      </c>
      <c r="AY644" s="89">
        <v>0</v>
      </c>
      <c r="AZ644" s="65">
        <f t="shared" si="329"/>
        <v>1852.61131853081</v>
      </c>
      <c r="BA644" s="65">
        <f t="shared" si="329"/>
        <v>1884.7517076204078</v>
      </c>
      <c r="BB644" s="65">
        <f t="shared" si="329"/>
        <v>2180.7016590389017</v>
      </c>
      <c r="BC644" s="65">
        <f t="shared" si="327"/>
        <v>0</v>
      </c>
      <c r="BD644" s="65">
        <f t="shared" si="327"/>
        <v>2590.0805723677345</v>
      </c>
      <c r="BE644" s="65">
        <f t="shared" si="327"/>
        <v>0</v>
      </c>
      <c r="BF644" s="65">
        <f t="shared" si="330"/>
        <v>1258.2300021071208</v>
      </c>
      <c r="BG644" s="65">
        <f t="shared" si="330"/>
        <v>1190.8350822475491</v>
      </c>
      <c r="BH644" s="65">
        <f t="shared" si="330"/>
        <v>1427.1352745995423</v>
      </c>
      <c r="BI644" s="65">
        <f t="shared" si="328"/>
        <v>0</v>
      </c>
      <c r="BJ644" s="65">
        <f t="shared" si="328"/>
        <v>1428.6885891683189</v>
      </c>
      <c r="BK644" s="65">
        <f t="shared" si="328"/>
        <v>0</v>
      </c>
    </row>
    <row r="645" spans="2:63" hidden="1" outlineLevel="1">
      <c r="B645" s="56" t="s">
        <v>41</v>
      </c>
      <c r="C645" s="56" t="s">
        <v>131</v>
      </c>
      <c r="D645" s="88">
        <f t="shared" si="331"/>
        <v>0</v>
      </c>
      <c r="E645" s="88">
        <f t="shared" si="332"/>
        <v>0</v>
      </c>
      <c r="F645" s="65">
        <f t="shared" si="333"/>
        <v>0</v>
      </c>
      <c r="G645" s="65">
        <f t="shared" si="334"/>
        <v>0</v>
      </c>
      <c r="H645" s="65">
        <f t="shared" si="335"/>
        <v>0</v>
      </c>
      <c r="J645" s="88">
        <f t="shared" si="336"/>
        <v>0.30233918275901323</v>
      </c>
      <c r="K645" s="88">
        <f t="shared" si="337"/>
        <v>0.12386860133278009</v>
      </c>
      <c r="L645" s="88">
        <f t="shared" si="338"/>
        <v>0.13222723531624195</v>
      </c>
      <c r="M645" s="88">
        <f t="shared" si="339"/>
        <v>0.1679988102863024</v>
      </c>
      <c r="N645" s="88">
        <f t="shared" si="340"/>
        <v>0.21758625555448893</v>
      </c>
      <c r="O645" s="88">
        <f t="shared" si="341"/>
        <v>5.5979914751173407E-2</v>
      </c>
      <c r="P645" s="65">
        <f t="shared" si="342"/>
        <v>0</v>
      </c>
      <c r="Q645" s="65">
        <f t="shared" si="342"/>
        <v>0</v>
      </c>
      <c r="R645" s="65">
        <f t="shared" si="342"/>
        <v>0</v>
      </c>
      <c r="S645" s="65">
        <f t="shared" si="342"/>
        <v>0</v>
      </c>
      <c r="T645" s="65">
        <f t="shared" si="343"/>
        <v>0</v>
      </c>
      <c r="U645" s="65">
        <f t="shared" si="343"/>
        <v>0</v>
      </c>
      <c r="V645" s="89">
        <f t="shared" si="344"/>
        <v>0</v>
      </c>
      <c r="W645" s="89">
        <f t="shared" si="345"/>
        <v>0</v>
      </c>
      <c r="X645" s="89">
        <f t="shared" si="346"/>
        <v>0</v>
      </c>
      <c r="Y645" s="89">
        <f t="shared" si="347"/>
        <v>0</v>
      </c>
      <c r="Z645" s="89">
        <f t="shared" si="348"/>
        <v>0</v>
      </c>
      <c r="AA645" s="89">
        <f t="shared" si="348"/>
        <v>0</v>
      </c>
      <c r="AB645" s="89">
        <f t="shared" si="349"/>
        <v>0</v>
      </c>
      <c r="AC645" s="89">
        <f t="shared" si="350"/>
        <v>0</v>
      </c>
      <c r="AD645" s="89">
        <f t="shared" si="351"/>
        <v>0</v>
      </c>
      <c r="AE645" s="89">
        <f t="shared" si="352"/>
        <v>0</v>
      </c>
      <c r="AF645" s="89">
        <f t="shared" si="353"/>
        <v>0</v>
      </c>
      <c r="AG645" s="89">
        <f t="shared" si="353"/>
        <v>0</v>
      </c>
      <c r="AH645" s="65">
        <v>0</v>
      </c>
      <c r="AI645" s="65">
        <v>0</v>
      </c>
      <c r="AJ645" s="65">
        <v>0</v>
      </c>
      <c r="AK645" s="65">
        <v>0</v>
      </c>
      <c r="AL645" s="65">
        <v>0</v>
      </c>
      <c r="AM645" s="65">
        <v>0</v>
      </c>
      <c r="AN645" s="89">
        <v>0</v>
      </c>
      <c r="AO645" s="89">
        <v>0</v>
      </c>
      <c r="AP645" s="89">
        <v>0</v>
      </c>
      <c r="AQ645" s="89">
        <v>0</v>
      </c>
      <c r="AR645" s="89">
        <v>0</v>
      </c>
      <c r="AS645" s="89">
        <v>0</v>
      </c>
      <c r="AT645" s="89">
        <v>0</v>
      </c>
      <c r="AU645" s="89">
        <v>0</v>
      </c>
      <c r="AV645" s="89">
        <v>0</v>
      </c>
      <c r="AW645" s="89">
        <v>0</v>
      </c>
      <c r="AX645" s="89">
        <v>0</v>
      </c>
      <c r="AY645" s="89">
        <v>0</v>
      </c>
      <c r="AZ645" s="65">
        <f t="shared" si="329"/>
        <v>0</v>
      </c>
      <c r="BA645" s="65">
        <f t="shared" si="329"/>
        <v>0</v>
      </c>
      <c r="BB645" s="65">
        <f t="shared" si="329"/>
        <v>0</v>
      </c>
      <c r="BC645" s="65">
        <f t="shared" si="327"/>
        <v>0</v>
      </c>
      <c r="BD645" s="65">
        <f t="shared" si="327"/>
        <v>0</v>
      </c>
      <c r="BE645" s="65">
        <f t="shared" si="327"/>
        <v>0</v>
      </c>
      <c r="BF645" s="65">
        <f t="shared" si="330"/>
        <v>0</v>
      </c>
      <c r="BG645" s="65">
        <f t="shared" si="330"/>
        <v>0</v>
      </c>
      <c r="BH645" s="65">
        <f t="shared" si="330"/>
        <v>0</v>
      </c>
      <c r="BI645" s="65">
        <f t="shared" si="328"/>
        <v>0</v>
      </c>
      <c r="BJ645" s="65">
        <f t="shared" si="328"/>
        <v>0</v>
      </c>
      <c r="BK645" s="65">
        <f t="shared" si="328"/>
        <v>0</v>
      </c>
    </row>
    <row r="646" spans="2:63" hidden="1" outlineLevel="1">
      <c r="B646" s="56" t="s">
        <v>41</v>
      </c>
      <c r="C646" s="56" t="s">
        <v>132</v>
      </c>
      <c r="D646" s="88">
        <f t="shared" si="331"/>
        <v>0</v>
      </c>
      <c r="E646" s="88">
        <f t="shared" si="332"/>
        <v>0</v>
      </c>
      <c r="F646" s="65">
        <f t="shared" si="333"/>
        <v>0</v>
      </c>
      <c r="G646" s="65">
        <f t="shared" si="334"/>
        <v>0</v>
      </c>
      <c r="H646" s="65">
        <f t="shared" si="335"/>
        <v>0</v>
      </c>
      <c r="J646" s="88">
        <f t="shared" si="336"/>
        <v>0.98009987836296186</v>
      </c>
      <c r="K646" s="88">
        <f t="shared" si="337"/>
        <v>7.4039936234993693E-4</v>
      </c>
      <c r="L646" s="88">
        <f t="shared" si="338"/>
        <v>1.9159722274688165E-2</v>
      </c>
      <c r="M646" s="88">
        <f t="shared" si="339"/>
        <v>0</v>
      </c>
      <c r="N646" s="88">
        <f t="shared" si="340"/>
        <v>0</v>
      </c>
      <c r="O646" s="88">
        <f t="shared" si="341"/>
        <v>0</v>
      </c>
      <c r="P646" s="65">
        <f t="shared" si="342"/>
        <v>0</v>
      </c>
      <c r="Q646" s="65">
        <f t="shared" si="342"/>
        <v>0</v>
      </c>
      <c r="R646" s="65">
        <f t="shared" si="342"/>
        <v>0</v>
      </c>
      <c r="S646" s="65">
        <f t="shared" si="342"/>
        <v>0</v>
      </c>
      <c r="T646" s="65">
        <f t="shared" si="343"/>
        <v>0</v>
      </c>
      <c r="U646" s="65">
        <f t="shared" si="343"/>
        <v>0</v>
      </c>
      <c r="V646" s="89">
        <f t="shared" si="344"/>
        <v>0</v>
      </c>
      <c r="W646" s="89">
        <f t="shared" si="345"/>
        <v>0</v>
      </c>
      <c r="X646" s="89">
        <f t="shared" si="346"/>
        <v>0</v>
      </c>
      <c r="Y646" s="89">
        <f t="shared" si="347"/>
        <v>0</v>
      </c>
      <c r="Z646" s="89">
        <f t="shared" si="348"/>
        <v>0</v>
      </c>
      <c r="AA646" s="89">
        <f t="shared" si="348"/>
        <v>0</v>
      </c>
      <c r="AB646" s="89">
        <f t="shared" si="349"/>
        <v>0</v>
      </c>
      <c r="AC646" s="89">
        <f t="shared" si="350"/>
        <v>0</v>
      </c>
      <c r="AD646" s="89">
        <f t="shared" si="351"/>
        <v>0</v>
      </c>
      <c r="AE646" s="89">
        <f t="shared" si="352"/>
        <v>0</v>
      </c>
      <c r="AF646" s="89">
        <f t="shared" si="353"/>
        <v>0</v>
      </c>
      <c r="AG646" s="89">
        <f t="shared" si="353"/>
        <v>0</v>
      </c>
      <c r="AH646" s="65">
        <v>129727</v>
      </c>
      <c r="AI646" s="65">
        <v>98</v>
      </c>
      <c r="AJ646" s="65">
        <v>2536</v>
      </c>
      <c r="AK646" s="65">
        <v>0</v>
      </c>
      <c r="AL646" s="65">
        <v>0</v>
      </c>
      <c r="AM646" s="65">
        <v>0</v>
      </c>
      <c r="AN646" s="89">
        <v>127290575</v>
      </c>
      <c r="AO646" s="89">
        <v>84380</v>
      </c>
      <c r="AP646" s="89">
        <v>2196337</v>
      </c>
      <c r="AQ646" s="89">
        <v>0</v>
      </c>
      <c r="AR646" s="89">
        <v>0</v>
      </c>
      <c r="AS646" s="89">
        <v>0</v>
      </c>
      <c r="AT646" s="89">
        <v>128708309</v>
      </c>
      <c r="AU646" s="89">
        <v>103782</v>
      </c>
      <c r="AV646" s="89">
        <v>3044812</v>
      </c>
      <c r="AW646" s="89">
        <v>0</v>
      </c>
      <c r="AX646" s="89">
        <v>0</v>
      </c>
      <c r="AY646" s="89">
        <v>0</v>
      </c>
      <c r="AZ646" s="65">
        <f t="shared" si="329"/>
        <v>981.21882877118878</v>
      </c>
      <c r="BA646" s="65">
        <f t="shared" si="329"/>
        <v>861.0204081632653</v>
      </c>
      <c r="BB646" s="65">
        <f t="shared" si="329"/>
        <v>866.06348580441636</v>
      </c>
      <c r="BC646" s="65">
        <f t="shared" si="327"/>
        <v>0</v>
      </c>
      <c r="BD646" s="65">
        <f t="shared" si="327"/>
        <v>0</v>
      </c>
      <c r="BE646" s="65">
        <f t="shared" si="327"/>
        <v>0</v>
      </c>
      <c r="BF646" s="65">
        <f t="shared" si="330"/>
        <v>992.1474249770672</v>
      </c>
      <c r="BG646" s="65">
        <f t="shared" si="330"/>
        <v>1059</v>
      </c>
      <c r="BH646" s="65">
        <f t="shared" si="330"/>
        <v>1200.6356466876971</v>
      </c>
      <c r="BI646" s="65">
        <f t="shared" si="328"/>
        <v>0</v>
      </c>
      <c r="BJ646" s="65">
        <f t="shared" si="328"/>
        <v>0</v>
      </c>
      <c r="BK646" s="65">
        <f t="shared" si="328"/>
        <v>0</v>
      </c>
    </row>
    <row r="647" spans="2:63" hidden="1" outlineLevel="1">
      <c r="B647" s="56" t="s">
        <v>41</v>
      </c>
      <c r="C647" s="56" t="s">
        <v>133</v>
      </c>
      <c r="D647" s="88">
        <f t="shared" si="331"/>
        <v>0</v>
      </c>
      <c r="E647" s="88">
        <f t="shared" si="332"/>
        <v>0</v>
      </c>
      <c r="F647" s="65">
        <f t="shared" si="333"/>
        <v>0</v>
      </c>
      <c r="G647" s="65">
        <f t="shared" si="334"/>
        <v>0</v>
      </c>
      <c r="H647" s="65">
        <f t="shared" si="335"/>
        <v>0</v>
      </c>
      <c r="J647" s="88">
        <f t="shared" si="336"/>
        <v>0</v>
      </c>
      <c r="K647" s="88">
        <f t="shared" si="337"/>
        <v>0</v>
      </c>
      <c r="L647" s="88">
        <f t="shared" si="338"/>
        <v>1</v>
      </c>
      <c r="M647" s="88">
        <f t="shared" si="339"/>
        <v>0</v>
      </c>
      <c r="N647" s="88">
        <f t="shared" si="340"/>
        <v>0</v>
      </c>
      <c r="O647" s="88">
        <f t="shared" si="341"/>
        <v>0</v>
      </c>
      <c r="P647" s="65">
        <f t="shared" si="342"/>
        <v>0</v>
      </c>
      <c r="Q647" s="65">
        <f t="shared" si="342"/>
        <v>0</v>
      </c>
      <c r="R647" s="65">
        <f t="shared" si="342"/>
        <v>0</v>
      </c>
      <c r="S647" s="65">
        <f t="shared" si="342"/>
        <v>0</v>
      </c>
      <c r="T647" s="65">
        <f t="shared" si="343"/>
        <v>0</v>
      </c>
      <c r="U647" s="65">
        <f t="shared" si="343"/>
        <v>0</v>
      </c>
      <c r="V647" s="89">
        <f t="shared" si="344"/>
        <v>0</v>
      </c>
      <c r="W647" s="89">
        <f t="shared" si="345"/>
        <v>0</v>
      </c>
      <c r="X647" s="89">
        <f t="shared" si="346"/>
        <v>0</v>
      </c>
      <c r="Y647" s="89">
        <f t="shared" si="347"/>
        <v>0</v>
      </c>
      <c r="Z647" s="89">
        <f t="shared" si="348"/>
        <v>0</v>
      </c>
      <c r="AA647" s="89">
        <f t="shared" si="348"/>
        <v>0</v>
      </c>
      <c r="AB647" s="89">
        <f t="shared" si="349"/>
        <v>0</v>
      </c>
      <c r="AC647" s="89">
        <f t="shared" si="350"/>
        <v>0</v>
      </c>
      <c r="AD647" s="89">
        <f t="shared" si="351"/>
        <v>0</v>
      </c>
      <c r="AE647" s="89">
        <f t="shared" si="352"/>
        <v>0</v>
      </c>
      <c r="AF647" s="89">
        <f t="shared" si="353"/>
        <v>0</v>
      </c>
      <c r="AG647" s="89">
        <f t="shared" si="353"/>
        <v>0</v>
      </c>
      <c r="AH647" s="65">
        <v>0</v>
      </c>
      <c r="AI647" s="65">
        <v>0</v>
      </c>
      <c r="AJ647" s="65">
        <v>1599</v>
      </c>
      <c r="AK647" s="65">
        <v>0</v>
      </c>
      <c r="AL647" s="65">
        <v>0</v>
      </c>
      <c r="AM647" s="65">
        <v>0</v>
      </c>
      <c r="AN647" s="89">
        <v>0</v>
      </c>
      <c r="AO647" s="89">
        <v>0</v>
      </c>
      <c r="AP647" s="89">
        <v>198855</v>
      </c>
      <c r="AQ647" s="89">
        <v>0</v>
      </c>
      <c r="AR647" s="89">
        <v>0</v>
      </c>
      <c r="AS647" s="89">
        <v>0</v>
      </c>
      <c r="AT647" s="89">
        <v>0</v>
      </c>
      <c r="AU647" s="89">
        <v>0</v>
      </c>
      <c r="AV647" s="89">
        <v>1447095</v>
      </c>
      <c r="AW647" s="89">
        <v>0</v>
      </c>
      <c r="AX647" s="89">
        <v>0</v>
      </c>
      <c r="AY647" s="89">
        <v>0</v>
      </c>
      <c r="AZ647" s="65">
        <f t="shared" si="329"/>
        <v>0</v>
      </c>
      <c r="BA647" s="65">
        <f t="shared" si="329"/>
        <v>0</v>
      </c>
      <c r="BB647" s="65">
        <f t="shared" si="329"/>
        <v>124.36210131332082</v>
      </c>
      <c r="BC647" s="65">
        <f t="shared" si="327"/>
        <v>0</v>
      </c>
      <c r="BD647" s="65">
        <f t="shared" si="327"/>
        <v>0</v>
      </c>
      <c r="BE647" s="65">
        <f t="shared" si="327"/>
        <v>0</v>
      </c>
      <c r="BF647" s="65">
        <f t="shared" si="330"/>
        <v>0</v>
      </c>
      <c r="BG647" s="65">
        <f t="shared" si="330"/>
        <v>0</v>
      </c>
      <c r="BH647" s="65">
        <f t="shared" si="330"/>
        <v>905</v>
      </c>
      <c r="BI647" s="65">
        <f t="shared" si="328"/>
        <v>0</v>
      </c>
      <c r="BJ647" s="65">
        <f t="shared" si="328"/>
        <v>0</v>
      </c>
      <c r="BK647" s="65">
        <f t="shared" si="328"/>
        <v>0</v>
      </c>
    </row>
    <row r="648" spans="2:63" hidden="1" outlineLevel="1">
      <c r="B648" s="56" t="s">
        <v>41</v>
      </c>
      <c r="C648" s="56" t="s">
        <v>134</v>
      </c>
      <c r="D648" s="88">
        <f t="shared" si="331"/>
        <v>0</v>
      </c>
      <c r="E648" s="88">
        <f t="shared" si="332"/>
        <v>0</v>
      </c>
      <c r="F648" s="65">
        <f t="shared" si="333"/>
        <v>0</v>
      </c>
      <c r="G648" s="65">
        <f t="shared" si="334"/>
        <v>0</v>
      </c>
      <c r="H648" s="65">
        <f t="shared" si="335"/>
        <v>0</v>
      </c>
      <c r="J648" s="88">
        <f t="shared" si="336"/>
        <v>2.6666666666666668E-2</v>
      </c>
      <c r="K648" s="88">
        <f t="shared" si="337"/>
        <v>0</v>
      </c>
      <c r="L648" s="88">
        <f t="shared" si="338"/>
        <v>0.97333333333333338</v>
      </c>
      <c r="M648" s="88">
        <f t="shared" si="339"/>
        <v>0</v>
      </c>
      <c r="N648" s="88">
        <f t="shared" si="340"/>
        <v>0</v>
      </c>
      <c r="O648" s="88">
        <f t="shared" si="341"/>
        <v>0</v>
      </c>
      <c r="P648" s="65">
        <f t="shared" si="342"/>
        <v>0</v>
      </c>
      <c r="Q648" s="65">
        <f t="shared" si="342"/>
        <v>0</v>
      </c>
      <c r="R648" s="65">
        <f t="shared" si="342"/>
        <v>0</v>
      </c>
      <c r="S648" s="65">
        <f t="shared" si="342"/>
        <v>0</v>
      </c>
      <c r="T648" s="65">
        <f t="shared" si="343"/>
        <v>0</v>
      </c>
      <c r="U648" s="65">
        <f t="shared" si="343"/>
        <v>0</v>
      </c>
      <c r="V648" s="89">
        <f t="shared" si="344"/>
        <v>0</v>
      </c>
      <c r="W648" s="89">
        <f t="shared" si="345"/>
        <v>0</v>
      </c>
      <c r="X648" s="89">
        <f t="shared" si="346"/>
        <v>0</v>
      </c>
      <c r="Y648" s="89">
        <f t="shared" si="347"/>
        <v>0</v>
      </c>
      <c r="Z648" s="89">
        <f t="shared" si="348"/>
        <v>0</v>
      </c>
      <c r="AA648" s="89">
        <f t="shared" si="348"/>
        <v>0</v>
      </c>
      <c r="AB648" s="89">
        <f t="shared" si="349"/>
        <v>0</v>
      </c>
      <c r="AC648" s="89">
        <f t="shared" si="350"/>
        <v>0</v>
      </c>
      <c r="AD648" s="89">
        <f t="shared" si="351"/>
        <v>0</v>
      </c>
      <c r="AE648" s="89">
        <f t="shared" si="352"/>
        <v>0</v>
      </c>
      <c r="AF648" s="89">
        <f t="shared" si="353"/>
        <v>0</v>
      </c>
      <c r="AG648" s="89">
        <f t="shared" si="353"/>
        <v>0</v>
      </c>
      <c r="AH648" s="65">
        <v>2</v>
      </c>
      <c r="AI648" s="65">
        <v>0</v>
      </c>
      <c r="AJ648" s="65">
        <v>73</v>
      </c>
      <c r="AK648" s="65">
        <v>0</v>
      </c>
      <c r="AL648" s="65">
        <v>0</v>
      </c>
      <c r="AM648" s="65">
        <v>0</v>
      </c>
      <c r="AN648" s="89">
        <v>1920</v>
      </c>
      <c r="AO648" s="89">
        <v>0</v>
      </c>
      <c r="AP648" s="89">
        <v>65144</v>
      </c>
      <c r="AQ648" s="89">
        <v>0</v>
      </c>
      <c r="AR648" s="89">
        <v>0</v>
      </c>
      <c r="AS648" s="89">
        <v>0</v>
      </c>
      <c r="AT648" s="89">
        <v>1532</v>
      </c>
      <c r="AU648" s="89">
        <v>0</v>
      </c>
      <c r="AV648" s="89">
        <v>71029</v>
      </c>
      <c r="AW648" s="89">
        <v>0</v>
      </c>
      <c r="AX648" s="89">
        <v>0</v>
      </c>
      <c r="AY648" s="89">
        <v>0</v>
      </c>
      <c r="AZ648" s="65">
        <f t="shared" si="329"/>
        <v>960</v>
      </c>
      <c r="BA648" s="65">
        <f t="shared" si="329"/>
        <v>0</v>
      </c>
      <c r="BB648" s="65">
        <f t="shared" si="329"/>
        <v>892.38356164383561</v>
      </c>
      <c r="BC648" s="65">
        <f t="shared" si="327"/>
        <v>0</v>
      </c>
      <c r="BD648" s="65">
        <f t="shared" si="327"/>
        <v>0</v>
      </c>
      <c r="BE648" s="65">
        <f t="shared" si="327"/>
        <v>0</v>
      </c>
      <c r="BF648" s="65">
        <f t="shared" si="330"/>
        <v>766</v>
      </c>
      <c r="BG648" s="65">
        <f t="shared" si="330"/>
        <v>0</v>
      </c>
      <c r="BH648" s="65">
        <f t="shared" si="330"/>
        <v>973</v>
      </c>
      <c r="BI648" s="65">
        <f t="shared" si="328"/>
        <v>0</v>
      </c>
      <c r="BJ648" s="65">
        <f t="shared" si="328"/>
        <v>0</v>
      </c>
      <c r="BK648" s="65">
        <f t="shared" si="328"/>
        <v>0</v>
      </c>
    </row>
    <row r="649" spans="2:63" hidden="1" outlineLevel="1">
      <c r="B649" s="56" t="s">
        <v>41</v>
      </c>
      <c r="C649" s="56" t="s">
        <v>39</v>
      </c>
      <c r="D649" s="88">
        <f t="shared" si="331"/>
        <v>0</v>
      </c>
      <c r="E649" s="88">
        <f t="shared" si="332"/>
        <v>0</v>
      </c>
      <c r="F649" s="65">
        <f t="shared" si="333"/>
        <v>0</v>
      </c>
      <c r="G649" s="65">
        <f t="shared" si="334"/>
        <v>0</v>
      </c>
      <c r="H649" s="65">
        <f t="shared" si="335"/>
        <v>0</v>
      </c>
      <c r="J649" s="88">
        <f t="shared" si="336"/>
        <v>0.30233918275901323</v>
      </c>
      <c r="K649" s="88">
        <f t="shared" si="337"/>
        <v>0.12386860133278009</v>
      </c>
      <c r="L649" s="88">
        <f t="shared" si="338"/>
        <v>0.13222723531624195</v>
      </c>
      <c r="M649" s="88">
        <f t="shared" si="339"/>
        <v>0.1679988102863024</v>
      </c>
      <c r="N649" s="88">
        <f t="shared" si="340"/>
        <v>0.21758625555448893</v>
      </c>
      <c r="O649" s="88">
        <f t="shared" si="341"/>
        <v>5.5979914751173407E-2</v>
      </c>
      <c r="P649" s="65">
        <f t="shared" si="342"/>
        <v>0</v>
      </c>
      <c r="Q649" s="65">
        <f t="shared" si="342"/>
        <v>0</v>
      </c>
      <c r="R649" s="65">
        <f t="shared" si="342"/>
        <v>0</v>
      </c>
      <c r="S649" s="65">
        <f t="shared" si="342"/>
        <v>0</v>
      </c>
      <c r="T649" s="65">
        <f t="shared" si="343"/>
        <v>0</v>
      </c>
      <c r="U649" s="65">
        <f t="shared" si="343"/>
        <v>0</v>
      </c>
      <c r="V649" s="89">
        <f t="shared" si="344"/>
        <v>0</v>
      </c>
      <c r="W649" s="89">
        <f t="shared" si="345"/>
        <v>0</v>
      </c>
      <c r="X649" s="89">
        <f t="shared" si="346"/>
        <v>0</v>
      </c>
      <c r="Y649" s="89">
        <f t="shared" si="347"/>
        <v>0</v>
      </c>
      <c r="Z649" s="89">
        <f t="shared" si="348"/>
        <v>0</v>
      </c>
      <c r="AA649" s="89">
        <f t="shared" si="348"/>
        <v>0</v>
      </c>
      <c r="AB649" s="89">
        <f t="shared" si="349"/>
        <v>0</v>
      </c>
      <c r="AC649" s="89">
        <f t="shared" si="350"/>
        <v>0</v>
      </c>
      <c r="AD649" s="89">
        <f t="shared" si="351"/>
        <v>0</v>
      </c>
      <c r="AE649" s="89">
        <f t="shared" si="352"/>
        <v>0</v>
      </c>
      <c r="AF649" s="89">
        <f t="shared" si="353"/>
        <v>0</v>
      </c>
      <c r="AG649" s="89">
        <f t="shared" si="353"/>
        <v>0</v>
      </c>
      <c r="AH649" s="65">
        <v>0</v>
      </c>
      <c r="AI649" s="65">
        <v>0</v>
      </c>
      <c r="AJ649" s="65">
        <v>0</v>
      </c>
      <c r="AK649" s="65">
        <v>0</v>
      </c>
      <c r="AL649" s="65">
        <v>0</v>
      </c>
      <c r="AM649" s="65">
        <v>0</v>
      </c>
      <c r="AN649" s="89">
        <v>0</v>
      </c>
      <c r="AO649" s="89">
        <v>0</v>
      </c>
      <c r="AP649" s="89">
        <v>0</v>
      </c>
      <c r="AQ649" s="89">
        <v>0</v>
      </c>
      <c r="AR649" s="89">
        <v>0</v>
      </c>
      <c r="AS649" s="89">
        <v>0</v>
      </c>
      <c r="AT649" s="89">
        <v>0</v>
      </c>
      <c r="AU649" s="89">
        <v>0</v>
      </c>
      <c r="AV649" s="89">
        <v>0</v>
      </c>
      <c r="AW649" s="89">
        <v>0</v>
      </c>
      <c r="AX649" s="89">
        <v>0</v>
      </c>
      <c r="AY649" s="89">
        <v>0</v>
      </c>
      <c r="AZ649" s="65">
        <f t="shared" si="329"/>
        <v>0</v>
      </c>
      <c r="BA649" s="65">
        <f t="shared" si="329"/>
        <v>0</v>
      </c>
      <c r="BB649" s="65">
        <f t="shared" si="329"/>
        <v>0</v>
      </c>
      <c r="BC649" s="65">
        <f t="shared" si="327"/>
        <v>0</v>
      </c>
      <c r="BD649" s="65">
        <f t="shared" si="327"/>
        <v>0</v>
      </c>
      <c r="BE649" s="65">
        <f t="shared" si="327"/>
        <v>0</v>
      </c>
      <c r="BF649" s="65">
        <f t="shared" si="330"/>
        <v>0</v>
      </c>
      <c r="BG649" s="65">
        <f t="shared" si="330"/>
        <v>0</v>
      </c>
      <c r="BH649" s="65">
        <f t="shared" si="330"/>
        <v>0</v>
      </c>
      <c r="BI649" s="65">
        <f t="shared" si="328"/>
        <v>0</v>
      </c>
      <c r="BJ649" s="65">
        <f t="shared" si="328"/>
        <v>0</v>
      </c>
      <c r="BK649" s="65">
        <f t="shared" si="328"/>
        <v>0</v>
      </c>
    </row>
    <row r="650" spans="2:63" hidden="1" outlineLevel="1">
      <c r="B650" s="56" t="s">
        <v>41</v>
      </c>
      <c r="C650" s="56" t="s">
        <v>38</v>
      </c>
      <c r="D650" s="88">
        <f t="shared" si="331"/>
        <v>0</v>
      </c>
      <c r="E650" s="88">
        <f t="shared" si="332"/>
        <v>0</v>
      </c>
      <c r="F650" s="65">
        <f t="shared" si="333"/>
        <v>0</v>
      </c>
      <c r="G650" s="65">
        <f t="shared" si="334"/>
        <v>0</v>
      </c>
      <c r="H650" s="65">
        <f t="shared" si="335"/>
        <v>0</v>
      </c>
      <c r="J650" s="88">
        <f t="shared" si="336"/>
        <v>3.640891756698434E-2</v>
      </c>
      <c r="K650" s="88">
        <f t="shared" si="337"/>
        <v>2.6744210727400082E-3</v>
      </c>
      <c r="L650" s="88">
        <f t="shared" si="338"/>
        <v>0.94684411238228661</v>
      </c>
      <c r="M650" s="88">
        <f t="shared" si="339"/>
        <v>0</v>
      </c>
      <c r="N650" s="88">
        <f t="shared" si="340"/>
        <v>1.407254897798909E-2</v>
      </c>
      <c r="O650" s="88">
        <f t="shared" si="341"/>
        <v>0</v>
      </c>
      <c r="P650" s="65">
        <f t="shared" si="342"/>
        <v>0</v>
      </c>
      <c r="Q650" s="65">
        <f t="shared" si="342"/>
        <v>0</v>
      </c>
      <c r="R650" s="65">
        <f t="shared" si="342"/>
        <v>0</v>
      </c>
      <c r="S650" s="65">
        <f t="shared" si="342"/>
        <v>0</v>
      </c>
      <c r="T650" s="65">
        <f t="shared" si="343"/>
        <v>0</v>
      </c>
      <c r="U650" s="65">
        <f t="shared" si="343"/>
        <v>0</v>
      </c>
      <c r="V650" s="89">
        <f t="shared" si="344"/>
        <v>0</v>
      </c>
      <c r="W650" s="89">
        <f t="shared" si="345"/>
        <v>0</v>
      </c>
      <c r="X650" s="89">
        <f t="shared" si="346"/>
        <v>0</v>
      </c>
      <c r="Y650" s="89">
        <f t="shared" si="347"/>
        <v>0</v>
      </c>
      <c r="Z650" s="89">
        <f t="shared" si="348"/>
        <v>0</v>
      </c>
      <c r="AA650" s="89">
        <f t="shared" si="348"/>
        <v>0</v>
      </c>
      <c r="AB650" s="89">
        <f t="shared" si="349"/>
        <v>0</v>
      </c>
      <c r="AC650" s="89">
        <f t="shared" si="350"/>
        <v>0</v>
      </c>
      <c r="AD650" s="89">
        <f t="shared" si="351"/>
        <v>0</v>
      </c>
      <c r="AE650" s="89">
        <f t="shared" si="352"/>
        <v>0</v>
      </c>
      <c r="AF650" s="89">
        <f t="shared" si="353"/>
        <v>0</v>
      </c>
      <c r="AG650" s="89">
        <f t="shared" si="353"/>
        <v>0</v>
      </c>
      <c r="AH650" s="65">
        <v>5146</v>
      </c>
      <c r="AI650" s="65">
        <v>378</v>
      </c>
      <c r="AJ650" s="65">
        <v>133826</v>
      </c>
      <c r="AK650" s="65">
        <v>0</v>
      </c>
      <c r="AL650" s="65">
        <v>1989</v>
      </c>
      <c r="AM650" s="65">
        <v>0</v>
      </c>
      <c r="AN650" s="89">
        <v>7881883</v>
      </c>
      <c r="AO650" s="89">
        <v>513912</v>
      </c>
      <c r="AP650" s="89">
        <v>208207764</v>
      </c>
      <c r="AQ650" s="89">
        <v>0</v>
      </c>
      <c r="AR650" s="89">
        <v>3332540</v>
      </c>
      <c r="AS650" s="89">
        <v>0</v>
      </c>
      <c r="AT650" s="89">
        <v>5115254</v>
      </c>
      <c r="AU650" s="89">
        <v>354471</v>
      </c>
      <c r="AV650" s="89">
        <v>135288419</v>
      </c>
      <c r="AW650" s="89">
        <v>0</v>
      </c>
      <c r="AX650" s="89">
        <v>2010879</v>
      </c>
      <c r="AY650" s="89">
        <v>0</v>
      </c>
      <c r="AZ650" s="65">
        <f t="shared" si="329"/>
        <v>1531.6523513408472</v>
      </c>
      <c r="BA650" s="65">
        <f t="shared" si="329"/>
        <v>1359.5555555555557</v>
      </c>
      <c r="BB650" s="65">
        <f t="shared" si="329"/>
        <v>1555.8095138463377</v>
      </c>
      <c r="BC650" s="65">
        <f t="shared" si="327"/>
        <v>0</v>
      </c>
      <c r="BD650" s="65">
        <f t="shared" si="327"/>
        <v>1675.4851684263449</v>
      </c>
      <c r="BE650" s="65">
        <f t="shared" si="327"/>
        <v>0</v>
      </c>
      <c r="BF650" s="65">
        <f t="shared" si="330"/>
        <v>994.02526233968126</v>
      </c>
      <c r="BG650" s="65">
        <f t="shared" si="330"/>
        <v>937.75396825396831</v>
      </c>
      <c r="BH650" s="65">
        <f t="shared" si="330"/>
        <v>1010.9277644105032</v>
      </c>
      <c r="BI650" s="65">
        <f t="shared" si="328"/>
        <v>0</v>
      </c>
      <c r="BJ650" s="65">
        <f t="shared" si="328"/>
        <v>1011</v>
      </c>
      <c r="BK650" s="65">
        <f t="shared" si="328"/>
        <v>0</v>
      </c>
    </row>
    <row r="651" spans="2:63" hidden="1" outlineLevel="1">
      <c r="B651" s="56" t="s">
        <v>41</v>
      </c>
      <c r="C651" s="56" t="s">
        <v>37</v>
      </c>
      <c r="D651" s="88">
        <f t="shared" si="331"/>
        <v>0</v>
      </c>
      <c r="E651" s="88">
        <f t="shared" si="332"/>
        <v>0</v>
      </c>
      <c r="F651" s="65">
        <f t="shared" si="333"/>
        <v>0</v>
      </c>
      <c r="G651" s="65">
        <f t="shared" si="334"/>
        <v>0</v>
      </c>
      <c r="H651" s="65">
        <f t="shared" si="335"/>
        <v>0</v>
      </c>
      <c r="J651" s="88">
        <f t="shared" si="336"/>
        <v>0.30233918275901323</v>
      </c>
      <c r="K651" s="88">
        <f t="shared" si="337"/>
        <v>0.12386860133278009</v>
      </c>
      <c r="L651" s="88">
        <f t="shared" si="338"/>
        <v>0.13222723531624195</v>
      </c>
      <c r="M651" s="88">
        <f t="shared" si="339"/>
        <v>0.1679988102863024</v>
      </c>
      <c r="N651" s="88">
        <f t="shared" si="340"/>
        <v>0.21758625555448893</v>
      </c>
      <c r="O651" s="88">
        <f t="shared" si="341"/>
        <v>5.5979914751173407E-2</v>
      </c>
      <c r="P651" s="65">
        <f t="shared" si="342"/>
        <v>0</v>
      </c>
      <c r="Q651" s="65">
        <f t="shared" si="342"/>
        <v>0</v>
      </c>
      <c r="R651" s="65">
        <f t="shared" si="342"/>
        <v>0</v>
      </c>
      <c r="S651" s="65">
        <f t="shared" si="342"/>
        <v>0</v>
      </c>
      <c r="T651" s="65">
        <f t="shared" si="343"/>
        <v>0</v>
      </c>
      <c r="U651" s="65">
        <f t="shared" si="343"/>
        <v>0</v>
      </c>
      <c r="V651" s="89">
        <f t="shared" si="344"/>
        <v>0</v>
      </c>
      <c r="W651" s="89">
        <f t="shared" si="345"/>
        <v>0</v>
      </c>
      <c r="X651" s="89">
        <f t="shared" si="346"/>
        <v>0</v>
      </c>
      <c r="Y651" s="89">
        <f t="shared" si="347"/>
        <v>0</v>
      </c>
      <c r="Z651" s="89">
        <f t="shared" si="348"/>
        <v>0</v>
      </c>
      <c r="AA651" s="89">
        <f t="shared" si="348"/>
        <v>0</v>
      </c>
      <c r="AB651" s="89">
        <f t="shared" si="349"/>
        <v>0</v>
      </c>
      <c r="AC651" s="89">
        <f t="shared" si="350"/>
        <v>0</v>
      </c>
      <c r="AD651" s="89">
        <f t="shared" si="351"/>
        <v>0</v>
      </c>
      <c r="AE651" s="89">
        <f t="shared" si="352"/>
        <v>0</v>
      </c>
      <c r="AF651" s="89">
        <f t="shared" si="353"/>
        <v>0</v>
      </c>
      <c r="AG651" s="89">
        <f t="shared" si="353"/>
        <v>0</v>
      </c>
      <c r="AH651" s="65">
        <v>0</v>
      </c>
      <c r="AI651" s="65">
        <v>0</v>
      </c>
      <c r="AJ651" s="65">
        <v>0</v>
      </c>
      <c r="AK651" s="65">
        <v>0</v>
      </c>
      <c r="AL651" s="65">
        <v>0</v>
      </c>
      <c r="AM651" s="65">
        <v>0</v>
      </c>
      <c r="AN651" s="89">
        <v>0</v>
      </c>
      <c r="AO651" s="89">
        <v>0</v>
      </c>
      <c r="AP651" s="89">
        <v>0</v>
      </c>
      <c r="AQ651" s="89">
        <v>0</v>
      </c>
      <c r="AR651" s="89">
        <v>0</v>
      </c>
      <c r="AS651" s="89">
        <v>0</v>
      </c>
      <c r="AT651" s="89">
        <v>0</v>
      </c>
      <c r="AU651" s="89">
        <v>0</v>
      </c>
      <c r="AV651" s="89">
        <v>0</v>
      </c>
      <c r="AW651" s="89">
        <v>0</v>
      </c>
      <c r="AX651" s="89">
        <v>0</v>
      </c>
      <c r="AY651" s="89">
        <v>0</v>
      </c>
      <c r="AZ651" s="65">
        <f t="shared" si="329"/>
        <v>0</v>
      </c>
      <c r="BA651" s="65">
        <f t="shared" si="329"/>
        <v>0</v>
      </c>
      <c r="BB651" s="65">
        <f t="shared" si="329"/>
        <v>0</v>
      </c>
      <c r="BC651" s="65">
        <f t="shared" si="327"/>
        <v>0</v>
      </c>
      <c r="BD651" s="65">
        <f t="shared" si="327"/>
        <v>0</v>
      </c>
      <c r="BE651" s="65">
        <f t="shared" si="327"/>
        <v>0</v>
      </c>
      <c r="BF651" s="65">
        <f t="shared" si="330"/>
        <v>0</v>
      </c>
      <c r="BG651" s="65">
        <f t="shared" si="330"/>
        <v>0</v>
      </c>
      <c r="BH651" s="65">
        <f t="shared" si="330"/>
        <v>0</v>
      </c>
      <c r="BI651" s="65">
        <f t="shared" si="328"/>
        <v>0</v>
      </c>
      <c r="BJ651" s="65">
        <f t="shared" si="328"/>
        <v>0</v>
      </c>
      <c r="BK651" s="65">
        <f t="shared" si="328"/>
        <v>0</v>
      </c>
    </row>
    <row r="652" spans="2:63" hidden="1" outlineLevel="1">
      <c r="B652" s="56" t="s">
        <v>41</v>
      </c>
      <c r="C652" s="56" t="s">
        <v>36</v>
      </c>
      <c r="D652" s="88">
        <f t="shared" si="331"/>
        <v>0</v>
      </c>
      <c r="E652" s="88">
        <f t="shared" si="332"/>
        <v>0</v>
      </c>
      <c r="F652" s="65">
        <f t="shared" si="333"/>
        <v>0</v>
      </c>
      <c r="G652" s="65">
        <f t="shared" si="334"/>
        <v>0</v>
      </c>
      <c r="H652" s="65">
        <f t="shared" si="335"/>
        <v>0</v>
      </c>
      <c r="J652" s="88">
        <f t="shared" si="336"/>
        <v>0.30233918275901323</v>
      </c>
      <c r="K652" s="88">
        <f t="shared" si="337"/>
        <v>0.12386860133278009</v>
      </c>
      <c r="L652" s="88">
        <f t="shared" si="338"/>
        <v>0.13222723531624195</v>
      </c>
      <c r="M652" s="88">
        <f t="shared" si="339"/>
        <v>0.1679988102863024</v>
      </c>
      <c r="N652" s="88">
        <f t="shared" si="340"/>
        <v>0.21758625555448893</v>
      </c>
      <c r="O652" s="88">
        <f t="shared" si="341"/>
        <v>5.5979914751173407E-2</v>
      </c>
      <c r="P652" s="65">
        <f t="shared" si="342"/>
        <v>0</v>
      </c>
      <c r="Q652" s="65">
        <f t="shared" si="342"/>
        <v>0</v>
      </c>
      <c r="R652" s="65">
        <f t="shared" si="342"/>
        <v>0</v>
      </c>
      <c r="S652" s="65">
        <f t="shared" si="342"/>
        <v>0</v>
      </c>
      <c r="T652" s="65">
        <f t="shared" si="343"/>
        <v>0</v>
      </c>
      <c r="U652" s="65">
        <f t="shared" si="343"/>
        <v>0</v>
      </c>
      <c r="V652" s="89">
        <f t="shared" si="344"/>
        <v>0</v>
      </c>
      <c r="W652" s="89">
        <f t="shared" si="345"/>
        <v>0</v>
      </c>
      <c r="X652" s="89">
        <f t="shared" si="346"/>
        <v>0</v>
      </c>
      <c r="Y652" s="89">
        <f t="shared" si="347"/>
        <v>0</v>
      </c>
      <c r="Z652" s="89">
        <f t="shared" si="348"/>
        <v>0</v>
      </c>
      <c r="AA652" s="89">
        <f t="shared" si="348"/>
        <v>0</v>
      </c>
      <c r="AB652" s="89">
        <f t="shared" si="349"/>
        <v>0</v>
      </c>
      <c r="AC652" s="89">
        <f t="shared" si="350"/>
        <v>0</v>
      </c>
      <c r="AD652" s="89">
        <f t="shared" si="351"/>
        <v>0</v>
      </c>
      <c r="AE652" s="89">
        <f t="shared" si="352"/>
        <v>0</v>
      </c>
      <c r="AF652" s="89">
        <f t="shared" si="353"/>
        <v>0</v>
      </c>
      <c r="AG652" s="89">
        <f t="shared" si="353"/>
        <v>0</v>
      </c>
      <c r="AH652" s="65">
        <v>0</v>
      </c>
      <c r="AI652" s="65">
        <v>0</v>
      </c>
      <c r="AJ652" s="65">
        <v>0</v>
      </c>
      <c r="AK652" s="65">
        <v>0</v>
      </c>
      <c r="AL652" s="65">
        <v>0</v>
      </c>
      <c r="AM652" s="65">
        <v>0</v>
      </c>
      <c r="AN652" s="89">
        <v>0</v>
      </c>
      <c r="AO652" s="89">
        <v>0</v>
      </c>
      <c r="AP652" s="89">
        <v>0</v>
      </c>
      <c r="AQ652" s="89">
        <v>0</v>
      </c>
      <c r="AR652" s="89">
        <v>0</v>
      </c>
      <c r="AS652" s="89">
        <v>0</v>
      </c>
      <c r="AT652" s="89">
        <v>0</v>
      </c>
      <c r="AU652" s="89">
        <v>0</v>
      </c>
      <c r="AV652" s="89">
        <v>0</v>
      </c>
      <c r="AW652" s="89">
        <v>0</v>
      </c>
      <c r="AX652" s="89">
        <v>0</v>
      </c>
      <c r="AY652" s="89">
        <v>0</v>
      </c>
      <c r="AZ652" s="65">
        <f t="shared" si="329"/>
        <v>0</v>
      </c>
      <c r="BA652" s="65">
        <f t="shared" si="329"/>
        <v>0</v>
      </c>
      <c r="BB652" s="65">
        <f t="shared" si="329"/>
        <v>0</v>
      </c>
      <c r="BC652" s="65">
        <f t="shared" si="327"/>
        <v>0</v>
      </c>
      <c r="BD652" s="65">
        <f t="shared" si="327"/>
        <v>0</v>
      </c>
      <c r="BE652" s="65">
        <f t="shared" si="327"/>
        <v>0</v>
      </c>
      <c r="BF652" s="65">
        <f t="shared" si="330"/>
        <v>0</v>
      </c>
      <c r="BG652" s="65">
        <f t="shared" si="330"/>
        <v>0</v>
      </c>
      <c r="BH652" s="65">
        <f t="shared" si="330"/>
        <v>0</v>
      </c>
      <c r="BI652" s="65">
        <f t="shared" si="328"/>
        <v>0</v>
      </c>
      <c r="BJ652" s="65">
        <f t="shared" si="328"/>
        <v>0</v>
      </c>
      <c r="BK652" s="65">
        <f t="shared" si="328"/>
        <v>0</v>
      </c>
    </row>
    <row r="653" spans="2:63" hidden="1" outlineLevel="1">
      <c r="B653" s="56" t="s">
        <v>41</v>
      </c>
      <c r="C653" s="56" t="s">
        <v>35</v>
      </c>
      <c r="D653" s="88">
        <f t="shared" si="331"/>
        <v>0</v>
      </c>
      <c r="E653" s="88">
        <f t="shared" si="332"/>
        <v>0</v>
      </c>
      <c r="F653" s="65">
        <f t="shared" si="333"/>
        <v>0</v>
      </c>
      <c r="G653" s="65">
        <f t="shared" si="334"/>
        <v>0</v>
      </c>
      <c r="H653" s="65">
        <f t="shared" si="335"/>
        <v>0</v>
      </c>
      <c r="J653" s="88">
        <f t="shared" si="336"/>
        <v>0.30233918275901323</v>
      </c>
      <c r="K653" s="88">
        <f t="shared" si="337"/>
        <v>0.12386860133278009</v>
      </c>
      <c r="L653" s="88">
        <f t="shared" si="338"/>
        <v>0.13222723531624195</v>
      </c>
      <c r="M653" s="88">
        <f t="shared" si="339"/>
        <v>0.1679988102863024</v>
      </c>
      <c r="N653" s="88">
        <f t="shared" si="340"/>
        <v>0.21758625555448893</v>
      </c>
      <c r="O653" s="88">
        <f t="shared" si="341"/>
        <v>5.5979914751173407E-2</v>
      </c>
      <c r="P653" s="65">
        <f t="shared" si="342"/>
        <v>0</v>
      </c>
      <c r="Q653" s="65">
        <f t="shared" si="342"/>
        <v>0</v>
      </c>
      <c r="R653" s="65">
        <f t="shared" si="342"/>
        <v>0</v>
      </c>
      <c r="S653" s="65">
        <f t="shared" si="342"/>
        <v>0</v>
      </c>
      <c r="T653" s="65">
        <f t="shared" si="343"/>
        <v>0</v>
      </c>
      <c r="U653" s="65">
        <f t="shared" si="343"/>
        <v>0</v>
      </c>
      <c r="V653" s="89">
        <f t="shared" si="344"/>
        <v>0</v>
      </c>
      <c r="W653" s="89">
        <f t="shared" si="345"/>
        <v>0</v>
      </c>
      <c r="X653" s="89">
        <f t="shared" si="346"/>
        <v>0</v>
      </c>
      <c r="Y653" s="89">
        <f t="shared" si="347"/>
        <v>0</v>
      </c>
      <c r="Z653" s="89">
        <f t="shared" si="348"/>
        <v>0</v>
      </c>
      <c r="AA653" s="89">
        <f t="shared" si="348"/>
        <v>0</v>
      </c>
      <c r="AB653" s="89">
        <f t="shared" si="349"/>
        <v>0</v>
      </c>
      <c r="AC653" s="89">
        <f t="shared" si="350"/>
        <v>0</v>
      </c>
      <c r="AD653" s="89">
        <f t="shared" si="351"/>
        <v>0</v>
      </c>
      <c r="AE653" s="89">
        <f t="shared" si="352"/>
        <v>0</v>
      </c>
      <c r="AF653" s="89">
        <f t="shared" si="353"/>
        <v>0</v>
      </c>
      <c r="AG653" s="89">
        <f t="shared" si="353"/>
        <v>0</v>
      </c>
      <c r="AH653" s="65">
        <v>0</v>
      </c>
      <c r="AI653" s="65">
        <v>0</v>
      </c>
      <c r="AJ653" s="65">
        <v>0</v>
      </c>
      <c r="AK653" s="65">
        <v>0</v>
      </c>
      <c r="AL653" s="65">
        <v>0</v>
      </c>
      <c r="AM653" s="65">
        <v>0</v>
      </c>
      <c r="AN653" s="89">
        <v>0</v>
      </c>
      <c r="AO653" s="89">
        <v>0</v>
      </c>
      <c r="AP653" s="89">
        <v>0</v>
      </c>
      <c r="AQ653" s="89">
        <v>0</v>
      </c>
      <c r="AR653" s="89">
        <v>0</v>
      </c>
      <c r="AS653" s="89">
        <v>0</v>
      </c>
      <c r="AT653" s="89">
        <v>0</v>
      </c>
      <c r="AU653" s="89">
        <v>0</v>
      </c>
      <c r="AV653" s="89">
        <v>0</v>
      </c>
      <c r="AW653" s="89">
        <v>0</v>
      </c>
      <c r="AX653" s="89">
        <v>0</v>
      </c>
      <c r="AY653" s="89">
        <v>0</v>
      </c>
      <c r="AZ653" s="65">
        <f t="shared" si="329"/>
        <v>0</v>
      </c>
      <c r="BA653" s="65">
        <f t="shared" si="329"/>
        <v>0</v>
      </c>
      <c r="BB653" s="65">
        <f t="shared" si="329"/>
        <v>0</v>
      </c>
      <c r="BC653" s="65">
        <f t="shared" si="327"/>
        <v>0</v>
      </c>
      <c r="BD653" s="65">
        <f t="shared" si="327"/>
        <v>0</v>
      </c>
      <c r="BE653" s="65">
        <f t="shared" si="327"/>
        <v>0</v>
      </c>
      <c r="BF653" s="65">
        <f t="shared" si="330"/>
        <v>0</v>
      </c>
      <c r="BG653" s="65">
        <f t="shared" si="330"/>
        <v>0</v>
      </c>
      <c r="BH653" s="65">
        <f t="shared" si="330"/>
        <v>0</v>
      </c>
      <c r="BI653" s="65">
        <f t="shared" si="328"/>
        <v>0</v>
      </c>
      <c r="BJ653" s="65">
        <f t="shared" si="328"/>
        <v>0</v>
      </c>
      <c r="BK653" s="65">
        <f t="shared" si="328"/>
        <v>0</v>
      </c>
    </row>
    <row r="654" spans="2:63" hidden="1" outlineLevel="1">
      <c r="B654" s="56" t="s">
        <v>41</v>
      </c>
      <c r="C654" s="56" t="s">
        <v>34</v>
      </c>
      <c r="D654" s="88">
        <f t="shared" si="331"/>
        <v>0</v>
      </c>
      <c r="E654" s="88">
        <f t="shared" si="332"/>
        <v>0</v>
      </c>
      <c r="F654" s="65">
        <f t="shared" si="333"/>
        <v>0</v>
      </c>
      <c r="G654" s="65">
        <f t="shared" si="334"/>
        <v>0</v>
      </c>
      <c r="H654" s="65">
        <f t="shared" si="335"/>
        <v>0</v>
      </c>
      <c r="J654" s="88">
        <f t="shared" si="336"/>
        <v>0.30233918275901323</v>
      </c>
      <c r="K654" s="88">
        <f t="shared" si="337"/>
        <v>0.12386860133278009</v>
      </c>
      <c r="L654" s="88">
        <f t="shared" si="338"/>
        <v>0.13222723531624195</v>
      </c>
      <c r="M654" s="88">
        <f t="shared" si="339"/>
        <v>0.1679988102863024</v>
      </c>
      <c r="N654" s="88">
        <f t="shared" si="340"/>
        <v>0.21758625555448893</v>
      </c>
      <c r="O654" s="88">
        <f t="shared" si="341"/>
        <v>5.5979914751173407E-2</v>
      </c>
      <c r="P654" s="65">
        <f t="shared" si="342"/>
        <v>0</v>
      </c>
      <c r="Q654" s="65">
        <f t="shared" si="342"/>
        <v>0</v>
      </c>
      <c r="R654" s="65">
        <f t="shared" si="342"/>
        <v>0</v>
      </c>
      <c r="S654" s="65">
        <f t="shared" si="342"/>
        <v>0</v>
      </c>
      <c r="T654" s="65">
        <f t="shared" si="343"/>
        <v>0</v>
      </c>
      <c r="U654" s="65">
        <f t="shared" si="343"/>
        <v>0</v>
      </c>
      <c r="V654" s="89">
        <f t="shared" si="344"/>
        <v>0</v>
      </c>
      <c r="W654" s="89">
        <f t="shared" si="345"/>
        <v>0</v>
      </c>
      <c r="X654" s="89">
        <f t="shared" si="346"/>
        <v>0</v>
      </c>
      <c r="Y654" s="89">
        <f t="shared" si="347"/>
        <v>0</v>
      </c>
      <c r="Z654" s="89">
        <f t="shared" si="348"/>
        <v>0</v>
      </c>
      <c r="AA654" s="89">
        <f t="shared" si="348"/>
        <v>0</v>
      </c>
      <c r="AB654" s="89">
        <f t="shared" si="349"/>
        <v>0</v>
      </c>
      <c r="AC654" s="89">
        <f t="shared" si="350"/>
        <v>0</v>
      </c>
      <c r="AD654" s="89">
        <f t="shared" si="351"/>
        <v>0</v>
      </c>
      <c r="AE654" s="89">
        <f t="shared" si="352"/>
        <v>0</v>
      </c>
      <c r="AF654" s="89">
        <f t="shared" si="353"/>
        <v>0</v>
      </c>
      <c r="AG654" s="89">
        <f t="shared" si="353"/>
        <v>0</v>
      </c>
      <c r="AH654" s="65">
        <v>0</v>
      </c>
      <c r="AI654" s="65">
        <v>0</v>
      </c>
      <c r="AJ654" s="65">
        <v>0</v>
      </c>
      <c r="AK654" s="65">
        <v>0</v>
      </c>
      <c r="AL654" s="65">
        <v>0</v>
      </c>
      <c r="AM654" s="65">
        <v>0</v>
      </c>
      <c r="AN654" s="89">
        <v>0</v>
      </c>
      <c r="AO654" s="89">
        <v>0</v>
      </c>
      <c r="AP654" s="89">
        <v>0</v>
      </c>
      <c r="AQ654" s="89">
        <v>0</v>
      </c>
      <c r="AR654" s="89">
        <v>0</v>
      </c>
      <c r="AS654" s="89">
        <v>0</v>
      </c>
      <c r="AT654" s="89">
        <v>0</v>
      </c>
      <c r="AU654" s="89">
        <v>0</v>
      </c>
      <c r="AV654" s="89">
        <v>0</v>
      </c>
      <c r="AW654" s="89">
        <v>0</v>
      </c>
      <c r="AX654" s="89">
        <v>0</v>
      </c>
      <c r="AY654" s="89">
        <v>0</v>
      </c>
      <c r="AZ654" s="65">
        <f t="shared" si="329"/>
        <v>0</v>
      </c>
      <c r="BA654" s="65">
        <f t="shared" si="329"/>
        <v>0</v>
      </c>
      <c r="BB654" s="65">
        <f t="shared" si="329"/>
        <v>0</v>
      </c>
      <c r="BC654" s="65">
        <f t="shared" si="327"/>
        <v>0</v>
      </c>
      <c r="BD654" s="65">
        <f t="shared" si="327"/>
        <v>0</v>
      </c>
      <c r="BE654" s="65">
        <f t="shared" si="327"/>
        <v>0</v>
      </c>
      <c r="BF654" s="65">
        <f t="shared" si="330"/>
        <v>0</v>
      </c>
      <c r="BG654" s="65">
        <f t="shared" si="330"/>
        <v>0</v>
      </c>
      <c r="BH654" s="65">
        <f t="shared" si="330"/>
        <v>0</v>
      </c>
      <c r="BI654" s="65">
        <f t="shared" si="328"/>
        <v>0</v>
      </c>
      <c r="BJ654" s="65">
        <f t="shared" si="328"/>
        <v>0</v>
      </c>
      <c r="BK654" s="65">
        <f t="shared" si="328"/>
        <v>0</v>
      </c>
    </row>
    <row r="655" spans="2:63" hidden="1" outlineLevel="1">
      <c r="B655" s="56" t="s">
        <v>41</v>
      </c>
      <c r="C655" s="56" t="s">
        <v>33</v>
      </c>
      <c r="D655" s="88">
        <f t="shared" si="331"/>
        <v>0</v>
      </c>
      <c r="E655" s="88">
        <f t="shared" si="332"/>
        <v>0</v>
      </c>
      <c r="F655" s="65">
        <f t="shared" si="333"/>
        <v>0</v>
      </c>
      <c r="G655" s="65">
        <f t="shared" si="334"/>
        <v>0</v>
      </c>
      <c r="H655" s="65">
        <f t="shared" si="335"/>
        <v>0</v>
      </c>
      <c r="J655" s="88">
        <f t="shared" si="336"/>
        <v>2.1215424051544158E-3</v>
      </c>
      <c r="K655" s="88">
        <f t="shared" si="337"/>
        <v>1.4474881990361086E-3</v>
      </c>
      <c r="L655" s="88">
        <f t="shared" si="338"/>
        <v>1.7394240385815787E-2</v>
      </c>
      <c r="M655" s="88">
        <f t="shared" si="339"/>
        <v>0.97903672900999372</v>
      </c>
      <c r="N655" s="88">
        <f t="shared" si="340"/>
        <v>0</v>
      </c>
      <c r="O655" s="88">
        <f t="shared" si="341"/>
        <v>0</v>
      </c>
      <c r="P655" s="65">
        <f t="shared" si="342"/>
        <v>0</v>
      </c>
      <c r="Q655" s="65">
        <f t="shared" si="342"/>
        <v>0</v>
      </c>
      <c r="R655" s="65">
        <f t="shared" si="342"/>
        <v>0</v>
      </c>
      <c r="S655" s="65">
        <f t="shared" si="342"/>
        <v>0</v>
      </c>
      <c r="T655" s="65">
        <f t="shared" si="343"/>
        <v>0</v>
      </c>
      <c r="U655" s="65">
        <f t="shared" si="343"/>
        <v>0</v>
      </c>
      <c r="V655" s="89">
        <f t="shared" si="344"/>
        <v>0</v>
      </c>
      <c r="W655" s="89">
        <f t="shared" si="345"/>
        <v>0</v>
      </c>
      <c r="X655" s="89">
        <f t="shared" si="346"/>
        <v>0</v>
      </c>
      <c r="Y655" s="89">
        <f t="shared" si="347"/>
        <v>0</v>
      </c>
      <c r="Z655" s="89">
        <f t="shared" si="348"/>
        <v>0</v>
      </c>
      <c r="AA655" s="89">
        <f t="shared" si="348"/>
        <v>0</v>
      </c>
      <c r="AB655" s="89">
        <f t="shared" si="349"/>
        <v>0</v>
      </c>
      <c r="AC655" s="89">
        <f t="shared" si="350"/>
        <v>0</v>
      </c>
      <c r="AD655" s="89">
        <f t="shared" si="351"/>
        <v>0</v>
      </c>
      <c r="AE655" s="89">
        <f t="shared" si="352"/>
        <v>0</v>
      </c>
      <c r="AF655" s="89">
        <f t="shared" si="353"/>
        <v>0</v>
      </c>
      <c r="AG655" s="89">
        <f t="shared" si="353"/>
        <v>0</v>
      </c>
      <c r="AH655" s="65">
        <v>13748</v>
      </c>
      <c r="AI655" s="65">
        <v>9380</v>
      </c>
      <c r="AJ655" s="65">
        <v>112718</v>
      </c>
      <c r="AK655" s="65">
        <v>6344345</v>
      </c>
      <c r="AL655" s="65">
        <v>0</v>
      </c>
      <c r="AM655" s="65"/>
      <c r="AN655" s="89">
        <v>9427966</v>
      </c>
      <c r="AO655" s="89">
        <v>10479770</v>
      </c>
      <c r="AP655" s="89">
        <v>53268944</v>
      </c>
      <c r="AQ655" s="89">
        <v>3591536971</v>
      </c>
      <c r="AR655" s="89">
        <v>0</v>
      </c>
      <c r="AS655" s="89">
        <v>-1280805</v>
      </c>
      <c r="AT655" s="89">
        <v>5054446</v>
      </c>
      <c r="AU655" s="89">
        <v>2428089</v>
      </c>
      <c r="AV655" s="89">
        <v>34477981</v>
      </c>
      <c r="AW655" s="89">
        <v>1877421910</v>
      </c>
      <c r="AX655" s="89">
        <v>0</v>
      </c>
      <c r="AY655" s="89">
        <v>-392272</v>
      </c>
      <c r="AZ655" s="65">
        <f t="shared" si="329"/>
        <v>685.77000290951412</v>
      </c>
      <c r="BA655" s="65">
        <f t="shared" si="329"/>
        <v>1117.2462686567164</v>
      </c>
      <c r="BB655" s="65">
        <f t="shared" si="329"/>
        <v>472.58595787718019</v>
      </c>
      <c r="BC655" s="65">
        <f t="shared" si="327"/>
        <v>566.1005148679651</v>
      </c>
      <c r="BD655" s="65">
        <f t="shared" si="327"/>
        <v>0</v>
      </c>
      <c r="BE655" s="65">
        <f t="shared" si="327"/>
        <v>0</v>
      </c>
      <c r="BF655" s="65">
        <f t="shared" si="330"/>
        <v>367.64954902531275</v>
      </c>
      <c r="BG655" s="65">
        <f t="shared" si="330"/>
        <v>258.85810234541577</v>
      </c>
      <c r="BH655" s="65">
        <f t="shared" si="330"/>
        <v>305.87821820827196</v>
      </c>
      <c r="BI655" s="65">
        <f t="shared" si="328"/>
        <v>295.92052607479576</v>
      </c>
      <c r="BJ655" s="65">
        <f t="shared" si="328"/>
        <v>0</v>
      </c>
      <c r="BK655" s="65">
        <f t="shared" si="328"/>
        <v>0</v>
      </c>
    </row>
    <row r="656" spans="2:63" hidden="1" outlineLevel="1">
      <c r="B656" s="56" t="s">
        <v>41</v>
      </c>
      <c r="C656" s="56" t="s">
        <v>32</v>
      </c>
      <c r="D656" s="88">
        <f t="shared" si="331"/>
        <v>0</v>
      </c>
      <c r="E656" s="88">
        <f t="shared" si="332"/>
        <v>0</v>
      </c>
      <c r="F656" s="65">
        <f t="shared" si="333"/>
        <v>0</v>
      </c>
      <c r="G656" s="65">
        <f t="shared" si="334"/>
        <v>0</v>
      </c>
      <c r="H656" s="65">
        <f t="shared" si="335"/>
        <v>0</v>
      </c>
      <c r="J656" s="88">
        <f t="shared" si="336"/>
        <v>1.094700497276867E-4</v>
      </c>
      <c r="K656" s="88">
        <f t="shared" si="337"/>
        <v>0</v>
      </c>
      <c r="L656" s="88">
        <f t="shared" si="338"/>
        <v>5.1486540421684913E-2</v>
      </c>
      <c r="M656" s="88">
        <f t="shared" si="339"/>
        <v>0.94839718038673826</v>
      </c>
      <c r="N656" s="88">
        <f t="shared" si="340"/>
        <v>0</v>
      </c>
      <c r="O656" s="88">
        <f t="shared" si="341"/>
        <v>6.8091418490905608E-6</v>
      </c>
      <c r="P656" s="65">
        <f t="shared" si="342"/>
        <v>0</v>
      </c>
      <c r="Q656" s="65">
        <f t="shared" si="342"/>
        <v>0</v>
      </c>
      <c r="R656" s="65">
        <f t="shared" si="342"/>
        <v>0</v>
      </c>
      <c r="S656" s="65">
        <f t="shared" si="342"/>
        <v>0</v>
      </c>
      <c r="T656" s="65">
        <f t="shared" si="343"/>
        <v>0</v>
      </c>
      <c r="U656" s="65">
        <f t="shared" si="343"/>
        <v>0</v>
      </c>
      <c r="V656" s="89">
        <f t="shared" si="344"/>
        <v>0</v>
      </c>
      <c r="W656" s="89">
        <f t="shared" si="345"/>
        <v>0</v>
      </c>
      <c r="X656" s="89">
        <f t="shared" si="346"/>
        <v>0</v>
      </c>
      <c r="Y656" s="89">
        <f t="shared" si="347"/>
        <v>0</v>
      </c>
      <c r="Z656" s="89">
        <f t="shared" si="348"/>
        <v>0</v>
      </c>
      <c r="AA656" s="89">
        <f t="shared" si="348"/>
        <v>0</v>
      </c>
      <c r="AB656" s="89">
        <f t="shared" si="349"/>
        <v>0</v>
      </c>
      <c r="AC656" s="89">
        <f t="shared" si="350"/>
        <v>0</v>
      </c>
      <c r="AD656" s="89">
        <f t="shared" si="351"/>
        <v>0</v>
      </c>
      <c r="AE656" s="89">
        <f t="shared" si="352"/>
        <v>0</v>
      </c>
      <c r="AF656" s="89">
        <f t="shared" si="353"/>
        <v>0</v>
      </c>
      <c r="AG656" s="89">
        <f t="shared" si="353"/>
        <v>0</v>
      </c>
      <c r="AH656" s="65">
        <v>209</v>
      </c>
      <c r="AI656" s="65">
        <v>0</v>
      </c>
      <c r="AJ656" s="65">
        <v>98298</v>
      </c>
      <c r="AK656" s="65">
        <v>1810678</v>
      </c>
      <c r="AL656" s="65">
        <v>0</v>
      </c>
      <c r="AM656" s="65">
        <v>13</v>
      </c>
      <c r="AN656" s="89">
        <v>194947</v>
      </c>
      <c r="AO656" s="89">
        <v>0</v>
      </c>
      <c r="AP656" s="89">
        <v>40493787</v>
      </c>
      <c r="AQ656" s="89">
        <v>1091553406</v>
      </c>
      <c r="AR656" s="89">
        <v>0</v>
      </c>
      <c r="AS656" s="89">
        <v>9290</v>
      </c>
      <c r="AT656" s="89">
        <v>80975</v>
      </c>
      <c r="AU656" s="89">
        <v>0</v>
      </c>
      <c r="AV656" s="89">
        <v>33152764</v>
      </c>
      <c r="AW656" s="89">
        <v>524209896</v>
      </c>
      <c r="AX656" s="89">
        <v>0</v>
      </c>
      <c r="AY656" s="89">
        <v>3991</v>
      </c>
      <c r="AZ656" s="65">
        <f t="shared" si="329"/>
        <v>932.76076555023928</v>
      </c>
      <c r="BA656" s="65">
        <f t="shared" si="329"/>
        <v>0</v>
      </c>
      <c r="BB656" s="65">
        <f t="shared" si="329"/>
        <v>411.94924616981018</v>
      </c>
      <c r="BC656" s="65">
        <f t="shared" si="327"/>
        <v>602.84236402054921</v>
      </c>
      <c r="BD656" s="65">
        <f t="shared" si="327"/>
        <v>0</v>
      </c>
      <c r="BE656" s="65">
        <f t="shared" si="327"/>
        <v>714.61538461538464</v>
      </c>
      <c r="BF656" s="65">
        <f t="shared" si="330"/>
        <v>387.44019138755982</v>
      </c>
      <c r="BG656" s="65">
        <f t="shared" si="330"/>
        <v>0</v>
      </c>
      <c r="BH656" s="65">
        <f t="shared" si="330"/>
        <v>337.26794034466621</v>
      </c>
      <c r="BI656" s="65">
        <f t="shared" si="328"/>
        <v>289.51028067939194</v>
      </c>
      <c r="BJ656" s="65">
        <f t="shared" si="328"/>
        <v>0</v>
      </c>
      <c r="BK656" s="65">
        <f t="shared" si="328"/>
        <v>307</v>
      </c>
    </row>
    <row r="657" spans="2:63" hidden="1" outlineLevel="1">
      <c r="B657" s="56" t="s">
        <v>41</v>
      </c>
      <c r="C657" s="56" t="s">
        <v>31</v>
      </c>
      <c r="D657" s="88">
        <f t="shared" si="331"/>
        <v>0</v>
      </c>
      <c r="E657" s="88">
        <f t="shared" si="332"/>
        <v>0</v>
      </c>
      <c r="F657" s="65">
        <f t="shared" si="333"/>
        <v>0</v>
      </c>
      <c r="G657" s="65">
        <f t="shared" si="334"/>
        <v>0</v>
      </c>
      <c r="H657" s="65">
        <f t="shared" si="335"/>
        <v>0</v>
      </c>
      <c r="J657" s="88">
        <f t="shared" si="336"/>
        <v>0.30233918275901323</v>
      </c>
      <c r="K657" s="88">
        <f t="shared" si="337"/>
        <v>0.12386860133278009</v>
      </c>
      <c r="L657" s="88">
        <f t="shared" si="338"/>
        <v>0.13222723531624195</v>
      </c>
      <c r="M657" s="88">
        <f t="shared" si="339"/>
        <v>0.1679988102863024</v>
      </c>
      <c r="N657" s="88">
        <f t="shared" si="340"/>
        <v>0.21758625555448893</v>
      </c>
      <c r="O657" s="88">
        <f t="shared" si="341"/>
        <v>5.5979914751173407E-2</v>
      </c>
      <c r="P657" s="65">
        <f t="shared" si="342"/>
        <v>0</v>
      </c>
      <c r="Q657" s="65">
        <f t="shared" si="342"/>
        <v>0</v>
      </c>
      <c r="R657" s="65">
        <f t="shared" si="342"/>
        <v>0</v>
      </c>
      <c r="S657" s="65">
        <f t="shared" si="342"/>
        <v>0</v>
      </c>
      <c r="T657" s="65">
        <f t="shared" si="343"/>
        <v>0</v>
      </c>
      <c r="U657" s="65">
        <f t="shared" si="343"/>
        <v>0</v>
      </c>
      <c r="V657" s="89">
        <f t="shared" si="344"/>
        <v>0</v>
      </c>
      <c r="W657" s="89">
        <f t="shared" si="345"/>
        <v>0</v>
      </c>
      <c r="X657" s="89">
        <f t="shared" si="346"/>
        <v>0</v>
      </c>
      <c r="Y657" s="89">
        <f t="shared" si="347"/>
        <v>0</v>
      </c>
      <c r="Z657" s="89">
        <f t="shared" si="348"/>
        <v>0</v>
      </c>
      <c r="AA657" s="89">
        <f t="shared" si="348"/>
        <v>0</v>
      </c>
      <c r="AB657" s="89">
        <f t="shared" si="349"/>
        <v>0</v>
      </c>
      <c r="AC657" s="89">
        <f t="shared" si="350"/>
        <v>0</v>
      </c>
      <c r="AD657" s="89">
        <f t="shared" si="351"/>
        <v>0</v>
      </c>
      <c r="AE657" s="89">
        <f t="shared" si="352"/>
        <v>0</v>
      </c>
      <c r="AF657" s="89">
        <f t="shared" si="353"/>
        <v>0</v>
      </c>
      <c r="AG657" s="89">
        <f t="shared" si="353"/>
        <v>0</v>
      </c>
      <c r="AH657" s="65">
        <v>0</v>
      </c>
      <c r="AI657" s="65">
        <v>0</v>
      </c>
      <c r="AJ657" s="65">
        <v>0</v>
      </c>
      <c r="AK657" s="65">
        <v>0</v>
      </c>
      <c r="AL657" s="65">
        <v>0</v>
      </c>
      <c r="AM657" s="65">
        <v>0</v>
      </c>
      <c r="AN657" s="89">
        <v>0</v>
      </c>
      <c r="AO657" s="89">
        <v>0</v>
      </c>
      <c r="AP657" s="89">
        <v>0</v>
      </c>
      <c r="AQ657" s="89">
        <v>0</v>
      </c>
      <c r="AR657" s="89">
        <v>0</v>
      </c>
      <c r="AS657" s="89">
        <v>0</v>
      </c>
      <c r="AT657" s="89">
        <v>0</v>
      </c>
      <c r="AU657" s="89">
        <v>0</v>
      </c>
      <c r="AV657" s="89">
        <v>0</v>
      </c>
      <c r="AW657" s="89">
        <v>0</v>
      </c>
      <c r="AX657" s="89">
        <v>0</v>
      </c>
      <c r="AY657" s="89">
        <v>0</v>
      </c>
      <c r="AZ657" s="65">
        <f t="shared" si="329"/>
        <v>0</v>
      </c>
      <c r="BA657" s="65">
        <f t="shared" si="329"/>
        <v>0</v>
      </c>
      <c r="BB657" s="65">
        <f t="shared" si="329"/>
        <v>0</v>
      </c>
      <c r="BC657" s="65">
        <f t="shared" si="327"/>
        <v>0</v>
      </c>
      <c r="BD657" s="65">
        <f t="shared" si="327"/>
        <v>0</v>
      </c>
      <c r="BE657" s="65">
        <f t="shared" si="327"/>
        <v>0</v>
      </c>
      <c r="BF657" s="65">
        <f t="shared" si="330"/>
        <v>0</v>
      </c>
      <c r="BG657" s="65">
        <f t="shared" si="330"/>
        <v>0</v>
      </c>
      <c r="BH657" s="65">
        <f t="shared" si="330"/>
        <v>0</v>
      </c>
      <c r="BI657" s="65">
        <f t="shared" si="328"/>
        <v>0</v>
      </c>
      <c r="BJ657" s="65">
        <f t="shared" si="328"/>
        <v>0</v>
      </c>
      <c r="BK657" s="65">
        <f t="shared" si="328"/>
        <v>0</v>
      </c>
    </row>
    <row r="658" spans="2:63" hidden="1" outlineLevel="1">
      <c r="B658" s="56" t="s">
        <v>41</v>
      </c>
      <c r="C658" s="56" t="s">
        <v>135</v>
      </c>
      <c r="D658" s="88">
        <f t="shared" si="331"/>
        <v>0</v>
      </c>
      <c r="E658" s="88">
        <f t="shared" si="332"/>
        <v>0</v>
      </c>
      <c r="F658" s="65">
        <f t="shared" si="333"/>
        <v>0</v>
      </c>
      <c r="G658" s="65">
        <f t="shared" si="334"/>
        <v>0</v>
      </c>
      <c r="H658" s="65">
        <f t="shared" si="335"/>
        <v>0</v>
      </c>
      <c r="J658" s="88">
        <f t="shared" si="336"/>
        <v>0.30233918275901323</v>
      </c>
      <c r="K658" s="88">
        <f t="shared" si="337"/>
        <v>0.12386860133278009</v>
      </c>
      <c r="L658" s="88">
        <f t="shared" si="338"/>
        <v>0.13222723531624195</v>
      </c>
      <c r="M658" s="88">
        <f t="shared" si="339"/>
        <v>0.1679988102863024</v>
      </c>
      <c r="N658" s="88">
        <f t="shared" si="340"/>
        <v>0.21758625555448893</v>
      </c>
      <c r="O658" s="88">
        <f t="shared" si="341"/>
        <v>5.5979914751173407E-2</v>
      </c>
      <c r="P658" s="65">
        <f t="shared" si="342"/>
        <v>0</v>
      </c>
      <c r="Q658" s="65">
        <f t="shared" si="342"/>
        <v>0</v>
      </c>
      <c r="R658" s="65">
        <f t="shared" si="342"/>
        <v>0</v>
      </c>
      <c r="S658" s="65">
        <f t="shared" si="342"/>
        <v>0</v>
      </c>
      <c r="T658" s="65">
        <f t="shared" si="343"/>
        <v>0</v>
      </c>
      <c r="U658" s="65">
        <f t="shared" si="343"/>
        <v>0</v>
      </c>
      <c r="V658" s="89">
        <f t="shared" si="344"/>
        <v>0</v>
      </c>
      <c r="W658" s="89">
        <f t="shared" si="345"/>
        <v>0</v>
      </c>
      <c r="X658" s="89">
        <f t="shared" si="346"/>
        <v>0</v>
      </c>
      <c r="Y658" s="89">
        <f t="shared" si="347"/>
        <v>0</v>
      </c>
      <c r="Z658" s="89">
        <f t="shared" si="348"/>
        <v>0</v>
      </c>
      <c r="AA658" s="89">
        <f t="shared" si="348"/>
        <v>0</v>
      </c>
      <c r="AB658" s="89">
        <f t="shared" si="349"/>
        <v>0</v>
      </c>
      <c r="AC658" s="89">
        <f t="shared" si="350"/>
        <v>0</v>
      </c>
      <c r="AD658" s="89">
        <f t="shared" si="351"/>
        <v>0</v>
      </c>
      <c r="AE658" s="89">
        <f t="shared" si="352"/>
        <v>0</v>
      </c>
      <c r="AF658" s="89">
        <f t="shared" si="353"/>
        <v>0</v>
      </c>
      <c r="AG658" s="89">
        <f t="shared" si="353"/>
        <v>0</v>
      </c>
      <c r="AH658" s="65">
        <v>0</v>
      </c>
      <c r="AI658" s="65">
        <v>0</v>
      </c>
      <c r="AJ658" s="65">
        <v>0</v>
      </c>
      <c r="AK658" s="65">
        <v>0</v>
      </c>
      <c r="AL658" s="65">
        <v>0</v>
      </c>
      <c r="AM658" s="65">
        <v>0</v>
      </c>
      <c r="AN658" s="89">
        <v>0</v>
      </c>
      <c r="AO658" s="89">
        <v>0</v>
      </c>
      <c r="AP658" s="89">
        <v>0</v>
      </c>
      <c r="AQ658" s="89">
        <v>0</v>
      </c>
      <c r="AR658" s="89">
        <v>0</v>
      </c>
      <c r="AS658" s="89">
        <v>0</v>
      </c>
      <c r="AT658" s="89">
        <v>0</v>
      </c>
      <c r="AU658" s="89">
        <v>0</v>
      </c>
      <c r="AV658" s="89">
        <v>0</v>
      </c>
      <c r="AW658" s="89">
        <v>0</v>
      </c>
      <c r="AX658" s="89">
        <v>0</v>
      </c>
      <c r="AY658" s="89">
        <v>0</v>
      </c>
      <c r="AZ658" s="65">
        <f t="shared" si="329"/>
        <v>0</v>
      </c>
      <c r="BA658" s="65">
        <f t="shared" si="329"/>
        <v>0</v>
      </c>
      <c r="BB658" s="65">
        <f t="shared" si="329"/>
        <v>0</v>
      </c>
      <c r="BC658" s="65">
        <f t="shared" si="327"/>
        <v>0</v>
      </c>
      <c r="BD658" s="65">
        <f t="shared" si="327"/>
        <v>0</v>
      </c>
      <c r="BE658" s="65">
        <f t="shared" si="327"/>
        <v>0</v>
      </c>
      <c r="BF658" s="65">
        <f t="shared" si="330"/>
        <v>0</v>
      </c>
      <c r="BG658" s="65">
        <f t="shared" si="330"/>
        <v>0</v>
      </c>
      <c r="BH658" s="65">
        <f t="shared" si="330"/>
        <v>0</v>
      </c>
      <c r="BI658" s="65">
        <f t="shared" si="328"/>
        <v>0</v>
      </c>
      <c r="BJ658" s="65">
        <f t="shared" si="328"/>
        <v>0</v>
      </c>
      <c r="BK658" s="65">
        <f t="shared" si="328"/>
        <v>0</v>
      </c>
    </row>
    <row r="659" spans="2:63" hidden="1" outlineLevel="1">
      <c r="B659" s="56" t="s">
        <v>30</v>
      </c>
      <c r="C659" s="56" t="s">
        <v>125</v>
      </c>
      <c r="D659" s="88">
        <f t="shared" si="331"/>
        <v>0</v>
      </c>
      <c r="E659" s="88">
        <f t="shared" si="332"/>
        <v>0</v>
      </c>
      <c r="F659" s="65">
        <f t="shared" si="333"/>
        <v>0</v>
      </c>
      <c r="G659" s="65">
        <f t="shared" si="334"/>
        <v>0</v>
      </c>
      <c r="H659" s="65">
        <f t="shared" si="335"/>
        <v>0</v>
      </c>
      <c r="J659" s="88">
        <f t="shared" si="336"/>
        <v>0.30233918275901323</v>
      </c>
      <c r="K659" s="88">
        <f t="shared" si="337"/>
        <v>0.12386860133278009</v>
      </c>
      <c r="L659" s="88">
        <f t="shared" si="338"/>
        <v>0.13222723531624195</v>
      </c>
      <c r="M659" s="88">
        <f t="shared" si="339"/>
        <v>0.1679988102863024</v>
      </c>
      <c r="N659" s="88">
        <f t="shared" si="340"/>
        <v>0.21758625555448893</v>
      </c>
      <c r="O659" s="88">
        <f t="shared" si="341"/>
        <v>5.5979914751173407E-2</v>
      </c>
      <c r="P659" s="65">
        <f t="shared" si="342"/>
        <v>0</v>
      </c>
      <c r="Q659" s="65">
        <f t="shared" si="342"/>
        <v>0</v>
      </c>
      <c r="R659" s="65">
        <f t="shared" si="342"/>
        <v>0</v>
      </c>
      <c r="S659" s="65">
        <f t="shared" si="342"/>
        <v>0</v>
      </c>
      <c r="T659" s="65">
        <f t="shared" si="343"/>
        <v>0</v>
      </c>
      <c r="U659" s="65">
        <f t="shared" si="343"/>
        <v>0</v>
      </c>
      <c r="V659" s="89">
        <f t="shared" si="344"/>
        <v>0</v>
      </c>
      <c r="W659" s="89">
        <f t="shared" si="345"/>
        <v>0</v>
      </c>
      <c r="X659" s="89">
        <f t="shared" si="346"/>
        <v>0</v>
      </c>
      <c r="Y659" s="89">
        <f t="shared" si="347"/>
        <v>0</v>
      </c>
      <c r="Z659" s="89">
        <f t="shared" si="348"/>
        <v>0</v>
      </c>
      <c r="AA659" s="89">
        <f t="shared" si="348"/>
        <v>0</v>
      </c>
      <c r="AB659" s="89">
        <f t="shared" si="349"/>
        <v>0</v>
      </c>
      <c r="AC659" s="89">
        <f t="shared" si="350"/>
        <v>0</v>
      </c>
      <c r="AD659" s="89">
        <f t="shared" si="351"/>
        <v>0</v>
      </c>
      <c r="AE659" s="89">
        <f t="shared" si="352"/>
        <v>0</v>
      </c>
      <c r="AF659" s="89">
        <f t="shared" si="353"/>
        <v>0</v>
      </c>
      <c r="AG659" s="89">
        <f t="shared" si="353"/>
        <v>0</v>
      </c>
      <c r="AH659" s="65">
        <v>0</v>
      </c>
      <c r="AI659" s="65">
        <v>0</v>
      </c>
      <c r="AJ659" s="65">
        <v>0</v>
      </c>
      <c r="AK659" s="65">
        <v>0</v>
      </c>
      <c r="AL659" s="65">
        <v>0</v>
      </c>
      <c r="AM659" s="65">
        <v>0</v>
      </c>
      <c r="AN659" s="89">
        <v>0</v>
      </c>
      <c r="AO659" s="89">
        <v>0</v>
      </c>
      <c r="AP659" s="89">
        <v>0</v>
      </c>
      <c r="AQ659" s="89">
        <v>0</v>
      </c>
      <c r="AR659" s="89">
        <v>0</v>
      </c>
      <c r="AS659" s="89">
        <v>0</v>
      </c>
      <c r="AT659" s="89">
        <v>0</v>
      </c>
      <c r="AU659" s="89">
        <v>0</v>
      </c>
      <c r="AV659" s="89">
        <v>0</v>
      </c>
      <c r="AW659" s="89">
        <v>0</v>
      </c>
      <c r="AX659" s="89">
        <v>0</v>
      </c>
      <c r="AY659" s="89">
        <v>0</v>
      </c>
      <c r="AZ659" s="65">
        <f t="shared" si="329"/>
        <v>0</v>
      </c>
      <c r="BA659" s="65">
        <f t="shared" si="329"/>
        <v>0</v>
      </c>
      <c r="BB659" s="65">
        <f t="shared" si="329"/>
        <v>0</v>
      </c>
      <c r="BC659" s="65">
        <f t="shared" si="327"/>
        <v>0</v>
      </c>
      <c r="BD659" s="65">
        <f t="shared" si="327"/>
        <v>0</v>
      </c>
      <c r="BE659" s="65">
        <f t="shared" si="327"/>
        <v>0</v>
      </c>
      <c r="BF659" s="65">
        <f t="shared" si="330"/>
        <v>0</v>
      </c>
      <c r="BG659" s="65">
        <f t="shared" si="330"/>
        <v>0</v>
      </c>
      <c r="BH659" s="65">
        <f t="shared" si="330"/>
        <v>0</v>
      </c>
      <c r="BI659" s="65">
        <f t="shared" si="328"/>
        <v>0</v>
      </c>
      <c r="BJ659" s="65">
        <f t="shared" si="328"/>
        <v>0</v>
      </c>
      <c r="BK659" s="65">
        <f t="shared" si="328"/>
        <v>0</v>
      </c>
    </row>
    <row r="660" spans="2:63" hidden="1" outlineLevel="1">
      <c r="B660" s="56" t="s">
        <v>30</v>
      </c>
      <c r="C660" s="56" t="s">
        <v>126</v>
      </c>
      <c r="D660" s="88">
        <f t="shared" si="331"/>
        <v>0</v>
      </c>
      <c r="E660" s="88">
        <f t="shared" si="332"/>
        <v>0</v>
      </c>
      <c r="F660" s="65">
        <f t="shared" si="333"/>
        <v>0</v>
      </c>
      <c r="G660" s="65">
        <f t="shared" si="334"/>
        <v>0</v>
      </c>
      <c r="H660" s="65">
        <f t="shared" si="335"/>
        <v>0</v>
      </c>
      <c r="J660" s="88">
        <f t="shared" si="336"/>
        <v>0.30233918275901323</v>
      </c>
      <c r="K660" s="88">
        <f t="shared" si="337"/>
        <v>0.12386860133278009</v>
      </c>
      <c r="L660" s="88">
        <f t="shared" si="338"/>
        <v>0.13222723531624195</v>
      </c>
      <c r="M660" s="88">
        <f t="shared" si="339"/>
        <v>0.1679988102863024</v>
      </c>
      <c r="N660" s="88">
        <f t="shared" si="340"/>
        <v>0.21758625555448893</v>
      </c>
      <c r="O660" s="88">
        <f t="shared" si="341"/>
        <v>5.5979914751173407E-2</v>
      </c>
      <c r="P660" s="65">
        <f t="shared" si="342"/>
        <v>0</v>
      </c>
      <c r="Q660" s="65">
        <f t="shared" si="342"/>
        <v>0</v>
      </c>
      <c r="R660" s="65">
        <f t="shared" si="342"/>
        <v>0</v>
      </c>
      <c r="S660" s="65">
        <f t="shared" si="342"/>
        <v>0</v>
      </c>
      <c r="T660" s="65">
        <f t="shared" si="343"/>
        <v>0</v>
      </c>
      <c r="U660" s="65">
        <f t="shared" si="343"/>
        <v>0</v>
      </c>
      <c r="V660" s="89">
        <f t="shared" si="344"/>
        <v>0</v>
      </c>
      <c r="W660" s="89">
        <f t="shared" si="345"/>
        <v>0</v>
      </c>
      <c r="X660" s="89">
        <f t="shared" si="346"/>
        <v>0</v>
      </c>
      <c r="Y660" s="89">
        <f t="shared" si="347"/>
        <v>0</v>
      </c>
      <c r="Z660" s="89">
        <f t="shared" si="348"/>
        <v>0</v>
      </c>
      <c r="AA660" s="89">
        <f t="shared" si="348"/>
        <v>0</v>
      </c>
      <c r="AB660" s="89">
        <f t="shared" si="349"/>
        <v>0</v>
      </c>
      <c r="AC660" s="89">
        <f t="shared" si="350"/>
        <v>0</v>
      </c>
      <c r="AD660" s="89">
        <f t="shared" si="351"/>
        <v>0</v>
      </c>
      <c r="AE660" s="89">
        <f t="shared" si="352"/>
        <v>0</v>
      </c>
      <c r="AF660" s="89">
        <f t="shared" si="353"/>
        <v>0</v>
      </c>
      <c r="AG660" s="89">
        <f t="shared" si="353"/>
        <v>0</v>
      </c>
      <c r="AH660" s="65">
        <v>0</v>
      </c>
      <c r="AI660" s="65">
        <v>0</v>
      </c>
      <c r="AJ660" s="65">
        <v>0</v>
      </c>
      <c r="AK660" s="65">
        <v>0</v>
      </c>
      <c r="AL660" s="65">
        <v>0</v>
      </c>
      <c r="AM660" s="65">
        <v>0</v>
      </c>
      <c r="AN660" s="89">
        <v>0</v>
      </c>
      <c r="AO660" s="89">
        <v>0</v>
      </c>
      <c r="AP660" s="89">
        <v>0</v>
      </c>
      <c r="AQ660" s="89">
        <v>0</v>
      </c>
      <c r="AR660" s="89">
        <v>0</v>
      </c>
      <c r="AS660" s="89">
        <v>0</v>
      </c>
      <c r="AT660" s="89">
        <v>0</v>
      </c>
      <c r="AU660" s="89">
        <v>0</v>
      </c>
      <c r="AV660" s="89">
        <v>0</v>
      </c>
      <c r="AW660" s="89">
        <v>0</v>
      </c>
      <c r="AX660" s="89">
        <v>0</v>
      </c>
      <c r="AY660" s="89">
        <v>0</v>
      </c>
      <c r="AZ660" s="65">
        <f t="shared" si="329"/>
        <v>0</v>
      </c>
      <c r="BA660" s="65">
        <f t="shared" si="329"/>
        <v>0</v>
      </c>
      <c r="BB660" s="65">
        <f t="shared" si="329"/>
        <v>0</v>
      </c>
      <c r="BC660" s="65">
        <f t="shared" si="327"/>
        <v>0</v>
      </c>
      <c r="BD660" s="65">
        <f t="shared" si="327"/>
        <v>0</v>
      </c>
      <c r="BE660" s="65">
        <f t="shared" si="327"/>
        <v>0</v>
      </c>
      <c r="BF660" s="65">
        <f t="shared" si="330"/>
        <v>0</v>
      </c>
      <c r="BG660" s="65">
        <f t="shared" si="330"/>
        <v>0</v>
      </c>
      <c r="BH660" s="65">
        <f t="shared" si="330"/>
        <v>0</v>
      </c>
      <c r="BI660" s="65">
        <f t="shared" si="328"/>
        <v>0</v>
      </c>
      <c r="BJ660" s="65">
        <f t="shared" si="328"/>
        <v>0</v>
      </c>
      <c r="BK660" s="65">
        <f t="shared" si="328"/>
        <v>0</v>
      </c>
    </row>
    <row r="661" spans="2:63" hidden="1" outlineLevel="1">
      <c r="B661" s="56" t="s">
        <v>30</v>
      </c>
      <c r="C661" s="56" t="s">
        <v>127</v>
      </c>
      <c r="D661" s="88">
        <f t="shared" si="331"/>
        <v>0</v>
      </c>
      <c r="E661" s="88">
        <f t="shared" si="332"/>
        <v>0</v>
      </c>
      <c r="F661" s="65">
        <f t="shared" si="333"/>
        <v>0</v>
      </c>
      <c r="G661" s="65">
        <f t="shared" si="334"/>
        <v>0</v>
      </c>
      <c r="H661" s="65">
        <f t="shared" si="335"/>
        <v>0</v>
      </c>
      <c r="J661" s="88">
        <f t="shared" si="336"/>
        <v>0.30233918275901323</v>
      </c>
      <c r="K661" s="88">
        <f t="shared" si="337"/>
        <v>0.12386860133278009</v>
      </c>
      <c r="L661" s="88">
        <f t="shared" si="338"/>
        <v>0.13222723531624195</v>
      </c>
      <c r="M661" s="88">
        <f t="shared" si="339"/>
        <v>0.1679988102863024</v>
      </c>
      <c r="N661" s="88">
        <f t="shared" si="340"/>
        <v>0.21758625555448893</v>
      </c>
      <c r="O661" s="88">
        <f t="shared" si="341"/>
        <v>5.5979914751173407E-2</v>
      </c>
      <c r="P661" s="65">
        <f t="shared" si="342"/>
        <v>0</v>
      </c>
      <c r="Q661" s="65">
        <f t="shared" si="342"/>
        <v>0</v>
      </c>
      <c r="R661" s="65">
        <f t="shared" si="342"/>
        <v>0</v>
      </c>
      <c r="S661" s="65">
        <f t="shared" si="342"/>
        <v>0</v>
      </c>
      <c r="T661" s="65">
        <f t="shared" si="343"/>
        <v>0</v>
      </c>
      <c r="U661" s="65">
        <f t="shared" si="343"/>
        <v>0</v>
      </c>
      <c r="V661" s="89">
        <f t="shared" si="344"/>
        <v>0</v>
      </c>
      <c r="W661" s="89">
        <f t="shared" si="345"/>
        <v>0</v>
      </c>
      <c r="X661" s="89">
        <f t="shared" si="346"/>
        <v>0</v>
      </c>
      <c r="Y661" s="89">
        <f t="shared" si="347"/>
        <v>0</v>
      </c>
      <c r="Z661" s="89">
        <f t="shared" si="348"/>
        <v>0</v>
      </c>
      <c r="AA661" s="89">
        <f t="shared" si="348"/>
        <v>0</v>
      </c>
      <c r="AB661" s="89">
        <f t="shared" si="349"/>
        <v>0</v>
      </c>
      <c r="AC661" s="89">
        <f t="shared" si="350"/>
        <v>0</v>
      </c>
      <c r="AD661" s="89">
        <f t="shared" si="351"/>
        <v>0</v>
      </c>
      <c r="AE661" s="89">
        <f t="shared" si="352"/>
        <v>0</v>
      </c>
      <c r="AF661" s="89">
        <f t="shared" si="353"/>
        <v>0</v>
      </c>
      <c r="AG661" s="89">
        <f t="shared" si="353"/>
        <v>0</v>
      </c>
      <c r="AH661" s="65">
        <v>0</v>
      </c>
      <c r="AI661" s="65">
        <v>0</v>
      </c>
      <c r="AJ661" s="65">
        <v>0</v>
      </c>
      <c r="AK661" s="65">
        <v>0</v>
      </c>
      <c r="AL661" s="65">
        <v>0</v>
      </c>
      <c r="AM661" s="65">
        <v>0</v>
      </c>
      <c r="AN661" s="89">
        <v>0</v>
      </c>
      <c r="AO661" s="89">
        <v>0</v>
      </c>
      <c r="AP661" s="89">
        <v>0</v>
      </c>
      <c r="AQ661" s="89">
        <v>0</v>
      </c>
      <c r="AR661" s="89">
        <v>0</v>
      </c>
      <c r="AS661" s="89">
        <v>0</v>
      </c>
      <c r="AT661" s="89">
        <v>0</v>
      </c>
      <c r="AU661" s="89">
        <v>0</v>
      </c>
      <c r="AV661" s="89">
        <v>0</v>
      </c>
      <c r="AW661" s="89">
        <v>0</v>
      </c>
      <c r="AX661" s="89">
        <v>0</v>
      </c>
      <c r="AY661" s="89">
        <v>0</v>
      </c>
      <c r="AZ661" s="65">
        <f t="shared" si="329"/>
        <v>0</v>
      </c>
      <c r="BA661" s="65">
        <f t="shared" si="329"/>
        <v>0</v>
      </c>
      <c r="BB661" s="65">
        <f t="shared" si="329"/>
        <v>0</v>
      </c>
      <c r="BC661" s="65">
        <f t="shared" si="327"/>
        <v>0</v>
      </c>
      <c r="BD661" s="65">
        <f t="shared" si="327"/>
        <v>0</v>
      </c>
      <c r="BE661" s="65">
        <f t="shared" si="327"/>
        <v>0</v>
      </c>
      <c r="BF661" s="65">
        <f t="shared" si="330"/>
        <v>0</v>
      </c>
      <c r="BG661" s="65">
        <f t="shared" si="330"/>
        <v>0</v>
      </c>
      <c r="BH661" s="65">
        <f t="shared" si="330"/>
        <v>0</v>
      </c>
      <c r="BI661" s="65">
        <f t="shared" si="328"/>
        <v>0</v>
      </c>
      <c r="BJ661" s="65">
        <f t="shared" si="328"/>
        <v>0</v>
      </c>
      <c r="BK661" s="65">
        <f t="shared" si="328"/>
        <v>0</v>
      </c>
    </row>
    <row r="662" spans="2:63" hidden="1" outlineLevel="1">
      <c r="B662" s="56" t="s">
        <v>30</v>
      </c>
      <c r="C662" s="56" t="s">
        <v>128</v>
      </c>
      <c r="D662" s="88">
        <f t="shared" si="331"/>
        <v>0</v>
      </c>
      <c r="E662" s="88">
        <f t="shared" si="332"/>
        <v>0</v>
      </c>
      <c r="F662" s="65">
        <f t="shared" si="333"/>
        <v>0</v>
      </c>
      <c r="G662" s="65">
        <f t="shared" si="334"/>
        <v>0</v>
      </c>
      <c r="H662" s="65">
        <f t="shared" si="335"/>
        <v>0</v>
      </c>
      <c r="J662" s="88">
        <f t="shared" si="336"/>
        <v>0.30233918275901323</v>
      </c>
      <c r="K662" s="88">
        <f t="shared" si="337"/>
        <v>0.12386860133278009</v>
      </c>
      <c r="L662" s="88">
        <f t="shared" si="338"/>
        <v>0.13222723531624195</v>
      </c>
      <c r="M662" s="88">
        <f t="shared" si="339"/>
        <v>0.1679988102863024</v>
      </c>
      <c r="N662" s="88">
        <f t="shared" si="340"/>
        <v>0.21758625555448893</v>
      </c>
      <c r="O662" s="88">
        <f t="shared" si="341"/>
        <v>5.5979914751173407E-2</v>
      </c>
      <c r="P662" s="65">
        <f t="shared" si="342"/>
        <v>0</v>
      </c>
      <c r="Q662" s="65">
        <f t="shared" si="342"/>
        <v>0</v>
      </c>
      <c r="R662" s="65">
        <f t="shared" si="342"/>
        <v>0</v>
      </c>
      <c r="S662" s="65">
        <f t="shared" si="342"/>
        <v>0</v>
      </c>
      <c r="T662" s="65">
        <f t="shared" si="343"/>
        <v>0</v>
      </c>
      <c r="U662" s="65">
        <f t="shared" si="343"/>
        <v>0</v>
      </c>
      <c r="V662" s="89">
        <f t="shared" si="344"/>
        <v>0</v>
      </c>
      <c r="W662" s="89">
        <f t="shared" si="345"/>
        <v>0</v>
      </c>
      <c r="X662" s="89">
        <f t="shared" si="346"/>
        <v>0</v>
      </c>
      <c r="Y662" s="89">
        <f t="shared" si="347"/>
        <v>0</v>
      </c>
      <c r="Z662" s="89">
        <f t="shared" si="348"/>
        <v>0</v>
      </c>
      <c r="AA662" s="89">
        <f t="shared" si="348"/>
        <v>0</v>
      </c>
      <c r="AB662" s="89">
        <f t="shared" si="349"/>
        <v>0</v>
      </c>
      <c r="AC662" s="89">
        <f t="shared" si="350"/>
        <v>0</v>
      </c>
      <c r="AD662" s="89">
        <f t="shared" si="351"/>
        <v>0</v>
      </c>
      <c r="AE662" s="89">
        <f t="shared" si="352"/>
        <v>0</v>
      </c>
      <c r="AF662" s="89">
        <f t="shared" si="353"/>
        <v>0</v>
      </c>
      <c r="AG662" s="89">
        <f t="shared" si="353"/>
        <v>0</v>
      </c>
      <c r="AH662" s="65">
        <v>0</v>
      </c>
      <c r="AI662" s="65">
        <v>0</v>
      </c>
      <c r="AJ662" s="65">
        <v>0</v>
      </c>
      <c r="AK662" s="65">
        <v>0</v>
      </c>
      <c r="AL662" s="65">
        <v>0</v>
      </c>
      <c r="AM662" s="65">
        <v>0</v>
      </c>
      <c r="AN662" s="89">
        <v>0</v>
      </c>
      <c r="AO662" s="89">
        <v>0</v>
      </c>
      <c r="AP662" s="89">
        <v>0</v>
      </c>
      <c r="AQ662" s="89">
        <v>0</v>
      </c>
      <c r="AR662" s="89">
        <v>0</v>
      </c>
      <c r="AS662" s="89">
        <v>0</v>
      </c>
      <c r="AT662" s="89">
        <v>0</v>
      </c>
      <c r="AU662" s="89">
        <v>0</v>
      </c>
      <c r="AV662" s="89">
        <v>0</v>
      </c>
      <c r="AW662" s="89">
        <v>0</v>
      </c>
      <c r="AX662" s="89">
        <v>0</v>
      </c>
      <c r="AY662" s="89">
        <v>0</v>
      </c>
      <c r="AZ662" s="65">
        <f t="shared" si="329"/>
        <v>0</v>
      </c>
      <c r="BA662" s="65">
        <f t="shared" si="329"/>
        <v>0</v>
      </c>
      <c r="BB662" s="65">
        <f t="shared" si="329"/>
        <v>0</v>
      </c>
      <c r="BC662" s="65">
        <f t="shared" si="327"/>
        <v>0</v>
      </c>
      <c r="BD662" s="65">
        <f t="shared" si="327"/>
        <v>0</v>
      </c>
      <c r="BE662" s="65">
        <f t="shared" si="327"/>
        <v>0</v>
      </c>
      <c r="BF662" s="65">
        <f t="shared" si="330"/>
        <v>0</v>
      </c>
      <c r="BG662" s="65">
        <f t="shared" si="330"/>
        <v>0</v>
      </c>
      <c r="BH662" s="65">
        <f t="shared" si="330"/>
        <v>0</v>
      </c>
      <c r="BI662" s="65">
        <f t="shared" si="328"/>
        <v>0</v>
      </c>
      <c r="BJ662" s="65">
        <f t="shared" si="328"/>
        <v>0</v>
      </c>
      <c r="BK662" s="65">
        <f t="shared" si="328"/>
        <v>0</v>
      </c>
    </row>
    <row r="663" spans="2:63" hidden="1" outlineLevel="1">
      <c r="B663" s="56" t="s">
        <v>30</v>
      </c>
      <c r="C663" s="56" t="s">
        <v>40</v>
      </c>
      <c r="D663" s="88">
        <f t="shared" si="331"/>
        <v>0</v>
      </c>
      <c r="E663" s="88">
        <f t="shared" si="332"/>
        <v>0</v>
      </c>
      <c r="F663" s="65">
        <f t="shared" si="333"/>
        <v>0</v>
      </c>
      <c r="G663" s="65">
        <f t="shared" si="334"/>
        <v>0</v>
      </c>
      <c r="H663" s="65">
        <f t="shared" si="335"/>
        <v>0</v>
      </c>
      <c r="J663" s="88">
        <f t="shared" si="336"/>
        <v>0.30233918275901323</v>
      </c>
      <c r="K663" s="88">
        <f t="shared" si="337"/>
        <v>0.12386860133278009</v>
      </c>
      <c r="L663" s="88">
        <f t="shared" si="338"/>
        <v>0.13222723531624195</v>
      </c>
      <c r="M663" s="88">
        <f t="shared" si="339"/>
        <v>0.1679988102863024</v>
      </c>
      <c r="N663" s="88">
        <f t="shared" si="340"/>
        <v>0.21758625555448893</v>
      </c>
      <c r="O663" s="88">
        <f t="shared" si="341"/>
        <v>5.5979914751173407E-2</v>
      </c>
      <c r="P663" s="65">
        <f t="shared" si="342"/>
        <v>0</v>
      </c>
      <c r="Q663" s="65">
        <f t="shared" si="342"/>
        <v>0</v>
      </c>
      <c r="R663" s="65">
        <f t="shared" si="342"/>
        <v>0</v>
      </c>
      <c r="S663" s="65">
        <f t="shared" si="342"/>
        <v>0</v>
      </c>
      <c r="T663" s="65">
        <f t="shared" si="343"/>
        <v>0</v>
      </c>
      <c r="U663" s="65">
        <f t="shared" si="343"/>
        <v>0</v>
      </c>
      <c r="V663" s="89">
        <f t="shared" si="344"/>
        <v>0</v>
      </c>
      <c r="W663" s="89">
        <f t="shared" si="345"/>
        <v>0</v>
      </c>
      <c r="X663" s="89">
        <f t="shared" si="346"/>
        <v>0</v>
      </c>
      <c r="Y663" s="89">
        <f t="shared" si="347"/>
        <v>0</v>
      </c>
      <c r="Z663" s="89">
        <f t="shared" si="348"/>
        <v>0</v>
      </c>
      <c r="AA663" s="89">
        <f t="shared" si="348"/>
        <v>0</v>
      </c>
      <c r="AB663" s="89">
        <f t="shared" si="349"/>
        <v>0</v>
      </c>
      <c r="AC663" s="89">
        <f t="shared" si="350"/>
        <v>0</v>
      </c>
      <c r="AD663" s="89">
        <f t="shared" si="351"/>
        <v>0</v>
      </c>
      <c r="AE663" s="89">
        <f t="shared" si="352"/>
        <v>0</v>
      </c>
      <c r="AF663" s="89">
        <f t="shared" si="353"/>
        <v>0</v>
      </c>
      <c r="AG663" s="89">
        <f t="shared" si="353"/>
        <v>0</v>
      </c>
      <c r="AH663" s="65">
        <v>0</v>
      </c>
      <c r="AI663" s="65">
        <v>0</v>
      </c>
      <c r="AJ663" s="65">
        <v>0</v>
      </c>
      <c r="AK663" s="65">
        <v>0</v>
      </c>
      <c r="AL663" s="65">
        <v>0</v>
      </c>
      <c r="AM663" s="65">
        <v>0</v>
      </c>
      <c r="AN663" s="89">
        <v>0</v>
      </c>
      <c r="AO663" s="89">
        <v>0</v>
      </c>
      <c r="AP663" s="89">
        <v>0</v>
      </c>
      <c r="AQ663" s="89">
        <v>0</v>
      </c>
      <c r="AR663" s="89">
        <v>0</v>
      </c>
      <c r="AS663" s="89">
        <v>0</v>
      </c>
      <c r="AT663" s="89">
        <v>0</v>
      </c>
      <c r="AU663" s="89">
        <v>0</v>
      </c>
      <c r="AV663" s="89">
        <v>0</v>
      </c>
      <c r="AW663" s="89">
        <v>0</v>
      </c>
      <c r="AX663" s="89">
        <v>0</v>
      </c>
      <c r="AY663" s="89">
        <v>0</v>
      </c>
      <c r="AZ663" s="65">
        <f t="shared" si="329"/>
        <v>0</v>
      </c>
      <c r="BA663" s="65">
        <f t="shared" si="329"/>
        <v>0</v>
      </c>
      <c r="BB663" s="65">
        <f t="shared" si="329"/>
        <v>0</v>
      </c>
      <c r="BC663" s="65">
        <f t="shared" si="327"/>
        <v>0</v>
      </c>
      <c r="BD663" s="65">
        <f t="shared" si="327"/>
        <v>0</v>
      </c>
      <c r="BE663" s="65">
        <f t="shared" si="327"/>
        <v>0</v>
      </c>
      <c r="BF663" s="65">
        <f t="shared" si="330"/>
        <v>0</v>
      </c>
      <c r="BG663" s="65">
        <f t="shared" si="330"/>
        <v>0</v>
      </c>
      <c r="BH663" s="65">
        <f t="shared" si="330"/>
        <v>0</v>
      </c>
      <c r="BI663" s="65">
        <f t="shared" si="328"/>
        <v>0</v>
      </c>
      <c r="BJ663" s="65">
        <f t="shared" si="328"/>
        <v>0</v>
      </c>
      <c r="BK663" s="65">
        <f t="shared" si="328"/>
        <v>0</v>
      </c>
    </row>
    <row r="664" spans="2:63" hidden="1" outlineLevel="1">
      <c r="B664" s="56" t="s">
        <v>30</v>
      </c>
      <c r="C664" s="56" t="s">
        <v>129</v>
      </c>
      <c r="D664" s="88">
        <f t="shared" si="331"/>
        <v>0</v>
      </c>
      <c r="E664" s="88">
        <f t="shared" si="332"/>
        <v>0.5</v>
      </c>
      <c r="F664" s="65">
        <f t="shared" si="333"/>
        <v>0</v>
      </c>
      <c r="G664" s="65">
        <f t="shared" si="334"/>
        <v>0</v>
      </c>
      <c r="H664" s="65">
        <f t="shared" si="335"/>
        <v>0</v>
      </c>
      <c r="J664" s="88">
        <f t="shared" si="336"/>
        <v>0.30233918275901323</v>
      </c>
      <c r="K664" s="88">
        <f t="shared" si="337"/>
        <v>0.12386860133278009</v>
      </c>
      <c r="L664" s="88">
        <f t="shared" si="338"/>
        <v>0.13222723531624195</v>
      </c>
      <c r="M664" s="88">
        <f t="shared" si="339"/>
        <v>0.1679988102863024</v>
      </c>
      <c r="N664" s="88">
        <f t="shared" si="340"/>
        <v>0.21758625555448893</v>
      </c>
      <c r="O664" s="88">
        <f t="shared" si="341"/>
        <v>5.5979914751173407E-2</v>
      </c>
      <c r="P664" s="65">
        <f t="shared" si="342"/>
        <v>0</v>
      </c>
      <c r="Q664" s="65">
        <f t="shared" si="342"/>
        <v>0</v>
      </c>
      <c r="R664" s="65">
        <f t="shared" si="342"/>
        <v>0</v>
      </c>
      <c r="S664" s="65">
        <f t="shared" si="342"/>
        <v>0</v>
      </c>
      <c r="T664" s="65">
        <f t="shared" si="343"/>
        <v>0</v>
      </c>
      <c r="U664" s="65">
        <f t="shared" si="343"/>
        <v>0</v>
      </c>
      <c r="V664" s="89">
        <f t="shared" si="344"/>
        <v>0</v>
      </c>
      <c r="W664" s="89">
        <f t="shared" si="345"/>
        <v>0</v>
      </c>
      <c r="X664" s="89">
        <f t="shared" si="346"/>
        <v>0</v>
      </c>
      <c r="Y664" s="89">
        <f t="shared" si="347"/>
        <v>0</v>
      </c>
      <c r="Z664" s="89">
        <f t="shared" si="348"/>
        <v>0</v>
      </c>
      <c r="AA664" s="89">
        <f t="shared" si="348"/>
        <v>0</v>
      </c>
      <c r="AB664" s="89">
        <f t="shared" si="349"/>
        <v>0</v>
      </c>
      <c r="AC664" s="89">
        <f t="shared" si="350"/>
        <v>0</v>
      </c>
      <c r="AD664" s="89">
        <f t="shared" si="351"/>
        <v>0</v>
      </c>
      <c r="AE664" s="89">
        <f t="shared" si="352"/>
        <v>0</v>
      </c>
      <c r="AF664" s="89">
        <f t="shared" si="353"/>
        <v>0</v>
      </c>
      <c r="AG664" s="89">
        <f t="shared" si="353"/>
        <v>0</v>
      </c>
      <c r="AH664" s="65">
        <v>0</v>
      </c>
      <c r="AI664" s="65">
        <v>0</v>
      </c>
      <c r="AJ664" s="65">
        <v>0</v>
      </c>
      <c r="AK664" s="65">
        <v>0</v>
      </c>
      <c r="AL664" s="65">
        <v>0</v>
      </c>
      <c r="AM664" s="65">
        <v>0</v>
      </c>
      <c r="AN664" s="89">
        <v>0</v>
      </c>
      <c r="AO664" s="89">
        <v>0</v>
      </c>
      <c r="AP664" s="89">
        <v>0</v>
      </c>
      <c r="AQ664" s="89">
        <v>0</v>
      </c>
      <c r="AR664" s="89">
        <v>0</v>
      </c>
      <c r="AS664" s="89">
        <v>0</v>
      </c>
      <c r="AT664" s="89">
        <v>0</v>
      </c>
      <c r="AU664" s="89">
        <v>0</v>
      </c>
      <c r="AV664" s="89">
        <v>0</v>
      </c>
      <c r="AW664" s="89">
        <v>0</v>
      </c>
      <c r="AX664" s="89">
        <v>0</v>
      </c>
      <c r="AY664" s="89">
        <v>0</v>
      </c>
      <c r="AZ664" s="65">
        <f t="shared" si="329"/>
        <v>0</v>
      </c>
      <c r="BA664" s="65">
        <f t="shared" si="329"/>
        <v>0</v>
      </c>
      <c r="BB664" s="65">
        <f t="shared" si="329"/>
        <v>0</v>
      </c>
      <c r="BC664" s="65">
        <f t="shared" si="327"/>
        <v>0</v>
      </c>
      <c r="BD664" s="65">
        <f t="shared" si="327"/>
        <v>0</v>
      </c>
      <c r="BE664" s="65">
        <f t="shared" si="327"/>
        <v>0</v>
      </c>
      <c r="BF664" s="65">
        <f t="shared" si="330"/>
        <v>0</v>
      </c>
      <c r="BG664" s="65">
        <f t="shared" si="330"/>
        <v>0</v>
      </c>
      <c r="BH664" s="65">
        <f t="shared" si="330"/>
        <v>0</v>
      </c>
      <c r="BI664" s="65">
        <f t="shared" si="328"/>
        <v>0</v>
      </c>
      <c r="BJ664" s="65">
        <f t="shared" si="328"/>
        <v>0</v>
      </c>
      <c r="BK664" s="65">
        <f t="shared" si="328"/>
        <v>0</v>
      </c>
    </row>
    <row r="665" spans="2:63" hidden="1" outlineLevel="1">
      <c r="B665" s="56" t="s">
        <v>30</v>
      </c>
      <c r="C665" s="56" t="s">
        <v>130</v>
      </c>
      <c r="D665" s="88">
        <f t="shared" si="331"/>
        <v>0</v>
      </c>
      <c r="E665" s="88">
        <f t="shared" si="332"/>
        <v>0.5</v>
      </c>
      <c r="F665" s="65">
        <f t="shared" si="333"/>
        <v>0</v>
      </c>
      <c r="G665" s="65">
        <f t="shared" si="334"/>
        <v>0</v>
      </c>
      <c r="H665" s="65">
        <f t="shared" si="335"/>
        <v>0</v>
      </c>
      <c r="J665" s="88">
        <f t="shared" si="336"/>
        <v>0.30233918275901323</v>
      </c>
      <c r="K665" s="88">
        <f t="shared" si="337"/>
        <v>0.12386860133278009</v>
      </c>
      <c r="L665" s="88">
        <f t="shared" si="338"/>
        <v>0.13222723531624195</v>
      </c>
      <c r="M665" s="88">
        <f t="shared" si="339"/>
        <v>0.1679988102863024</v>
      </c>
      <c r="N665" s="88">
        <f t="shared" si="340"/>
        <v>0.21758625555448893</v>
      </c>
      <c r="O665" s="88">
        <f t="shared" si="341"/>
        <v>5.5979914751173407E-2</v>
      </c>
      <c r="P665" s="65">
        <f t="shared" si="342"/>
        <v>0</v>
      </c>
      <c r="Q665" s="65">
        <f t="shared" si="342"/>
        <v>0</v>
      </c>
      <c r="R665" s="65">
        <f t="shared" si="342"/>
        <v>0</v>
      </c>
      <c r="S665" s="65">
        <f t="shared" si="342"/>
        <v>0</v>
      </c>
      <c r="T665" s="65">
        <f t="shared" si="343"/>
        <v>0</v>
      </c>
      <c r="U665" s="65">
        <f t="shared" si="343"/>
        <v>0</v>
      </c>
      <c r="V665" s="89">
        <f t="shared" si="344"/>
        <v>0</v>
      </c>
      <c r="W665" s="89">
        <f t="shared" si="345"/>
        <v>0</v>
      </c>
      <c r="X665" s="89">
        <f t="shared" si="346"/>
        <v>0</v>
      </c>
      <c r="Y665" s="89">
        <f t="shared" si="347"/>
        <v>0</v>
      </c>
      <c r="Z665" s="89">
        <f t="shared" si="348"/>
        <v>0</v>
      </c>
      <c r="AA665" s="89">
        <f t="shared" si="348"/>
        <v>0</v>
      </c>
      <c r="AB665" s="89">
        <f t="shared" si="349"/>
        <v>0</v>
      </c>
      <c r="AC665" s="89">
        <f t="shared" si="350"/>
        <v>0</v>
      </c>
      <c r="AD665" s="89">
        <f t="shared" si="351"/>
        <v>0</v>
      </c>
      <c r="AE665" s="89">
        <f t="shared" si="352"/>
        <v>0</v>
      </c>
      <c r="AF665" s="89">
        <f t="shared" si="353"/>
        <v>0</v>
      </c>
      <c r="AG665" s="89">
        <f t="shared" si="353"/>
        <v>0</v>
      </c>
      <c r="AH665" s="65">
        <v>0</v>
      </c>
      <c r="AI665" s="65">
        <v>0</v>
      </c>
      <c r="AJ665" s="65">
        <v>0</v>
      </c>
      <c r="AK665" s="65">
        <v>0</v>
      </c>
      <c r="AL665" s="65">
        <v>0</v>
      </c>
      <c r="AM665" s="65">
        <v>0</v>
      </c>
      <c r="AN665" s="89">
        <v>0</v>
      </c>
      <c r="AO665" s="89">
        <v>0</v>
      </c>
      <c r="AP665" s="89">
        <v>0</v>
      </c>
      <c r="AQ665" s="89">
        <v>0</v>
      </c>
      <c r="AR665" s="89">
        <v>0</v>
      </c>
      <c r="AS665" s="89">
        <v>0</v>
      </c>
      <c r="AT665" s="89">
        <v>0</v>
      </c>
      <c r="AU665" s="89">
        <v>0</v>
      </c>
      <c r="AV665" s="89">
        <v>0</v>
      </c>
      <c r="AW665" s="89">
        <v>0</v>
      </c>
      <c r="AX665" s="89">
        <v>0</v>
      </c>
      <c r="AY665" s="89">
        <v>0</v>
      </c>
      <c r="AZ665" s="65">
        <f t="shared" si="329"/>
        <v>0</v>
      </c>
      <c r="BA665" s="65">
        <f t="shared" si="329"/>
        <v>0</v>
      </c>
      <c r="BB665" s="65">
        <f t="shared" si="329"/>
        <v>0</v>
      </c>
      <c r="BC665" s="65">
        <f t="shared" si="327"/>
        <v>0</v>
      </c>
      <c r="BD665" s="65">
        <f t="shared" si="327"/>
        <v>0</v>
      </c>
      <c r="BE665" s="65">
        <f t="shared" si="327"/>
        <v>0</v>
      </c>
      <c r="BF665" s="65">
        <f t="shared" si="330"/>
        <v>0</v>
      </c>
      <c r="BG665" s="65">
        <f t="shared" si="330"/>
        <v>0</v>
      </c>
      <c r="BH665" s="65">
        <f t="shared" si="330"/>
        <v>0</v>
      </c>
      <c r="BI665" s="65">
        <f t="shared" si="328"/>
        <v>0</v>
      </c>
      <c r="BJ665" s="65">
        <f t="shared" si="328"/>
        <v>0</v>
      </c>
      <c r="BK665" s="65">
        <f t="shared" si="328"/>
        <v>0</v>
      </c>
    </row>
    <row r="666" spans="2:63" hidden="1" outlineLevel="1">
      <c r="B666" s="56" t="s">
        <v>30</v>
      </c>
      <c r="C666" s="56" t="s">
        <v>131</v>
      </c>
      <c r="D666" s="88">
        <f t="shared" si="331"/>
        <v>0</v>
      </c>
      <c r="E666" s="88">
        <f t="shared" si="332"/>
        <v>0</v>
      </c>
      <c r="F666" s="65">
        <f t="shared" si="333"/>
        <v>0</v>
      </c>
      <c r="G666" s="65">
        <f t="shared" si="334"/>
        <v>0</v>
      </c>
      <c r="H666" s="65">
        <f t="shared" si="335"/>
        <v>0</v>
      </c>
      <c r="J666" s="88">
        <f t="shared" si="336"/>
        <v>0.30233918275901323</v>
      </c>
      <c r="K666" s="88">
        <f t="shared" si="337"/>
        <v>0.12386860133278009</v>
      </c>
      <c r="L666" s="88">
        <f t="shared" si="338"/>
        <v>0.13222723531624195</v>
      </c>
      <c r="M666" s="88">
        <f t="shared" si="339"/>
        <v>0.1679988102863024</v>
      </c>
      <c r="N666" s="88">
        <f t="shared" si="340"/>
        <v>0.21758625555448893</v>
      </c>
      <c r="O666" s="88">
        <f t="shared" si="341"/>
        <v>5.5979914751173407E-2</v>
      </c>
      <c r="P666" s="65">
        <f t="shared" si="342"/>
        <v>0</v>
      </c>
      <c r="Q666" s="65">
        <f t="shared" si="342"/>
        <v>0</v>
      </c>
      <c r="R666" s="65">
        <f t="shared" si="342"/>
        <v>0</v>
      </c>
      <c r="S666" s="65">
        <f t="shared" si="342"/>
        <v>0</v>
      </c>
      <c r="T666" s="65">
        <f t="shared" si="343"/>
        <v>0</v>
      </c>
      <c r="U666" s="65">
        <f t="shared" si="343"/>
        <v>0</v>
      </c>
      <c r="V666" s="89">
        <f t="shared" si="344"/>
        <v>0</v>
      </c>
      <c r="W666" s="89">
        <f t="shared" si="345"/>
        <v>0</v>
      </c>
      <c r="X666" s="89">
        <f t="shared" si="346"/>
        <v>0</v>
      </c>
      <c r="Y666" s="89">
        <f t="shared" si="347"/>
        <v>0</v>
      </c>
      <c r="Z666" s="89">
        <f t="shared" si="348"/>
        <v>0</v>
      </c>
      <c r="AA666" s="89">
        <f t="shared" si="348"/>
        <v>0</v>
      </c>
      <c r="AB666" s="89">
        <f t="shared" si="349"/>
        <v>0</v>
      </c>
      <c r="AC666" s="89">
        <f t="shared" si="350"/>
        <v>0</v>
      </c>
      <c r="AD666" s="89">
        <f t="shared" si="351"/>
        <v>0</v>
      </c>
      <c r="AE666" s="89">
        <f t="shared" si="352"/>
        <v>0</v>
      </c>
      <c r="AF666" s="89">
        <f t="shared" si="353"/>
        <v>0</v>
      </c>
      <c r="AG666" s="89">
        <f t="shared" si="353"/>
        <v>0</v>
      </c>
      <c r="AH666" s="65">
        <v>0</v>
      </c>
      <c r="AI666" s="65">
        <v>0</v>
      </c>
      <c r="AJ666" s="65">
        <v>0</v>
      </c>
      <c r="AK666" s="65">
        <v>0</v>
      </c>
      <c r="AL666" s="65">
        <v>0</v>
      </c>
      <c r="AM666" s="65">
        <v>0</v>
      </c>
      <c r="AN666" s="89">
        <v>0</v>
      </c>
      <c r="AO666" s="89">
        <v>0</v>
      </c>
      <c r="AP666" s="89">
        <v>0</v>
      </c>
      <c r="AQ666" s="89">
        <v>0</v>
      </c>
      <c r="AR666" s="89">
        <v>0</v>
      </c>
      <c r="AS666" s="89">
        <v>0</v>
      </c>
      <c r="AT666" s="89">
        <v>0</v>
      </c>
      <c r="AU666" s="89">
        <v>0</v>
      </c>
      <c r="AV666" s="89">
        <v>0</v>
      </c>
      <c r="AW666" s="89">
        <v>0</v>
      </c>
      <c r="AX666" s="89">
        <v>0</v>
      </c>
      <c r="AY666" s="89">
        <v>0</v>
      </c>
      <c r="AZ666" s="65">
        <f t="shared" si="329"/>
        <v>0</v>
      </c>
      <c r="BA666" s="65">
        <f t="shared" si="329"/>
        <v>0</v>
      </c>
      <c r="BB666" s="65">
        <f t="shared" si="329"/>
        <v>0</v>
      </c>
      <c r="BC666" s="65">
        <f t="shared" si="329"/>
        <v>0</v>
      </c>
      <c r="BD666" s="65">
        <f t="shared" si="329"/>
        <v>0</v>
      </c>
      <c r="BE666" s="65">
        <f t="shared" si="329"/>
        <v>0</v>
      </c>
      <c r="BF666" s="65">
        <f t="shared" si="330"/>
        <v>0</v>
      </c>
      <c r="BG666" s="65">
        <f t="shared" si="330"/>
        <v>0</v>
      </c>
      <c r="BH666" s="65">
        <f t="shared" si="330"/>
        <v>0</v>
      </c>
      <c r="BI666" s="65">
        <f t="shared" si="330"/>
        <v>0</v>
      </c>
      <c r="BJ666" s="65">
        <f t="shared" si="330"/>
        <v>0</v>
      </c>
      <c r="BK666" s="65">
        <f t="shared" si="330"/>
        <v>0</v>
      </c>
    </row>
    <row r="667" spans="2:63" hidden="1" outlineLevel="1">
      <c r="B667" s="56" t="s">
        <v>30</v>
      </c>
      <c r="C667" s="56" t="s">
        <v>132</v>
      </c>
      <c r="D667" s="88">
        <f t="shared" si="331"/>
        <v>0</v>
      </c>
      <c r="E667" s="88">
        <f t="shared" si="332"/>
        <v>0</v>
      </c>
      <c r="F667" s="65">
        <f t="shared" si="333"/>
        <v>0</v>
      </c>
      <c r="G667" s="65">
        <f t="shared" si="334"/>
        <v>0</v>
      </c>
      <c r="H667" s="65">
        <f t="shared" si="335"/>
        <v>0</v>
      </c>
      <c r="J667" s="88">
        <f t="shared" si="336"/>
        <v>0.30233918275901323</v>
      </c>
      <c r="K667" s="88">
        <f t="shared" si="337"/>
        <v>0.12386860133278009</v>
      </c>
      <c r="L667" s="88">
        <f t="shared" si="338"/>
        <v>0.13222723531624195</v>
      </c>
      <c r="M667" s="88">
        <f t="shared" si="339"/>
        <v>0.1679988102863024</v>
      </c>
      <c r="N667" s="88">
        <f t="shared" si="340"/>
        <v>0.21758625555448893</v>
      </c>
      <c r="O667" s="88">
        <f t="shared" si="341"/>
        <v>5.5979914751173407E-2</v>
      </c>
      <c r="P667" s="65">
        <f t="shared" si="342"/>
        <v>0</v>
      </c>
      <c r="Q667" s="65">
        <f t="shared" si="342"/>
        <v>0</v>
      </c>
      <c r="R667" s="65">
        <f t="shared" si="342"/>
        <v>0</v>
      </c>
      <c r="S667" s="65">
        <f t="shared" si="342"/>
        <v>0</v>
      </c>
      <c r="T667" s="65">
        <f t="shared" si="343"/>
        <v>0</v>
      </c>
      <c r="U667" s="65">
        <f t="shared" si="343"/>
        <v>0</v>
      </c>
      <c r="V667" s="89">
        <f t="shared" si="344"/>
        <v>0</v>
      </c>
      <c r="W667" s="89">
        <f t="shared" si="345"/>
        <v>0</v>
      </c>
      <c r="X667" s="89">
        <f t="shared" si="346"/>
        <v>0</v>
      </c>
      <c r="Y667" s="89">
        <f t="shared" si="347"/>
        <v>0</v>
      </c>
      <c r="Z667" s="89">
        <f t="shared" si="348"/>
        <v>0</v>
      </c>
      <c r="AA667" s="89">
        <f t="shared" si="348"/>
        <v>0</v>
      </c>
      <c r="AB667" s="89">
        <f t="shared" si="349"/>
        <v>0</v>
      </c>
      <c r="AC667" s="89">
        <f t="shared" si="350"/>
        <v>0</v>
      </c>
      <c r="AD667" s="89">
        <f t="shared" si="351"/>
        <v>0</v>
      </c>
      <c r="AE667" s="89">
        <f t="shared" si="352"/>
        <v>0</v>
      </c>
      <c r="AF667" s="89">
        <f t="shared" si="353"/>
        <v>0</v>
      </c>
      <c r="AG667" s="89">
        <f t="shared" si="353"/>
        <v>0</v>
      </c>
      <c r="AH667" s="65">
        <v>0</v>
      </c>
      <c r="AI667" s="65">
        <v>0</v>
      </c>
      <c r="AJ667" s="65">
        <v>0</v>
      </c>
      <c r="AK667" s="65">
        <v>0</v>
      </c>
      <c r="AL667" s="65">
        <v>0</v>
      </c>
      <c r="AM667" s="65">
        <v>0</v>
      </c>
      <c r="AN667" s="89">
        <v>0</v>
      </c>
      <c r="AO667" s="89">
        <v>0</v>
      </c>
      <c r="AP667" s="89">
        <v>0</v>
      </c>
      <c r="AQ667" s="89">
        <v>0</v>
      </c>
      <c r="AR667" s="89">
        <v>0</v>
      </c>
      <c r="AS667" s="89">
        <v>0</v>
      </c>
      <c r="AT667" s="89">
        <v>0</v>
      </c>
      <c r="AU667" s="89">
        <v>0</v>
      </c>
      <c r="AV667" s="89">
        <v>0</v>
      </c>
      <c r="AW667" s="89">
        <v>0</v>
      </c>
      <c r="AX667" s="89">
        <v>0</v>
      </c>
      <c r="AY667" s="89">
        <v>0</v>
      </c>
      <c r="AZ667" s="65">
        <f t="shared" ref="AZ667:BE679" si="354">+IF(ISERROR(AN667/AH667),0,AN667/AH667)</f>
        <v>0</v>
      </c>
      <c r="BA667" s="65">
        <f t="shared" si="354"/>
        <v>0</v>
      </c>
      <c r="BB667" s="65">
        <f t="shared" si="354"/>
        <v>0</v>
      </c>
      <c r="BC667" s="65">
        <f t="shared" si="354"/>
        <v>0</v>
      </c>
      <c r="BD667" s="65">
        <f t="shared" si="354"/>
        <v>0</v>
      </c>
      <c r="BE667" s="65">
        <f t="shared" si="354"/>
        <v>0</v>
      </c>
      <c r="BF667" s="65">
        <f t="shared" ref="BF667:BK679" si="355">+IF(ISERROR(AT667/AH667),0,AT667/AH667)</f>
        <v>0</v>
      </c>
      <c r="BG667" s="65">
        <f t="shared" si="355"/>
        <v>0</v>
      </c>
      <c r="BH667" s="65">
        <f t="shared" si="355"/>
        <v>0</v>
      </c>
      <c r="BI667" s="65">
        <f t="shared" si="355"/>
        <v>0</v>
      </c>
      <c r="BJ667" s="65">
        <f t="shared" si="355"/>
        <v>0</v>
      </c>
      <c r="BK667" s="65">
        <f t="shared" si="355"/>
        <v>0</v>
      </c>
    </row>
    <row r="668" spans="2:63" hidden="1" outlineLevel="1">
      <c r="B668" s="56" t="s">
        <v>30</v>
      </c>
      <c r="C668" s="56" t="s">
        <v>133</v>
      </c>
      <c r="D668" s="88">
        <f t="shared" si="331"/>
        <v>0</v>
      </c>
      <c r="E668" s="88">
        <f t="shared" si="332"/>
        <v>0</v>
      </c>
      <c r="F668" s="65">
        <f t="shared" si="333"/>
        <v>0</v>
      </c>
      <c r="G668" s="65">
        <f t="shared" si="334"/>
        <v>0</v>
      </c>
      <c r="H668" s="65">
        <f t="shared" si="335"/>
        <v>0</v>
      </c>
      <c r="J668" s="88">
        <f t="shared" si="336"/>
        <v>0.30233918275901323</v>
      </c>
      <c r="K668" s="88">
        <f t="shared" si="337"/>
        <v>0.12386860133278009</v>
      </c>
      <c r="L668" s="88">
        <f t="shared" si="338"/>
        <v>0.13222723531624195</v>
      </c>
      <c r="M668" s="88">
        <f t="shared" si="339"/>
        <v>0.1679988102863024</v>
      </c>
      <c r="N668" s="88">
        <f t="shared" si="340"/>
        <v>0.21758625555448893</v>
      </c>
      <c r="O668" s="88">
        <f t="shared" si="341"/>
        <v>5.5979914751173407E-2</v>
      </c>
      <c r="P668" s="65">
        <f t="shared" si="342"/>
        <v>0</v>
      </c>
      <c r="Q668" s="65">
        <f t="shared" si="342"/>
        <v>0</v>
      </c>
      <c r="R668" s="65">
        <f t="shared" si="342"/>
        <v>0</v>
      </c>
      <c r="S668" s="65">
        <f t="shared" si="342"/>
        <v>0</v>
      </c>
      <c r="T668" s="65">
        <f t="shared" si="343"/>
        <v>0</v>
      </c>
      <c r="U668" s="65">
        <f t="shared" si="343"/>
        <v>0</v>
      </c>
      <c r="V668" s="89">
        <f t="shared" si="344"/>
        <v>0</v>
      </c>
      <c r="W668" s="89">
        <f t="shared" si="345"/>
        <v>0</v>
      </c>
      <c r="X668" s="89">
        <f t="shared" si="346"/>
        <v>0</v>
      </c>
      <c r="Y668" s="89">
        <f t="shared" si="347"/>
        <v>0</v>
      </c>
      <c r="Z668" s="89">
        <f t="shared" si="348"/>
        <v>0</v>
      </c>
      <c r="AA668" s="89">
        <f t="shared" si="348"/>
        <v>0</v>
      </c>
      <c r="AB668" s="89">
        <f t="shared" si="349"/>
        <v>0</v>
      </c>
      <c r="AC668" s="89">
        <f t="shared" si="350"/>
        <v>0</v>
      </c>
      <c r="AD668" s="89">
        <f t="shared" si="351"/>
        <v>0</v>
      </c>
      <c r="AE668" s="89">
        <f t="shared" si="352"/>
        <v>0</v>
      </c>
      <c r="AF668" s="89">
        <f t="shared" si="353"/>
        <v>0</v>
      </c>
      <c r="AG668" s="89">
        <f t="shared" si="353"/>
        <v>0</v>
      </c>
      <c r="AH668" s="65">
        <v>0</v>
      </c>
      <c r="AI668" s="65">
        <v>0</v>
      </c>
      <c r="AJ668" s="65">
        <v>0</v>
      </c>
      <c r="AK668" s="65">
        <v>0</v>
      </c>
      <c r="AL668" s="65">
        <v>0</v>
      </c>
      <c r="AM668" s="65">
        <v>0</v>
      </c>
      <c r="AN668" s="89">
        <v>0</v>
      </c>
      <c r="AO668" s="89">
        <v>0</v>
      </c>
      <c r="AP668" s="89">
        <v>0</v>
      </c>
      <c r="AQ668" s="89">
        <v>0</v>
      </c>
      <c r="AR668" s="89">
        <v>0</v>
      </c>
      <c r="AS668" s="89">
        <v>0</v>
      </c>
      <c r="AT668" s="89">
        <v>0</v>
      </c>
      <c r="AU668" s="89">
        <v>0</v>
      </c>
      <c r="AV668" s="89">
        <v>0</v>
      </c>
      <c r="AW668" s="89">
        <v>0</v>
      </c>
      <c r="AX668" s="89">
        <v>0</v>
      </c>
      <c r="AY668" s="89">
        <v>0</v>
      </c>
      <c r="AZ668" s="65">
        <f t="shared" si="354"/>
        <v>0</v>
      </c>
      <c r="BA668" s="65">
        <f t="shared" si="354"/>
        <v>0</v>
      </c>
      <c r="BB668" s="65">
        <f t="shared" si="354"/>
        <v>0</v>
      </c>
      <c r="BC668" s="65">
        <f t="shared" si="354"/>
        <v>0</v>
      </c>
      <c r="BD668" s="65">
        <f t="shared" si="354"/>
        <v>0</v>
      </c>
      <c r="BE668" s="65">
        <f t="shared" si="354"/>
        <v>0</v>
      </c>
      <c r="BF668" s="65">
        <f t="shared" si="355"/>
        <v>0</v>
      </c>
      <c r="BG668" s="65">
        <f t="shared" si="355"/>
        <v>0</v>
      </c>
      <c r="BH668" s="65">
        <f t="shared" si="355"/>
        <v>0</v>
      </c>
      <c r="BI668" s="65">
        <f t="shared" si="355"/>
        <v>0</v>
      </c>
      <c r="BJ668" s="65">
        <f t="shared" si="355"/>
        <v>0</v>
      </c>
      <c r="BK668" s="65">
        <f t="shared" si="355"/>
        <v>0</v>
      </c>
    </row>
    <row r="669" spans="2:63" hidden="1" outlineLevel="1">
      <c r="B669" s="56" t="s">
        <v>30</v>
      </c>
      <c r="C669" s="56" t="s">
        <v>134</v>
      </c>
      <c r="D669" s="88">
        <f t="shared" si="331"/>
        <v>0</v>
      </c>
      <c r="E669" s="88">
        <f t="shared" si="332"/>
        <v>0</v>
      </c>
      <c r="F669" s="65">
        <f t="shared" si="333"/>
        <v>0</v>
      </c>
      <c r="G669" s="65">
        <f t="shared" si="334"/>
        <v>0</v>
      </c>
      <c r="H669" s="65">
        <f t="shared" si="335"/>
        <v>0</v>
      </c>
      <c r="J669" s="88">
        <f t="shared" si="336"/>
        <v>0.30233918275901323</v>
      </c>
      <c r="K669" s="88">
        <f t="shared" si="337"/>
        <v>0.12386860133278009</v>
      </c>
      <c r="L669" s="88">
        <f t="shared" si="338"/>
        <v>0.13222723531624195</v>
      </c>
      <c r="M669" s="88">
        <f t="shared" si="339"/>
        <v>0.1679988102863024</v>
      </c>
      <c r="N669" s="88">
        <f t="shared" si="340"/>
        <v>0.21758625555448893</v>
      </c>
      <c r="O669" s="88">
        <f t="shared" si="341"/>
        <v>5.5979914751173407E-2</v>
      </c>
      <c r="P669" s="65">
        <f t="shared" si="342"/>
        <v>0</v>
      </c>
      <c r="Q669" s="65">
        <f t="shared" si="342"/>
        <v>0</v>
      </c>
      <c r="R669" s="65">
        <f t="shared" si="342"/>
        <v>0</v>
      </c>
      <c r="S669" s="65">
        <f t="shared" si="342"/>
        <v>0</v>
      </c>
      <c r="T669" s="65">
        <f t="shared" si="343"/>
        <v>0</v>
      </c>
      <c r="U669" s="65">
        <f t="shared" si="343"/>
        <v>0</v>
      </c>
      <c r="V669" s="89">
        <f t="shared" si="344"/>
        <v>0</v>
      </c>
      <c r="W669" s="89">
        <f t="shared" si="345"/>
        <v>0</v>
      </c>
      <c r="X669" s="89">
        <f t="shared" si="346"/>
        <v>0</v>
      </c>
      <c r="Y669" s="89">
        <f t="shared" si="347"/>
        <v>0</v>
      </c>
      <c r="Z669" s="89">
        <f t="shared" si="348"/>
        <v>0</v>
      </c>
      <c r="AA669" s="89">
        <f t="shared" si="348"/>
        <v>0</v>
      </c>
      <c r="AB669" s="89">
        <f t="shared" si="349"/>
        <v>0</v>
      </c>
      <c r="AC669" s="89">
        <f t="shared" si="350"/>
        <v>0</v>
      </c>
      <c r="AD669" s="89">
        <f t="shared" si="351"/>
        <v>0</v>
      </c>
      <c r="AE669" s="89">
        <f t="shared" si="352"/>
        <v>0</v>
      </c>
      <c r="AF669" s="89">
        <f t="shared" si="353"/>
        <v>0</v>
      </c>
      <c r="AG669" s="89">
        <f t="shared" si="353"/>
        <v>0</v>
      </c>
      <c r="AH669" s="65">
        <v>0</v>
      </c>
      <c r="AI669" s="65">
        <v>0</v>
      </c>
      <c r="AJ669" s="65">
        <v>0</v>
      </c>
      <c r="AK669" s="65">
        <v>0</v>
      </c>
      <c r="AL669" s="65">
        <v>0</v>
      </c>
      <c r="AM669" s="65">
        <v>0</v>
      </c>
      <c r="AN669" s="89">
        <v>0</v>
      </c>
      <c r="AO669" s="89">
        <v>0</v>
      </c>
      <c r="AP669" s="89">
        <v>0</v>
      </c>
      <c r="AQ669" s="89">
        <v>0</v>
      </c>
      <c r="AR669" s="89">
        <v>0</v>
      </c>
      <c r="AS669" s="89">
        <v>0</v>
      </c>
      <c r="AT669" s="89">
        <v>0</v>
      </c>
      <c r="AU669" s="89">
        <v>0</v>
      </c>
      <c r="AV669" s="89">
        <v>0</v>
      </c>
      <c r="AW669" s="89">
        <v>0</v>
      </c>
      <c r="AX669" s="89">
        <v>0</v>
      </c>
      <c r="AY669" s="89">
        <v>0</v>
      </c>
      <c r="AZ669" s="65">
        <f t="shared" si="354"/>
        <v>0</v>
      </c>
      <c r="BA669" s="65">
        <f t="shared" si="354"/>
        <v>0</v>
      </c>
      <c r="BB669" s="65">
        <f t="shared" si="354"/>
        <v>0</v>
      </c>
      <c r="BC669" s="65">
        <f t="shared" si="354"/>
        <v>0</v>
      </c>
      <c r="BD669" s="65">
        <f t="shared" si="354"/>
        <v>0</v>
      </c>
      <c r="BE669" s="65">
        <f t="shared" si="354"/>
        <v>0</v>
      </c>
      <c r="BF669" s="65">
        <f t="shared" si="355"/>
        <v>0</v>
      </c>
      <c r="BG669" s="65">
        <f t="shared" si="355"/>
        <v>0</v>
      </c>
      <c r="BH669" s="65">
        <f t="shared" si="355"/>
        <v>0</v>
      </c>
      <c r="BI669" s="65">
        <f t="shared" si="355"/>
        <v>0</v>
      </c>
      <c r="BJ669" s="65">
        <f t="shared" si="355"/>
        <v>0</v>
      </c>
      <c r="BK669" s="65">
        <f t="shared" si="355"/>
        <v>0</v>
      </c>
    </row>
    <row r="670" spans="2:63" hidden="1" outlineLevel="1">
      <c r="B670" s="56" t="s">
        <v>30</v>
      </c>
      <c r="C670" s="56" t="s">
        <v>39</v>
      </c>
      <c r="D670" s="88">
        <f t="shared" si="331"/>
        <v>0</v>
      </c>
      <c r="E670" s="88">
        <f t="shared" si="332"/>
        <v>0</v>
      </c>
      <c r="F670" s="65">
        <f t="shared" si="333"/>
        <v>0</v>
      </c>
      <c r="G670" s="65">
        <f t="shared" si="334"/>
        <v>0</v>
      </c>
      <c r="H670" s="65">
        <f t="shared" si="335"/>
        <v>0</v>
      </c>
      <c r="J670" s="88">
        <f t="shared" si="336"/>
        <v>0.30233918275901323</v>
      </c>
      <c r="K670" s="88">
        <f t="shared" si="337"/>
        <v>0.12386860133278009</v>
      </c>
      <c r="L670" s="88">
        <f t="shared" si="338"/>
        <v>0.13222723531624195</v>
      </c>
      <c r="M670" s="88">
        <f t="shared" si="339"/>
        <v>0.1679988102863024</v>
      </c>
      <c r="N670" s="88">
        <f t="shared" si="340"/>
        <v>0.21758625555448893</v>
      </c>
      <c r="O670" s="88">
        <f t="shared" si="341"/>
        <v>5.5979914751173407E-2</v>
      </c>
      <c r="P670" s="65">
        <f t="shared" si="342"/>
        <v>0</v>
      </c>
      <c r="Q670" s="65">
        <f t="shared" si="342"/>
        <v>0</v>
      </c>
      <c r="R670" s="65">
        <f t="shared" si="342"/>
        <v>0</v>
      </c>
      <c r="S670" s="65">
        <f t="shared" si="342"/>
        <v>0</v>
      </c>
      <c r="T670" s="65">
        <f t="shared" si="343"/>
        <v>0</v>
      </c>
      <c r="U670" s="65">
        <f t="shared" si="343"/>
        <v>0</v>
      </c>
      <c r="V670" s="89">
        <f t="shared" si="344"/>
        <v>0</v>
      </c>
      <c r="W670" s="89">
        <f t="shared" si="345"/>
        <v>0</v>
      </c>
      <c r="X670" s="89">
        <f t="shared" si="346"/>
        <v>0</v>
      </c>
      <c r="Y670" s="89">
        <f t="shared" si="347"/>
        <v>0</v>
      </c>
      <c r="Z670" s="89">
        <f t="shared" si="348"/>
        <v>0</v>
      </c>
      <c r="AA670" s="89">
        <f t="shared" si="348"/>
        <v>0</v>
      </c>
      <c r="AB670" s="89">
        <f t="shared" si="349"/>
        <v>0</v>
      </c>
      <c r="AC670" s="89">
        <f t="shared" si="350"/>
        <v>0</v>
      </c>
      <c r="AD670" s="89">
        <f t="shared" si="351"/>
        <v>0</v>
      </c>
      <c r="AE670" s="89">
        <f t="shared" si="352"/>
        <v>0</v>
      </c>
      <c r="AF670" s="89">
        <f t="shared" si="353"/>
        <v>0</v>
      </c>
      <c r="AG670" s="89">
        <f t="shared" si="353"/>
        <v>0</v>
      </c>
      <c r="AH670" s="65">
        <v>0</v>
      </c>
      <c r="AI670" s="65">
        <v>0</v>
      </c>
      <c r="AJ670" s="65">
        <v>0</v>
      </c>
      <c r="AK670" s="65">
        <v>0</v>
      </c>
      <c r="AL670" s="65">
        <v>0</v>
      </c>
      <c r="AM670" s="65">
        <v>0</v>
      </c>
      <c r="AN670" s="89">
        <v>0</v>
      </c>
      <c r="AO670" s="89">
        <v>0</v>
      </c>
      <c r="AP670" s="89">
        <v>0</v>
      </c>
      <c r="AQ670" s="89">
        <v>0</v>
      </c>
      <c r="AR670" s="89">
        <v>0</v>
      </c>
      <c r="AS670" s="89">
        <v>0</v>
      </c>
      <c r="AT670" s="89">
        <v>0</v>
      </c>
      <c r="AU670" s="89">
        <v>0</v>
      </c>
      <c r="AV670" s="89">
        <v>0</v>
      </c>
      <c r="AW670" s="89">
        <v>0</v>
      </c>
      <c r="AX670" s="89">
        <v>0</v>
      </c>
      <c r="AY670" s="89">
        <v>0</v>
      </c>
      <c r="AZ670" s="65">
        <f t="shared" si="354"/>
        <v>0</v>
      </c>
      <c r="BA670" s="65">
        <f t="shared" si="354"/>
        <v>0</v>
      </c>
      <c r="BB670" s="65">
        <f t="shared" si="354"/>
        <v>0</v>
      </c>
      <c r="BC670" s="65">
        <f t="shared" si="354"/>
        <v>0</v>
      </c>
      <c r="BD670" s="65">
        <f t="shared" si="354"/>
        <v>0</v>
      </c>
      <c r="BE670" s="65">
        <f t="shared" si="354"/>
        <v>0</v>
      </c>
      <c r="BF670" s="65">
        <f t="shared" si="355"/>
        <v>0</v>
      </c>
      <c r="BG670" s="65">
        <f t="shared" si="355"/>
        <v>0</v>
      </c>
      <c r="BH670" s="65">
        <f t="shared" si="355"/>
        <v>0</v>
      </c>
      <c r="BI670" s="65">
        <f t="shared" si="355"/>
        <v>0</v>
      </c>
      <c r="BJ670" s="65">
        <f t="shared" si="355"/>
        <v>0</v>
      </c>
      <c r="BK670" s="65">
        <f t="shared" si="355"/>
        <v>0</v>
      </c>
    </row>
    <row r="671" spans="2:63" hidden="1" outlineLevel="1">
      <c r="B671" s="56" t="s">
        <v>30</v>
      </c>
      <c r="C671" s="56" t="s">
        <v>38</v>
      </c>
      <c r="D671" s="88">
        <f t="shared" si="331"/>
        <v>0</v>
      </c>
      <c r="E671" s="88">
        <f t="shared" si="332"/>
        <v>0</v>
      </c>
      <c r="F671" s="65">
        <f t="shared" si="333"/>
        <v>0</v>
      </c>
      <c r="G671" s="65">
        <f t="shared" si="334"/>
        <v>0</v>
      </c>
      <c r="H671" s="65">
        <f t="shared" si="335"/>
        <v>0</v>
      </c>
      <c r="J671" s="88">
        <f t="shared" si="336"/>
        <v>0.30233918275901323</v>
      </c>
      <c r="K671" s="88">
        <f t="shared" si="337"/>
        <v>0.12386860133278009</v>
      </c>
      <c r="L671" s="88">
        <f t="shared" si="338"/>
        <v>0.13222723531624195</v>
      </c>
      <c r="M671" s="88">
        <f t="shared" si="339"/>
        <v>0.1679988102863024</v>
      </c>
      <c r="N671" s="88">
        <f t="shared" si="340"/>
        <v>0.21758625555448893</v>
      </c>
      <c r="O671" s="88">
        <f t="shared" si="341"/>
        <v>5.5979914751173407E-2</v>
      </c>
      <c r="P671" s="65">
        <f t="shared" si="342"/>
        <v>0</v>
      </c>
      <c r="Q671" s="65">
        <f t="shared" si="342"/>
        <v>0</v>
      </c>
      <c r="R671" s="65">
        <f t="shared" si="342"/>
        <v>0</v>
      </c>
      <c r="S671" s="65">
        <f t="shared" si="342"/>
        <v>0</v>
      </c>
      <c r="T671" s="65">
        <f t="shared" si="343"/>
        <v>0</v>
      </c>
      <c r="U671" s="65">
        <f t="shared" si="343"/>
        <v>0</v>
      </c>
      <c r="V671" s="89">
        <f t="shared" si="344"/>
        <v>0</v>
      </c>
      <c r="W671" s="89">
        <f t="shared" si="345"/>
        <v>0</v>
      </c>
      <c r="X671" s="89">
        <f t="shared" si="346"/>
        <v>0</v>
      </c>
      <c r="Y671" s="89">
        <f t="shared" si="347"/>
        <v>0</v>
      </c>
      <c r="Z671" s="89">
        <f t="shared" si="348"/>
        <v>0</v>
      </c>
      <c r="AA671" s="89">
        <f t="shared" si="348"/>
        <v>0</v>
      </c>
      <c r="AB671" s="89">
        <f t="shared" si="349"/>
        <v>0</v>
      </c>
      <c r="AC671" s="89">
        <f t="shared" si="350"/>
        <v>0</v>
      </c>
      <c r="AD671" s="89">
        <f t="shared" si="351"/>
        <v>0</v>
      </c>
      <c r="AE671" s="89">
        <f t="shared" si="352"/>
        <v>0</v>
      </c>
      <c r="AF671" s="89">
        <f t="shared" si="353"/>
        <v>0</v>
      </c>
      <c r="AG671" s="89">
        <f t="shared" si="353"/>
        <v>0</v>
      </c>
      <c r="AH671" s="65">
        <v>0</v>
      </c>
      <c r="AI671" s="65">
        <v>0</v>
      </c>
      <c r="AJ671" s="65">
        <v>0</v>
      </c>
      <c r="AK671" s="65">
        <v>0</v>
      </c>
      <c r="AL671" s="65">
        <v>0</v>
      </c>
      <c r="AM671" s="65">
        <v>0</v>
      </c>
      <c r="AN671" s="89">
        <v>0</v>
      </c>
      <c r="AO671" s="89">
        <v>0</v>
      </c>
      <c r="AP671" s="89">
        <v>0</v>
      </c>
      <c r="AQ671" s="89">
        <v>0</v>
      </c>
      <c r="AR671" s="89">
        <v>0</v>
      </c>
      <c r="AS671" s="89">
        <v>0</v>
      </c>
      <c r="AT671" s="89">
        <v>0</v>
      </c>
      <c r="AU671" s="89">
        <v>0</v>
      </c>
      <c r="AV671" s="89">
        <v>0</v>
      </c>
      <c r="AW671" s="89">
        <v>0</v>
      </c>
      <c r="AX671" s="89">
        <v>0</v>
      </c>
      <c r="AY671" s="89">
        <v>0</v>
      </c>
      <c r="AZ671" s="65">
        <f t="shared" si="354"/>
        <v>0</v>
      </c>
      <c r="BA671" s="65">
        <f t="shared" si="354"/>
        <v>0</v>
      </c>
      <c r="BB671" s="65">
        <f t="shared" si="354"/>
        <v>0</v>
      </c>
      <c r="BC671" s="65">
        <f t="shared" si="354"/>
        <v>0</v>
      </c>
      <c r="BD671" s="65">
        <f t="shared" si="354"/>
        <v>0</v>
      </c>
      <c r="BE671" s="65">
        <f t="shared" si="354"/>
        <v>0</v>
      </c>
      <c r="BF671" s="65">
        <f t="shared" si="355"/>
        <v>0</v>
      </c>
      <c r="BG671" s="65">
        <f t="shared" si="355"/>
        <v>0</v>
      </c>
      <c r="BH671" s="65">
        <f t="shared" si="355"/>
        <v>0</v>
      </c>
      <c r="BI671" s="65">
        <f t="shared" si="355"/>
        <v>0</v>
      </c>
      <c r="BJ671" s="65">
        <f t="shared" si="355"/>
        <v>0</v>
      </c>
      <c r="BK671" s="65">
        <f t="shared" si="355"/>
        <v>0</v>
      </c>
    </row>
    <row r="672" spans="2:63" hidden="1" outlineLevel="1">
      <c r="B672" s="56" t="s">
        <v>30</v>
      </c>
      <c r="C672" s="56" t="s">
        <v>37</v>
      </c>
      <c r="D672" s="88">
        <f t="shared" si="331"/>
        <v>0</v>
      </c>
      <c r="E672" s="88">
        <f t="shared" si="332"/>
        <v>0</v>
      </c>
      <c r="F672" s="65">
        <f t="shared" si="333"/>
        <v>0</v>
      </c>
      <c r="G672" s="65">
        <f t="shared" si="334"/>
        <v>0</v>
      </c>
      <c r="H672" s="65">
        <f t="shared" si="335"/>
        <v>0</v>
      </c>
      <c r="J672" s="88">
        <f t="shared" si="336"/>
        <v>0.30233918275901323</v>
      </c>
      <c r="K672" s="88">
        <f t="shared" si="337"/>
        <v>0.12386860133278009</v>
      </c>
      <c r="L672" s="88">
        <f t="shared" si="338"/>
        <v>0.13222723531624195</v>
      </c>
      <c r="M672" s="88">
        <f t="shared" si="339"/>
        <v>0.1679988102863024</v>
      </c>
      <c r="N672" s="88">
        <f t="shared" si="340"/>
        <v>0.21758625555448893</v>
      </c>
      <c r="O672" s="88">
        <f t="shared" si="341"/>
        <v>5.5979914751173407E-2</v>
      </c>
      <c r="P672" s="65">
        <f t="shared" si="342"/>
        <v>0</v>
      </c>
      <c r="Q672" s="65">
        <f t="shared" si="342"/>
        <v>0</v>
      </c>
      <c r="R672" s="65">
        <f t="shared" si="342"/>
        <v>0</v>
      </c>
      <c r="S672" s="65">
        <f t="shared" si="342"/>
        <v>0</v>
      </c>
      <c r="T672" s="65">
        <f t="shared" si="343"/>
        <v>0</v>
      </c>
      <c r="U672" s="65">
        <f t="shared" si="343"/>
        <v>0</v>
      </c>
      <c r="V672" s="89">
        <f t="shared" si="344"/>
        <v>0</v>
      </c>
      <c r="W672" s="89">
        <f t="shared" si="345"/>
        <v>0</v>
      </c>
      <c r="X672" s="89">
        <f t="shared" si="346"/>
        <v>0</v>
      </c>
      <c r="Y672" s="89">
        <f t="shared" si="347"/>
        <v>0</v>
      </c>
      <c r="Z672" s="89">
        <f t="shared" si="348"/>
        <v>0</v>
      </c>
      <c r="AA672" s="89">
        <f t="shared" si="348"/>
        <v>0</v>
      </c>
      <c r="AB672" s="89">
        <f t="shared" si="349"/>
        <v>0</v>
      </c>
      <c r="AC672" s="89">
        <f t="shared" si="350"/>
        <v>0</v>
      </c>
      <c r="AD672" s="89">
        <f t="shared" si="351"/>
        <v>0</v>
      </c>
      <c r="AE672" s="89">
        <f t="shared" si="352"/>
        <v>0</v>
      </c>
      <c r="AF672" s="89">
        <f t="shared" si="353"/>
        <v>0</v>
      </c>
      <c r="AG672" s="89">
        <f t="shared" si="353"/>
        <v>0</v>
      </c>
      <c r="AH672" s="65">
        <v>0</v>
      </c>
      <c r="AI672" s="65">
        <v>0</v>
      </c>
      <c r="AJ672" s="65">
        <v>0</v>
      </c>
      <c r="AK672" s="65">
        <v>0</v>
      </c>
      <c r="AL672" s="65">
        <v>0</v>
      </c>
      <c r="AM672" s="65">
        <v>0</v>
      </c>
      <c r="AN672" s="89">
        <v>0</v>
      </c>
      <c r="AO672" s="89">
        <v>0</v>
      </c>
      <c r="AP672" s="89">
        <v>0</v>
      </c>
      <c r="AQ672" s="89">
        <v>0</v>
      </c>
      <c r="AR672" s="89">
        <v>0</v>
      </c>
      <c r="AS672" s="89">
        <v>0</v>
      </c>
      <c r="AT672" s="89">
        <v>0</v>
      </c>
      <c r="AU672" s="89">
        <v>0</v>
      </c>
      <c r="AV672" s="89">
        <v>0</v>
      </c>
      <c r="AW672" s="89">
        <v>0</v>
      </c>
      <c r="AX672" s="89">
        <v>0</v>
      </c>
      <c r="AY672" s="89">
        <v>0</v>
      </c>
      <c r="AZ672" s="65">
        <f t="shared" si="354"/>
        <v>0</v>
      </c>
      <c r="BA672" s="65">
        <f t="shared" si="354"/>
        <v>0</v>
      </c>
      <c r="BB672" s="65">
        <f t="shared" si="354"/>
        <v>0</v>
      </c>
      <c r="BC672" s="65">
        <f t="shared" si="354"/>
        <v>0</v>
      </c>
      <c r="BD672" s="65">
        <f t="shared" si="354"/>
        <v>0</v>
      </c>
      <c r="BE672" s="65">
        <f t="shared" si="354"/>
        <v>0</v>
      </c>
      <c r="BF672" s="65">
        <f t="shared" si="355"/>
        <v>0</v>
      </c>
      <c r="BG672" s="65">
        <f t="shared" si="355"/>
        <v>0</v>
      </c>
      <c r="BH672" s="65">
        <f t="shared" si="355"/>
        <v>0</v>
      </c>
      <c r="BI672" s="65">
        <f t="shared" si="355"/>
        <v>0</v>
      </c>
      <c r="BJ672" s="65">
        <f t="shared" si="355"/>
        <v>0</v>
      </c>
      <c r="BK672" s="65">
        <f t="shared" si="355"/>
        <v>0</v>
      </c>
    </row>
    <row r="673" spans="1:63" hidden="1" outlineLevel="1">
      <c r="B673" s="56" t="s">
        <v>30</v>
      </c>
      <c r="C673" s="56" t="s">
        <v>36</v>
      </c>
      <c r="D673" s="88">
        <f t="shared" si="331"/>
        <v>0</v>
      </c>
      <c r="E673" s="88">
        <f t="shared" si="332"/>
        <v>0</v>
      </c>
      <c r="F673" s="65">
        <f t="shared" si="333"/>
        <v>0</v>
      </c>
      <c r="G673" s="65">
        <f t="shared" si="334"/>
        <v>0</v>
      </c>
      <c r="H673" s="65">
        <f t="shared" si="335"/>
        <v>0</v>
      </c>
      <c r="J673" s="88">
        <f t="shared" si="336"/>
        <v>0.30233918275901323</v>
      </c>
      <c r="K673" s="88">
        <f t="shared" si="337"/>
        <v>0.12386860133278009</v>
      </c>
      <c r="L673" s="88">
        <f t="shared" si="338"/>
        <v>0.13222723531624195</v>
      </c>
      <c r="M673" s="88">
        <f t="shared" si="339"/>
        <v>0.1679988102863024</v>
      </c>
      <c r="N673" s="88">
        <f t="shared" si="340"/>
        <v>0.21758625555448893</v>
      </c>
      <c r="O673" s="88">
        <f t="shared" si="341"/>
        <v>5.5979914751173407E-2</v>
      </c>
      <c r="P673" s="65">
        <f t="shared" si="342"/>
        <v>0</v>
      </c>
      <c r="Q673" s="65">
        <f t="shared" si="342"/>
        <v>0</v>
      </c>
      <c r="R673" s="65">
        <f t="shared" si="342"/>
        <v>0</v>
      </c>
      <c r="S673" s="65">
        <f t="shared" si="342"/>
        <v>0</v>
      </c>
      <c r="T673" s="65">
        <f t="shared" si="343"/>
        <v>0</v>
      </c>
      <c r="U673" s="65">
        <f t="shared" si="343"/>
        <v>0</v>
      </c>
      <c r="V673" s="89">
        <f t="shared" si="344"/>
        <v>0</v>
      </c>
      <c r="W673" s="89">
        <f t="shared" si="345"/>
        <v>0</v>
      </c>
      <c r="X673" s="89">
        <f t="shared" si="346"/>
        <v>0</v>
      </c>
      <c r="Y673" s="89">
        <f t="shared" si="347"/>
        <v>0</v>
      </c>
      <c r="Z673" s="89">
        <f t="shared" si="348"/>
        <v>0</v>
      </c>
      <c r="AA673" s="89">
        <f t="shared" si="348"/>
        <v>0</v>
      </c>
      <c r="AB673" s="89">
        <f t="shared" si="349"/>
        <v>0</v>
      </c>
      <c r="AC673" s="89">
        <f t="shared" si="350"/>
        <v>0</v>
      </c>
      <c r="AD673" s="89">
        <f t="shared" si="351"/>
        <v>0</v>
      </c>
      <c r="AE673" s="89">
        <f t="shared" si="352"/>
        <v>0</v>
      </c>
      <c r="AF673" s="89">
        <f t="shared" si="353"/>
        <v>0</v>
      </c>
      <c r="AG673" s="89">
        <f t="shared" si="353"/>
        <v>0</v>
      </c>
      <c r="AH673" s="65">
        <v>0</v>
      </c>
      <c r="AI673" s="65">
        <v>0</v>
      </c>
      <c r="AJ673" s="65">
        <v>0</v>
      </c>
      <c r="AK673" s="65">
        <v>0</v>
      </c>
      <c r="AL673" s="65">
        <v>0</v>
      </c>
      <c r="AM673" s="65">
        <v>0</v>
      </c>
      <c r="AN673" s="89">
        <v>0</v>
      </c>
      <c r="AO673" s="89">
        <v>0</v>
      </c>
      <c r="AP673" s="89">
        <v>0</v>
      </c>
      <c r="AQ673" s="89">
        <v>0</v>
      </c>
      <c r="AR673" s="89">
        <v>0</v>
      </c>
      <c r="AS673" s="89">
        <v>0</v>
      </c>
      <c r="AT673" s="89">
        <v>0</v>
      </c>
      <c r="AU673" s="89">
        <v>0</v>
      </c>
      <c r="AV673" s="89">
        <v>0</v>
      </c>
      <c r="AW673" s="89">
        <v>0</v>
      </c>
      <c r="AX673" s="89">
        <v>0</v>
      </c>
      <c r="AY673" s="89">
        <v>0</v>
      </c>
      <c r="AZ673" s="65">
        <f t="shared" si="354"/>
        <v>0</v>
      </c>
      <c r="BA673" s="65">
        <f t="shared" si="354"/>
        <v>0</v>
      </c>
      <c r="BB673" s="65">
        <f t="shared" si="354"/>
        <v>0</v>
      </c>
      <c r="BC673" s="65">
        <f t="shared" si="354"/>
        <v>0</v>
      </c>
      <c r="BD673" s="65">
        <f t="shared" si="354"/>
        <v>0</v>
      </c>
      <c r="BE673" s="65">
        <f t="shared" si="354"/>
        <v>0</v>
      </c>
      <c r="BF673" s="65">
        <f t="shared" si="355"/>
        <v>0</v>
      </c>
      <c r="BG673" s="65">
        <f t="shared" si="355"/>
        <v>0</v>
      </c>
      <c r="BH673" s="65">
        <f t="shared" si="355"/>
        <v>0</v>
      </c>
      <c r="BI673" s="65">
        <f t="shared" si="355"/>
        <v>0</v>
      </c>
      <c r="BJ673" s="65">
        <f t="shared" si="355"/>
        <v>0</v>
      </c>
      <c r="BK673" s="65">
        <f t="shared" si="355"/>
        <v>0</v>
      </c>
    </row>
    <row r="674" spans="1:63" hidden="1" outlineLevel="1">
      <c r="B674" s="56" t="s">
        <v>30</v>
      </c>
      <c r="C674" s="56" t="s">
        <v>35</v>
      </c>
      <c r="D674" s="88">
        <f t="shared" si="331"/>
        <v>0</v>
      </c>
      <c r="E674" s="88">
        <f t="shared" si="332"/>
        <v>0</v>
      </c>
      <c r="F674" s="65">
        <f t="shared" si="333"/>
        <v>0</v>
      </c>
      <c r="G674" s="65">
        <f t="shared" si="334"/>
        <v>0</v>
      </c>
      <c r="H674" s="65">
        <f t="shared" si="335"/>
        <v>0</v>
      </c>
      <c r="J674" s="88">
        <f t="shared" si="336"/>
        <v>0.30233918275901323</v>
      </c>
      <c r="K674" s="88">
        <f t="shared" si="337"/>
        <v>0.12386860133278009</v>
      </c>
      <c r="L674" s="88">
        <f t="shared" si="338"/>
        <v>0.13222723531624195</v>
      </c>
      <c r="M674" s="88">
        <f t="shared" si="339"/>
        <v>0.1679988102863024</v>
      </c>
      <c r="N674" s="88">
        <f t="shared" si="340"/>
        <v>0.21758625555448893</v>
      </c>
      <c r="O674" s="88">
        <f t="shared" si="341"/>
        <v>5.5979914751173407E-2</v>
      </c>
      <c r="P674" s="65">
        <f t="shared" si="342"/>
        <v>0</v>
      </c>
      <c r="Q674" s="65">
        <f t="shared" si="342"/>
        <v>0</v>
      </c>
      <c r="R674" s="65">
        <f t="shared" si="342"/>
        <v>0</v>
      </c>
      <c r="S674" s="65">
        <f t="shared" si="342"/>
        <v>0</v>
      </c>
      <c r="T674" s="65">
        <f t="shared" si="343"/>
        <v>0</v>
      </c>
      <c r="U674" s="65">
        <f t="shared" si="343"/>
        <v>0</v>
      </c>
      <c r="V674" s="89">
        <f t="shared" si="344"/>
        <v>0</v>
      </c>
      <c r="W674" s="89">
        <f t="shared" si="345"/>
        <v>0</v>
      </c>
      <c r="X674" s="89">
        <f t="shared" si="346"/>
        <v>0</v>
      </c>
      <c r="Y674" s="89">
        <f t="shared" si="347"/>
        <v>0</v>
      </c>
      <c r="Z674" s="89">
        <f t="shared" si="348"/>
        <v>0</v>
      </c>
      <c r="AA674" s="89">
        <f t="shared" si="348"/>
        <v>0</v>
      </c>
      <c r="AB674" s="89">
        <f t="shared" si="349"/>
        <v>0</v>
      </c>
      <c r="AC674" s="89">
        <f t="shared" si="350"/>
        <v>0</v>
      </c>
      <c r="AD674" s="89">
        <f t="shared" si="351"/>
        <v>0</v>
      </c>
      <c r="AE674" s="89">
        <f t="shared" si="352"/>
        <v>0</v>
      </c>
      <c r="AF674" s="89">
        <f t="shared" si="353"/>
        <v>0</v>
      </c>
      <c r="AG674" s="89">
        <f t="shared" si="353"/>
        <v>0</v>
      </c>
      <c r="AH674" s="65">
        <v>0</v>
      </c>
      <c r="AI674" s="65">
        <v>0</v>
      </c>
      <c r="AJ674" s="65">
        <v>0</v>
      </c>
      <c r="AK674" s="65">
        <v>0</v>
      </c>
      <c r="AL674" s="65">
        <v>0</v>
      </c>
      <c r="AM674" s="65">
        <v>0</v>
      </c>
      <c r="AN674" s="89">
        <v>0</v>
      </c>
      <c r="AO674" s="89">
        <v>0</v>
      </c>
      <c r="AP674" s="89">
        <v>0</v>
      </c>
      <c r="AQ674" s="89">
        <v>0</v>
      </c>
      <c r="AR674" s="89">
        <v>0</v>
      </c>
      <c r="AS674" s="89">
        <v>0</v>
      </c>
      <c r="AT674" s="89">
        <v>0</v>
      </c>
      <c r="AU674" s="89">
        <v>0</v>
      </c>
      <c r="AV674" s="89">
        <v>0</v>
      </c>
      <c r="AW674" s="89">
        <v>0</v>
      </c>
      <c r="AX674" s="89">
        <v>0</v>
      </c>
      <c r="AY674" s="89">
        <v>0</v>
      </c>
      <c r="AZ674" s="65">
        <f t="shared" si="354"/>
        <v>0</v>
      </c>
      <c r="BA674" s="65">
        <f t="shared" si="354"/>
        <v>0</v>
      </c>
      <c r="BB674" s="65">
        <f t="shared" si="354"/>
        <v>0</v>
      </c>
      <c r="BC674" s="65">
        <f t="shared" si="354"/>
        <v>0</v>
      </c>
      <c r="BD674" s="65">
        <f t="shared" si="354"/>
        <v>0</v>
      </c>
      <c r="BE674" s="65">
        <f t="shared" si="354"/>
        <v>0</v>
      </c>
      <c r="BF674" s="65">
        <f t="shared" si="355"/>
        <v>0</v>
      </c>
      <c r="BG674" s="65">
        <f t="shared" si="355"/>
        <v>0</v>
      </c>
      <c r="BH674" s="65">
        <f t="shared" si="355"/>
        <v>0</v>
      </c>
      <c r="BI674" s="65">
        <f t="shared" si="355"/>
        <v>0</v>
      </c>
      <c r="BJ674" s="65">
        <f t="shared" si="355"/>
        <v>0</v>
      </c>
      <c r="BK674" s="65">
        <f t="shared" si="355"/>
        <v>0</v>
      </c>
    </row>
    <row r="675" spans="1:63" hidden="1" outlineLevel="1">
      <c r="B675" s="56" t="s">
        <v>30</v>
      </c>
      <c r="C675" s="56" t="s">
        <v>34</v>
      </c>
      <c r="D675" s="88">
        <f t="shared" si="331"/>
        <v>0</v>
      </c>
      <c r="E675" s="88">
        <f t="shared" si="332"/>
        <v>0</v>
      </c>
      <c r="F675" s="65">
        <f t="shared" si="333"/>
        <v>0</v>
      </c>
      <c r="G675" s="65">
        <f t="shared" si="334"/>
        <v>0</v>
      </c>
      <c r="H675" s="65">
        <f t="shared" si="335"/>
        <v>0</v>
      </c>
      <c r="J675" s="88">
        <f t="shared" si="336"/>
        <v>0.30233918275901323</v>
      </c>
      <c r="K675" s="88">
        <f t="shared" si="337"/>
        <v>0.12386860133278009</v>
      </c>
      <c r="L675" s="88">
        <f t="shared" si="338"/>
        <v>0.13222723531624195</v>
      </c>
      <c r="M675" s="88">
        <f t="shared" si="339"/>
        <v>0.1679988102863024</v>
      </c>
      <c r="N675" s="88">
        <f t="shared" si="340"/>
        <v>0.21758625555448893</v>
      </c>
      <c r="O675" s="88">
        <f t="shared" si="341"/>
        <v>5.5979914751173407E-2</v>
      </c>
      <c r="P675" s="65">
        <f t="shared" si="342"/>
        <v>0</v>
      </c>
      <c r="Q675" s="65">
        <f t="shared" si="342"/>
        <v>0</v>
      </c>
      <c r="R675" s="65">
        <f t="shared" si="342"/>
        <v>0</v>
      </c>
      <c r="S675" s="65">
        <f t="shared" si="342"/>
        <v>0</v>
      </c>
      <c r="T675" s="65">
        <f t="shared" si="343"/>
        <v>0</v>
      </c>
      <c r="U675" s="65">
        <f t="shared" si="343"/>
        <v>0</v>
      </c>
      <c r="V675" s="89">
        <f t="shared" si="344"/>
        <v>0</v>
      </c>
      <c r="W675" s="89">
        <f t="shared" si="345"/>
        <v>0</v>
      </c>
      <c r="X675" s="89">
        <f t="shared" si="346"/>
        <v>0</v>
      </c>
      <c r="Y675" s="89">
        <f t="shared" si="347"/>
        <v>0</v>
      </c>
      <c r="Z675" s="89">
        <f t="shared" si="348"/>
        <v>0</v>
      </c>
      <c r="AA675" s="89">
        <f t="shared" si="348"/>
        <v>0</v>
      </c>
      <c r="AB675" s="89">
        <f t="shared" si="349"/>
        <v>0</v>
      </c>
      <c r="AC675" s="89">
        <f t="shared" si="350"/>
        <v>0</v>
      </c>
      <c r="AD675" s="89">
        <f t="shared" si="351"/>
        <v>0</v>
      </c>
      <c r="AE675" s="89">
        <f t="shared" si="352"/>
        <v>0</v>
      </c>
      <c r="AF675" s="89">
        <f t="shared" si="353"/>
        <v>0</v>
      </c>
      <c r="AG675" s="89">
        <f t="shared" si="353"/>
        <v>0</v>
      </c>
      <c r="AH675" s="65">
        <v>0</v>
      </c>
      <c r="AI675" s="65">
        <v>0</v>
      </c>
      <c r="AJ675" s="65">
        <v>0</v>
      </c>
      <c r="AK675" s="65">
        <v>0</v>
      </c>
      <c r="AL675" s="65">
        <v>0</v>
      </c>
      <c r="AM675" s="65">
        <v>0</v>
      </c>
      <c r="AN675" s="89">
        <v>0</v>
      </c>
      <c r="AO675" s="89">
        <v>0</v>
      </c>
      <c r="AP675" s="89">
        <v>0</v>
      </c>
      <c r="AQ675" s="89">
        <v>0</v>
      </c>
      <c r="AR675" s="89">
        <v>0</v>
      </c>
      <c r="AS675" s="89">
        <v>0</v>
      </c>
      <c r="AT675" s="89">
        <v>0</v>
      </c>
      <c r="AU675" s="89">
        <v>0</v>
      </c>
      <c r="AV675" s="89">
        <v>0</v>
      </c>
      <c r="AW675" s="89">
        <v>0</v>
      </c>
      <c r="AX675" s="89">
        <v>0</v>
      </c>
      <c r="AY675" s="89">
        <v>0</v>
      </c>
      <c r="AZ675" s="65">
        <f t="shared" si="354"/>
        <v>0</v>
      </c>
      <c r="BA675" s="65">
        <f t="shared" si="354"/>
        <v>0</v>
      </c>
      <c r="BB675" s="65">
        <f t="shared" si="354"/>
        <v>0</v>
      </c>
      <c r="BC675" s="65">
        <f t="shared" si="354"/>
        <v>0</v>
      </c>
      <c r="BD675" s="65">
        <f t="shared" si="354"/>
        <v>0</v>
      </c>
      <c r="BE675" s="65">
        <f t="shared" si="354"/>
        <v>0</v>
      </c>
      <c r="BF675" s="65">
        <f t="shared" si="355"/>
        <v>0</v>
      </c>
      <c r="BG675" s="65">
        <f t="shared" si="355"/>
        <v>0</v>
      </c>
      <c r="BH675" s="65">
        <f t="shared" si="355"/>
        <v>0</v>
      </c>
      <c r="BI675" s="65">
        <f t="shared" si="355"/>
        <v>0</v>
      </c>
      <c r="BJ675" s="65">
        <f t="shared" si="355"/>
        <v>0</v>
      </c>
      <c r="BK675" s="65">
        <f t="shared" si="355"/>
        <v>0</v>
      </c>
    </row>
    <row r="676" spans="1:63" hidden="1" outlineLevel="1">
      <c r="B676" s="56" t="s">
        <v>30</v>
      </c>
      <c r="C676" s="56" t="s">
        <v>33</v>
      </c>
      <c r="D676" s="88">
        <f t="shared" si="331"/>
        <v>0</v>
      </c>
      <c r="E676" s="88">
        <f t="shared" si="332"/>
        <v>0</v>
      </c>
      <c r="F676" s="65">
        <f t="shared" si="333"/>
        <v>0</v>
      </c>
      <c r="G676" s="65">
        <f t="shared" si="334"/>
        <v>0</v>
      </c>
      <c r="H676" s="65">
        <f t="shared" si="335"/>
        <v>0</v>
      </c>
      <c r="J676" s="88">
        <f t="shared" si="336"/>
        <v>0.30233918275901323</v>
      </c>
      <c r="K676" s="88">
        <f t="shared" si="337"/>
        <v>0.12386860133278009</v>
      </c>
      <c r="L676" s="88">
        <f t="shared" si="338"/>
        <v>0.13222723531624195</v>
      </c>
      <c r="M676" s="88">
        <f t="shared" si="339"/>
        <v>0.1679988102863024</v>
      </c>
      <c r="N676" s="88">
        <f t="shared" si="340"/>
        <v>0.21758625555448893</v>
      </c>
      <c r="O676" s="88">
        <f t="shared" si="341"/>
        <v>5.5979914751173407E-2</v>
      </c>
      <c r="P676" s="65">
        <f t="shared" si="342"/>
        <v>0</v>
      </c>
      <c r="Q676" s="65">
        <f t="shared" si="342"/>
        <v>0</v>
      </c>
      <c r="R676" s="65">
        <f t="shared" si="342"/>
        <v>0</v>
      </c>
      <c r="S676" s="65">
        <f t="shared" si="342"/>
        <v>0</v>
      </c>
      <c r="T676" s="65">
        <f t="shared" si="343"/>
        <v>0</v>
      </c>
      <c r="U676" s="65">
        <f t="shared" si="343"/>
        <v>0</v>
      </c>
      <c r="V676" s="89">
        <f t="shared" si="344"/>
        <v>0</v>
      </c>
      <c r="W676" s="89">
        <f t="shared" si="345"/>
        <v>0</v>
      </c>
      <c r="X676" s="89">
        <f t="shared" si="346"/>
        <v>0</v>
      </c>
      <c r="Y676" s="89">
        <f t="shared" si="347"/>
        <v>0</v>
      </c>
      <c r="Z676" s="89">
        <f t="shared" si="348"/>
        <v>0</v>
      </c>
      <c r="AA676" s="89">
        <f t="shared" si="348"/>
        <v>0</v>
      </c>
      <c r="AB676" s="89">
        <f t="shared" si="349"/>
        <v>0</v>
      </c>
      <c r="AC676" s="89">
        <f t="shared" si="350"/>
        <v>0</v>
      </c>
      <c r="AD676" s="89">
        <f t="shared" si="351"/>
        <v>0</v>
      </c>
      <c r="AE676" s="89">
        <f t="shared" si="352"/>
        <v>0</v>
      </c>
      <c r="AF676" s="89">
        <f t="shared" si="353"/>
        <v>0</v>
      </c>
      <c r="AG676" s="89">
        <f t="shared" si="353"/>
        <v>0</v>
      </c>
      <c r="AH676" s="65">
        <v>0</v>
      </c>
      <c r="AI676" s="65">
        <v>0</v>
      </c>
      <c r="AJ676" s="65">
        <v>0</v>
      </c>
      <c r="AK676" s="65">
        <v>0</v>
      </c>
      <c r="AL676" s="65">
        <v>0</v>
      </c>
      <c r="AM676" s="65">
        <v>0</v>
      </c>
      <c r="AN676" s="89">
        <v>0</v>
      </c>
      <c r="AO676" s="89">
        <v>0</v>
      </c>
      <c r="AP676" s="89">
        <v>0</v>
      </c>
      <c r="AQ676" s="89">
        <v>0</v>
      </c>
      <c r="AR676" s="89">
        <v>0</v>
      </c>
      <c r="AS676" s="89">
        <v>0</v>
      </c>
      <c r="AT676" s="89">
        <v>0</v>
      </c>
      <c r="AU676" s="89">
        <v>0</v>
      </c>
      <c r="AV676" s="89">
        <v>0</v>
      </c>
      <c r="AW676" s="89">
        <v>0</v>
      </c>
      <c r="AX676" s="89">
        <v>0</v>
      </c>
      <c r="AY676" s="89">
        <v>0</v>
      </c>
      <c r="AZ676" s="65">
        <f t="shared" si="354"/>
        <v>0</v>
      </c>
      <c r="BA676" s="65">
        <f t="shared" si="354"/>
        <v>0</v>
      </c>
      <c r="BB676" s="65">
        <f t="shared" si="354"/>
        <v>0</v>
      </c>
      <c r="BC676" s="65">
        <f t="shared" si="354"/>
        <v>0</v>
      </c>
      <c r="BD676" s="65">
        <f t="shared" si="354"/>
        <v>0</v>
      </c>
      <c r="BE676" s="65">
        <f t="shared" si="354"/>
        <v>0</v>
      </c>
      <c r="BF676" s="65">
        <f t="shared" si="355"/>
        <v>0</v>
      </c>
      <c r="BG676" s="65">
        <f t="shared" si="355"/>
        <v>0</v>
      </c>
      <c r="BH676" s="65">
        <f t="shared" si="355"/>
        <v>0</v>
      </c>
      <c r="BI676" s="65">
        <f t="shared" si="355"/>
        <v>0</v>
      </c>
      <c r="BJ676" s="65">
        <f t="shared" si="355"/>
        <v>0</v>
      </c>
      <c r="BK676" s="65">
        <f t="shared" si="355"/>
        <v>0</v>
      </c>
    </row>
    <row r="677" spans="1:63" hidden="1" outlineLevel="1">
      <c r="B677" s="56" t="s">
        <v>30</v>
      </c>
      <c r="C677" s="56" t="s">
        <v>32</v>
      </c>
      <c r="D677" s="88">
        <f t="shared" si="331"/>
        <v>0</v>
      </c>
      <c r="E677" s="88">
        <f t="shared" si="332"/>
        <v>0</v>
      </c>
      <c r="F677" s="65">
        <f t="shared" si="333"/>
        <v>0</v>
      </c>
      <c r="G677" s="65">
        <f t="shared" si="334"/>
        <v>0</v>
      </c>
      <c r="H677" s="65">
        <f t="shared" si="335"/>
        <v>0</v>
      </c>
      <c r="J677" s="88">
        <f t="shared" si="336"/>
        <v>0.30233918275901323</v>
      </c>
      <c r="K677" s="88">
        <f t="shared" si="337"/>
        <v>0.12386860133278009</v>
      </c>
      <c r="L677" s="88">
        <f t="shared" si="338"/>
        <v>0.13222723531624195</v>
      </c>
      <c r="M677" s="88">
        <f t="shared" si="339"/>
        <v>0.1679988102863024</v>
      </c>
      <c r="N677" s="88">
        <f t="shared" si="340"/>
        <v>0.21758625555448893</v>
      </c>
      <c r="O677" s="88">
        <f t="shared" si="341"/>
        <v>5.5979914751173407E-2</v>
      </c>
      <c r="P677" s="65">
        <f t="shared" si="342"/>
        <v>0</v>
      </c>
      <c r="Q677" s="65">
        <f t="shared" si="342"/>
        <v>0</v>
      </c>
      <c r="R677" s="65">
        <f t="shared" si="342"/>
        <v>0</v>
      </c>
      <c r="S677" s="65">
        <f t="shared" si="342"/>
        <v>0</v>
      </c>
      <c r="T677" s="65">
        <f t="shared" si="343"/>
        <v>0</v>
      </c>
      <c r="U677" s="65">
        <f t="shared" si="343"/>
        <v>0</v>
      </c>
      <c r="V677" s="89">
        <f t="shared" si="344"/>
        <v>0</v>
      </c>
      <c r="W677" s="89">
        <f t="shared" si="345"/>
        <v>0</v>
      </c>
      <c r="X677" s="89">
        <f t="shared" si="346"/>
        <v>0</v>
      </c>
      <c r="Y677" s="89">
        <f t="shared" si="347"/>
        <v>0</v>
      </c>
      <c r="Z677" s="89">
        <f t="shared" si="348"/>
        <v>0</v>
      </c>
      <c r="AA677" s="89">
        <f t="shared" si="348"/>
        <v>0</v>
      </c>
      <c r="AB677" s="89">
        <f t="shared" si="349"/>
        <v>0</v>
      </c>
      <c r="AC677" s="89">
        <f t="shared" si="350"/>
        <v>0</v>
      </c>
      <c r="AD677" s="89">
        <f t="shared" si="351"/>
        <v>0</v>
      </c>
      <c r="AE677" s="89">
        <f t="shared" si="352"/>
        <v>0</v>
      </c>
      <c r="AF677" s="89">
        <f t="shared" si="353"/>
        <v>0</v>
      </c>
      <c r="AG677" s="89">
        <f t="shared" si="353"/>
        <v>0</v>
      </c>
      <c r="AH677" s="65">
        <v>0</v>
      </c>
      <c r="AI677" s="65">
        <v>0</v>
      </c>
      <c r="AJ677" s="65">
        <v>0</v>
      </c>
      <c r="AK677" s="65">
        <v>0</v>
      </c>
      <c r="AL677" s="65">
        <v>0</v>
      </c>
      <c r="AM677" s="65">
        <v>0</v>
      </c>
      <c r="AN677" s="89">
        <v>0</v>
      </c>
      <c r="AO677" s="89">
        <v>0</v>
      </c>
      <c r="AP677" s="89">
        <v>0</v>
      </c>
      <c r="AQ677" s="89">
        <v>0</v>
      </c>
      <c r="AR677" s="89">
        <v>0</v>
      </c>
      <c r="AS677" s="89">
        <v>0</v>
      </c>
      <c r="AT677" s="89">
        <v>0</v>
      </c>
      <c r="AU677" s="89">
        <v>0</v>
      </c>
      <c r="AV677" s="89">
        <v>0</v>
      </c>
      <c r="AW677" s="89">
        <v>0</v>
      </c>
      <c r="AX677" s="89">
        <v>0</v>
      </c>
      <c r="AY677" s="89">
        <v>0</v>
      </c>
      <c r="AZ677" s="65">
        <f t="shared" si="354"/>
        <v>0</v>
      </c>
      <c r="BA677" s="65">
        <f t="shared" si="354"/>
        <v>0</v>
      </c>
      <c r="BB677" s="65">
        <f t="shared" si="354"/>
        <v>0</v>
      </c>
      <c r="BC677" s="65">
        <f t="shared" si="354"/>
        <v>0</v>
      </c>
      <c r="BD677" s="65">
        <f t="shared" si="354"/>
        <v>0</v>
      </c>
      <c r="BE677" s="65">
        <f t="shared" si="354"/>
        <v>0</v>
      </c>
      <c r="BF677" s="65">
        <f t="shared" si="355"/>
        <v>0</v>
      </c>
      <c r="BG677" s="65">
        <f t="shared" si="355"/>
        <v>0</v>
      </c>
      <c r="BH677" s="65">
        <f t="shared" si="355"/>
        <v>0</v>
      </c>
      <c r="BI677" s="65">
        <f t="shared" si="355"/>
        <v>0</v>
      </c>
      <c r="BJ677" s="65">
        <f t="shared" si="355"/>
        <v>0</v>
      </c>
      <c r="BK677" s="65">
        <f t="shared" si="355"/>
        <v>0</v>
      </c>
    </row>
    <row r="678" spans="1:63" hidden="1" outlineLevel="1">
      <c r="B678" s="56" t="s">
        <v>30</v>
      </c>
      <c r="C678" s="56" t="s">
        <v>31</v>
      </c>
      <c r="D678" s="88">
        <f t="shared" si="331"/>
        <v>0</v>
      </c>
      <c r="E678" s="88">
        <f t="shared" si="332"/>
        <v>0</v>
      </c>
      <c r="F678" s="65">
        <f t="shared" si="333"/>
        <v>0</v>
      </c>
      <c r="G678" s="65">
        <f t="shared" si="334"/>
        <v>0</v>
      </c>
      <c r="H678" s="65">
        <f t="shared" si="335"/>
        <v>0</v>
      </c>
      <c r="J678" s="88">
        <f t="shared" si="336"/>
        <v>0.30233918275901323</v>
      </c>
      <c r="K678" s="88">
        <f t="shared" si="337"/>
        <v>0.12386860133278009</v>
      </c>
      <c r="L678" s="88">
        <f t="shared" si="338"/>
        <v>0.13222723531624195</v>
      </c>
      <c r="M678" s="88">
        <f t="shared" si="339"/>
        <v>0.1679988102863024</v>
      </c>
      <c r="N678" s="88">
        <f t="shared" si="340"/>
        <v>0.21758625555448893</v>
      </c>
      <c r="O678" s="88">
        <f t="shared" si="341"/>
        <v>5.5979914751173407E-2</v>
      </c>
      <c r="P678" s="65">
        <f t="shared" si="342"/>
        <v>0</v>
      </c>
      <c r="Q678" s="65">
        <f t="shared" si="342"/>
        <v>0</v>
      </c>
      <c r="R678" s="65">
        <f t="shared" si="342"/>
        <v>0</v>
      </c>
      <c r="S678" s="65">
        <f t="shared" si="342"/>
        <v>0</v>
      </c>
      <c r="T678" s="65">
        <f t="shared" si="343"/>
        <v>0</v>
      </c>
      <c r="U678" s="65">
        <f t="shared" si="343"/>
        <v>0</v>
      </c>
      <c r="V678" s="89">
        <f t="shared" si="344"/>
        <v>0</v>
      </c>
      <c r="W678" s="89">
        <f t="shared" si="345"/>
        <v>0</v>
      </c>
      <c r="X678" s="89">
        <f t="shared" si="346"/>
        <v>0</v>
      </c>
      <c r="Y678" s="89">
        <f t="shared" si="347"/>
        <v>0</v>
      </c>
      <c r="Z678" s="89">
        <f t="shared" si="348"/>
        <v>0</v>
      </c>
      <c r="AA678" s="89">
        <f t="shared" si="348"/>
        <v>0</v>
      </c>
      <c r="AB678" s="89">
        <f t="shared" si="349"/>
        <v>0</v>
      </c>
      <c r="AC678" s="89">
        <f t="shared" si="350"/>
        <v>0</v>
      </c>
      <c r="AD678" s="89">
        <f t="shared" si="351"/>
        <v>0</v>
      </c>
      <c r="AE678" s="89">
        <f t="shared" si="352"/>
        <v>0</v>
      </c>
      <c r="AF678" s="89">
        <f t="shared" si="353"/>
        <v>0</v>
      </c>
      <c r="AG678" s="89">
        <f t="shared" si="353"/>
        <v>0</v>
      </c>
      <c r="AH678" s="65">
        <v>0</v>
      </c>
      <c r="AI678" s="65">
        <v>0</v>
      </c>
      <c r="AJ678" s="65">
        <v>0</v>
      </c>
      <c r="AK678" s="65">
        <v>0</v>
      </c>
      <c r="AL678" s="65">
        <v>0</v>
      </c>
      <c r="AM678" s="65">
        <v>0</v>
      </c>
      <c r="AN678" s="89">
        <v>0</v>
      </c>
      <c r="AO678" s="89">
        <v>0</v>
      </c>
      <c r="AP678" s="89">
        <v>0</v>
      </c>
      <c r="AQ678" s="89">
        <v>0</v>
      </c>
      <c r="AR678" s="89">
        <v>0</v>
      </c>
      <c r="AS678" s="89">
        <v>0</v>
      </c>
      <c r="AT678" s="89">
        <v>0</v>
      </c>
      <c r="AU678" s="89">
        <v>0</v>
      </c>
      <c r="AV678" s="89">
        <v>0</v>
      </c>
      <c r="AW678" s="89">
        <v>0</v>
      </c>
      <c r="AX678" s="89">
        <v>0</v>
      </c>
      <c r="AY678" s="89">
        <v>0</v>
      </c>
      <c r="AZ678" s="65">
        <f t="shared" si="354"/>
        <v>0</v>
      </c>
      <c r="BA678" s="65">
        <f t="shared" si="354"/>
        <v>0</v>
      </c>
      <c r="BB678" s="65">
        <f t="shared" si="354"/>
        <v>0</v>
      </c>
      <c r="BC678" s="65">
        <f t="shared" si="354"/>
        <v>0</v>
      </c>
      <c r="BD678" s="65">
        <f t="shared" si="354"/>
        <v>0</v>
      </c>
      <c r="BE678" s="65">
        <f t="shared" si="354"/>
        <v>0</v>
      </c>
      <c r="BF678" s="65">
        <f t="shared" si="355"/>
        <v>0</v>
      </c>
      <c r="BG678" s="65">
        <f t="shared" si="355"/>
        <v>0</v>
      </c>
      <c r="BH678" s="65">
        <f t="shared" si="355"/>
        <v>0</v>
      </c>
      <c r="BI678" s="65">
        <f t="shared" si="355"/>
        <v>0</v>
      </c>
      <c r="BJ678" s="65">
        <f t="shared" si="355"/>
        <v>0</v>
      </c>
      <c r="BK678" s="65">
        <f t="shared" si="355"/>
        <v>0</v>
      </c>
    </row>
    <row r="679" spans="1:63" hidden="1" outlineLevel="1">
      <c r="B679" s="56" t="s">
        <v>30</v>
      </c>
      <c r="C679" s="56" t="s">
        <v>135</v>
      </c>
      <c r="D679" s="88">
        <f t="shared" si="331"/>
        <v>0</v>
      </c>
      <c r="E679" s="88">
        <f t="shared" si="332"/>
        <v>0</v>
      </c>
      <c r="F679" s="65">
        <f t="shared" si="333"/>
        <v>0</v>
      </c>
      <c r="G679" s="65">
        <f t="shared" si="334"/>
        <v>0</v>
      </c>
      <c r="H679" s="65">
        <f t="shared" si="335"/>
        <v>0</v>
      </c>
      <c r="J679" s="88">
        <f t="shared" si="336"/>
        <v>3.0960299812027247E-3</v>
      </c>
      <c r="K679" s="88">
        <f t="shared" si="337"/>
        <v>1.5420200462606013E-4</v>
      </c>
      <c r="L679" s="88">
        <f t="shared" si="338"/>
        <v>0.25576131511024564</v>
      </c>
      <c r="M679" s="88">
        <f t="shared" si="339"/>
        <v>0</v>
      </c>
      <c r="N679" s="88">
        <f t="shared" si="340"/>
        <v>0</v>
      </c>
      <c r="O679" s="88">
        <f t="shared" si="341"/>
        <v>0.74098845290392557</v>
      </c>
      <c r="P679" s="65">
        <f t="shared" si="342"/>
        <v>0</v>
      </c>
      <c r="Q679" s="65">
        <f t="shared" si="342"/>
        <v>0</v>
      </c>
      <c r="R679" s="65">
        <f t="shared" si="342"/>
        <v>0</v>
      </c>
      <c r="S679" s="65">
        <f t="shared" si="342"/>
        <v>0</v>
      </c>
      <c r="T679" s="65">
        <f t="shared" si="343"/>
        <v>0</v>
      </c>
      <c r="U679" s="65">
        <f t="shared" si="343"/>
        <v>0</v>
      </c>
      <c r="V679" s="89">
        <f t="shared" si="344"/>
        <v>0</v>
      </c>
      <c r="W679" s="89">
        <f t="shared" si="345"/>
        <v>0</v>
      </c>
      <c r="X679" s="89">
        <f t="shared" si="346"/>
        <v>0</v>
      </c>
      <c r="Y679" s="89">
        <f t="shared" si="347"/>
        <v>0</v>
      </c>
      <c r="Z679" s="89">
        <f t="shared" si="348"/>
        <v>0</v>
      </c>
      <c r="AA679" s="89">
        <f t="shared" si="348"/>
        <v>0</v>
      </c>
      <c r="AB679" s="89">
        <f t="shared" si="349"/>
        <v>0</v>
      </c>
      <c r="AC679" s="89">
        <f t="shared" si="350"/>
        <v>0</v>
      </c>
      <c r="AD679" s="89">
        <f t="shared" si="351"/>
        <v>0</v>
      </c>
      <c r="AE679" s="89">
        <f t="shared" si="352"/>
        <v>0</v>
      </c>
      <c r="AF679" s="89">
        <f t="shared" si="353"/>
        <v>0</v>
      </c>
      <c r="AG679" s="89">
        <f t="shared" si="353"/>
        <v>0</v>
      </c>
      <c r="AH679" s="65">
        <v>66879</v>
      </c>
      <c r="AI679" s="65">
        <v>3331</v>
      </c>
      <c r="AJ679" s="65">
        <v>5524837</v>
      </c>
      <c r="AK679" s="65">
        <v>0</v>
      </c>
      <c r="AL679" s="65">
        <v>0</v>
      </c>
      <c r="AM679" s="65">
        <v>16006488</v>
      </c>
      <c r="AN679" s="89">
        <v>67195635</v>
      </c>
      <c r="AO679" s="89">
        <v>3928615</v>
      </c>
      <c r="AP679" s="89">
        <v>7427121378</v>
      </c>
      <c r="AQ679" s="89">
        <v>0</v>
      </c>
      <c r="AR679" s="89">
        <v>0</v>
      </c>
      <c r="AS679" s="89">
        <v>26960672294</v>
      </c>
      <c r="AT679" s="89">
        <v>43620743</v>
      </c>
      <c r="AU679" s="89">
        <v>2127225</v>
      </c>
      <c r="AV679" s="89">
        <v>6425877467</v>
      </c>
      <c r="AW679" s="89">
        <v>0</v>
      </c>
      <c r="AX679" s="89">
        <v>0</v>
      </c>
      <c r="AY679" s="89">
        <v>16599024313</v>
      </c>
      <c r="AZ679" s="65">
        <f t="shared" si="354"/>
        <v>1004.7344457901584</v>
      </c>
      <c r="BA679" s="65">
        <f t="shared" si="354"/>
        <v>1179.4100870609427</v>
      </c>
      <c r="BB679" s="65">
        <f t="shared" si="354"/>
        <v>1344.3150228685479</v>
      </c>
      <c r="BC679" s="65">
        <f t="shared" si="354"/>
        <v>0</v>
      </c>
      <c r="BD679" s="65">
        <f t="shared" si="354"/>
        <v>0</v>
      </c>
      <c r="BE679" s="65">
        <f t="shared" si="354"/>
        <v>1684.3590107961222</v>
      </c>
      <c r="BF679" s="65">
        <f t="shared" si="355"/>
        <v>652.2337804093961</v>
      </c>
      <c r="BG679" s="65">
        <f t="shared" si="355"/>
        <v>638.61453017111978</v>
      </c>
      <c r="BH679" s="65">
        <f t="shared" si="355"/>
        <v>1163.0890589170324</v>
      </c>
      <c r="BI679" s="65">
        <f t="shared" si="355"/>
        <v>0</v>
      </c>
      <c r="BJ679" s="65">
        <f t="shared" si="355"/>
        <v>0</v>
      </c>
      <c r="BK679" s="65">
        <f t="shared" si="355"/>
        <v>1037.01850855728</v>
      </c>
    </row>
    <row r="680" spans="1:63" hidden="1" outlineLevel="1"/>
    <row r="681" spans="1:63" ht="15.75" collapsed="1" thickBot="1">
      <c r="A681" s="33" t="s">
        <v>515</v>
      </c>
      <c r="D681" s="57" t="s">
        <v>89</v>
      </c>
      <c r="F681" s="51" t="s">
        <v>463</v>
      </c>
      <c r="L681" s="51" t="s">
        <v>567</v>
      </c>
    </row>
    <row r="682" spans="1:63" ht="24.75" customHeight="1">
      <c r="B682" s="347" t="s">
        <v>671</v>
      </c>
      <c r="C682" s="61" t="s">
        <v>672</v>
      </c>
      <c r="D682" s="61" t="s">
        <v>475</v>
      </c>
      <c r="F682" s="62" t="s">
        <v>77</v>
      </c>
      <c r="G682" s="63" t="s">
        <v>76</v>
      </c>
      <c r="H682" s="63" t="s">
        <v>75</v>
      </c>
      <c r="I682" s="63" t="s">
        <v>74</v>
      </c>
      <c r="J682" s="63" t="s">
        <v>73</v>
      </c>
      <c r="K682" s="64" t="s">
        <v>72</v>
      </c>
      <c r="L682" s="62" t="s">
        <v>77</v>
      </c>
      <c r="M682" s="63" t="s">
        <v>76</v>
      </c>
      <c r="N682" s="63" t="s">
        <v>75</v>
      </c>
      <c r="O682" s="63" t="s">
        <v>74</v>
      </c>
      <c r="P682" s="63" t="s">
        <v>73</v>
      </c>
      <c r="Q682" s="64" t="s">
        <v>72</v>
      </c>
    </row>
    <row r="683" spans="1:63" ht="15" customHeight="1">
      <c r="B683" s="334" t="s">
        <v>574</v>
      </c>
      <c r="C683" s="261">
        <f>SUM(F683:K683)</f>
        <v>3914.9448883252808</v>
      </c>
      <c r="D683" s="65">
        <f>+C683/$D$234*1000</f>
        <v>86.998775296117358</v>
      </c>
      <c r="E683" s="66"/>
      <c r="F683" s="182">
        <f>+F$234*L683/1000</f>
        <v>181.43815902801427</v>
      </c>
      <c r="G683" s="183">
        <f t="shared" ref="G683:I686" si="356">+G$234*M683/1000</f>
        <v>52.835148455050678</v>
      </c>
      <c r="H683" s="183">
        <f t="shared" si="356"/>
        <v>622.59337043271091</v>
      </c>
      <c r="I683" s="183">
        <f t="shared" si="356"/>
        <v>0</v>
      </c>
      <c r="J683" s="183">
        <f t="shared" ref="J683:K686" si="357">+J$234*P683/1000</f>
        <v>3058.0782104095051</v>
      </c>
      <c r="K683" s="184">
        <f t="shared" si="357"/>
        <v>0</v>
      </c>
      <c r="L683" s="182">
        <f>+PL!X96</f>
        <v>28.745832053852272</v>
      </c>
      <c r="M683" s="183">
        <f>+PL!Y96</f>
        <v>5.1468590576932662</v>
      </c>
      <c r="N683" s="183">
        <f>+PL!Z96</f>
        <v>78.182099114740979</v>
      </c>
      <c r="O683" s="183">
        <f>+PL!AA96</f>
        <v>50.336825217316012</v>
      </c>
      <c r="P683" s="183">
        <f>+PL!AB96</f>
        <v>149.47126891690272</v>
      </c>
      <c r="Q683" s="184">
        <f>+PL!AC96</f>
        <v>81.768507391152696</v>
      </c>
    </row>
    <row r="684" spans="1:63" ht="15" customHeight="1">
      <c r="B684" s="334" t="s">
        <v>642</v>
      </c>
      <c r="C684" s="261">
        <f t="shared" ref="C684:C686" si="358">SUM(F684:K684)</f>
        <v>4730.9606946306503</v>
      </c>
      <c r="D684" s="65">
        <f t="shared" ref="D684:D687" si="359">+C684/$D$234*1000</f>
        <v>105.13245988068113</v>
      </c>
      <c r="E684" s="66"/>
      <c r="F684" s="182">
        <f t="shared" ref="F684:F686" si="360">+F$234*L684/1000</f>
        <v>527.95529001732916</v>
      </c>
      <c r="G684" s="183">
        <f t="shared" si="356"/>
        <v>1102.9817232553776</v>
      </c>
      <c r="H684" s="183">
        <f t="shared" si="356"/>
        <v>477.24637732430483</v>
      </c>
      <c r="I684" s="183">
        <f t="shared" si="356"/>
        <v>0</v>
      </c>
      <c r="J684" s="183">
        <f t="shared" si="357"/>
        <v>2622.7773040336388</v>
      </c>
      <c r="K684" s="184">
        <f t="shared" si="357"/>
        <v>0</v>
      </c>
      <c r="L684" s="182">
        <f>+PL!X97</f>
        <v>83.645657452012301</v>
      </c>
      <c r="M684" s="183">
        <f>+PL!Y97</f>
        <v>107.44535860700124</v>
      </c>
      <c r="N684" s="183">
        <f>+PL!Z97</f>
        <v>59.93016525085617</v>
      </c>
      <c r="O684" s="183">
        <f>+PL!AA97</f>
        <v>39.951681571337836</v>
      </c>
      <c r="P684" s="183">
        <f>+PL!AB97</f>
        <v>128.19484157923637</v>
      </c>
      <c r="Q684" s="184">
        <f>+PL!AC97</f>
        <v>73.082352181138305</v>
      </c>
    </row>
    <row r="685" spans="1:63" ht="15" customHeight="1">
      <c r="B685" s="334" t="s">
        <v>643</v>
      </c>
      <c r="C685" s="261">
        <f t="shared" si="358"/>
        <v>9183.6372658754135</v>
      </c>
      <c r="D685" s="65">
        <f t="shared" si="359"/>
        <v>204.08082813056475</v>
      </c>
      <c r="E685" s="66"/>
      <c r="F685" s="182">
        <f t="shared" si="360"/>
        <v>680.03736313965385</v>
      </c>
      <c r="G685" s="183">
        <f t="shared" si="356"/>
        <v>1446.3643488966652</v>
      </c>
      <c r="H685" s="183">
        <f t="shared" si="356"/>
        <v>971.49795592989915</v>
      </c>
      <c r="I685" s="183">
        <f t="shared" si="356"/>
        <v>0</v>
      </c>
      <c r="J685" s="183">
        <f t="shared" si="357"/>
        <v>6085.7375979091958</v>
      </c>
      <c r="K685" s="184">
        <f t="shared" si="357"/>
        <v>0</v>
      </c>
      <c r="L685" s="182">
        <f>+PL!X98</f>
        <v>107.7405102426043</v>
      </c>
      <c r="M685" s="183">
        <f>+PL!Y98</f>
        <v>140.89547711172955</v>
      </c>
      <c r="N685" s="183">
        <f>+PL!Z98</f>
        <v>121.99575692155338</v>
      </c>
      <c r="O685" s="183">
        <f>+PL!AA98</f>
        <v>25.612926361786212</v>
      </c>
      <c r="P685" s="183">
        <f>+PL!AB98</f>
        <v>297.45574130786576</v>
      </c>
      <c r="Q685" s="184">
        <f>+PL!AC98</f>
        <v>161.25288921819282</v>
      </c>
    </row>
    <row r="686" spans="1:63" ht="15" customHeight="1">
      <c r="B686" s="334" t="s">
        <v>575</v>
      </c>
      <c r="C686" s="261">
        <f t="shared" si="358"/>
        <v>12827.637930377947</v>
      </c>
      <c r="D686" s="65">
        <f t="shared" si="359"/>
        <v>285.05862067506547</v>
      </c>
      <c r="E686" s="66"/>
      <c r="F686" s="182">
        <f t="shared" si="360"/>
        <v>974.46656406823513</v>
      </c>
      <c r="G686" s="183">
        <f t="shared" si="356"/>
        <v>2730.8893183078853</v>
      </c>
      <c r="H686" s="183">
        <f t="shared" si="356"/>
        <v>1975.7060264225736</v>
      </c>
      <c r="I686" s="183">
        <f t="shared" si="356"/>
        <v>0</v>
      </c>
      <c r="J686" s="183">
        <f t="shared" si="357"/>
        <v>7146.5760215792534</v>
      </c>
      <c r="K686" s="184">
        <f t="shared" si="357"/>
        <v>0</v>
      </c>
      <c r="L686" s="182">
        <f>+PL!X99</f>
        <v>154.38787707537807</v>
      </c>
      <c r="M686" s="183">
        <f>+PL!Y99</f>
        <v>266.02560671232715</v>
      </c>
      <c r="N686" s="183">
        <f>+PL!Z99</f>
        <v>248.09908314957727</v>
      </c>
      <c r="O686" s="183">
        <f>+PL!AA99</f>
        <v>194.28481382573892</v>
      </c>
      <c r="P686" s="183">
        <f>+PL!AB99</f>
        <v>349.30688911763258</v>
      </c>
      <c r="Q686" s="184">
        <f>+PL!AC99</f>
        <v>565.53110064194129</v>
      </c>
    </row>
    <row r="687" spans="1:63" ht="15" customHeight="1" thickBot="1">
      <c r="B687" s="193" t="s">
        <v>124</v>
      </c>
      <c r="C687" s="194">
        <f>SUM(C683:C686)</f>
        <v>30657.180779209291</v>
      </c>
      <c r="D687" s="188">
        <f t="shared" si="359"/>
        <v>681.27068398242875</v>
      </c>
      <c r="E687" s="66"/>
      <c r="F687" s="185">
        <f>SUM(F683:F686)</f>
        <v>2363.8973762532323</v>
      </c>
      <c r="G687" s="186">
        <f t="shared" ref="G687:K687" si="361">SUM(G683:G686)</f>
        <v>5333.0705389149789</v>
      </c>
      <c r="H687" s="186">
        <f t="shared" si="361"/>
        <v>4047.043730109488</v>
      </c>
      <c r="I687" s="186">
        <f t="shared" si="361"/>
        <v>0</v>
      </c>
      <c r="J687" s="186">
        <f t="shared" si="361"/>
        <v>18913.169133931595</v>
      </c>
      <c r="K687" s="187">
        <f t="shared" si="361"/>
        <v>0</v>
      </c>
      <c r="L687" s="185">
        <f>SUM(L683:L686)</f>
        <v>374.51987682384697</v>
      </c>
      <c r="M687" s="186">
        <f t="shared" ref="M687:O687" si="362">SUM(M683:M686)</f>
        <v>519.51330148875127</v>
      </c>
      <c r="N687" s="186">
        <f t="shared" si="362"/>
        <v>508.20710443672783</v>
      </c>
      <c r="O687" s="186">
        <f t="shared" si="362"/>
        <v>310.18624697617895</v>
      </c>
      <c r="P687" s="186"/>
      <c r="Q687" s="187"/>
    </row>
  </sheetData>
  <mergeCells count="184">
    <mergeCell ref="B5:C5"/>
    <mergeCell ref="D5:G5"/>
    <mergeCell ref="H5:J5"/>
    <mergeCell ref="K5:L5"/>
    <mergeCell ref="B6:C6"/>
    <mergeCell ref="D6:G6"/>
    <mergeCell ref="H6:J6"/>
    <mergeCell ref="K6:L6"/>
    <mergeCell ref="B9:C9"/>
    <mergeCell ref="D9:G9"/>
    <mergeCell ref="H9:J9"/>
    <mergeCell ref="K9:L9"/>
    <mergeCell ref="B10:C10"/>
    <mergeCell ref="D10:G10"/>
    <mergeCell ref="H10:J10"/>
    <mergeCell ref="K10:L10"/>
    <mergeCell ref="B7:C7"/>
    <mergeCell ref="D7:G7"/>
    <mergeCell ref="H7:J7"/>
    <mergeCell ref="K7:L7"/>
    <mergeCell ref="B8:C8"/>
    <mergeCell ref="D8:G8"/>
    <mergeCell ref="H8:J8"/>
    <mergeCell ref="K8:L8"/>
    <mergeCell ref="B13:C13"/>
    <mergeCell ref="D13:G13"/>
    <mergeCell ref="H13:J13"/>
    <mergeCell ref="K13:L13"/>
    <mergeCell ref="B16:C16"/>
    <mergeCell ref="B17:C17"/>
    <mergeCell ref="B11:C11"/>
    <mergeCell ref="D11:G11"/>
    <mergeCell ref="H11:J11"/>
    <mergeCell ref="K11:L11"/>
    <mergeCell ref="B12:C12"/>
    <mergeCell ref="D12:G12"/>
    <mergeCell ref="H12:J12"/>
    <mergeCell ref="K12:L12"/>
    <mergeCell ref="B24:C24"/>
    <mergeCell ref="B25:C25"/>
    <mergeCell ref="B28:C28"/>
    <mergeCell ref="B29:C29"/>
    <mergeCell ref="B30:C30"/>
    <mergeCell ref="B31:C31"/>
    <mergeCell ref="B18:C18"/>
    <mergeCell ref="B19:C19"/>
    <mergeCell ref="B20:C20"/>
    <mergeCell ref="B21:C21"/>
    <mergeCell ref="B22:C22"/>
    <mergeCell ref="B23:C23"/>
    <mergeCell ref="B40:C40"/>
    <mergeCell ref="B41:C41"/>
    <mergeCell ref="B42:C42"/>
    <mergeCell ref="B43:C43"/>
    <mergeCell ref="B44:C44"/>
    <mergeCell ref="B45:C45"/>
    <mergeCell ref="B32:C32"/>
    <mergeCell ref="B33:C33"/>
    <mergeCell ref="B34:C34"/>
    <mergeCell ref="B35:C35"/>
    <mergeCell ref="B36:C36"/>
    <mergeCell ref="B37:C37"/>
    <mergeCell ref="B54:C54"/>
    <mergeCell ref="B55:C55"/>
    <mergeCell ref="B56:C56"/>
    <mergeCell ref="B57:C57"/>
    <mergeCell ref="B58:C58"/>
    <mergeCell ref="B59:C59"/>
    <mergeCell ref="B46:C46"/>
    <mergeCell ref="B47:C47"/>
    <mergeCell ref="B48:C48"/>
    <mergeCell ref="B49:C49"/>
    <mergeCell ref="B52:C52"/>
    <mergeCell ref="B53:C53"/>
    <mergeCell ref="B68:C68"/>
    <mergeCell ref="B69:C69"/>
    <mergeCell ref="B70:C70"/>
    <mergeCell ref="B71:C71"/>
    <mergeCell ref="B72:C72"/>
    <mergeCell ref="B73:C73"/>
    <mergeCell ref="B60:C60"/>
    <mergeCell ref="B61:C61"/>
    <mergeCell ref="B64:C64"/>
    <mergeCell ref="B65:C65"/>
    <mergeCell ref="B66:C66"/>
    <mergeCell ref="B67:C67"/>
    <mergeCell ref="B82:C82"/>
    <mergeCell ref="B83:C83"/>
    <mergeCell ref="B84:C84"/>
    <mergeCell ref="B85:C85"/>
    <mergeCell ref="B88:C88"/>
    <mergeCell ref="B89:C89"/>
    <mergeCell ref="B76:C76"/>
    <mergeCell ref="B77:C77"/>
    <mergeCell ref="B78:C78"/>
    <mergeCell ref="B79:C79"/>
    <mergeCell ref="B80:C80"/>
    <mergeCell ref="B81:C81"/>
    <mergeCell ref="B96:C96"/>
    <mergeCell ref="B97:C97"/>
    <mergeCell ref="B100:C100"/>
    <mergeCell ref="B101:C101"/>
    <mergeCell ref="B102:C102"/>
    <mergeCell ref="B103:C103"/>
    <mergeCell ref="B90:C90"/>
    <mergeCell ref="B91:C91"/>
    <mergeCell ref="B92:C92"/>
    <mergeCell ref="B93:C93"/>
    <mergeCell ref="B94:C94"/>
    <mergeCell ref="B95:C95"/>
    <mergeCell ref="B112:C112"/>
    <mergeCell ref="B113:C113"/>
    <mergeCell ref="B114:C114"/>
    <mergeCell ref="B115:C115"/>
    <mergeCell ref="B116:C116"/>
    <mergeCell ref="B117:C117"/>
    <mergeCell ref="B104:C104"/>
    <mergeCell ref="B105:C105"/>
    <mergeCell ref="B106:C106"/>
    <mergeCell ref="B107:C107"/>
    <mergeCell ref="B108:C108"/>
    <mergeCell ref="B109:C109"/>
    <mergeCell ref="B126:C126"/>
    <mergeCell ref="B127:C127"/>
    <mergeCell ref="B128:C128"/>
    <mergeCell ref="B129:C129"/>
    <mergeCell ref="B130:C130"/>
    <mergeCell ref="B131:C131"/>
    <mergeCell ref="B118:C118"/>
    <mergeCell ref="B119:C119"/>
    <mergeCell ref="B120:C120"/>
    <mergeCell ref="B121:C121"/>
    <mergeCell ref="B124:C124"/>
    <mergeCell ref="B125:C125"/>
    <mergeCell ref="B140:C140"/>
    <mergeCell ref="B141:C141"/>
    <mergeCell ref="B142:C142"/>
    <mergeCell ref="B143:C143"/>
    <mergeCell ref="B144:C144"/>
    <mergeCell ref="B145:C145"/>
    <mergeCell ref="B132:C132"/>
    <mergeCell ref="B133:C133"/>
    <mergeCell ref="B136:C136"/>
    <mergeCell ref="B137:C137"/>
    <mergeCell ref="B138:C138"/>
    <mergeCell ref="B139:C139"/>
    <mergeCell ref="B154:C154"/>
    <mergeCell ref="B155:C155"/>
    <mergeCell ref="B156:C156"/>
    <mergeCell ref="B157:C157"/>
    <mergeCell ref="B160:C160"/>
    <mergeCell ref="D160:D161"/>
    <mergeCell ref="B148:C148"/>
    <mergeCell ref="B149:C149"/>
    <mergeCell ref="B150:C150"/>
    <mergeCell ref="B151:C151"/>
    <mergeCell ref="B152:C152"/>
    <mergeCell ref="B153:C153"/>
    <mergeCell ref="K160:K161"/>
    <mergeCell ref="L160:L161"/>
    <mergeCell ref="M160:M161"/>
    <mergeCell ref="N160:N161"/>
    <mergeCell ref="B168:C168"/>
    <mergeCell ref="B171:C171"/>
    <mergeCell ref="D171:D172"/>
    <mergeCell ref="E171:E172"/>
    <mergeCell ref="F171:F172"/>
    <mergeCell ref="G171:G172"/>
    <mergeCell ref="E160:E161"/>
    <mergeCell ref="F160:F161"/>
    <mergeCell ref="G160:G161"/>
    <mergeCell ref="H160:H161"/>
    <mergeCell ref="I160:I161"/>
    <mergeCell ref="J160:J161"/>
    <mergeCell ref="N171:N172"/>
    <mergeCell ref="B179:C179"/>
    <mergeCell ref="B187:C187"/>
    <mergeCell ref="B212:C212"/>
    <mergeCell ref="H171:H172"/>
    <mergeCell ref="I171:I172"/>
    <mergeCell ref="J171:J172"/>
    <mergeCell ref="K171:K172"/>
    <mergeCell ref="L171:L172"/>
    <mergeCell ref="M171:M172"/>
  </mergeCells>
  <phoneticPr fontId="14"/>
  <dataValidations xWindow="895" yWindow="402" count="5">
    <dataValidation allowBlank="1" showInputMessage="1" showErrorMessage="1" promptTitle="固定資産除却内容記入" prompt="投資に伴い除却する固定資産の内容を記入してください。" sqref="C173:C178"/>
    <dataValidation allowBlank="1" showInputMessage="1" showErrorMessage="1" promptTitle="コスト変動増減内容記入" prompt="投資に伴い変動するコストの具体的な内容を記入してください。" sqref="C162:C167"/>
    <dataValidation allowBlank="1" showInputMessage="1" showErrorMessage="1" promptTitle="案件の名称を直接入力してください。" prompt="投資案件の名称を直接入力してください。" sqref="H6:J13"/>
    <dataValidation type="list" allowBlank="1" showInputMessage="1" showErrorMessage="1" promptTitle="リストから選択してください。" prompt="資産の分類を選択してください。" sqref="B6:C13">
      <formula1>AssetCategory</formula1>
    </dataValidation>
    <dataValidation type="list" allowBlank="1" showInputMessage="1" showErrorMessage="1" promptTitle="リストより選択してください。" prompt="資産分類の詳細を選択してください。完全に合致するものが無い場合には類似の分類を選択してください。" sqref="D6:G13">
      <formula1>Asset_Detail</formula1>
    </dataValidation>
  </dataValidations>
  <pageMargins left="0.51181102362204722" right="0.31496062992125984" top="0.35433070866141736" bottom="0.15748031496062992" header="0.31496062992125984" footer="0.31496062992125984"/>
  <pageSetup paperSize="9" scale="61" fitToHeight="2" orientation="landscape" r:id="rId1"/>
  <rowBreaks count="2" manualBreakCount="2">
    <brk id="180" max="19" man="1"/>
    <brk id="687" max="17"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14999847407452621"/>
  </sheetPr>
  <dimension ref="A1:AD124"/>
  <sheetViews>
    <sheetView showFormulas="1" showGridLines="0" topLeftCell="X1" zoomScale="85" zoomScaleNormal="85" zoomScaleSheetLayoutView="90" zoomScalePageLayoutView="85" workbookViewId="0">
      <pane ySplit="4" topLeftCell="A94" activePane="bottomLeft" state="frozen"/>
      <selection activeCell="D11" sqref="D11:G11"/>
      <selection pane="bottomLeft" activeCell="AE122" sqref="AE122"/>
    </sheetView>
  </sheetViews>
  <sheetFormatPr defaultColWidth="8.875" defaultRowHeight="15" outlineLevelCol="1"/>
  <cols>
    <col min="1" max="1" width="1.375" style="98" customWidth="1"/>
    <col min="2" max="2" width="9" style="98" hidden="1" customWidth="1"/>
    <col min="3" max="3" width="10.5" style="98" customWidth="1"/>
    <col min="4" max="4" width="28.5" style="98" customWidth="1"/>
    <col min="5" max="5" width="19.125" style="99" bestFit="1" customWidth="1"/>
    <col min="6" max="6" width="38.875" style="98" hidden="1" customWidth="1" outlineLevel="1"/>
    <col min="7" max="11" width="12.5" style="98" hidden="1" customWidth="1" outlineLevel="1"/>
    <col min="12" max="12" width="6.625" style="100" customWidth="1" collapsed="1"/>
    <col min="13" max="13" width="10.625" style="100" customWidth="1"/>
    <col min="14" max="20" width="12.5" style="98" customWidth="1"/>
    <col min="21" max="22" width="9" style="98" customWidth="1"/>
    <col min="23" max="23" width="4" style="98" customWidth="1"/>
    <col min="24" max="30" width="12.5" style="98" customWidth="1"/>
    <col min="31" max="16384" width="8.875" style="98"/>
  </cols>
  <sheetData>
    <row r="1" spans="1:30">
      <c r="M1" s="100">
        <v>2</v>
      </c>
      <c r="N1" s="100">
        <v>3</v>
      </c>
      <c r="O1" s="100">
        <v>4</v>
      </c>
      <c r="P1" s="100">
        <v>5</v>
      </c>
      <c r="Q1" s="100">
        <v>6</v>
      </c>
      <c r="R1" s="100">
        <v>7</v>
      </c>
      <c r="S1" s="100">
        <v>8</v>
      </c>
      <c r="T1" s="100">
        <v>9</v>
      </c>
      <c r="X1" s="100">
        <v>3</v>
      </c>
      <c r="Y1" s="100">
        <v>4</v>
      </c>
      <c r="Z1" s="100">
        <v>5</v>
      </c>
      <c r="AA1" s="100">
        <v>6</v>
      </c>
      <c r="AB1" s="100">
        <v>7</v>
      </c>
      <c r="AC1" s="100">
        <v>8</v>
      </c>
      <c r="AD1" s="100">
        <v>9</v>
      </c>
    </row>
    <row r="2" spans="1:30" ht="12.75" customHeight="1">
      <c r="A2" s="101">
        <v>5</v>
      </c>
      <c r="K2" s="102" t="s">
        <v>162</v>
      </c>
      <c r="X2" s="189">
        <f>+'入力ｼｰﾄ Input Sheet'!AH236</f>
        <v>86454237</v>
      </c>
      <c r="Y2" s="189">
        <f>+'入力ｼｰﾄ Input Sheet'!AI236</f>
        <v>35420369</v>
      </c>
      <c r="Z2" s="189">
        <f>+'入力ｼｰﾄ Input Sheet'!AJ236</f>
        <v>37810530</v>
      </c>
      <c r="AA2" s="189">
        <f>+'入力ｼｰﾄ Input Sheet'!AK236</f>
        <v>48039453</v>
      </c>
      <c r="AB2" s="189">
        <f>+'入力ｼｰﾄ Input Sheet'!AL236</f>
        <v>62219040</v>
      </c>
      <c r="AC2" s="189">
        <f>+'入力ｼｰﾄ Input Sheet'!AM236</f>
        <v>16007521</v>
      </c>
      <c r="AD2" s="115">
        <f>SUM(X2:AC2)</f>
        <v>285951150</v>
      </c>
    </row>
    <row r="3" spans="1:30" ht="17.25" customHeight="1">
      <c r="A3" s="101"/>
      <c r="G3" s="396" t="s">
        <v>163</v>
      </c>
      <c r="H3" s="396"/>
      <c r="I3" s="396"/>
      <c r="J3" s="396"/>
      <c r="K3" s="396"/>
      <c r="M3" s="179" t="s">
        <v>164</v>
      </c>
      <c r="N3" s="180"/>
      <c r="O3" s="180"/>
      <c r="P3" s="180"/>
      <c r="Q3" s="180"/>
      <c r="R3" s="180"/>
      <c r="S3" s="180"/>
      <c r="T3" s="181"/>
      <c r="X3" s="180"/>
      <c r="Y3" s="180"/>
      <c r="Z3" s="180"/>
      <c r="AA3" s="180"/>
      <c r="AB3" s="180"/>
      <c r="AC3" s="180"/>
      <c r="AD3" s="181"/>
    </row>
    <row r="4" spans="1:30" s="100" customFormat="1" ht="17.25" customHeight="1">
      <c r="E4" s="106" t="s">
        <v>165</v>
      </c>
      <c r="F4" s="107" t="s">
        <v>166</v>
      </c>
      <c r="G4" s="108" t="s">
        <v>167</v>
      </c>
      <c r="H4" s="108" t="s">
        <v>168</v>
      </c>
      <c r="I4" s="108" t="s">
        <v>169</v>
      </c>
      <c r="J4" s="108" t="s">
        <v>170</v>
      </c>
      <c r="K4" s="108" t="s">
        <v>171</v>
      </c>
      <c r="M4" s="108" t="s">
        <v>172</v>
      </c>
      <c r="N4" s="108" t="s">
        <v>176</v>
      </c>
      <c r="O4" s="108" t="s">
        <v>177</v>
      </c>
      <c r="P4" s="108" t="s">
        <v>174</v>
      </c>
      <c r="Q4" s="108" t="s">
        <v>175</v>
      </c>
      <c r="R4" s="108" t="s">
        <v>173</v>
      </c>
      <c r="S4" s="108" t="s">
        <v>469</v>
      </c>
      <c r="T4" s="108" t="s">
        <v>171</v>
      </c>
      <c r="X4" s="108" t="s">
        <v>176</v>
      </c>
      <c r="Y4" s="108" t="s">
        <v>177</v>
      </c>
      <c r="Z4" s="108" t="s">
        <v>174</v>
      </c>
      <c r="AA4" s="108" t="s">
        <v>175</v>
      </c>
      <c r="AB4" s="108" t="s">
        <v>173</v>
      </c>
      <c r="AC4" s="108" t="s">
        <v>469</v>
      </c>
      <c r="AD4" s="108" t="s">
        <v>137</v>
      </c>
    </row>
    <row r="5" spans="1:30" ht="15" customHeight="1">
      <c r="B5" s="98" t="s">
        <v>178</v>
      </c>
      <c r="C5" s="109" t="s">
        <v>179</v>
      </c>
      <c r="D5" s="110" t="s">
        <v>180</v>
      </c>
      <c r="E5" s="111" t="s">
        <v>181</v>
      </c>
      <c r="F5" s="112"/>
      <c r="G5" s="113">
        <v>201690.69254300001</v>
      </c>
      <c r="H5" s="113">
        <v>89285.805273000005</v>
      </c>
      <c r="I5" s="113">
        <v>149614.40761600001</v>
      </c>
      <c r="J5" s="113">
        <v>125282.33712</v>
      </c>
      <c r="K5" s="114">
        <f>SUM(G5:J5)</f>
        <v>565873.2425520001</v>
      </c>
      <c r="L5" s="100" t="s">
        <v>182</v>
      </c>
      <c r="M5" s="113" t="str">
        <f>VLOOKUP($L5,'PL2'!$A$17:$H$43,M$1,0)</f>
        <v>×対象外</v>
      </c>
      <c r="N5" s="113">
        <f>+'入力ｼｰﾄ Input Sheet'!AN236/1000000</f>
        <v>100656.21917900001</v>
      </c>
      <c r="O5" s="113">
        <f>+'入力ｼｰﾄ Input Sheet'!AO236/1000000</f>
        <v>59904.182070000003</v>
      </c>
      <c r="P5" s="113">
        <f>+'入力ｼｰﾄ Input Sheet'!AP236/1000000</f>
        <v>60565.988384999997</v>
      </c>
      <c r="Q5" s="113">
        <f>+'入力ｼｰﾄ Input Sheet'!AQ236/1000000</f>
        <v>27332.798911999998</v>
      </c>
      <c r="R5" s="113">
        <f>+'入力ｼｰﾄ Input Sheet'!AR236/1000000</f>
        <v>145246.48709000001</v>
      </c>
      <c r="S5" s="113">
        <f>+'入力ｼｰﾄ Input Sheet'!AS236/1000000</f>
        <v>26960.277244000001</v>
      </c>
      <c r="T5" s="114">
        <f>SUM(N5:S5)</f>
        <v>420665.95288</v>
      </c>
      <c r="U5" s="115">
        <f t="shared" ref="U5:U14" si="0">K5-T5</f>
        <v>145207.2896720001</v>
      </c>
      <c r="X5" s="113">
        <f>+N5/X$2*1000000</f>
        <v>1164.2716733362647</v>
      </c>
      <c r="Y5" s="113">
        <f t="shared" ref="Y5:Y68" si="1">+O5/Y$2*1000000</f>
        <v>1691.2354038434778</v>
      </c>
      <c r="Z5" s="113">
        <f t="shared" ref="Z5:Z68" si="2">+P5/Z$2*1000000</f>
        <v>1601.8286013182042</v>
      </c>
      <c r="AA5" s="113">
        <f t="shared" ref="AA5:AA68" si="3">+Q5/AA$2*1000000</f>
        <v>568.96565645741214</v>
      </c>
      <c r="AB5" s="113">
        <f t="shared" ref="AB5:AB68" si="4">+R5/AB$2*1000000</f>
        <v>2334.4379323435401</v>
      </c>
      <c r="AC5" s="113">
        <f t="shared" ref="AC5:AC68" si="5">+S5/AC$2*1000000</f>
        <v>1684.2256364367724</v>
      </c>
      <c r="AD5" s="114">
        <f t="shared" ref="AD5:AD68" si="6">+T5/AD$2*1000000</f>
        <v>1471.1112470783908</v>
      </c>
    </row>
    <row r="6" spans="1:30">
      <c r="B6" s="98" t="s">
        <v>183</v>
      </c>
      <c r="C6" s="116"/>
      <c r="D6" s="110" t="s">
        <v>184</v>
      </c>
      <c r="E6" s="111" t="s">
        <v>181</v>
      </c>
      <c r="F6" s="112"/>
      <c r="G6" s="113">
        <v>7285.7885749999996</v>
      </c>
      <c r="H6" s="113">
        <v>10693.046050000001</v>
      </c>
      <c r="I6" s="113">
        <v>5593.9581799999996</v>
      </c>
      <c r="J6" s="113">
        <v>10624.757755000001</v>
      </c>
      <c r="K6" s="114">
        <f>SUM(G6:J6)</f>
        <v>34197.550559999996</v>
      </c>
      <c r="L6" s="170" t="s">
        <v>219</v>
      </c>
      <c r="M6" s="113" t="str">
        <f>VLOOKUP($L6,'PL2'!$A$17:$H$43,M$1,0)</f>
        <v>販売数%</v>
      </c>
      <c r="N6" s="113">
        <f>$K6*VLOOKUP($L6,'PL2'!$A$17:$H$43,N$1,0)</f>
        <v>10339.313544315073</v>
      </c>
      <c r="O6" s="113">
        <f>$K6*VLOOKUP($L6,'PL2'!$A$17:$H$43,O$1,0)</f>
        <v>4236.0249035144188</v>
      </c>
      <c r="P6" s="113">
        <f>$K6*VLOOKUP($L6,'PL2'!$A$17:$H$43,P$1,0)</f>
        <v>4521.871206228232</v>
      </c>
      <c r="Q6" s="113">
        <f>$K6*VLOOKUP($L6,'PL2'!$A$17:$H$43,Q$1,0)</f>
        <v>5745.1778455275407</v>
      </c>
      <c r="R6" s="113">
        <f>$K6*VLOOKUP($L6,'PL2'!$A$17:$H$43,R$1,0)</f>
        <v>7440.9558780361604</v>
      </c>
      <c r="S6" s="113">
        <f>$K6*VLOOKUP($L6,'PL2'!$A$17:$H$43,S$1,0)</f>
        <v>1914.2071823785711</v>
      </c>
      <c r="T6" s="114">
        <f t="shared" ref="T6:T9" si="7">SUM(N6:S6)</f>
        <v>34197.550560000003</v>
      </c>
      <c r="U6" s="115">
        <f t="shared" si="0"/>
        <v>0</v>
      </c>
      <c r="X6" s="113">
        <f t="shared" ref="X6:X69" si="8">+N6/X$2*1000000</f>
        <v>119.59290721997897</v>
      </c>
      <c r="Y6" s="113">
        <f t="shared" si="1"/>
        <v>119.59290721997895</v>
      </c>
      <c r="Z6" s="113">
        <f t="shared" si="2"/>
        <v>119.59290721997898</v>
      </c>
      <c r="AA6" s="113">
        <f t="shared" si="3"/>
        <v>119.59290721997898</v>
      </c>
      <c r="AB6" s="113">
        <f t="shared" si="4"/>
        <v>119.59290721997897</v>
      </c>
      <c r="AC6" s="113">
        <f t="shared" si="5"/>
        <v>119.58173800793834</v>
      </c>
      <c r="AD6" s="114">
        <f t="shared" si="6"/>
        <v>119.59228196844113</v>
      </c>
    </row>
    <row r="7" spans="1:30">
      <c r="B7" s="98" t="s">
        <v>185</v>
      </c>
      <c r="C7" s="116"/>
      <c r="D7" s="110" t="s">
        <v>186</v>
      </c>
      <c r="E7" s="111" t="s">
        <v>181</v>
      </c>
      <c r="F7" s="112"/>
      <c r="G7" s="113">
        <v>7446.6025099999997</v>
      </c>
      <c r="H7" s="113">
        <v>7024.8741289999998</v>
      </c>
      <c r="I7" s="113">
        <v>0</v>
      </c>
      <c r="J7" s="113">
        <v>761.40195700000004</v>
      </c>
      <c r="K7" s="114">
        <f>SUM(G7:J7)</f>
        <v>15232.878596</v>
      </c>
      <c r="L7" s="170" t="s">
        <v>219</v>
      </c>
      <c r="M7" s="113" t="str">
        <f>VLOOKUP($L7,'PL2'!$A$17:$H$43,M$1,0)</f>
        <v>販売数%</v>
      </c>
      <c r="N7" s="113">
        <f>$K7*VLOOKUP($L7,'PL2'!$A$17:$H$43,N$1,0)</f>
        <v>4605.5201442044454</v>
      </c>
      <c r="O7" s="113">
        <f>$K7*VLOOKUP($L7,'PL2'!$A$17:$H$43,O$1,0)</f>
        <v>1886.8852309072447</v>
      </c>
      <c r="P7" s="113">
        <f>$K7*VLOOKUP($L7,'PL2'!$A$17:$H$43,P$1,0)</f>
        <v>2014.2119532909244</v>
      </c>
      <c r="Q7" s="113">
        <f>$K7*VLOOKUP($L7,'PL2'!$A$17:$H$43,Q$1,0)</f>
        <v>2559.1188608611819</v>
      </c>
      <c r="R7" s="113">
        <f>$K7*VLOOKUP($L7,'PL2'!$A$17:$H$43,R$1,0)</f>
        <v>3314.4823436827292</v>
      </c>
      <c r="S7" s="113">
        <f>$K7*VLOOKUP($L7,'PL2'!$A$17:$H$43,S$1,0)</f>
        <v>852.66006305347526</v>
      </c>
      <c r="T7" s="114">
        <f t="shared" si="7"/>
        <v>15232.878596</v>
      </c>
      <c r="U7" s="115">
        <f t="shared" si="0"/>
        <v>0</v>
      </c>
      <c r="X7" s="113">
        <f t="shared" si="8"/>
        <v>53.271190678652864</v>
      </c>
      <c r="Y7" s="113">
        <f t="shared" si="1"/>
        <v>53.271190678652857</v>
      </c>
      <c r="Z7" s="113">
        <f t="shared" si="2"/>
        <v>53.271190678652857</v>
      </c>
      <c r="AA7" s="113">
        <f t="shared" si="3"/>
        <v>53.27119067865285</v>
      </c>
      <c r="AB7" s="113">
        <f t="shared" si="4"/>
        <v>53.271190678652857</v>
      </c>
      <c r="AC7" s="113">
        <f t="shared" si="5"/>
        <v>53.266215490423235</v>
      </c>
      <c r="AD7" s="114">
        <f t="shared" si="6"/>
        <v>53.270912168039892</v>
      </c>
    </row>
    <row r="8" spans="1:30">
      <c r="B8" s="98" t="s">
        <v>187</v>
      </c>
      <c r="C8" s="116"/>
      <c r="D8" s="110" t="s">
        <v>188</v>
      </c>
      <c r="E8" s="111" t="s">
        <v>181</v>
      </c>
      <c r="F8" s="112"/>
      <c r="G8" s="113">
        <v>-45504.251016000002</v>
      </c>
      <c r="H8" s="113">
        <v>0</v>
      </c>
      <c r="I8" s="113">
        <v>-29976.215413000002</v>
      </c>
      <c r="J8" s="113">
        <v>-32375.059135</v>
      </c>
      <c r="K8" s="114">
        <f>SUM(G8:J8)</f>
        <v>-107855.52556400001</v>
      </c>
      <c r="L8" s="100" t="s">
        <v>182</v>
      </c>
      <c r="M8" s="113" t="str">
        <f>VLOOKUP($L8,'PL2'!$A$17:$H$43,M$1,0)</f>
        <v>×対象外</v>
      </c>
      <c r="N8" s="113">
        <f>$K8*VLOOKUP($L8,'PL2'!$A$17:$H$43,N$1,0)</f>
        <v>0</v>
      </c>
      <c r="O8" s="113">
        <f>$K8*VLOOKUP($L8,'PL2'!$A$17:$H$43,O$1,0)</f>
        <v>0</v>
      </c>
      <c r="P8" s="113">
        <f>$K8*VLOOKUP($L8,'PL2'!$A$17:$H$43,P$1,0)</f>
        <v>0</v>
      </c>
      <c r="Q8" s="113">
        <f>$K8*VLOOKUP($L8,'PL2'!$A$17:$H$43,Q$1,0)</f>
        <v>0</v>
      </c>
      <c r="R8" s="113">
        <f>$K8*VLOOKUP($L8,'PL2'!$A$17:$H$43,R$1,0)</f>
        <v>0</v>
      </c>
      <c r="S8" s="113">
        <f>$K8*VLOOKUP($L8,'PL2'!$A$17:$H$43,S$1,0)</f>
        <v>0</v>
      </c>
      <c r="T8" s="114">
        <f t="shared" si="7"/>
        <v>0</v>
      </c>
      <c r="U8" s="115">
        <f t="shared" si="0"/>
        <v>-107855.52556400001</v>
      </c>
      <c r="X8" s="113">
        <f t="shared" si="8"/>
        <v>0</v>
      </c>
      <c r="Y8" s="113">
        <f t="shared" si="1"/>
        <v>0</v>
      </c>
      <c r="Z8" s="113">
        <f t="shared" si="2"/>
        <v>0</v>
      </c>
      <c r="AA8" s="113">
        <f t="shared" si="3"/>
        <v>0</v>
      </c>
      <c r="AB8" s="113">
        <f t="shared" si="4"/>
        <v>0</v>
      </c>
      <c r="AC8" s="113">
        <f t="shared" si="5"/>
        <v>0</v>
      </c>
      <c r="AD8" s="114">
        <f t="shared" si="6"/>
        <v>0</v>
      </c>
    </row>
    <row r="9" spans="1:30">
      <c r="B9" s="98" t="s">
        <v>189</v>
      </c>
      <c r="C9" s="116"/>
      <c r="D9" s="110" t="s">
        <v>190</v>
      </c>
      <c r="E9" s="111" t="s">
        <v>181</v>
      </c>
      <c r="F9" s="112"/>
      <c r="G9" s="113">
        <v>-2551.0593180000001</v>
      </c>
      <c r="H9" s="113">
        <v>0</v>
      </c>
      <c r="I9" s="113">
        <v>0</v>
      </c>
      <c r="J9" s="113">
        <v>-768.68177400000002</v>
      </c>
      <c r="K9" s="114">
        <f>SUM(G9:J9)</f>
        <v>-3319.7410920000002</v>
      </c>
      <c r="L9" s="170" t="s">
        <v>219</v>
      </c>
      <c r="M9" s="192" t="str">
        <f>VLOOKUP($L9,'PL2'!$A$17:$H$43,M$1,0)</f>
        <v>販売数%</v>
      </c>
      <c r="N9" s="192">
        <f>$V9*VLOOKUP($L9,'PL2'!$A$17:$H$43,N$1,0)</f>
        <v>-322.02333338888224</v>
      </c>
      <c r="O9" s="192">
        <f>$V9*VLOOKUP($L9,'PL2'!$A$17:$H$43,O$1,0)</f>
        <v>-131.93321335129275</v>
      </c>
      <c r="P9" s="192">
        <f>$V9*VLOOKUP($L9,'PL2'!$A$17:$H$43,P$1,0)</f>
        <v>-140.83604610148063</v>
      </c>
      <c r="Q9" s="192">
        <f>$V9*VLOOKUP($L9,'PL2'!$A$17:$H$43,Q$1,0)</f>
        <v>-178.93657183324095</v>
      </c>
      <c r="R9" s="192">
        <f>$V9*VLOOKUP($L9,'PL2'!$A$17:$H$43,R$1,0)</f>
        <v>-231.75246646449725</v>
      </c>
      <c r="S9" s="192">
        <f>$V9*VLOOKUP($L9,'PL2'!$A$17:$H$43,S$1,0)</f>
        <v>-59.618984860500433</v>
      </c>
      <c r="T9" s="114">
        <f t="shared" si="7"/>
        <v>-1065.1006159998942</v>
      </c>
      <c r="U9" s="115">
        <f t="shared" si="0"/>
        <v>-2254.640476000106</v>
      </c>
      <c r="V9" s="115">
        <f>K10-SUM(T5:T7,T20)</f>
        <v>-1065.1006159998942</v>
      </c>
      <c r="X9" s="192">
        <f t="shared" si="8"/>
        <v>-3.7247837071175844</v>
      </c>
      <c r="Y9" s="192">
        <f t="shared" si="1"/>
        <v>-3.724783707117584</v>
      </c>
      <c r="Z9" s="192">
        <f t="shared" si="2"/>
        <v>-3.7247837071175844</v>
      </c>
      <c r="AA9" s="192">
        <f t="shared" si="3"/>
        <v>-3.724783707117584</v>
      </c>
      <c r="AB9" s="192">
        <f t="shared" si="4"/>
        <v>-3.724783707117584</v>
      </c>
      <c r="AC9" s="192">
        <f t="shared" si="5"/>
        <v>-3.7244358361610415</v>
      </c>
      <c r="AD9" s="114">
        <f t="shared" si="6"/>
        <v>-3.7247642333310926</v>
      </c>
    </row>
    <row r="10" spans="1:30">
      <c r="B10" s="98" t="s">
        <v>191</v>
      </c>
      <c r="C10" s="117" t="s">
        <v>192</v>
      </c>
      <c r="D10" s="118"/>
      <c r="E10" s="119"/>
      <c r="F10" s="120"/>
      <c r="G10" s="121">
        <v>168367.77329400001</v>
      </c>
      <c r="H10" s="121">
        <v>107003.72545200001</v>
      </c>
      <c r="I10" s="121">
        <v>125232.150383</v>
      </c>
      <c r="J10" s="121">
        <v>103524.755923</v>
      </c>
      <c r="K10" s="121">
        <f>SUM(K5:K9)</f>
        <v>504128.40505200013</v>
      </c>
      <c r="M10" s="122"/>
      <c r="N10" s="121">
        <f>SUM(N5:N9)</f>
        <v>115279.02953413065</v>
      </c>
      <c r="O10" s="121">
        <f t="shared" ref="O10:T10" si="9">SUM(O5:O9)</f>
        <v>65895.158991070362</v>
      </c>
      <c r="P10" s="121">
        <f t="shared" si="9"/>
        <v>66961.235498417678</v>
      </c>
      <c r="Q10" s="121">
        <f t="shared" si="9"/>
        <v>35458.159046555484</v>
      </c>
      <c r="R10" s="121">
        <f t="shared" si="9"/>
        <v>155770.17284525439</v>
      </c>
      <c r="S10" s="121">
        <f t="shared" si="9"/>
        <v>29667.525504571546</v>
      </c>
      <c r="T10" s="121">
        <f t="shared" si="9"/>
        <v>469031.28142000013</v>
      </c>
      <c r="U10" s="115">
        <f t="shared" si="0"/>
        <v>35097.123632000003</v>
      </c>
      <c r="X10" s="121">
        <f t="shared" si="8"/>
        <v>1333.4109875277788</v>
      </c>
      <c r="Y10" s="121">
        <f t="shared" si="1"/>
        <v>1860.3747180349917</v>
      </c>
      <c r="Z10" s="121">
        <f t="shared" si="2"/>
        <v>1770.9679155097185</v>
      </c>
      <c r="AA10" s="121">
        <f t="shared" si="3"/>
        <v>738.1049706489265</v>
      </c>
      <c r="AB10" s="121">
        <f t="shared" si="4"/>
        <v>2503.5772465350542</v>
      </c>
      <c r="AC10" s="121">
        <f t="shared" si="5"/>
        <v>1853.349154098973</v>
      </c>
      <c r="AD10" s="121">
        <f t="shared" si="6"/>
        <v>1640.2496769815407</v>
      </c>
    </row>
    <row r="11" spans="1:30">
      <c r="B11" s="98" t="s">
        <v>193</v>
      </c>
      <c r="C11" s="116" t="s">
        <v>194</v>
      </c>
      <c r="D11" s="110" t="s">
        <v>195</v>
      </c>
      <c r="E11" s="111" t="s">
        <v>181</v>
      </c>
      <c r="F11" s="112"/>
      <c r="G11" s="113">
        <v>104202.722761</v>
      </c>
      <c r="H11" s="113">
        <v>59461.961410999997</v>
      </c>
      <c r="I11" s="113">
        <v>78784.997061999995</v>
      </c>
      <c r="J11" s="113">
        <v>66280.816258000006</v>
      </c>
      <c r="K11" s="114">
        <f>SUM(G11:J11)</f>
        <v>308730.49749199999</v>
      </c>
      <c r="L11" s="100" t="s">
        <v>182</v>
      </c>
      <c r="M11" s="113" t="str">
        <f>VLOOKUP($L11,'PL2'!$A$17:$H$43,M$1,0)</f>
        <v>×対象外</v>
      </c>
      <c r="N11" s="113">
        <f>+'入力ｼｰﾄ Input Sheet'!AT236/1000000</f>
        <v>66364.467573999995</v>
      </c>
      <c r="O11" s="113">
        <f>+'入力ｼｰﾄ Input Sheet'!AU236/1000000</f>
        <v>37812.215644000004</v>
      </c>
      <c r="P11" s="113">
        <f>+'入力ｼｰﾄ Input Sheet'!AV236/1000000</f>
        <v>40679.545817999999</v>
      </c>
      <c r="Q11" s="113">
        <f>+'入力ｼｰﾄ Input Sheet'!AW236/1000000</f>
        <v>13466.012656000001</v>
      </c>
      <c r="R11" s="113">
        <f>+'入力ｼｰﾄ Input Sheet'!AX236/1000000</f>
        <v>80943.990483999994</v>
      </c>
      <c r="S11" s="113">
        <f>+'入力ｼｰﾄ Input Sheet'!AY236/1000000</f>
        <v>16598.761387999999</v>
      </c>
      <c r="T11" s="114">
        <f t="shared" ref="T11:T14" si="10">SUM(N11:S11)</f>
        <v>255864.99356399995</v>
      </c>
      <c r="U11" s="115">
        <f t="shared" si="0"/>
        <v>52865.503928000049</v>
      </c>
      <c r="X11" s="113">
        <f t="shared" si="8"/>
        <v>767.6253920788173</v>
      </c>
      <c r="Y11" s="113">
        <f t="shared" si="1"/>
        <v>1067.5274343979875</v>
      </c>
      <c r="Z11" s="113">
        <f t="shared" si="2"/>
        <v>1075.8787517128164</v>
      </c>
      <c r="AA11" s="113">
        <f t="shared" si="3"/>
        <v>280.31153177368611</v>
      </c>
      <c r="AB11" s="113">
        <f t="shared" si="4"/>
        <v>1300.9520957571829</v>
      </c>
      <c r="AC11" s="113">
        <f t="shared" si="5"/>
        <v>1036.9351624152173</v>
      </c>
      <c r="AD11" s="114">
        <f t="shared" si="6"/>
        <v>894.78567777748037</v>
      </c>
    </row>
    <row r="12" spans="1:30">
      <c r="B12" s="98" t="s">
        <v>196</v>
      </c>
      <c r="C12" s="116"/>
      <c r="D12" s="110" t="s">
        <v>197</v>
      </c>
      <c r="E12" s="111" t="s">
        <v>181</v>
      </c>
      <c r="F12" s="112"/>
      <c r="G12" s="113">
        <v>7252.6711130000003</v>
      </c>
      <c r="H12" s="113">
        <v>10689.030122</v>
      </c>
      <c r="I12" s="113">
        <v>5534.1060939999998</v>
      </c>
      <c r="J12" s="113">
        <v>10617.315895</v>
      </c>
      <c r="K12" s="114">
        <f>SUM(G12:J12)</f>
        <v>34093.123223999995</v>
      </c>
      <c r="L12" s="170" t="s">
        <v>219</v>
      </c>
      <c r="M12" s="113" t="str">
        <f>VLOOKUP($L12,'PL2'!$A$17:$H$43,M$1,0)</f>
        <v>販売数%</v>
      </c>
      <c r="N12" s="113">
        <f>$K12*VLOOKUP($L12,'PL2'!$A$17:$H$43,N$1,0)</f>
        <v>10307.740903824137</v>
      </c>
      <c r="O12" s="113">
        <f>$K12*VLOOKUP($L12,'PL2'!$A$17:$H$43,O$1,0)</f>
        <v>4223.0895678351126</v>
      </c>
      <c r="P12" s="113">
        <f>$K12*VLOOKUP($L12,'PL2'!$A$17:$H$43,P$1,0)</f>
        <v>4508.0629961059012</v>
      </c>
      <c r="Q12" s="113">
        <f>$K12*VLOOKUP($L12,'PL2'!$A$17:$H$43,Q$1,0)</f>
        <v>5727.6340855964881</v>
      </c>
      <c r="R12" s="113">
        <f>$K12*VLOOKUP($L12,'PL2'!$A$17:$H$43,R$1,0)</f>
        <v>7418.2338062236331</v>
      </c>
      <c r="S12" s="113">
        <f>$K12*VLOOKUP($L12,'PL2'!$A$17:$H$43,S$1,0)</f>
        <v>1908.3618644147261</v>
      </c>
      <c r="T12" s="114">
        <f t="shared" si="10"/>
        <v>34093.123224000003</v>
      </c>
      <c r="U12" s="115">
        <f t="shared" si="0"/>
        <v>0</v>
      </c>
      <c r="X12" s="113">
        <f t="shared" si="8"/>
        <v>119.22771238874199</v>
      </c>
      <c r="Y12" s="113">
        <f t="shared" si="1"/>
        <v>119.22771238874198</v>
      </c>
      <c r="Z12" s="113">
        <f t="shared" si="2"/>
        <v>119.22771238874201</v>
      </c>
      <c r="AA12" s="113">
        <f t="shared" si="3"/>
        <v>119.22771238874198</v>
      </c>
      <c r="AB12" s="113">
        <f t="shared" si="4"/>
        <v>119.22771238874198</v>
      </c>
      <c r="AC12" s="113">
        <f t="shared" si="5"/>
        <v>119.21657728356104</v>
      </c>
      <c r="AD12" s="114">
        <f t="shared" si="6"/>
        <v>119.22708904650324</v>
      </c>
    </row>
    <row r="13" spans="1:30">
      <c r="B13" s="98" t="s">
        <v>198</v>
      </c>
      <c r="C13" s="116"/>
      <c r="D13" s="110" t="s">
        <v>199</v>
      </c>
      <c r="E13" s="111" t="s">
        <v>181</v>
      </c>
      <c r="F13" s="112"/>
      <c r="G13" s="113">
        <v>-18778.072482</v>
      </c>
      <c r="H13" s="113">
        <v>-9644.4720610000004</v>
      </c>
      <c r="I13" s="113">
        <v>-10962.655409000001</v>
      </c>
      <c r="J13" s="113">
        <v>-10336.445935</v>
      </c>
      <c r="K13" s="114">
        <f>SUM(G13:J13)</f>
        <v>-49721.645887000006</v>
      </c>
      <c r="L13" s="170" t="s">
        <v>219</v>
      </c>
      <c r="M13" s="113" t="str">
        <f>VLOOKUP($L13,'PL2'!$A$17:$H$43,M$1,0)</f>
        <v>販売数%</v>
      </c>
      <c r="N13" s="192">
        <f>$V13*VLOOKUP($L13,'PL2'!$A$17:$H$43,N$1,0)</f>
        <v>950.51644028377029</v>
      </c>
      <c r="O13" s="192">
        <f>$V13*VLOOKUP($L13,'PL2'!$A$17:$H$43,O$1,0)</f>
        <v>389.42733431812724</v>
      </c>
      <c r="P13" s="192">
        <f>$V13*VLOOKUP($L13,'PL2'!$A$17:$H$43,P$1,0)</f>
        <v>415.70583036714214</v>
      </c>
      <c r="Q13" s="192">
        <f>$V13*VLOOKUP($L13,'PL2'!$A$17:$H$43,Q$1,0)</f>
        <v>528.16717194253283</v>
      </c>
      <c r="R13" s="192">
        <f>$V13*VLOOKUP($L13,'PL2'!$A$17:$H$43,R$1,0)</f>
        <v>684.06387553537149</v>
      </c>
      <c r="S13" s="192">
        <f>$V13*VLOOKUP($L13,'PL2'!$A$17:$H$43,S$1,0)</f>
        <v>175.97738855308472</v>
      </c>
      <c r="T13" s="114">
        <f t="shared" si="10"/>
        <v>3143.8580410000291</v>
      </c>
      <c r="U13" s="115">
        <f t="shared" si="0"/>
        <v>-52865.503928000035</v>
      </c>
      <c r="V13" s="115">
        <f>K15-SUM(T11:T12,T14)</f>
        <v>3143.8580410000286</v>
      </c>
      <c r="X13" s="192">
        <f t="shared" si="8"/>
        <v>10.99444600134254</v>
      </c>
      <c r="Y13" s="192">
        <f t="shared" si="1"/>
        <v>10.994446001342538</v>
      </c>
      <c r="Z13" s="192">
        <f t="shared" si="2"/>
        <v>10.99444600134254</v>
      </c>
      <c r="AA13" s="192">
        <f t="shared" si="3"/>
        <v>10.994446001342538</v>
      </c>
      <c r="AB13" s="192">
        <f t="shared" si="4"/>
        <v>10.994446001342538</v>
      </c>
      <c r="AC13" s="192">
        <f t="shared" si="5"/>
        <v>10.993419190459578</v>
      </c>
      <c r="AD13" s="114">
        <f t="shared" si="6"/>
        <v>10.994388520556846</v>
      </c>
    </row>
    <row r="14" spans="1:30">
      <c r="B14" s="98" t="s">
        <v>200</v>
      </c>
      <c r="C14" s="125"/>
      <c r="D14" s="110" t="s">
        <v>201</v>
      </c>
      <c r="E14" s="111" t="s">
        <v>181</v>
      </c>
      <c r="F14" s="112"/>
      <c r="G14" s="113">
        <v>6533.7987659999999</v>
      </c>
      <c r="H14" s="113">
        <v>6800.98675</v>
      </c>
      <c r="I14" s="113">
        <v>465.50266499999998</v>
      </c>
      <c r="J14" s="113">
        <v>110.491359</v>
      </c>
      <c r="K14" s="114">
        <f>SUM(G14:J14)</f>
        <v>13910.77954</v>
      </c>
      <c r="L14" s="170" t="s">
        <v>219</v>
      </c>
      <c r="M14" s="113" t="str">
        <f>VLOOKUP($L14,'PL2'!$A$17:$H$43,M$1,0)</f>
        <v>販売数%</v>
      </c>
      <c r="N14" s="113">
        <f>$K14*VLOOKUP($L14,'PL2'!$A$17:$H$43,N$1,0)</f>
        <v>4205.7957062613386</v>
      </c>
      <c r="O14" s="113">
        <f>$K14*VLOOKUP($L14,'PL2'!$A$17:$H$43,O$1,0)</f>
        <v>1723.1178138139394</v>
      </c>
      <c r="P14" s="113">
        <f>$K14*VLOOKUP($L14,'PL2'!$A$17:$H$43,P$1,0)</f>
        <v>1839.393536322176</v>
      </c>
      <c r="Q14" s="113">
        <f>$K14*VLOOKUP($L14,'PL2'!$A$17:$H$43,Q$1,0)</f>
        <v>2337.0066311329929</v>
      </c>
      <c r="R14" s="113">
        <f>$K14*VLOOKUP($L14,'PL2'!$A$17:$H$43,R$1,0)</f>
        <v>3026.8102566182201</v>
      </c>
      <c r="S14" s="113">
        <f>$K14*VLOOKUP($L14,'PL2'!$A$17:$H$43,S$1,0)</f>
        <v>778.65559585133281</v>
      </c>
      <c r="T14" s="114">
        <f t="shared" si="10"/>
        <v>13910.779540000001</v>
      </c>
      <c r="U14" s="115">
        <f t="shared" si="0"/>
        <v>0</v>
      </c>
      <c r="X14" s="113">
        <f t="shared" si="8"/>
        <v>48.647652818465552</v>
      </c>
      <c r="Y14" s="113">
        <f t="shared" si="1"/>
        <v>48.647652818465545</v>
      </c>
      <c r="Z14" s="113">
        <f t="shared" si="2"/>
        <v>48.647652818465545</v>
      </c>
      <c r="AA14" s="113">
        <f t="shared" si="3"/>
        <v>48.647652818465545</v>
      </c>
      <c r="AB14" s="113">
        <f t="shared" si="4"/>
        <v>48.647652818465545</v>
      </c>
      <c r="AC14" s="113">
        <f t="shared" si="5"/>
        <v>48.643109439077591</v>
      </c>
      <c r="AD14" s="114">
        <f t="shared" si="6"/>
        <v>48.647398480474727</v>
      </c>
    </row>
    <row r="15" spans="1:30">
      <c r="C15" s="117" t="s">
        <v>202</v>
      </c>
      <c r="D15" s="118"/>
      <c r="E15" s="119"/>
      <c r="F15" s="120"/>
      <c r="G15" s="121">
        <v>99211.120158000005</v>
      </c>
      <c r="H15" s="121">
        <v>67307.506221999996</v>
      </c>
      <c r="I15" s="121">
        <v>73821.950412000006</v>
      </c>
      <c r="J15" s="121">
        <v>66672.177577000024</v>
      </c>
      <c r="K15" s="121">
        <f>SUM(K11:K14)</f>
        <v>307012.75436899997</v>
      </c>
      <c r="M15" s="122"/>
      <c r="N15" s="121">
        <f>SUM(N11:N14)</f>
        <v>81828.520624369237</v>
      </c>
      <c r="O15" s="121">
        <f t="shared" ref="O15:T15" si="11">SUM(O11:O14)</f>
        <v>44147.850359967182</v>
      </c>
      <c r="P15" s="121">
        <f t="shared" si="11"/>
        <v>47442.70818079522</v>
      </c>
      <c r="Q15" s="121">
        <f t="shared" si="11"/>
        <v>22058.820544672013</v>
      </c>
      <c r="R15" s="121">
        <f t="shared" si="11"/>
        <v>92073.098422377225</v>
      </c>
      <c r="S15" s="121">
        <f t="shared" si="11"/>
        <v>19461.756236819143</v>
      </c>
      <c r="T15" s="121">
        <f t="shared" si="11"/>
        <v>307012.75436899997</v>
      </c>
      <c r="U15" s="115">
        <f t="shared" ref="U15:U16" si="12">K15-T15</f>
        <v>0</v>
      </c>
      <c r="X15" s="121">
        <f t="shared" si="8"/>
        <v>946.49520328736742</v>
      </c>
      <c r="Y15" s="121">
        <f t="shared" si="1"/>
        <v>1246.3972456065374</v>
      </c>
      <c r="Z15" s="121">
        <f t="shared" si="2"/>
        <v>1254.7485629213666</v>
      </c>
      <c r="AA15" s="121">
        <f t="shared" si="3"/>
        <v>459.18134298223617</v>
      </c>
      <c r="AB15" s="121">
        <f t="shared" si="4"/>
        <v>1479.821906965733</v>
      </c>
      <c r="AC15" s="121">
        <f t="shared" si="5"/>
        <v>1215.7882683283153</v>
      </c>
      <c r="AD15" s="121">
        <f t="shared" si="6"/>
        <v>1073.6545538250152</v>
      </c>
    </row>
    <row r="16" spans="1:30">
      <c r="C16" s="117" t="s">
        <v>203</v>
      </c>
      <c r="D16" s="118"/>
      <c r="E16" s="119"/>
      <c r="F16" s="120"/>
      <c r="G16" s="121">
        <v>69156.653136000008</v>
      </c>
      <c r="H16" s="121">
        <v>39696.219230000017</v>
      </c>
      <c r="I16" s="121">
        <v>51410.199970999995</v>
      </c>
      <c r="J16" s="121">
        <v>36852.57834599998</v>
      </c>
      <c r="K16" s="121">
        <f>K10-K15</f>
        <v>197115.65068300016</v>
      </c>
      <c r="M16" s="122"/>
      <c r="N16" s="121">
        <f t="shared" ref="N16:T16" si="13">N10-N15</f>
        <v>33450.508909761411</v>
      </c>
      <c r="O16" s="121">
        <f t="shared" si="13"/>
        <v>21747.30863110318</v>
      </c>
      <c r="P16" s="121">
        <f t="shared" si="13"/>
        <v>19518.527317622458</v>
      </c>
      <c r="Q16" s="121">
        <f t="shared" si="13"/>
        <v>13399.338501883471</v>
      </c>
      <c r="R16" s="121">
        <f t="shared" si="13"/>
        <v>63697.074422877165</v>
      </c>
      <c r="S16" s="121">
        <f t="shared" si="13"/>
        <v>10205.769267752403</v>
      </c>
      <c r="T16" s="121">
        <f t="shared" si="13"/>
        <v>162018.52705100016</v>
      </c>
      <c r="U16" s="115">
        <f t="shared" si="12"/>
        <v>35097.123632000003</v>
      </c>
      <c r="X16" s="121">
        <f t="shared" si="8"/>
        <v>386.91578424041165</v>
      </c>
      <c r="Y16" s="121">
        <f t="shared" si="1"/>
        <v>613.97747242845435</v>
      </c>
      <c r="Z16" s="121">
        <f t="shared" si="2"/>
        <v>516.21935258835185</v>
      </c>
      <c r="AA16" s="121">
        <f t="shared" si="3"/>
        <v>278.92362766669038</v>
      </c>
      <c r="AB16" s="121">
        <f t="shared" si="4"/>
        <v>1023.7553395693209</v>
      </c>
      <c r="AC16" s="121">
        <f t="shared" si="5"/>
        <v>637.56088577065759</v>
      </c>
      <c r="AD16" s="121">
        <f t="shared" si="6"/>
        <v>566.59512315652569</v>
      </c>
    </row>
    <row r="17" spans="1:30">
      <c r="A17" s="98">
        <v>1</v>
      </c>
      <c r="C17" s="126" t="s">
        <v>204</v>
      </c>
      <c r="D17" s="110" t="s">
        <v>205</v>
      </c>
      <c r="E17" s="111" t="s">
        <v>185</v>
      </c>
      <c r="F17" s="112" t="s">
        <v>206</v>
      </c>
      <c r="G17" s="113">
        <v>2689.9670369999999</v>
      </c>
      <c r="H17" s="113">
        <v>744.78226944092194</v>
      </c>
      <c r="I17" s="113">
        <v>1683.2471989999999</v>
      </c>
      <c r="J17" s="113">
        <v>1098.6777489999999</v>
      </c>
      <c r="K17" s="114">
        <f t="shared" ref="K17:K35" si="14">SUM(G17:J17)</f>
        <v>6216.6742544409226</v>
      </c>
      <c r="L17" s="170" t="s">
        <v>472</v>
      </c>
      <c r="M17" s="113" t="str">
        <f>VLOOKUP($L17,'PL2'!$A$17:$H$43,M$1,0)</f>
        <v>販売数B%</v>
      </c>
      <c r="N17" s="113">
        <f>$K17*VLOOKUP($L17,'PL2'!$A$17:$H$43,N$1,0)</f>
        <v>2175.522087051876</v>
      </c>
      <c r="O17" s="113">
        <f>$K17*VLOOKUP($L17,'PL2'!$A$17:$H$43,O$1,0)</f>
        <v>891.3131127515195</v>
      </c>
      <c r="P17" s="113">
        <f>$K17*VLOOKUP($L17,'PL2'!$A$17:$H$43,P$1,0)</f>
        <v>951.45878319575695</v>
      </c>
      <c r="Q17" s="113">
        <f>$K17*VLOOKUP($L17,'PL2'!$A$17:$H$43,Q$1,0)</f>
        <v>229.93586953130287</v>
      </c>
      <c r="R17" s="113">
        <f>$K17*VLOOKUP($L17,'PL2'!$A$17:$H$43,R$1,0)</f>
        <v>1565.6710469281472</v>
      </c>
      <c r="S17" s="113">
        <f>$K17*VLOOKUP($L17,'PL2'!$A$17:$H$43,S$1,0)</f>
        <v>402.77335498231969</v>
      </c>
      <c r="T17" s="114">
        <f t="shared" ref="T17:T35" si="15">SUM(N17:S17)</f>
        <v>6216.6742544409217</v>
      </c>
      <c r="U17" s="115">
        <f t="shared" ref="U17:U35" si="16">K17-T17</f>
        <v>0</v>
      </c>
      <c r="V17" s="98" t="s">
        <v>460</v>
      </c>
      <c r="X17" s="113">
        <f t="shared" si="8"/>
        <v>25.16385734862105</v>
      </c>
      <c r="Y17" s="113">
        <f t="shared" si="1"/>
        <v>25.163857348621057</v>
      </c>
      <c r="Z17" s="113">
        <f t="shared" si="2"/>
        <v>25.163857348621057</v>
      </c>
      <c r="AA17" s="113">
        <f t="shared" si="3"/>
        <v>4.7863964964651631</v>
      </c>
      <c r="AB17" s="113">
        <f t="shared" si="4"/>
        <v>25.16385734862105</v>
      </c>
      <c r="AC17" s="113">
        <f t="shared" si="5"/>
        <v>25.161507205414235</v>
      </c>
      <c r="AD17" s="114">
        <f t="shared" si="6"/>
        <v>21.740336607986791</v>
      </c>
    </row>
    <row r="18" spans="1:30">
      <c r="A18" s="98">
        <v>2</v>
      </c>
      <c r="C18" s="116"/>
      <c r="D18" s="110" t="s">
        <v>208</v>
      </c>
      <c r="E18" s="111" t="s">
        <v>185</v>
      </c>
      <c r="F18" s="112" t="s">
        <v>209</v>
      </c>
      <c r="G18" s="113">
        <v>1844.321704</v>
      </c>
      <c r="H18" s="113">
        <v>1103.2412682319023</v>
      </c>
      <c r="I18" s="113">
        <v>942.00421500000004</v>
      </c>
      <c r="J18" s="113">
        <v>1390.6984319999999</v>
      </c>
      <c r="K18" s="114">
        <f t="shared" si="14"/>
        <v>5280.2656192319018</v>
      </c>
      <c r="L18" s="170" t="s">
        <v>472</v>
      </c>
      <c r="M18" s="113" t="str">
        <f>VLOOKUP($L18,'PL2'!$A$17:$H$43,M$1,0)</f>
        <v>販売数B%</v>
      </c>
      <c r="N18" s="113">
        <f>$K18*VLOOKUP($L18,'PL2'!$A$17:$H$43,N$1,0)</f>
        <v>1847.8263473325148</v>
      </c>
      <c r="O18" s="113">
        <f>$K18*VLOOKUP($L18,'PL2'!$A$17:$H$43,O$1,0)</f>
        <v>757.0559100584029</v>
      </c>
      <c r="P18" s="113">
        <f>$K18*VLOOKUP($L18,'PL2'!$A$17:$H$43,P$1,0)</f>
        <v>808.14192531253821</v>
      </c>
      <c r="Q18" s="113">
        <f>$K18*VLOOKUP($L18,'PL2'!$A$17:$H$43,Q$1,0)</f>
        <v>195.30096267260816</v>
      </c>
      <c r="R18" s="113">
        <f>$K18*VLOOKUP($L18,'PL2'!$A$17:$H$43,R$1,0)</f>
        <v>1329.8362857303989</v>
      </c>
      <c r="S18" s="113">
        <f>$K18*VLOOKUP($L18,'PL2'!$A$17:$H$43,S$1,0)</f>
        <v>342.10418812543872</v>
      </c>
      <c r="T18" s="114">
        <f t="shared" si="15"/>
        <v>5280.2656192319018</v>
      </c>
      <c r="U18" s="115">
        <f t="shared" si="16"/>
        <v>0</v>
      </c>
      <c r="V18" s="98" t="s">
        <v>460</v>
      </c>
      <c r="X18" s="113">
        <f t="shared" si="8"/>
        <v>21.37346197772256</v>
      </c>
      <c r="Y18" s="113">
        <f t="shared" si="1"/>
        <v>21.37346197772256</v>
      </c>
      <c r="Z18" s="113">
        <f t="shared" si="2"/>
        <v>21.37346197772256</v>
      </c>
      <c r="AA18" s="113">
        <f t="shared" si="3"/>
        <v>4.065428527518999</v>
      </c>
      <c r="AB18" s="113">
        <f t="shared" si="4"/>
        <v>21.373461977722556</v>
      </c>
      <c r="AC18" s="113">
        <f t="shared" si="5"/>
        <v>21.371465833181709</v>
      </c>
      <c r="AD18" s="114">
        <f t="shared" si="6"/>
        <v>18.465621205691608</v>
      </c>
    </row>
    <row r="19" spans="1:30">
      <c r="A19" s="98">
        <v>3</v>
      </c>
      <c r="C19" s="116"/>
      <c r="D19" s="110" t="s">
        <v>210</v>
      </c>
      <c r="E19" s="111" t="s">
        <v>185</v>
      </c>
      <c r="F19" s="112" t="s">
        <v>211</v>
      </c>
      <c r="G19" s="113">
        <v>519.46099300000003</v>
      </c>
      <c r="H19" s="113">
        <v>408.19492128847065</v>
      </c>
      <c r="I19" s="113">
        <v>636.33054300000003</v>
      </c>
      <c r="J19" s="113">
        <v>184.981258</v>
      </c>
      <c r="K19" s="114">
        <f t="shared" si="14"/>
        <v>1748.9677152884708</v>
      </c>
      <c r="L19" s="170" t="s">
        <v>472</v>
      </c>
      <c r="M19" s="113" t="str">
        <f>VLOOKUP($L19,'PL2'!$A$17:$H$43,M$1,0)</f>
        <v>販売数B%</v>
      </c>
      <c r="N19" s="113">
        <f>$K19*VLOOKUP($L19,'PL2'!$A$17:$H$43,N$1,0)</f>
        <v>612.05038874807656</v>
      </c>
      <c r="O19" s="113">
        <f>$K19*VLOOKUP($L19,'PL2'!$A$17:$H$43,O$1,0)</f>
        <v>250.75752638994803</v>
      </c>
      <c r="P19" s="113">
        <f>$K19*VLOOKUP($L19,'PL2'!$A$17:$H$43,P$1,0)</f>
        <v>267.67860533279372</v>
      </c>
      <c r="Q19" s="113">
        <f>$K19*VLOOKUP($L19,'PL2'!$A$17:$H$43,Q$1,0)</f>
        <v>64.688995423839671</v>
      </c>
      <c r="R19" s="113">
        <f>$K19*VLOOKUP($L19,'PL2'!$A$17:$H$43,R$1,0)</f>
        <v>440.4779793445187</v>
      </c>
      <c r="S19" s="113">
        <f>$K19*VLOOKUP($L19,'PL2'!$A$17:$H$43,S$1,0)</f>
        <v>113.31422004929408</v>
      </c>
      <c r="T19" s="114">
        <f t="shared" si="15"/>
        <v>1748.9677152884708</v>
      </c>
      <c r="U19" s="115">
        <f t="shared" si="16"/>
        <v>0</v>
      </c>
      <c r="V19" s="98" t="s">
        <v>460</v>
      </c>
      <c r="X19" s="113">
        <f t="shared" si="8"/>
        <v>7.0794724467706143</v>
      </c>
      <c r="Y19" s="113">
        <f t="shared" si="1"/>
        <v>7.0794724467706143</v>
      </c>
      <c r="Z19" s="113">
        <f t="shared" si="2"/>
        <v>7.0794724467706143</v>
      </c>
      <c r="AA19" s="113">
        <f t="shared" si="3"/>
        <v>1.3465805995717661</v>
      </c>
      <c r="AB19" s="113">
        <f t="shared" si="4"/>
        <v>7.0794724467706134</v>
      </c>
      <c r="AC19" s="113">
        <f t="shared" si="5"/>
        <v>7.0788112693585772</v>
      </c>
      <c r="AD19" s="114">
        <f t="shared" si="6"/>
        <v>6.116316424286004</v>
      </c>
    </row>
    <row r="20" spans="1:30">
      <c r="A20" s="98">
        <v>4</v>
      </c>
      <c r="C20" s="116"/>
      <c r="D20" s="110" t="s">
        <v>212</v>
      </c>
      <c r="E20" s="111" t="s">
        <v>213</v>
      </c>
      <c r="F20" s="112" t="s">
        <v>214</v>
      </c>
      <c r="G20" s="113">
        <v>12202.0893</v>
      </c>
      <c r="H20" s="113">
        <v>7102.7695910000002</v>
      </c>
      <c r="I20" s="113">
        <v>9772.7812740000008</v>
      </c>
      <c r="J20" s="113">
        <v>6019.483467</v>
      </c>
      <c r="K20" s="114">
        <f t="shared" si="14"/>
        <v>35097.123632000003</v>
      </c>
      <c r="L20" s="170" t="s">
        <v>300</v>
      </c>
      <c r="M20" s="113" t="str">
        <f>VLOOKUP($L20,'PL2'!$A$17:$H$43,M$1,0)</f>
        <v>FSのみ</v>
      </c>
      <c r="N20" s="113">
        <f>$K20*VLOOKUP($L20,'PL2'!$A$17:$H$43,N$1,0)</f>
        <v>0</v>
      </c>
      <c r="O20" s="113">
        <f>$K20*VLOOKUP($L20,'PL2'!$A$17:$H$43,O$1,0)</f>
        <v>0</v>
      </c>
      <c r="P20" s="113">
        <f>$K20*VLOOKUP($L20,'PL2'!$A$17:$H$43,P$1,0)</f>
        <v>0</v>
      </c>
      <c r="Q20" s="113">
        <f>$K20*VLOOKUP($L20,'PL2'!$A$17:$H$43,Q$1,0)</f>
        <v>0</v>
      </c>
      <c r="R20" s="113">
        <f>$K20*VLOOKUP($L20,'PL2'!$A$17:$H$43,R$1,0)</f>
        <v>31403.98752473851</v>
      </c>
      <c r="S20" s="113">
        <f>$K20*VLOOKUP($L20,'PL2'!$A$17:$H$43,S$1,0)</f>
        <v>3693.1361072614923</v>
      </c>
      <c r="T20" s="114">
        <f t="shared" si="15"/>
        <v>35097.123632000003</v>
      </c>
      <c r="U20" s="115">
        <f t="shared" si="16"/>
        <v>0</v>
      </c>
      <c r="X20" s="113">
        <f t="shared" si="8"/>
        <v>0</v>
      </c>
      <c r="Y20" s="113">
        <f t="shared" si="1"/>
        <v>0</v>
      </c>
      <c r="Z20" s="113">
        <f t="shared" si="2"/>
        <v>0</v>
      </c>
      <c r="AA20" s="113">
        <f t="shared" si="3"/>
        <v>0</v>
      </c>
      <c r="AB20" s="113">
        <f t="shared" si="4"/>
        <v>504.73275583709597</v>
      </c>
      <c r="AC20" s="113">
        <f t="shared" si="5"/>
        <v>230.71255738233873</v>
      </c>
      <c r="AD20" s="114">
        <f t="shared" si="6"/>
        <v>122.73817969258037</v>
      </c>
    </row>
    <row r="21" spans="1:30">
      <c r="A21" s="98">
        <v>5</v>
      </c>
      <c r="C21" s="116"/>
      <c r="D21" s="110" t="s">
        <v>215</v>
      </c>
      <c r="E21" s="111" t="s">
        <v>185</v>
      </c>
      <c r="F21" s="112" t="s">
        <v>216</v>
      </c>
      <c r="G21" s="113">
        <v>1393.069101</v>
      </c>
      <c r="H21" s="113">
        <v>615.83467416715393</v>
      </c>
      <c r="I21" s="113">
        <v>828.46385399999997</v>
      </c>
      <c r="J21" s="113">
        <v>823.93240200000002</v>
      </c>
      <c r="K21" s="114">
        <f t="shared" si="14"/>
        <v>3661.300031167154</v>
      </c>
      <c r="L21" s="170" t="s">
        <v>300</v>
      </c>
      <c r="M21" s="113" t="str">
        <f>VLOOKUP($L21,'PL2'!$A$17:$H$43,M$1,0)</f>
        <v>FSのみ</v>
      </c>
      <c r="N21" s="113">
        <f>$K21*VLOOKUP($L21,'PL2'!$A$17:$H$43,N$1,0)</f>
        <v>0</v>
      </c>
      <c r="O21" s="113">
        <f>$K21*VLOOKUP($L21,'PL2'!$A$17:$H$43,O$1,0)</f>
        <v>0</v>
      </c>
      <c r="P21" s="113">
        <f>$K21*VLOOKUP($L21,'PL2'!$A$17:$H$43,P$1,0)</f>
        <v>0</v>
      </c>
      <c r="Q21" s="113">
        <f>$K21*VLOOKUP($L21,'PL2'!$A$17:$H$43,Q$1,0)</f>
        <v>0</v>
      </c>
      <c r="R21" s="113">
        <f>$K21*VLOOKUP($L21,'PL2'!$A$17:$H$43,R$1,0)</f>
        <v>3276.0354298169573</v>
      </c>
      <c r="S21" s="113">
        <f>$K21*VLOOKUP($L21,'PL2'!$A$17:$H$43,S$1,0)</f>
        <v>385.26460135019659</v>
      </c>
      <c r="T21" s="114">
        <f t="shared" si="15"/>
        <v>3661.300031167154</v>
      </c>
      <c r="U21" s="115">
        <f t="shared" si="16"/>
        <v>0</v>
      </c>
      <c r="V21" s="98" t="s">
        <v>460</v>
      </c>
      <c r="X21" s="113">
        <f t="shared" si="8"/>
        <v>0</v>
      </c>
      <c r="Y21" s="113">
        <f t="shared" si="1"/>
        <v>0</v>
      </c>
      <c r="Z21" s="113">
        <f t="shared" si="2"/>
        <v>0</v>
      </c>
      <c r="AA21" s="113">
        <f t="shared" si="3"/>
        <v>0</v>
      </c>
      <c r="AB21" s="113">
        <f t="shared" si="4"/>
        <v>52.653262246041677</v>
      </c>
      <c r="AC21" s="113">
        <f t="shared" si="5"/>
        <v>24.067724249757138</v>
      </c>
      <c r="AD21" s="114">
        <f t="shared" si="6"/>
        <v>12.803935326600904</v>
      </c>
    </row>
    <row r="22" spans="1:30">
      <c r="C22" s="116"/>
      <c r="D22" s="110" t="s">
        <v>217</v>
      </c>
      <c r="E22" s="127" t="s">
        <v>185</v>
      </c>
      <c r="F22" s="112" t="s">
        <v>218</v>
      </c>
      <c r="G22" s="113">
        <v>741.58706400000005</v>
      </c>
      <c r="H22" s="113">
        <v>398.7722028317088</v>
      </c>
      <c r="I22" s="113">
        <v>332.23105500000003</v>
      </c>
      <c r="J22" s="113">
        <v>432.19047699999999</v>
      </c>
      <c r="K22" s="114">
        <f t="shared" si="14"/>
        <v>1904.7807988317086</v>
      </c>
      <c r="L22" s="100" t="s">
        <v>219</v>
      </c>
      <c r="M22" s="113" t="str">
        <f>VLOOKUP($L22,'PL2'!$A$17:$H$43,M$1,0)</f>
        <v>販売数%</v>
      </c>
      <c r="N22" s="113">
        <f>$K22*VLOOKUP($L22,'PL2'!$A$17:$H$43,N$1,0)</f>
        <v>575.89288091725746</v>
      </c>
      <c r="O22" s="113">
        <f>$K22*VLOOKUP($L22,'PL2'!$A$17:$H$43,O$1,0)</f>
        <v>235.94376694993349</v>
      </c>
      <c r="P22" s="113">
        <f>$K22*VLOOKUP($L22,'PL2'!$A$17:$H$43,P$1,0)</f>
        <v>251.86521570606646</v>
      </c>
      <c r="Q22" s="113">
        <f>$K22*VLOOKUP($L22,'PL2'!$A$17:$H$43,Q$1,0)</f>
        <v>320.00258108644448</v>
      </c>
      <c r="R22" s="113">
        <f>$K22*VLOOKUP($L22,'PL2'!$A$17:$H$43,R$1,0)</f>
        <v>414.45628851603976</v>
      </c>
      <c r="S22" s="113">
        <f>$K22*VLOOKUP($L22,'PL2'!$A$17:$H$43,S$1,0)</f>
        <v>106.62006565596694</v>
      </c>
      <c r="T22" s="114">
        <f t="shared" si="15"/>
        <v>1904.7807988317088</v>
      </c>
      <c r="U22" s="115">
        <f t="shared" si="16"/>
        <v>0</v>
      </c>
      <c r="V22" s="98" t="s">
        <v>460</v>
      </c>
      <c r="X22" s="113">
        <f t="shared" si="8"/>
        <v>6.6612453119823085</v>
      </c>
      <c r="Y22" s="113">
        <f t="shared" si="1"/>
        <v>6.6612453119823085</v>
      </c>
      <c r="Z22" s="113">
        <f t="shared" si="2"/>
        <v>6.6612453119823094</v>
      </c>
      <c r="AA22" s="113">
        <f t="shared" si="3"/>
        <v>6.6612453119823094</v>
      </c>
      <c r="AB22" s="113">
        <f t="shared" si="4"/>
        <v>6.6612453119823085</v>
      </c>
      <c r="AC22" s="113">
        <f t="shared" si="5"/>
        <v>6.6606231943076599</v>
      </c>
      <c r="AD22" s="114">
        <f t="shared" si="6"/>
        <v>6.6612104858879171</v>
      </c>
    </row>
    <row r="23" spans="1:30">
      <c r="C23" s="116"/>
      <c r="D23" s="110" t="s">
        <v>220</v>
      </c>
      <c r="E23" s="127" t="s">
        <v>185</v>
      </c>
      <c r="F23" s="112" t="s">
        <v>221</v>
      </c>
      <c r="G23" s="113">
        <v>215.95182399999999</v>
      </c>
      <c r="H23" s="113">
        <v>44.649002908383082</v>
      </c>
      <c r="I23" s="113">
        <v>3.8801929999999998</v>
      </c>
      <c r="J23" s="113">
        <v>41.182575999999997</v>
      </c>
      <c r="K23" s="114">
        <f t="shared" si="14"/>
        <v>305.66359590838306</v>
      </c>
      <c r="L23" s="100" t="s">
        <v>222</v>
      </c>
      <c r="M23" s="113" t="str">
        <f>VLOOKUP($L23,'PL2'!$A$17:$H$43,M$1,0)</f>
        <v>拠点</v>
      </c>
      <c r="N23" s="113">
        <f>$K23*VLOOKUP($L23,'PL2'!$A$17:$H$43,N$1,0)</f>
        <v>105.4803347938156</v>
      </c>
      <c r="O23" s="113">
        <f>$K23*VLOOKUP($L23,'PL2'!$A$17:$H$43,O$1,0)</f>
        <v>0</v>
      </c>
      <c r="P23" s="113">
        <f>$K23*VLOOKUP($L23,'PL2'!$A$17:$H$43,P$1,0)</f>
        <v>46.131543132253988</v>
      </c>
      <c r="Q23" s="113">
        <f>$K23*VLOOKUP($L23,'PL2'!$A$17:$H$43,Q$1,0)</f>
        <v>58.611558688000088</v>
      </c>
      <c r="R23" s="113">
        <f>$K23*VLOOKUP($L23,'PL2'!$A$17:$H$43,R$1,0)</f>
        <v>75.911666073113395</v>
      </c>
      <c r="S23" s="113">
        <f>$K23*VLOOKUP($L23,'PL2'!$A$17:$H$43,S$1,0)</f>
        <v>19.528493221199987</v>
      </c>
      <c r="T23" s="114">
        <f t="shared" si="15"/>
        <v>305.66359590838306</v>
      </c>
      <c r="U23" s="115">
        <f t="shared" si="16"/>
        <v>0</v>
      </c>
      <c r="V23" s="98" t="s">
        <v>460</v>
      </c>
      <c r="X23" s="113">
        <f t="shared" si="8"/>
        <v>1.2200713169652471</v>
      </c>
      <c r="Y23" s="113">
        <f t="shared" si="1"/>
        <v>0</v>
      </c>
      <c r="Z23" s="113">
        <f t="shared" si="2"/>
        <v>1.2200713169652471</v>
      </c>
      <c r="AA23" s="113">
        <f t="shared" si="3"/>
        <v>1.2200713169652471</v>
      </c>
      <c r="AB23" s="113">
        <f t="shared" si="4"/>
        <v>1.2200713169652473</v>
      </c>
      <c r="AC23" s="113">
        <f t="shared" si="5"/>
        <v>1.2199573701137101</v>
      </c>
      <c r="AD23" s="114">
        <f t="shared" si="6"/>
        <v>1.0689364106714838</v>
      </c>
    </row>
    <row r="24" spans="1:30">
      <c r="C24" s="116"/>
      <c r="D24" s="110" t="s">
        <v>223</v>
      </c>
      <c r="E24" s="127" t="s">
        <v>185</v>
      </c>
      <c r="F24" s="112" t="s">
        <v>224</v>
      </c>
      <c r="G24" s="113">
        <v>82.212018999999998</v>
      </c>
      <c r="H24" s="113">
        <v>30.626035261455289</v>
      </c>
      <c r="I24" s="113">
        <v>57.780020999999998</v>
      </c>
      <c r="J24" s="113">
        <v>56.336542999999999</v>
      </c>
      <c r="K24" s="114">
        <f t="shared" si="14"/>
        <v>226.95461826145529</v>
      </c>
      <c r="L24" s="100" t="s">
        <v>219</v>
      </c>
      <c r="M24" s="113" t="str">
        <f>VLOOKUP($L24,'PL2'!$A$17:$H$43,M$1,0)</f>
        <v>販売数%</v>
      </c>
      <c r="N24" s="113">
        <f>$K24*VLOOKUP($L24,'PL2'!$A$17:$H$43,N$1,0)</f>
        <v>68.617632552906514</v>
      </c>
      <c r="O24" s="113">
        <f>$K24*VLOOKUP($L24,'PL2'!$A$17:$H$43,O$1,0)</f>
        <v>28.112698107906041</v>
      </c>
      <c r="P24" s="113">
        <f>$K24*VLOOKUP($L24,'PL2'!$A$17:$H$43,P$1,0)</f>
        <v>30.009738610851983</v>
      </c>
      <c r="Q24" s="113">
        <f>$K24*VLOOKUP($L24,'PL2'!$A$17:$H$43,Q$1,0)</f>
        <v>38.128305198004604</v>
      </c>
      <c r="R24" s="113">
        <f>$K24*VLOOKUP($L24,'PL2'!$A$17:$H$43,R$1,0)</f>
        <v>49.382463748012626</v>
      </c>
      <c r="S24" s="113">
        <f>$K24*VLOOKUP($L24,'PL2'!$A$17:$H$43,S$1,0)</f>
        <v>12.703780043773538</v>
      </c>
      <c r="T24" s="114">
        <f t="shared" si="15"/>
        <v>226.95461826145529</v>
      </c>
      <c r="U24" s="115">
        <f t="shared" si="16"/>
        <v>0</v>
      </c>
      <c r="V24" s="98" t="s">
        <v>460</v>
      </c>
      <c r="X24" s="113">
        <f t="shared" si="8"/>
        <v>0.79368733024509275</v>
      </c>
      <c r="Y24" s="113">
        <f t="shared" si="1"/>
        <v>0.79368733024509264</v>
      </c>
      <c r="Z24" s="113">
        <f t="shared" si="2"/>
        <v>0.79368733024509264</v>
      </c>
      <c r="AA24" s="113">
        <f t="shared" si="3"/>
        <v>0.79368733024509264</v>
      </c>
      <c r="AB24" s="113">
        <f t="shared" si="4"/>
        <v>0.79368733024509264</v>
      </c>
      <c r="AC24" s="113">
        <f t="shared" si="5"/>
        <v>0.79361320492870435</v>
      </c>
      <c r="AD24" s="114">
        <f t="shared" si="6"/>
        <v>0.79368318071620036</v>
      </c>
    </row>
    <row r="25" spans="1:30">
      <c r="C25" s="116"/>
      <c r="D25" s="110" t="s">
        <v>225</v>
      </c>
      <c r="E25" s="127" t="s">
        <v>185</v>
      </c>
      <c r="F25" s="112" t="s">
        <v>226</v>
      </c>
      <c r="G25" s="113">
        <v>76.448066999999995</v>
      </c>
      <c r="H25" s="113">
        <v>50.874388091616922</v>
      </c>
      <c r="I25" s="113">
        <v>6.3808239999999996</v>
      </c>
      <c r="J25" s="113">
        <v>5.2495989999999999</v>
      </c>
      <c r="K25" s="114">
        <f t="shared" si="14"/>
        <v>138.9528780916169</v>
      </c>
      <c r="L25" s="100" t="s">
        <v>222</v>
      </c>
      <c r="M25" s="113" t="str">
        <f>VLOOKUP($L25,'PL2'!$A$17:$H$43,M$1,0)</f>
        <v>拠点</v>
      </c>
      <c r="N25" s="113">
        <f>$K25*VLOOKUP($L25,'PL2'!$A$17:$H$43,N$1,0)</f>
        <v>47.950741592600693</v>
      </c>
      <c r="O25" s="113">
        <f>$K25*VLOOKUP($L25,'PL2'!$A$17:$H$43,O$1,0)</f>
        <v>0</v>
      </c>
      <c r="P25" s="113">
        <f>$K25*VLOOKUP($L25,'PL2'!$A$17:$H$43,P$1,0)</f>
        <v>20.971128962820831</v>
      </c>
      <c r="Q25" s="113">
        <f>$K25*VLOOKUP($L25,'PL2'!$A$17:$H$43,Q$1,0)</f>
        <v>26.644470843608119</v>
      </c>
      <c r="R25" s="113">
        <f>$K25*VLOOKUP($L25,'PL2'!$A$17:$H$43,R$1,0)</f>
        <v>34.508998201900575</v>
      </c>
      <c r="S25" s="113">
        <f>$K25*VLOOKUP($L25,'PL2'!$A$17:$H$43,S$1,0)</f>
        <v>8.8775384906866748</v>
      </c>
      <c r="T25" s="114">
        <f t="shared" si="15"/>
        <v>138.9528780916169</v>
      </c>
      <c r="U25" s="115">
        <f t="shared" si="16"/>
        <v>0</v>
      </c>
      <c r="V25" s="98" t="s">
        <v>460</v>
      </c>
      <c r="X25" s="113">
        <f t="shared" si="8"/>
        <v>0.55463726540783298</v>
      </c>
      <c r="Y25" s="113">
        <f t="shared" si="1"/>
        <v>0</v>
      </c>
      <c r="Z25" s="113">
        <f t="shared" si="2"/>
        <v>0.55463726540783298</v>
      </c>
      <c r="AA25" s="113">
        <f t="shared" si="3"/>
        <v>0.55463726540783298</v>
      </c>
      <c r="AB25" s="113">
        <f t="shared" si="4"/>
        <v>0.55463726540783298</v>
      </c>
      <c r="AC25" s="113">
        <f t="shared" si="5"/>
        <v>0.554585465837382</v>
      </c>
      <c r="AD25" s="114">
        <f t="shared" si="6"/>
        <v>0.48593222335918873</v>
      </c>
    </row>
    <row r="26" spans="1:30">
      <c r="C26" s="116"/>
      <c r="D26" s="110" t="s">
        <v>227</v>
      </c>
      <c r="E26" s="127" t="s">
        <v>185</v>
      </c>
      <c r="F26" s="112" t="s">
        <v>228</v>
      </c>
      <c r="G26" s="113">
        <v>268.82981799999999</v>
      </c>
      <c r="H26" s="113">
        <v>181.17017899999999</v>
      </c>
      <c r="I26" s="113">
        <v>105.310636</v>
      </c>
      <c r="J26" s="113">
        <v>126.793048</v>
      </c>
      <c r="K26" s="114">
        <f t="shared" si="14"/>
        <v>682.10368100000005</v>
      </c>
      <c r="L26" s="100" t="s">
        <v>219</v>
      </c>
      <c r="M26" s="113" t="str">
        <f>VLOOKUP($L26,'PL2'!$A$17:$H$43,M$1,0)</f>
        <v>販売数%</v>
      </c>
      <c r="N26" s="113">
        <f>$K26*VLOOKUP($L26,'PL2'!$A$17:$H$43,N$1,0)</f>
        <v>206.2277476632955</v>
      </c>
      <c r="O26" s="113">
        <f>$K26*VLOOKUP($L26,'PL2'!$A$17:$H$43,O$1,0)</f>
        <v>84.491670665867005</v>
      </c>
      <c r="P26" s="113">
        <f>$K26*VLOOKUP($L26,'PL2'!$A$17:$H$43,P$1,0)</f>
        <v>90.19315548242551</v>
      </c>
      <c r="Q26" s="113">
        <f>$K26*VLOOKUP($L26,'PL2'!$A$17:$H$43,Q$1,0)</f>
        <v>114.59320601217894</v>
      </c>
      <c r="R26" s="113">
        <f>$K26*VLOOKUP($L26,'PL2'!$A$17:$H$43,R$1,0)</f>
        <v>148.41716179824118</v>
      </c>
      <c r="S26" s="113">
        <f>$K26*VLOOKUP($L26,'PL2'!$A$17:$H$43,S$1,0)</f>
        <v>38.180739377991927</v>
      </c>
      <c r="T26" s="114">
        <f t="shared" si="15"/>
        <v>682.10368100000005</v>
      </c>
      <c r="U26" s="115">
        <f t="shared" si="16"/>
        <v>0</v>
      </c>
      <c r="V26" s="98" t="s">
        <v>460</v>
      </c>
      <c r="X26" s="113">
        <f t="shared" si="8"/>
        <v>2.3853978106740508</v>
      </c>
      <c r="Y26" s="113">
        <f t="shared" si="1"/>
        <v>2.3853978106740508</v>
      </c>
      <c r="Z26" s="113">
        <f t="shared" si="2"/>
        <v>2.3853978106740508</v>
      </c>
      <c r="AA26" s="113">
        <f t="shared" si="3"/>
        <v>2.3853978106740503</v>
      </c>
      <c r="AB26" s="113">
        <f t="shared" si="4"/>
        <v>2.3853978106740508</v>
      </c>
      <c r="AC26" s="113">
        <f t="shared" si="5"/>
        <v>2.3851750297870562</v>
      </c>
      <c r="AD26" s="114">
        <f t="shared" si="6"/>
        <v>2.3853853394189883</v>
      </c>
    </row>
    <row r="27" spans="1:30">
      <c r="A27" s="98">
        <v>6</v>
      </c>
      <c r="C27" s="116"/>
      <c r="D27" s="110" t="s">
        <v>229</v>
      </c>
      <c r="E27" s="127" t="s">
        <v>185</v>
      </c>
      <c r="F27" s="112" t="s">
        <v>230</v>
      </c>
      <c r="G27" s="113">
        <v>273.93715600000002</v>
      </c>
      <c r="H27" s="113">
        <v>135.37654018829863</v>
      </c>
      <c r="I27" s="113">
        <v>165.64521099999999</v>
      </c>
      <c r="J27" s="113">
        <v>155.70103499999999</v>
      </c>
      <c r="K27" s="114">
        <f t="shared" si="14"/>
        <v>730.6599421882986</v>
      </c>
      <c r="L27" s="100" t="s">
        <v>231</v>
      </c>
      <c r="M27" s="113" t="str">
        <f>VLOOKUP($L27,'PL2'!$A$17:$H$43,M$1,0)</f>
        <v>CSのみ</v>
      </c>
      <c r="N27" s="113">
        <f>$K27*VLOOKUP($L27,'PL2'!$A$17:$H$43,N$1,0)</f>
        <v>518.30852941057685</v>
      </c>
      <c r="O27" s="113">
        <f>$K27*VLOOKUP($L27,'PL2'!$A$17:$H$43,O$1,0)</f>
        <v>212.35141277772175</v>
      </c>
      <c r="P27" s="113">
        <f>$K27*VLOOKUP($L27,'PL2'!$A$17:$H$43,P$1,0)</f>
        <v>0</v>
      </c>
      <c r="Q27" s="113">
        <f>$K27*VLOOKUP($L27,'PL2'!$A$17:$H$43,Q$1,0)</f>
        <v>0</v>
      </c>
      <c r="R27" s="113">
        <f>$K27*VLOOKUP($L27,'PL2'!$A$17:$H$43,R$1,0)</f>
        <v>0</v>
      </c>
      <c r="S27" s="113">
        <f>$K27*VLOOKUP($L27,'PL2'!$A$17:$H$43,S$1,0)</f>
        <v>0</v>
      </c>
      <c r="T27" s="114">
        <f t="shared" si="15"/>
        <v>730.6599421882986</v>
      </c>
      <c r="U27" s="115">
        <f t="shared" si="16"/>
        <v>0</v>
      </c>
      <c r="V27" s="98" t="s">
        <v>460</v>
      </c>
      <c r="X27" s="113">
        <f t="shared" si="8"/>
        <v>5.9951778813405854</v>
      </c>
      <c r="Y27" s="113">
        <f t="shared" si="1"/>
        <v>5.9951778813405854</v>
      </c>
      <c r="Z27" s="113">
        <f t="shared" si="2"/>
        <v>0</v>
      </c>
      <c r="AA27" s="113">
        <f t="shared" si="3"/>
        <v>0</v>
      </c>
      <c r="AB27" s="113">
        <f t="shared" si="4"/>
        <v>0</v>
      </c>
      <c r="AC27" s="113">
        <f t="shared" si="5"/>
        <v>0</v>
      </c>
      <c r="AD27" s="114">
        <f t="shared" si="6"/>
        <v>2.555191480042303</v>
      </c>
    </row>
    <row r="28" spans="1:30">
      <c r="A28" s="98">
        <v>7</v>
      </c>
      <c r="C28" s="116"/>
      <c r="D28" s="110" t="s">
        <v>232</v>
      </c>
      <c r="E28" s="127" t="s">
        <v>185</v>
      </c>
      <c r="F28" s="112" t="s">
        <v>233</v>
      </c>
      <c r="G28" s="113">
        <v>3170.7997</v>
      </c>
      <c r="H28" s="113">
        <v>2334.0912196411705</v>
      </c>
      <c r="I28" s="113">
        <v>562.33861400000001</v>
      </c>
      <c r="J28" s="113">
        <v>2257.2988570000002</v>
      </c>
      <c r="K28" s="114">
        <f t="shared" si="14"/>
        <v>8324.5283906411714</v>
      </c>
      <c r="L28" s="100" t="s">
        <v>219</v>
      </c>
      <c r="M28" s="113" t="str">
        <f>VLOOKUP($L28,'PL2'!$A$17:$H$43,M$1,0)</f>
        <v>販売数%</v>
      </c>
      <c r="N28" s="113">
        <f>$K28*VLOOKUP($L28,'PL2'!$A$17:$H$43,N$1,0)</f>
        <v>2516.844268959585</v>
      </c>
      <c r="O28" s="113">
        <f>$K28*VLOOKUP($L28,'PL2'!$A$17:$H$43,O$1,0)</f>
        <v>1031.1530795429233</v>
      </c>
      <c r="P28" s="113">
        <f>$K28*VLOOKUP($L28,'PL2'!$A$17:$H$43,P$1,0)</f>
        <v>1100.7351292317167</v>
      </c>
      <c r="Q28" s="113">
        <f>$K28*VLOOKUP($L28,'PL2'!$A$17:$H$43,Q$1,0)</f>
        <v>1398.5181775070587</v>
      </c>
      <c r="R28" s="113">
        <f>$K28*VLOOKUP($L28,'PL2'!$A$17:$H$43,R$1,0)</f>
        <v>1811.3124316182116</v>
      </c>
      <c r="S28" s="113">
        <f>$K28*VLOOKUP($L28,'PL2'!$A$17:$H$43,S$1,0)</f>
        <v>465.96530378167705</v>
      </c>
      <c r="T28" s="114">
        <f t="shared" si="15"/>
        <v>8324.5283906411732</v>
      </c>
      <c r="U28" s="115">
        <f t="shared" si="16"/>
        <v>0</v>
      </c>
      <c r="V28" s="98" t="s">
        <v>460</v>
      </c>
      <c r="X28" s="113">
        <f t="shared" si="8"/>
        <v>29.111867229359561</v>
      </c>
      <c r="Y28" s="113">
        <f t="shared" si="1"/>
        <v>29.111867229359557</v>
      </c>
      <c r="Z28" s="113">
        <f t="shared" si="2"/>
        <v>29.111867229359561</v>
      </c>
      <c r="AA28" s="113">
        <f t="shared" si="3"/>
        <v>29.111867229359557</v>
      </c>
      <c r="AB28" s="113">
        <f t="shared" si="4"/>
        <v>29.111867229359557</v>
      </c>
      <c r="AC28" s="113">
        <f t="shared" si="5"/>
        <v>29.10914836730041</v>
      </c>
      <c r="AD28" s="114">
        <f t="shared" si="6"/>
        <v>29.111715027693272</v>
      </c>
    </row>
    <row r="29" spans="1:30">
      <c r="A29" s="98">
        <v>8</v>
      </c>
      <c r="C29" s="116"/>
      <c r="D29" s="110" t="s">
        <v>234</v>
      </c>
      <c r="E29" s="127" t="s">
        <v>185</v>
      </c>
      <c r="F29" s="112" t="s">
        <v>235</v>
      </c>
      <c r="G29" s="113">
        <v>237.88133199999999</v>
      </c>
      <c r="H29" s="113">
        <v>150.56712326185436</v>
      </c>
      <c r="I29" s="113">
        <v>561.01363900000001</v>
      </c>
      <c r="J29" s="113">
        <v>60.286692000000002</v>
      </c>
      <c r="K29" s="114">
        <f t="shared" si="14"/>
        <v>1009.7487862618544</v>
      </c>
      <c r="L29" s="100" t="s">
        <v>222</v>
      </c>
      <c r="M29" s="113" t="str">
        <f>VLOOKUP($L29,'PL2'!$A$17:$H$43,M$1,0)</f>
        <v>拠点</v>
      </c>
      <c r="N29" s="113">
        <f>$K29*VLOOKUP($L29,'PL2'!$A$17:$H$43,N$1,0)</f>
        <v>348.450523576492</v>
      </c>
      <c r="O29" s="113">
        <f>$K29*VLOOKUP($L29,'PL2'!$A$17:$H$43,O$1,0)</f>
        <v>0</v>
      </c>
      <c r="P29" s="113">
        <f>$K29*VLOOKUP($L29,'PL2'!$A$17:$H$43,P$1,0)</f>
        <v>152.39390725528764</v>
      </c>
      <c r="Q29" s="113">
        <f>$K29*VLOOKUP($L29,'PL2'!$A$17:$H$43,Q$1,0)</f>
        <v>193.62119348966411</v>
      </c>
      <c r="R29" s="113">
        <f>$K29*VLOOKUP($L29,'PL2'!$A$17:$H$43,R$1,0)</f>
        <v>250.7714811528173</v>
      </c>
      <c r="S29" s="113">
        <f>$K29*VLOOKUP($L29,'PL2'!$A$17:$H$43,S$1,0)</f>
        <v>64.511680787593377</v>
      </c>
      <c r="T29" s="114">
        <f t="shared" si="15"/>
        <v>1009.7487862618544</v>
      </c>
      <c r="U29" s="115">
        <f t="shared" si="16"/>
        <v>0</v>
      </c>
      <c r="V29" s="98" t="s">
        <v>460</v>
      </c>
      <c r="X29" s="113">
        <f t="shared" si="8"/>
        <v>4.0304620764450449</v>
      </c>
      <c r="Y29" s="113">
        <f t="shared" si="1"/>
        <v>0</v>
      </c>
      <c r="Z29" s="113">
        <f t="shared" si="2"/>
        <v>4.0304620764450449</v>
      </c>
      <c r="AA29" s="113">
        <f t="shared" si="3"/>
        <v>4.0304620764450449</v>
      </c>
      <c r="AB29" s="113">
        <f t="shared" si="4"/>
        <v>4.0304620764450449</v>
      </c>
      <c r="AC29" s="113">
        <f t="shared" si="5"/>
        <v>4.0300856570854027</v>
      </c>
      <c r="AD29" s="114">
        <f t="shared" si="6"/>
        <v>3.5311933043873207</v>
      </c>
    </row>
    <row r="30" spans="1:30">
      <c r="A30" s="98">
        <v>9</v>
      </c>
      <c r="C30" s="116"/>
      <c r="D30" s="110" t="s">
        <v>236</v>
      </c>
      <c r="E30" s="127" t="s">
        <v>185</v>
      </c>
      <c r="F30" s="112" t="s">
        <v>237</v>
      </c>
      <c r="G30" s="113">
        <v>0</v>
      </c>
      <c r="H30" s="113">
        <v>0</v>
      </c>
      <c r="I30" s="113">
        <v>0</v>
      </c>
      <c r="J30" s="113">
        <v>6.5356620000000003</v>
      </c>
      <c r="K30" s="114">
        <f t="shared" si="14"/>
        <v>6.5356620000000003</v>
      </c>
      <c r="L30" s="100" t="s">
        <v>219</v>
      </c>
      <c r="M30" s="113" t="str">
        <f>VLOOKUP($L30,'PL2'!$A$17:$H$43,M$1,0)</f>
        <v>販売数%</v>
      </c>
      <c r="N30" s="113">
        <f>$K30*VLOOKUP($L30,'PL2'!$A$17:$H$43,N$1,0)</f>
        <v>1.9759970387091184</v>
      </c>
      <c r="O30" s="113">
        <f>$K30*VLOOKUP($L30,'PL2'!$A$17:$H$43,O$1,0)</f>
        <v>0.80956754327707792</v>
      </c>
      <c r="P30" s="113">
        <f>$K30*VLOOKUP($L30,'PL2'!$A$17:$H$43,P$1,0)</f>
        <v>0.86419703538673631</v>
      </c>
      <c r="Q30" s="113">
        <f>$K30*VLOOKUP($L30,'PL2'!$A$17:$H$43,Q$1,0)</f>
        <v>1.0979891809027922</v>
      </c>
      <c r="R30" s="113">
        <f>$K30*VLOOKUP($L30,'PL2'!$A$17:$H$43,R$1,0)</f>
        <v>1.4220776570074198</v>
      </c>
      <c r="S30" s="113">
        <f>$K30*VLOOKUP($L30,'PL2'!$A$17:$H$43,S$1,0)</f>
        <v>0.36583354471685586</v>
      </c>
      <c r="T30" s="114">
        <f t="shared" si="15"/>
        <v>6.5356620000000003</v>
      </c>
      <c r="U30" s="115">
        <f t="shared" si="16"/>
        <v>0</v>
      </c>
      <c r="V30" s="98" t="s">
        <v>460</v>
      </c>
      <c r="X30" s="113">
        <f t="shared" si="8"/>
        <v>2.2855988408169266E-2</v>
      </c>
      <c r="Y30" s="113">
        <f t="shared" si="1"/>
        <v>2.2855988408169266E-2</v>
      </c>
      <c r="Z30" s="113">
        <f t="shared" si="2"/>
        <v>2.2855988408169266E-2</v>
      </c>
      <c r="AA30" s="113">
        <f t="shared" si="3"/>
        <v>2.2855988408169266E-2</v>
      </c>
      <c r="AB30" s="113">
        <f t="shared" si="4"/>
        <v>2.2855988408169266E-2</v>
      </c>
      <c r="AC30" s="113">
        <f t="shared" si="5"/>
        <v>2.2853853805149208E-2</v>
      </c>
      <c r="AD30" s="114">
        <f t="shared" si="6"/>
        <v>2.2855868913274173E-2</v>
      </c>
    </row>
    <row r="31" spans="1:30">
      <c r="A31" s="98">
        <v>10</v>
      </c>
      <c r="C31" s="116"/>
      <c r="D31" s="110" t="s">
        <v>238</v>
      </c>
      <c r="E31" s="127" t="s">
        <v>185</v>
      </c>
      <c r="F31" s="112" t="s">
        <v>239</v>
      </c>
      <c r="G31" s="113">
        <v>29.018820000000002</v>
      </c>
      <c r="H31" s="113">
        <v>15.371</v>
      </c>
      <c r="I31" s="113">
        <v>0</v>
      </c>
      <c r="J31" s="113">
        <v>13.997342</v>
      </c>
      <c r="K31" s="114">
        <f t="shared" si="14"/>
        <v>58.387162000000004</v>
      </c>
      <c r="L31" s="100" t="s">
        <v>219</v>
      </c>
      <c r="M31" s="113" t="str">
        <f>VLOOKUP($L31,'PL2'!$A$17:$H$43,M$1,0)</f>
        <v>販売数%</v>
      </c>
      <c r="N31" s="113">
        <f>$K31*VLOOKUP($L31,'PL2'!$A$17:$H$43,N$1,0)</f>
        <v>17.652819134561973</v>
      </c>
      <c r="O31" s="113">
        <f>$K31*VLOOKUP($L31,'PL2'!$A$17:$H$43,O$1,0)</f>
        <v>7.2323739047797702</v>
      </c>
      <c r="P31" s="113">
        <f>$K31*VLOOKUP($L31,'PL2'!$A$17:$H$43,P$1,0)</f>
        <v>7.7204133728220805</v>
      </c>
      <c r="Q31" s="113">
        <f>$K31*VLOOKUP($L31,'PL2'!$A$17:$H$43,Q$1,0)</f>
        <v>9.8090250352020405</v>
      </c>
      <c r="R31" s="113">
        <f>$K31*VLOOKUP($L31,'PL2'!$A$17:$H$43,R$1,0)</f>
        <v>12.70431037227333</v>
      </c>
      <c r="S31" s="113">
        <f>$K31*VLOOKUP($L31,'PL2'!$A$17:$H$43,S$1,0)</f>
        <v>3.2682201803608124</v>
      </c>
      <c r="T31" s="114">
        <f t="shared" si="15"/>
        <v>58.387162000000004</v>
      </c>
      <c r="U31" s="115">
        <f t="shared" si="16"/>
        <v>0</v>
      </c>
      <c r="V31" s="98" t="s">
        <v>460</v>
      </c>
      <c r="X31" s="113">
        <f t="shared" si="8"/>
        <v>0.20418685939663053</v>
      </c>
      <c r="Y31" s="113">
        <f t="shared" si="1"/>
        <v>0.2041868593966305</v>
      </c>
      <c r="Z31" s="113">
        <f t="shared" si="2"/>
        <v>0.20418685939663053</v>
      </c>
      <c r="AA31" s="113">
        <f t="shared" si="3"/>
        <v>0.20418685939663053</v>
      </c>
      <c r="AB31" s="113">
        <f t="shared" si="4"/>
        <v>0.20418685939663053</v>
      </c>
      <c r="AC31" s="113">
        <f t="shared" si="5"/>
        <v>0.20416778965092799</v>
      </c>
      <c r="AD31" s="114">
        <f t="shared" si="6"/>
        <v>0.20418579187389177</v>
      </c>
    </row>
    <row r="32" spans="1:30">
      <c r="A32" s="98">
        <v>11</v>
      </c>
      <c r="C32" s="116"/>
      <c r="D32" s="110" t="s">
        <v>240</v>
      </c>
      <c r="E32" s="127" t="s">
        <v>185</v>
      </c>
      <c r="F32" s="112" t="s">
        <v>241</v>
      </c>
      <c r="G32" s="113">
        <v>268.86648000000002</v>
      </c>
      <c r="H32" s="113">
        <v>88.204832999999994</v>
      </c>
      <c r="I32" s="113">
        <v>134.30740399999999</v>
      </c>
      <c r="J32" s="113">
        <v>144.572799</v>
      </c>
      <c r="K32" s="114">
        <f t="shared" si="14"/>
        <v>635.95151600000008</v>
      </c>
      <c r="L32" s="100" t="s">
        <v>219</v>
      </c>
      <c r="M32" s="113" t="str">
        <f>VLOOKUP($L32,'PL2'!$A$17:$H$43,M$1,0)</f>
        <v>販売数%</v>
      </c>
      <c r="N32" s="113">
        <f>$K32*VLOOKUP($L32,'PL2'!$A$17:$H$43,N$1,0)</f>
        <v>192.27406686248074</v>
      </c>
      <c r="O32" s="113">
        <f>$K32*VLOOKUP($L32,'PL2'!$A$17:$H$43,O$1,0)</f>
        <v>78.774836650281699</v>
      </c>
      <c r="P32" s="113">
        <f>$K32*VLOOKUP($L32,'PL2'!$A$17:$H$43,P$1,0)</f>
        <v>84.090550395185772</v>
      </c>
      <c r="Q32" s="113">
        <f>$K32*VLOOKUP($L32,'PL2'!$A$17:$H$43,Q$1,0)</f>
        <v>106.83965666320091</v>
      </c>
      <c r="R32" s="113">
        <f>$K32*VLOOKUP($L32,'PL2'!$A$17:$H$43,R$1,0)</f>
        <v>138.37503252824223</v>
      </c>
      <c r="S32" s="113">
        <f>$K32*VLOOKUP($L32,'PL2'!$A$17:$H$43,S$1,0)</f>
        <v>35.597372900608732</v>
      </c>
      <c r="T32" s="114">
        <f t="shared" si="15"/>
        <v>635.9515160000002</v>
      </c>
      <c r="U32" s="115">
        <f t="shared" si="16"/>
        <v>0</v>
      </c>
      <c r="V32" s="98" t="s">
        <v>460</v>
      </c>
      <c r="X32" s="113">
        <f t="shared" si="8"/>
        <v>2.2239981929686192</v>
      </c>
      <c r="Y32" s="113">
        <f t="shared" si="1"/>
        <v>2.2239981929686197</v>
      </c>
      <c r="Z32" s="113">
        <f t="shared" si="2"/>
        <v>2.2239981929686197</v>
      </c>
      <c r="AA32" s="113">
        <f t="shared" si="3"/>
        <v>2.2239981929686192</v>
      </c>
      <c r="AB32" s="113">
        <f t="shared" si="4"/>
        <v>2.2239981929686192</v>
      </c>
      <c r="AC32" s="113">
        <f t="shared" si="5"/>
        <v>2.2237904857728275</v>
      </c>
      <c r="AD32" s="114">
        <f t="shared" si="6"/>
        <v>2.2239865655375062</v>
      </c>
    </row>
    <row r="33" spans="1:30">
      <c r="C33" s="116"/>
      <c r="D33" s="110" t="s">
        <v>242</v>
      </c>
      <c r="E33" s="127" t="s">
        <v>185</v>
      </c>
      <c r="F33" s="112" t="s">
        <v>243</v>
      </c>
      <c r="G33" s="113">
        <v>-136.377163</v>
      </c>
      <c r="H33" s="113">
        <v>5.3256750000000004</v>
      </c>
      <c r="I33" s="113">
        <v>0</v>
      </c>
      <c r="J33" s="113">
        <v>-41.400148999999999</v>
      </c>
      <c r="K33" s="114">
        <f t="shared" si="14"/>
        <v>-172.45163700000001</v>
      </c>
      <c r="L33" s="100" t="s">
        <v>219</v>
      </c>
      <c r="M33" s="113" t="str">
        <f>VLOOKUP($L33,'PL2'!$A$17:$H$43,M$1,0)</f>
        <v>販売数%</v>
      </c>
      <c r="N33" s="113">
        <f>$K33*VLOOKUP($L33,'PL2'!$A$17:$H$43,N$1,0)</f>
        <v>-52.139159588200833</v>
      </c>
      <c r="O33" s="113">
        <f>$K33*VLOOKUP($L33,'PL2'!$A$17:$H$43,O$1,0)</f>
        <v>-21.36145475396378</v>
      </c>
      <c r="P33" s="113">
        <f>$K33*VLOOKUP($L33,'PL2'!$A$17:$H$43,P$1,0)</f>
        <v>-22.802922403727365</v>
      </c>
      <c r="Q33" s="113">
        <f>$K33*VLOOKUP($L33,'PL2'!$A$17:$H$43,Q$1,0)</f>
        <v>-28.971821317408342</v>
      </c>
      <c r="R33" s="113">
        <f>$K33*VLOOKUP($L33,'PL2'!$A$17:$H$43,R$1,0)</f>
        <v>-37.523302137113895</v>
      </c>
      <c r="S33" s="113">
        <f>$K33*VLOOKUP($L33,'PL2'!$A$17:$H$43,S$1,0)</f>
        <v>-9.6529767995857938</v>
      </c>
      <c r="T33" s="114">
        <f t="shared" si="15"/>
        <v>-172.45163700000001</v>
      </c>
      <c r="U33" s="115">
        <f t="shared" si="16"/>
        <v>0</v>
      </c>
      <c r="V33" s="98" t="s">
        <v>460</v>
      </c>
      <c r="X33" s="113">
        <f t="shared" si="8"/>
        <v>-0.60308391349519208</v>
      </c>
      <c r="Y33" s="113">
        <f t="shared" si="1"/>
        <v>-0.60308391349519197</v>
      </c>
      <c r="Z33" s="113">
        <f t="shared" si="2"/>
        <v>-0.60308391349519208</v>
      </c>
      <c r="AA33" s="113">
        <f t="shared" si="3"/>
        <v>-0.60308391349519197</v>
      </c>
      <c r="AB33" s="113">
        <f t="shared" si="4"/>
        <v>-0.60308391349519208</v>
      </c>
      <c r="AC33" s="113">
        <f t="shared" si="5"/>
        <v>-0.60302758931790845</v>
      </c>
      <c r="AD33" s="114">
        <f t="shared" si="6"/>
        <v>-0.60308076047254933</v>
      </c>
    </row>
    <row r="34" spans="1:30">
      <c r="C34" s="116"/>
      <c r="D34" s="110" t="s">
        <v>244</v>
      </c>
      <c r="E34" s="127" t="s">
        <v>185</v>
      </c>
      <c r="F34" s="112" t="s">
        <v>245</v>
      </c>
      <c r="G34" s="113">
        <v>-5283.1038390000003</v>
      </c>
      <c r="H34" s="113">
        <v>-3156.2700242176988</v>
      </c>
      <c r="I34" s="113">
        <v>-2719.3491509999999</v>
      </c>
      <c r="J34" s="113">
        <v>-3482.7317870000002</v>
      </c>
      <c r="K34" s="114">
        <f t="shared" si="14"/>
        <v>-14641.4548012177</v>
      </c>
      <c r="L34" s="170" t="s">
        <v>219</v>
      </c>
      <c r="M34" s="113" t="str">
        <f>VLOOKUP($L34,'PL2'!$A$17:$H$43,M$1,0)</f>
        <v>販売数%</v>
      </c>
      <c r="N34" s="113">
        <f>$K34*VLOOKUP($L34,'PL2'!$A$17:$H$43,N$1,0)</f>
        <v>-4426.7086225694629</v>
      </c>
      <c r="O34" s="113">
        <f>$K34*VLOOKUP($L34,'PL2'!$A$17:$H$43,O$1,0)</f>
        <v>-1813.6260096412866</v>
      </c>
      <c r="P34" s="113">
        <f>$K34*VLOOKUP($L34,'PL2'!$A$17:$H$43,P$1,0)</f>
        <v>-1936.0092111497247</v>
      </c>
      <c r="Q34" s="113">
        <f>$K34*VLOOKUP($L34,'PL2'!$A$17:$H$43,Q$1,0)</f>
        <v>-2459.7598474973574</v>
      </c>
      <c r="R34" s="113">
        <f>$K34*VLOOKUP($L34,'PL2'!$A$17:$H$43,R$1,0)</f>
        <v>-3185.7959819365969</v>
      </c>
      <c r="S34" s="113">
        <f>$K34*VLOOKUP($L34,'PL2'!$A$17:$H$43,S$1,0)</f>
        <v>-819.55512842327209</v>
      </c>
      <c r="T34" s="114">
        <f t="shared" si="15"/>
        <v>-14641.4548012177</v>
      </c>
      <c r="U34" s="115">
        <f t="shared" si="16"/>
        <v>0</v>
      </c>
      <c r="V34" s="98" t="s">
        <v>460</v>
      </c>
      <c r="X34" s="113">
        <f t="shared" si="8"/>
        <v>-51.202911230012511</v>
      </c>
      <c r="Y34" s="113">
        <f t="shared" si="1"/>
        <v>-51.202911230012504</v>
      </c>
      <c r="Z34" s="113">
        <f t="shared" si="2"/>
        <v>-51.202911230012504</v>
      </c>
      <c r="AA34" s="113">
        <f t="shared" si="3"/>
        <v>-51.202911230012496</v>
      </c>
      <c r="AB34" s="113">
        <f t="shared" si="4"/>
        <v>-51.202911230012504</v>
      </c>
      <c r="AC34" s="113">
        <f t="shared" si="5"/>
        <v>-51.198129205844687</v>
      </c>
      <c r="AD34" s="114">
        <f t="shared" si="6"/>
        <v>-51.202643532707249</v>
      </c>
    </row>
    <row r="35" spans="1:30">
      <c r="A35" s="98">
        <v>12</v>
      </c>
      <c r="C35" s="125"/>
      <c r="D35" s="110" t="s">
        <v>246</v>
      </c>
      <c r="E35" s="127" t="s">
        <v>185</v>
      </c>
      <c r="F35" s="112" t="s">
        <v>247</v>
      </c>
      <c r="G35" s="113">
        <v>3094.365096</v>
      </c>
      <c r="H35" s="113">
        <v>1466.0533680000001</v>
      </c>
      <c r="I35" s="113">
        <v>2022.51478</v>
      </c>
      <c r="J35" s="113">
        <v>1668.0497889999999</v>
      </c>
      <c r="K35" s="114">
        <f t="shared" si="14"/>
        <v>8250.9830330000004</v>
      </c>
      <c r="L35" s="170" t="s">
        <v>470</v>
      </c>
      <c r="M35" s="113" t="str">
        <f>VLOOKUP($L35,'PL2'!$A$17:$H$43,M$1,0)</f>
        <v>Coop</v>
      </c>
      <c r="N35" s="113">
        <f>$K35*VLOOKUP($L35,'PL2'!$A$17:$H$43,N$1,0)</f>
        <v>2475.2949099000002</v>
      </c>
      <c r="O35" s="113">
        <f>$K35*VLOOKUP($L35,'PL2'!$A$17:$H$43,O$1,0)</f>
        <v>2062.7457582500001</v>
      </c>
      <c r="P35" s="113">
        <f>$K35*VLOOKUP($L35,'PL2'!$A$17:$H$43,P$1,0)</f>
        <v>412.54915165000006</v>
      </c>
      <c r="Q35" s="113">
        <f>$K35*VLOOKUP($L35,'PL2'!$A$17:$H$43,Q$1,0)</f>
        <v>1650.1966066000002</v>
      </c>
      <c r="R35" s="113">
        <f>$K35*VLOOKUP($L35,'PL2'!$A$17:$H$43,R$1,0)</f>
        <v>1650.1966066000002</v>
      </c>
      <c r="S35" s="113">
        <f>$K35*VLOOKUP($L35,'PL2'!$A$17:$H$43,S$1,0)</f>
        <v>0</v>
      </c>
      <c r="T35" s="114">
        <f t="shared" si="15"/>
        <v>8250.9830330000004</v>
      </c>
      <c r="U35" s="115">
        <f t="shared" si="16"/>
        <v>0</v>
      </c>
      <c r="V35" s="98" t="s">
        <v>460</v>
      </c>
      <c r="X35" s="113">
        <f t="shared" si="8"/>
        <v>28.631273559212605</v>
      </c>
      <c r="Y35" s="113">
        <f t="shared" si="1"/>
        <v>58.236145373019689</v>
      </c>
      <c r="Z35" s="113">
        <f t="shared" si="2"/>
        <v>10.910959239397068</v>
      </c>
      <c r="AA35" s="113">
        <f t="shared" si="3"/>
        <v>34.350861709437034</v>
      </c>
      <c r="AB35" s="113">
        <f t="shared" si="4"/>
        <v>26.5223733217356</v>
      </c>
      <c r="AC35" s="113">
        <f t="shared" si="5"/>
        <v>0</v>
      </c>
      <c r="AD35" s="114">
        <f t="shared" si="6"/>
        <v>28.854519497473607</v>
      </c>
    </row>
    <row r="36" spans="1:30">
      <c r="C36" s="117" t="s">
        <v>248</v>
      </c>
      <c r="D36" s="118"/>
      <c r="E36" s="119"/>
      <c r="F36" s="120"/>
      <c r="G36" s="121">
        <v>21689.324509000002</v>
      </c>
      <c r="H36" s="121">
        <v>11719.63426709524</v>
      </c>
      <c r="I36" s="121">
        <v>15094.880311000001</v>
      </c>
      <c r="J36" s="121">
        <v>10961.835791</v>
      </c>
      <c r="K36" s="121">
        <f>SUM(K17:K35)</f>
        <v>59465.674878095233</v>
      </c>
      <c r="M36" s="122"/>
      <c r="N36" s="121">
        <f>SUM(N17:N19,N21:N35)</f>
        <v>7231.5214933770876</v>
      </c>
      <c r="O36" s="121">
        <f t="shared" ref="O36:T36" si="17">SUM(O17:O19,O21:O35)</f>
        <v>3805.7542491973099</v>
      </c>
      <c r="P36" s="121">
        <f t="shared" si="17"/>
        <v>2265.9913111224546</v>
      </c>
      <c r="Q36" s="121">
        <f t="shared" si="17"/>
        <v>1919.2569291172501</v>
      </c>
      <c r="R36" s="121">
        <f t="shared" si="17"/>
        <v>7976.1599760121717</v>
      </c>
      <c r="S36" s="121">
        <f t="shared" si="17"/>
        <v>1169.8672872689672</v>
      </c>
      <c r="T36" s="121">
        <f t="shared" si="17"/>
        <v>24368.551246095238</v>
      </c>
      <c r="U36" s="115"/>
      <c r="X36" s="121">
        <f t="shared" si="8"/>
        <v>83.645657452012301</v>
      </c>
      <c r="Y36" s="121">
        <f t="shared" si="1"/>
        <v>107.44535860700124</v>
      </c>
      <c r="Z36" s="121">
        <f t="shared" si="2"/>
        <v>59.93016525085617</v>
      </c>
      <c r="AA36" s="121">
        <f t="shared" si="3"/>
        <v>39.951681571337836</v>
      </c>
      <c r="AB36" s="121">
        <f t="shared" si="4"/>
        <v>128.19484157923637</v>
      </c>
      <c r="AC36" s="121">
        <f t="shared" si="5"/>
        <v>73.082352181138305</v>
      </c>
      <c r="AD36" s="121">
        <f t="shared" si="6"/>
        <v>85.219280447360461</v>
      </c>
    </row>
    <row r="37" spans="1:30">
      <c r="A37" s="98">
        <v>20</v>
      </c>
      <c r="C37" s="126" t="s">
        <v>249</v>
      </c>
      <c r="D37" s="110" t="s">
        <v>250</v>
      </c>
      <c r="E37" s="111" t="s">
        <v>191</v>
      </c>
      <c r="F37" s="112" t="s">
        <v>251</v>
      </c>
      <c r="G37" s="113">
        <v>6009.6860525454949</v>
      </c>
      <c r="H37" s="113">
        <v>3327.2459250000002</v>
      </c>
      <c r="I37" s="113">
        <v>4254.4173199999996</v>
      </c>
      <c r="J37" s="113">
        <v>3523.1328250000001</v>
      </c>
      <c r="K37" s="114">
        <f t="shared" ref="K37:K63" si="18">SUM(G37:J37)</f>
        <v>17114.482122545494</v>
      </c>
      <c r="L37" s="100" t="s">
        <v>252</v>
      </c>
      <c r="M37" s="113" t="str">
        <f>VLOOKUP($L37,'PL2'!$A$17:$H$43,M$1,0)</f>
        <v>人件費%</v>
      </c>
      <c r="N37" s="113">
        <f>$K37*VLOOKUP($L37,'PL2'!$A$17:$H$43,N$1,0)</f>
        <v>2852.4136870909156</v>
      </c>
      <c r="O37" s="113">
        <f>$K37*VLOOKUP($L37,'PL2'!$A$17:$H$43,O$1,0)</f>
        <v>2852.4136870909156</v>
      </c>
      <c r="P37" s="113">
        <f>$K37*VLOOKUP($L37,'PL2'!$A$17:$H$43,P$1,0)</f>
        <v>2852.4136870909156</v>
      </c>
      <c r="Q37" s="113">
        <f>$K37*VLOOKUP($L37,'PL2'!$A$17:$H$43,Q$1,0)</f>
        <v>2852.4136870909156</v>
      </c>
      <c r="R37" s="113">
        <f>$K37*VLOOKUP($L37,'PL2'!$A$17:$H$43,R$1,0)</f>
        <v>2852.4136870909156</v>
      </c>
      <c r="S37" s="113">
        <f>$K37*VLOOKUP($L37,'PL2'!$A$17:$H$43,S$1,0)</f>
        <v>2852.4136870909156</v>
      </c>
      <c r="T37" s="114">
        <f t="shared" ref="T37:T87" si="19">SUM(N37:S37)</f>
        <v>17114.482122545494</v>
      </c>
      <c r="U37" s="115">
        <f t="shared" ref="U37:U68" si="20">K37-T37</f>
        <v>0</v>
      </c>
      <c r="V37" s="98" t="s">
        <v>20</v>
      </c>
      <c r="X37" s="113">
        <f t="shared" si="8"/>
        <v>32.993335966760256</v>
      </c>
      <c r="Y37" s="113">
        <f t="shared" si="1"/>
        <v>80.530321044676739</v>
      </c>
      <c r="Z37" s="113">
        <f t="shared" si="2"/>
        <v>75.43966421763767</v>
      </c>
      <c r="AA37" s="113">
        <f t="shared" si="3"/>
        <v>59.37648139105405</v>
      </c>
      <c r="AB37" s="113">
        <f t="shared" si="4"/>
        <v>45.844707457571118</v>
      </c>
      <c r="AC37" s="113">
        <f t="shared" si="5"/>
        <v>178.19209402198601</v>
      </c>
      <c r="AD37" s="114">
        <f t="shared" si="6"/>
        <v>59.851069396103128</v>
      </c>
    </row>
    <row r="38" spans="1:30">
      <c r="A38" s="98">
        <v>22</v>
      </c>
      <c r="C38" s="116"/>
      <c r="D38" s="110" t="s">
        <v>253</v>
      </c>
      <c r="E38" s="111" t="s">
        <v>191</v>
      </c>
      <c r="F38" s="112" t="s">
        <v>254</v>
      </c>
      <c r="G38" s="113">
        <v>1399.3895227791718</v>
      </c>
      <c r="H38" s="113">
        <v>610.23657900000001</v>
      </c>
      <c r="I38" s="113">
        <v>658.12646900000004</v>
      </c>
      <c r="J38" s="113">
        <v>662.42472699999996</v>
      </c>
      <c r="K38" s="114">
        <f t="shared" si="18"/>
        <v>3330.177297779172</v>
      </c>
      <c r="L38" s="100" t="s">
        <v>252</v>
      </c>
      <c r="M38" s="113" t="str">
        <f>VLOOKUP($L38,'PL2'!$A$17:$H$43,M$1,0)</f>
        <v>人件費%</v>
      </c>
      <c r="N38" s="113">
        <f>$K38*VLOOKUP($L38,'PL2'!$A$17:$H$43,N$1,0)</f>
        <v>555.029549629862</v>
      </c>
      <c r="O38" s="113">
        <f>$K38*VLOOKUP($L38,'PL2'!$A$17:$H$43,O$1,0)</f>
        <v>555.029549629862</v>
      </c>
      <c r="P38" s="113">
        <f>$K38*VLOOKUP($L38,'PL2'!$A$17:$H$43,P$1,0)</f>
        <v>555.029549629862</v>
      </c>
      <c r="Q38" s="113">
        <f>$K38*VLOOKUP($L38,'PL2'!$A$17:$H$43,Q$1,0)</f>
        <v>555.029549629862</v>
      </c>
      <c r="R38" s="113">
        <f>$K38*VLOOKUP($L38,'PL2'!$A$17:$H$43,R$1,0)</f>
        <v>555.029549629862</v>
      </c>
      <c r="S38" s="113">
        <f>$K38*VLOOKUP($L38,'PL2'!$A$17:$H$43,S$1,0)</f>
        <v>555.029549629862</v>
      </c>
      <c r="T38" s="114">
        <f t="shared" si="19"/>
        <v>3330.1772977791725</v>
      </c>
      <c r="U38" s="115">
        <f t="shared" si="20"/>
        <v>0</v>
      </c>
      <c r="V38" s="98" t="s">
        <v>20</v>
      </c>
      <c r="X38" s="113">
        <f t="shared" si="8"/>
        <v>6.4199230585987586</v>
      </c>
      <c r="Y38" s="113">
        <f t="shared" si="1"/>
        <v>15.669784513816387</v>
      </c>
      <c r="Z38" s="113">
        <f t="shared" si="2"/>
        <v>14.679232204093992</v>
      </c>
      <c r="AA38" s="113">
        <f t="shared" si="3"/>
        <v>11.553619264354696</v>
      </c>
      <c r="AB38" s="113">
        <f t="shared" si="4"/>
        <v>8.9205739855494723</v>
      </c>
      <c r="AC38" s="113">
        <f t="shared" si="5"/>
        <v>34.673048352075376</v>
      </c>
      <c r="AD38" s="114">
        <f t="shared" si="6"/>
        <v>11.645965745474962</v>
      </c>
    </row>
    <row r="39" spans="1:30">
      <c r="A39" s="98">
        <v>24</v>
      </c>
      <c r="C39" s="116"/>
      <c r="D39" s="110" t="s">
        <v>255</v>
      </c>
      <c r="E39" s="111" t="s">
        <v>191</v>
      </c>
      <c r="F39" s="112" t="s">
        <v>256</v>
      </c>
      <c r="G39" s="113">
        <v>1283.6819732040105</v>
      </c>
      <c r="H39" s="113">
        <v>572.77778999999998</v>
      </c>
      <c r="I39" s="113">
        <v>804.95554200000004</v>
      </c>
      <c r="J39" s="113">
        <v>909.69891900000005</v>
      </c>
      <c r="K39" s="114">
        <f t="shared" si="18"/>
        <v>3571.1142242040105</v>
      </c>
      <c r="L39" s="100" t="s">
        <v>252</v>
      </c>
      <c r="M39" s="113" t="str">
        <f>VLOOKUP($L39,'PL2'!$A$17:$H$43,M$1,0)</f>
        <v>人件費%</v>
      </c>
      <c r="N39" s="113">
        <f>$K39*VLOOKUP($L39,'PL2'!$A$17:$H$43,N$1,0)</f>
        <v>595.18570403400167</v>
      </c>
      <c r="O39" s="113">
        <f>$K39*VLOOKUP($L39,'PL2'!$A$17:$H$43,O$1,0)</f>
        <v>595.18570403400167</v>
      </c>
      <c r="P39" s="113">
        <f>$K39*VLOOKUP($L39,'PL2'!$A$17:$H$43,P$1,0)</f>
        <v>595.18570403400167</v>
      </c>
      <c r="Q39" s="113">
        <f>$K39*VLOOKUP($L39,'PL2'!$A$17:$H$43,Q$1,0)</f>
        <v>595.18570403400167</v>
      </c>
      <c r="R39" s="113">
        <f>$K39*VLOOKUP($L39,'PL2'!$A$17:$H$43,R$1,0)</f>
        <v>595.18570403400167</v>
      </c>
      <c r="S39" s="113">
        <f>$K39*VLOOKUP($L39,'PL2'!$A$17:$H$43,S$1,0)</f>
        <v>595.18570403400167</v>
      </c>
      <c r="T39" s="114">
        <f t="shared" si="19"/>
        <v>3571.1142242040105</v>
      </c>
      <c r="U39" s="115">
        <f t="shared" si="20"/>
        <v>0</v>
      </c>
      <c r="V39" s="98" t="s">
        <v>20</v>
      </c>
      <c r="X39" s="113">
        <f t="shared" si="8"/>
        <v>6.8844017909035697</v>
      </c>
      <c r="Y39" s="113">
        <f t="shared" si="1"/>
        <v>16.803486830812002</v>
      </c>
      <c r="Z39" s="113">
        <f t="shared" si="2"/>
        <v>15.741268478225557</v>
      </c>
      <c r="AA39" s="113">
        <f t="shared" si="3"/>
        <v>12.389518757301454</v>
      </c>
      <c r="AB39" s="113">
        <f t="shared" si="4"/>
        <v>9.565973760347342</v>
      </c>
      <c r="AC39" s="113">
        <f t="shared" si="5"/>
        <v>37.181628812731319</v>
      </c>
      <c r="AD39" s="114">
        <f t="shared" si="6"/>
        <v>12.488546467478836</v>
      </c>
    </row>
    <row r="40" spans="1:30">
      <c r="A40" s="98">
        <v>20</v>
      </c>
      <c r="C40" s="116"/>
      <c r="D40" s="110" t="s">
        <v>257</v>
      </c>
      <c r="E40" s="111" t="s">
        <v>258</v>
      </c>
      <c r="F40" s="112" t="s">
        <v>259</v>
      </c>
      <c r="G40" s="113">
        <v>172.560913</v>
      </c>
      <c r="H40" s="113">
        <v>75.959999999999994</v>
      </c>
      <c r="I40" s="113">
        <v>0</v>
      </c>
      <c r="J40" s="113">
        <v>123.57680999999999</v>
      </c>
      <c r="K40" s="114">
        <f t="shared" si="18"/>
        <v>372.09772299999997</v>
      </c>
      <c r="L40" s="100" t="s">
        <v>219</v>
      </c>
      <c r="M40" s="113" t="str">
        <f>VLOOKUP($L40,'PL2'!$A$17:$H$43,M$1,0)</f>
        <v>販売数%</v>
      </c>
      <c r="N40" s="113">
        <f>$K40*VLOOKUP($L40,'PL2'!$A$17:$H$43,N$1,0)</f>
        <v>112.50030964857206</v>
      </c>
      <c r="O40" s="113">
        <f>$K40*VLOOKUP($L40,'PL2'!$A$17:$H$43,O$1,0)</f>
        <v>46.091465480942041</v>
      </c>
      <c r="P40" s="113">
        <f>$K40*VLOOKUP($L40,'PL2'!$A$17:$H$43,P$1,0)</f>
        <v>49.201710414454567</v>
      </c>
      <c r="Q40" s="113">
        <f>$K40*VLOOKUP($L40,'PL2'!$A$17:$H$43,Q$1,0)</f>
        <v>62.512301598914384</v>
      </c>
      <c r="R40" s="113">
        <f>$K40*VLOOKUP($L40,'PL2'!$A$17:$H$43,R$1,0)</f>
        <v>80.963773539946814</v>
      </c>
      <c r="S40" s="113">
        <f>$K40*VLOOKUP($L40,'PL2'!$A$17:$H$43,S$1,0)</f>
        <v>20.828162317170126</v>
      </c>
      <c r="T40" s="114">
        <f t="shared" si="19"/>
        <v>372.09772299999997</v>
      </c>
      <c r="U40" s="115">
        <f t="shared" si="20"/>
        <v>0</v>
      </c>
      <c r="V40" s="98" t="s">
        <v>20</v>
      </c>
      <c r="X40" s="113">
        <f t="shared" si="8"/>
        <v>1.3012700539890494</v>
      </c>
      <c r="Y40" s="113">
        <f t="shared" si="1"/>
        <v>1.3012700539890492</v>
      </c>
      <c r="Z40" s="113">
        <f t="shared" si="2"/>
        <v>1.3012700539890494</v>
      </c>
      <c r="AA40" s="113">
        <f t="shared" si="3"/>
        <v>1.3012700539890492</v>
      </c>
      <c r="AB40" s="113">
        <f t="shared" si="4"/>
        <v>1.3012700539890494</v>
      </c>
      <c r="AC40" s="113">
        <f t="shared" si="5"/>
        <v>1.3011485236952134</v>
      </c>
      <c r="AD40" s="114">
        <f t="shared" si="6"/>
        <v>1.3012632507335604</v>
      </c>
    </row>
    <row r="41" spans="1:30">
      <c r="A41" s="98">
        <v>21</v>
      </c>
      <c r="C41" s="116"/>
      <c r="D41" s="110" t="s">
        <v>260</v>
      </c>
      <c r="E41" s="111" t="s">
        <v>191</v>
      </c>
      <c r="F41" s="112" t="s">
        <v>261</v>
      </c>
      <c r="G41" s="113">
        <v>2223.0886028620075</v>
      </c>
      <c r="H41" s="113">
        <v>1399.8560620000001</v>
      </c>
      <c r="I41" s="113">
        <v>1375.4561249999999</v>
      </c>
      <c r="J41" s="113">
        <v>903.64328799999998</v>
      </c>
      <c r="K41" s="114">
        <f t="shared" si="18"/>
        <v>5902.0440778620077</v>
      </c>
      <c r="L41" s="100" t="s">
        <v>252</v>
      </c>
      <c r="M41" s="113" t="str">
        <f>VLOOKUP($L41,'PL2'!$A$17:$H$43,M$1,0)</f>
        <v>人件費%</v>
      </c>
      <c r="N41" s="113">
        <f>$K41*VLOOKUP($L41,'PL2'!$A$17:$H$43,N$1,0)</f>
        <v>983.67401297700121</v>
      </c>
      <c r="O41" s="113">
        <f>$K41*VLOOKUP($L41,'PL2'!$A$17:$H$43,O$1,0)</f>
        <v>983.67401297700121</v>
      </c>
      <c r="P41" s="113">
        <f>$K41*VLOOKUP($L41,'PL2'!$A$17:$H$43,P$1,0)</f>
        <v>983.67401297700121</v>
      </c>
      <c r="Q41" s="113">
        <f>$K41*VLOOKUP($L41,'PL2'!$A$17:$H$43,Q$1,0)</f>
        <v>983.67401297700121</v>
      </c>
      <c r="R41" s="113">
        <f>$K41*VLOOKUP($L41,'PL2'!$A$17:$H$43,R$1,0)</f>
        <v>983.67401297700121</v>
      </c>
      <c r="S41" s="113">
        <f>$K41*VLOOKUP($L41,'PL2'!$A$17:$H$43,S$1,0)</f>
        <v>983.67401297700121</v>
      </c>
      <c r="T41" s="114">
        <f t="shared" si="19"/>
        <v>5902.0440778620077</v>
      </c>
      <c r="U41" s="115">
        <f t="shared" si="20"/>
        <v>0</v>
      </c>
      <c r="V41" s="98" t="s">
        <v>20</v>
      </c>
      <c r="X41" s="113">
        <f t="shared" si="8"/>
        <v>11.377973447119789</v>
      </c>
      <c r="Y41" s="113">
        <f t="shared" si="1"/>
        <v>27.771421945858361</v>
      </c>
      <c r="Z41" s="113">
        <f t="shared" si="2"/>
        <v>26.015874757032002</v>
      </c>
      <c r="AA41" s="113">
        <f t="shared" si="3"/>
        <v>20.476378300498162</v>
      </c>
      <c r="AB41" s="113">
        <f t="shared" si="4"/>
        <v>15.809855198296233</v>
      </c>
      <c r="AC41" s="113">
        <f t="shared" si="5"/>
        <v>61.450740122533723</v>
      </c>
      <c r="AD41" s="114">
        <f t="shared" si="6"/>
        <v>20.640043160735701</v>
      </c>
    </row>
    <row r="42" spans="1:30">
      <c r="A42" s="98">
        <v>21</v>
      </c>
      <c r="C42" s="116"/>
      <c r="D42" s="110" t="s">
        <v>262</v>
      </c>
      <c r="E42" s="111" t="s">
        <v>258</v>
      </c>
      <c r="F42" s="112" t="s">
        <v>263</v>
      </c>
      <c r="G42" s="113">
        <v>22.3</v>
      </c>
      <c r="H42" s="113">
        <v>8.1999999999999993</v>
      </c>
      <c r="I42" s="113">
        <v>34.1325</v>
      </c>
      <c r="J42" s="113">
        <v>24.082312000000002</v>
      </c>
      <c r="K42" s="114">
        <f t="shared" si="18"/>
        <v>88.714811999999995</v>
      </c>
      <c r="L42" s="100" t="s">
        <v>219</v>
      </c>
      <c r="M42" s="113" t="str">
        <f>VLOOKUP($L42,'PL2'!$A$17:$H$43,M$1,0)</f>
        <v>販売数%</v>
      </c>
      <c r="N42" s="113">
        <f>$K42*VLOOKUP($L42,'PL2'!$A$17:$H$43,N$1,0)</f>
        <v>26.822103989104111</v>
      </c>
      <c r="O42" s="113">
        <f>$K42*VLOOKUP($L42,'PL2'!$A$17:$H$43,O$1,0)</f>
        <v>10.989037132447764</v>
      </c>
      <c r="P42" s="113">
        <f>$K42*VLOOKUP($L42,'PL2'!$A$17:$H$43,P$1,0)</f>
        <v>11.730575651753663</v>
      </c>
      <c r="Q42" s="113">
        <f>$K42*VLOOKUP($L42,'PL2'!$A$17:$H$43,Q$1,0)</f>
        <v>14.9040607916727</v>
      </c>
      <c r="R42" s="113">
        <f>$K42*VLOOKUP($L42,'PL2'!$A$17:$H$43,R$1,0)</f>
        <v>19.303224675757974</v>
      </c>
      <c r="S42" s="113">
        <f>$K42*VLOOKUP($L42,'PL2'!$A$17:$H$43,S$1,0)</f>
        <v>4.9658097592637835</v>
      </c>
      <c r="T42" s="114">
        <f t="shared" si="19"/>
        <v>88.714811999999995</v>
      </c>
      <c r="U42" s="115">
        <f t="shared" si="20"/>
        <v>0</v>
      </c>
      <c r="V42" s="98" t="s">
        <v>20</v>
      </c>
      <c r="X42" s="113">
        <f t="shared" si="8"/>
        <v>0.31024626345501277</v>
      </c>
      <c r="Y42" s="113">
        <f t="shared" si="1"/>
        <v>0.31024626345501272</v>
      </c>
      <c r="Z42" s="113">
        <f t="shared" si="2"/>
        <v>0.31024626345501272</v>
      </c>
      <c r="AA42" s="113">
        <f t="shared" si="3"/>
        <v>0.31024626345501272</v>
      </c>
      <c r="AB42" s="113">
        <f t="shared" si="4"/>
        <v>0.31024626345501272</v>
      </c>
      <c r="AC42" s="113">
        <f t="shared" si="5"/>
        <v>0.3102172884398392</v>
      </c>
      <c r="AD42" s="114">
        <f t="shared" si="6"/>
        <v>0.31024464143613339</v>
      </c>
    </row>
    <row r="43" spans="1:30">
      <c r="A43" s="98">
        <v>20</v>
      </c>
      <c r="C43" s="116"/>
      <c r="D43" s="110" t="s">
        <v>264</v>
      </c>
      <c r="E43" s="111" t="s">
        <v>258</v>
      </c>
      <c r="F43" s="112" t="s">
        <v>265</v>
      </c>
      <c r="G43" s="113">
        <v>23.3918</v>
      </c>
      <c r="H43" s="113">
        <v>0</v>
      </c>
      <c r="I43" s="113">
        <v>0</v>
      </c>
      <c r="J43" s="113">
        <v>0</v>
      </c>
      <c r="K43" s="114">
        <f t="shared" si="18"/>
        <v>23.3918</v>
      </c>
      <c r="L43" s="100" t="s">
        <v>219</v>
      </c>
      <c r="M43" s="113" t="str">
        <f>VLOOKUP($L43,'PL2'!$A$17:$H$43,M$1,0)</f>
        <v>販売数%</v>
      </c>
      <c r="N43" s="113">
        <f>$K43*VLOOKUP($L43,'PL2'!$A$17:$H$43,N$1,0)</f>
        <v>7.0722946703908427</v>
      </c>
      <c r="O43" s="113">
        <f>$K43*VLOOKUP($L43,'PL2'!$A$17:$H$43,O$1,0)</f>
        <v>2.8975246973954207</v>
      </c>
      <c r="P43" s="113">
        <f>$K43*VLOOKUP($L43,'PL2'!$A$17:$H$43,P$1,0)</f>
        <v>3.0930492140443397</v>
      </c>
      <c r="Q43" s="113">
        <f>$K43*VLOOKUP($L43,'PL2'!$A$17:$H$43,Q$1,0)</f>
        <v>3.9298151161798045</v>
      </c>
      <c r="R43" s="113">
        <f>$K43*VLOOKUP($L43,'PL2'!$A$17:$H$43,R$1,0)</f>
        <v>5.0897607827923412</v>
      </c>
      <c r="S43" s="113">
        <f>$K43*VLOOKUP($L43,'PL2'!$A$17:$H$43,S$1,0)</f>
        <v>1.3093555191972517</v>
      </c>
      <c r="T43" s="114">
        <f t="shared" si="19"/>
        <v>23.3918</v>
      </c>
      <c r="U43" s="115">
        <f t="shared" si="20"/>
        <v>0</v>
      </c>
      <c r="V43" s="98" t="s">
        <v>20</v>
      </c>
      <c r="X43" s="113">
        <f t="shared" si="8"/>
        <v>8.1803910552016593E-2</v>
      </c>
      <c r="Y43" s="113">
        <f t="shared" si="1"/>
        <v>8.1803910552016579E-2</v>
      </c>
      <c r="Z43" s="113">
        <f t="shared" si="2"/>
        <v>8.1803910552016593E-2</v>
      </c>
      <c r="AA43" s="113">
        <f t="shared" si="3"/>
        <v>8.1803910552016579E-2</v>
      </c>
      <c r="AB43" s="113">
        <f t="shared" si="4"/>
        <v>8.1803910552016579E-2</v>
      </c>
      <c r="AC43" s="113">
        <f t="shared" si="5"/>
        <v>8.1796270590383843E-2</v>
      </c>
      <c r="AD43" s="114">
        <f t="shared" si="6"/>
        <v>8.1803482867615671E-2</v>
      </c>
    </row>
    <row r="44" spans="1:30">
      <c r="A44" s="98">
        <v>25</v>
      </c>
      <c r="C44" s="116"/>
      <c r="D44" s="110" t="s">
        <v>266</v>
      </c>
      <c r="E44" s="111" t="s">
        <v>191</v>
      </c>
      <c r="F44" s="112" t="s">
        <v>267</v>
      </c>
      <c r="G44" s="113">
        <v>2077.7479290000001</v>
      </c>
      <c r="H44" s="113">
        <v>411.03805299999999</v>
      </c>
      <c r="I44" s="113">
        <v>1121.5923330000001</v>
      </c>
      <c r="J44" s="113">
        <v>1665.7292010000001</v>
      </c>
      <c r="K44" s="114">
        <f t="shared" si="18"/>
        <v>5276.107516</v>
      </c>
      <c r="L44" s="100" t="s">
        <v>252</v>
      </c>
      <c r="M44" s="113" t="str">
        <f>VLOOKUP($L44,'PL2'!$A$17:$H$43,M$1,0)</f>
        <v>人件費%</v>
      </c>
      <c r="N44" s="113">
        <f>$K44*VLOOKUP($L44,'PL2'!$A$17:$H$43,N$1,0)</f>
        <v>879.3512526666666</v>
      </c>
      <c r="O44" s="113">
        <f>$K44*VLOOKUP($L44,'PL2'!$A$17:$H$43,O$1,0)</f>
        <v>879.3512526666666</v>
      </c>
      <c r="P44" s="113">
        <f>$K44*VLOOKUP($L44,'PL2'!$A$17:$H$43,P$1,0)</f>
        <v>879.3512526666666</v>
      </c>
      <c r="Q44" s="113">
        <f>$K44*VLOOKUP($L44,'PL2'!$A$17:$H$43,Q$1,0)</f>
        <v>879.3512526666666</v>
      </c>
      <c r="R44" s="113">
        <f>$K44*VLOOKUP($L44,'PL2'!$A$17:$H$43,R$1,0)</f>
        <v>879.3512526666666</v>
      </c>
      <c r="S44" s="113">
        <f>$K44*VLOOKUP($L44,'PL2'!$A$17:$H$43,S$1,0)</f>
        <v>879.3512526666666</v>
      </c>
      <c r="T44" s="114">
        <f t="shared" si="19"/>
        <v>5276.1075159999991</v>
      </c>
      <c r="U44" s="115">
        <f t="shared" si="20"/>
        <v>0</v>
      </c>
      <c r="V44" s="98" t="s">
        <v>20</v>
      </c>
      <c r="X44" s="113">
        <f t="shared" si="8"/>
        <v>10.171291577839808</v>
      </c>
      <c r="Y44" s="113">
        <f t="shared" si="1"/>
        <v>24.826146014082084</v>
      </c>
      <c r="Z44" s="113">
        <f t="shared" si="2"/>
        <v>23.256781977577852</v>
      </c>
      <c r="AA44" s="113">
        <f t="shared" si="3"/>
        <v>18.304772385036664</v>
      </c>
      <c r="AB44" s="113">
        <f t="shared" si="4"/>
        <v>14.133153656286993</v>
      </c>
      <c r="AC44" s="113">
        <f t="shared" si="5"/>
        <v>54.933631051720411</v>
      </c>
      <c r="AD44" s="114">
        <f t="shared" si="6"/>
        <v>18.451079899486327</v>
      </c>
    </row>
    <row r="45" spans="1:30">
      <c r="A45" s="98">
        <v>25</v>
      </c>
      <c r="C45" s="116"/>
      <c r="D45" s="110" t="s">
        <v>268</v>
      </c>
      <c r="E45" s="111" t="s">
        <v>258</v>
      </c>
      <c r="F45" s="112" t="s">
        <v>269</v>
      </c>
      <c r="G45" s="113">
        <v>0</v>
      </c>
      <c r="H45" s="113">
        <v>0</v>
      </c>
      <c r="I45" s="113">
        <v>32.287080000000003</v>
      </c>
      <c r="J45" s="113">
        <v>50.305416999999998</v>
      </c>
      <c r="K45" s="114">
        <f t="shared" si="18"/>
        <v>82.592497000000009</v>
      </c>
      <c r="L45" s="100" t="s">
        <v>219</v>
      </c>
      <c r="M45" s="113" t="str">
        <f>VLOOKUP($L45,'PL2'!$A$17:$H$43,M$1,0)</f>
        <v>販売数%</v>
      </c>
      <c r="N45" s="113">
        <f>$K45*VLOOKUP($L45,'PL2'!$A$17:$H$43,N$1,0)</f>
        <v>24.971078597943368</v>
      </c>
      <c r="O45" s="113">
        <f>$K45*VLOOKUP($L45,'PL2'!$A$17:$H$43,O$1,0)</f>
        <v>10.230670571613011</v>
      </c>
      <c r="P45" s="113">
        <f>$K45*VLOOKUP($L45,'PL2'!$A$17:$H$43,P$1,0)</f>
        <v>10.921034633153905</v>
      </c>
      <c r="Q45" s="113">
        <f>$K45*VLOOKUP($L45,'PL2'!$A$17:$H$43,Q$1,0)</f>
        <v>13.875513778060482</v>
      </c>
      <c r="R45" s="113">
        <f>$K45*VLOOKUP($L45,'PL2'!$A$17:$H$43,R$1,0)</f>
        <v>17.971086114941738</v>
      </c>
      <c r="S45" s="113">
        <f>$K45*VLOOKUP($L45,'PL2'!$A$17:$H$43,S$1,0)</f>
        <v>4.6231133042875054</v>
      </c>
      <c r="T45" s="114">
        <f t="shared" si="19"/>
        <v>82.592497000000009</v>
      </c>
      <c r="U45" s="115">
        <f t="shared" si="20"/>
        <v>0</v>
      </c>
      <c r="V45" s="98" t="s">
        <v>20</v>
      </c>
      <c r="X45" s="113">
        <f t="shared" si="8"/>
        <v>0.28883579873527043</v>
      </c>
      <c r="Y45" s="113">
        <f t="shared" si="1"/>
        <v>0.28883579873527038</v>
      </c>
      <c r="Z45" s="113">
        <f t="shared" si="2"/>
        <v>0.28883579873527043</v>
      </c>
      <c r="AA45" s="113">
        <f t="shared" si="3"/>
        <v>0.28883579873527038</v>
      </c>
      <c r="AB45" s="113">
        <f t="shared" si="4"/>
        <v>0.28883579873527038</v>
      </c>
      <c r="AC45" s="113">
        <f t="shared" si="5"/>
        <v>0.28880882332045704</v>
      </c>
      <c r="AD45" s="114">
        <f t="shared" si="6"/>
        <v>0.2888342886538488</v>
      </c>
    </row>
    <row r="46" spans="1:30">
      <c r="A46" s="98">
        <v>23</v>
      </c>
      <c r="C46" s="116"/>
      <c r="D46" s="110" t="s">
        <v>270</v>
      </c>
      <c r="E46" s="111" t="s">
        <v>191</v>
      </c>
      <c r="F46" s="112" t="s">
        <v>271</v>
      </c>
      <c r="G46" s="113">
        <v>1559.4963516596467</v>
      </c>
      <c r="H46" s="113">
        <v>850.41725699999995</v>
      </c>
      <c r="I46" s="113">
        <v>1010.046705</v>
      </c>
      <c r="J46" s="113">
        <v>820.65707699999996</v>
      </c>
      <c r="K46" s="114">
        <f t="shared" si="18"/>
        <v>4240.6173906596468</v>
      </c>
      <c r="L46" s="100" t="s">
        <v>252</v>
      </c>
      <c r="M46" s="113" t="str">
        <f>VLOOKUP($L46,'PL2'!$A$17:$H$43,M$1,0)</f>
        <v>人件費%</v>
      </c>
      <c r="N46" s="113">
        <f>$K46*VLOOKUP($L46,'PL2'!$A$17:$H$43,N$1,0)</f>
        <v>706.76956510994114</v>
      </c>
      <c r="O46" s="113">
        <f>$K46*VLOOKUP($L46,'PL2'!$A$17:$H$43,O$1,0)</f>
        <v>706.76956510994114</v>
      </c>
      <c r="P46" s="113">
        <f>$K46*VLOOKUP($L46,'PL2'!$A$17:$H$43,P$1,0)</f>
        <v>706.76956510994114</v>
      </c>
      <c r="Q46" s="113">
        <f>$K46*VLOOKUP($L46,'PL2'!$A$17:$H$43,Q$1,0)</f>
        <v>706.76956510994114</v>
      </c>
      <c r="R46" s="113">
        <f>$K46*VLOOKUP($L46,'PL2'!$A$17:$H$43,R$1,0)</f>
        <v>706.76956510994114</v>
      </c>
      <c r="S46" s="113">
        <f>$K46*VLOOKUP($L46,'PL2'!$A$17:$H$43,S$1,0)</f>
        <v>706.76956510994114</v>
      </c>
      <c r="T46" s="114">
        <f t="shared" si="19"/>
        <v>4240.6173906596468</v>
      </c>
      <c r="U46" s="115">
        <f t="shared" si="20"/>
        <v>0</v>
      </c>
      <c r="V46" s="98" t="s">
        <v>20</v>
      </c>
      <c r="X46" s="113">
        <f t="shared" si="8"/>
        <v>8.1750714555486859</v>
      </c>
      <c r="Y46" s="113">
        <f t="shared" si="1"/>
        <v>19.953760648567528</v>
      </c>
      <c r="Z46" s="113">
        <f t="shared" si="2"/>
        <v>18.692400373915444</v>
      </c>
      <c r="AA46" s="113">
        <f t="shared" si="3"/>
        <v>14.712273370596895</v>
      </c>
      <c r="AB46" s="113">
        <f t="shared" si="4"/>
        <v>11.359377533146462</v>
      </c>
      <c r="AC46" s="113">
        <f t="shared" si="5"/>
        <v>44.152343458424397</v>
      </c>
      <c r="AD46" s="114">
        <f t="shared" si="6"/>
        <v>14.82986653720276</v>
      </c>
    </row>
    <row r="47" spans="1:30">
      <c r="A47" s="98">
        <v>23</v>
      </c>
      <c r="C47" s="116"/>
      <c r="D47" s="110" t="s">
        <v>272</v>
      </c>
      <c r="E47" s="111" t="s">
        <v>191</v>
      </c>
      <c r="F47" s="112" t="s">
        <v>273</v>
      </c>
      <c r="G47" s="113">
        <v>230.77262299089796</v>
      </c>
      <c r="H47" s="113">
        <v>99.838350000000005</v>
      </c>
      <c r="I47" s="113">
        <v>80.394200999999995</v>
      </c>
      <c r="J47" s="113">
        <v>199.76088100000001</v>
      </c>
      <c r="K47" s="114">
        <f t="shared" si="18"/>
        <v>610.76605499089794</v>
      </c>
      <c r="L47" s="100" t="s">
        <v>274</v>
      </c>
      <c r="M47" s="113" t="str">
        <f>VLOOKUP($L47,'PL2'!$A$17:$H$43,M$1,0)</f>
        <v>人員%</v>
      </c>
      <c r="N47" s="113">
        <f>$K47*VLOOKUP($L47,'PL2'!$A$17:$H$43,N$1,0)</f>
        <v>195.46406551251496</v>
      </c>
      <c r="O47" s="113">
        <f>$K47*VLOOKUP($L47,'PL2'!$A$17:$H$43,O$1,0)</f>
        <v>0</v>
      </c>
      <c r="P47" s="113">
        <f>$K47*VLOOKUP($L47,'PL2'!$A$17:$H$43,P$1,0)</f>
        <v>118.83067120216343</v>
      </c>
      <c r="Q47" s="113">
        <f>$K47*VLOOKUP($L47,'PL2'!$A$17:$H$43,Q$1,0)</f>
        <v>71.568594671677559</v>
      </c>
      <c r="R47" s="113">
        <f>$K47*VLOOKUP($L47,'PL2'!$A$17:$H$43,R$1,0)</f>
        <v>178.88424096772172</v>
      </c>
      <c r="S47" s="113">
        <f>$K47*VLOOKUP($L47,'PL2'!$A$17:$H$43,S$1,0)</f>
        <v>46.018482636820188</v>
      </c>
      <c r="T47" s="114">
        <f t="shared" si="19"/>
        <v>610.76605499089783</v>
      </c>
      <c r="U47" s="115">
        <f t="shared" si="20"/>
        <v>0</v>
      </c>
      <c r="V47" s="98" t="s">
        <v>20</v>
      </c>
      <c r="X47" s="113">
        <f t="shared" si="8"/>
        <v>2.2608963111028895</v>
      </c>
      <c r="Y47" s="113">
        <f t="shared" si="1"/>
        <v>0</v>
      </c>
      <c r="Z47" s="113">
        <f t="shared" si="2"/>
        <v>3.142793057969921</v>
      </c>
      <c r="AA47" s="113">
        <f t="shared" si="3"/>
        <v>1.4897878764705659</v>
      </c>
      <c r="AB47" s="113">
        <f t="shared" si="4"/>
        <v>2.8750723406809513</v>
      </c>
      <c r="AC47" s="113">
        <f t="shared" si="5"/>
        <v>2.8748038273271788</v>
      </c>
      <c r="AD47" s="114">
        <f t="shared" si="6"/>
        <v>2.1359104692913382</v>
      </c>
    </row>
    <row r="48" spans="1:30">
      <c r="A48" s="98">
        <v>26</v>
      </c>
      <c r="C48" s="116"/>
      <c r="D48" s="110" t="s">
        <v>275</v>
      </c>
      <c r="E48" s="111" t="s">
        <v>191</v>
      </c>
      <c r="F48" s="112" t="s">
        <v>276</v>
      </c>
      <c r="G48" s="113">
        <v>70.138229111201028</v>
      </c>
      <c r="H48" s="113">
        <v>34.060704000000001</v>
      </c>
      <c r="I48" s="113">
        <v>23.872624999999999</v>
      </c>
      <c r="J48" s="113">
        <v>60.547997000000002</v>
      </c>
      <c r="K48" s="114">
        <f t="shared" si="18"/>
        <v>188.61955511120104</v>
      </c>
      <c r="L48" s="100" t="s">
        <v>274</v>
      </c>
      <c r="M48" s="113" t="str">
        <f>VLOOKUP($L48,'PL2'!$A$17:$H$43,M$1,0)</f>
        <v>人員%</v>
      </c>
      <c r="N48" s="113">
        <f>$K48*VLOOKUP($L48,'PL2'!$A$17:$H$43,N$1,0)</f>
        <v>60.364103040642405</v>
      </c>
      <c r="O48" s="113">
        <f>$K48*VLOOKUP($L48,'PL2'!$A$17:$H$43,O$1,0)</f>
        <v>0</v>
      </c>
      <c r="P48" s="113">
        <f>$K48*VLOOKUP($L48,'PL2'!$A$17:$H$43,P$1,0)</f>
        <v>36.697829148431474</v>
      </c>
      <c r="Q48" s="113">
        <f>$K48*VLOOKUP($L48,'PL2'!$A$17:$H$43,Q$1,0)</f>
        <v>22.102139397885935</v>
      </c>
      <c r="R48" s="113">
        <f>$K48*VLOOKUP($L48,'PL2'!$A$17:$H$43,R$1,0)</f>
        <v>55.243846104445645</v>
      </c>
      <c r="S48" s="113">
        <f>$K48*VLOOKUP($L48,'PL2'!$A$17:$H$43,S$1,0)</f>
        <v>14.211637419795553</v>
      </c>
      <c r="T48" s="114">
        <f t="shared" si="19"/>
        <v>188.61955511120101</v>
      </c>
      <c r="U48" s="115">
        <f t="shared" si="20"/>
        <v>0</v>
      </c>
      <c r="V48" s="98" t="s">
        <v>20</v>
      </c>
      <c r="X48" s="113">
        <f t="shared" si="8"/>
        <v>0.6982202970647049</v>
      </c>
      <c r="Y48" s="113">
        <f t="shared" si="1"/>
        <v>0</v>
      </c>
      <c r="Z48" s="113">
        <f t="shared" si="2"/>
        <v>0.97057166742786927</v>
      </c>
      <c r="AA48" s="113">
        <f t="shared" si="3"/>
        <v>0.4600830779210982</v>
      </c>
      <c r="AB48" s="113">
        <f t="shared" si="4"/>
        <v>0.88789293606017783</v>
      </c>
      <c r="AC48" s="113">
        <f t="shared" si="5"/>
        <v>0.88781001254320091</v>
      </c>
      <c r="AD48" s="114">
        <f t="shared" si="6"/>
        <v>0.65962160009218718</v>
      </c>
    </row>
    <row r="49" spans="1:30">
      <c r="A49" s="98">
        <v>27</v>
      </c>
      <c r="C49" s="116"/>
      <c r="D49" s="110" t="s">
        <v>277</v>
      </c>
      <c r="E49" s="127" t="s">
        <v>185</v>
      </c>
      <c r="F49" s="112" t="s">
        <v>278</v>
      </c>
      <c r="G49" s="113">
        <v>873.0603107102329</v>
      </c>
      <c r="H49" s="113">
        <v>331.55417599999998</v>
      </c>
      <c r="I49" s="113">
        <v>965.64239699999996</v>
      </c>
      <c r="J49" s="113">
        <v>526.71513800000002</v>
      </c>
      <c r="K49" s="114">
        <f t="shared" si="18"/>
        <v>2696.9720217102331</v>
      </c>
      <c r="L49" s="100" t="s">
        <v>279</v>
      </c>
      <c r="M49" s="113" t="str">
        <f>VLOOKUP($L49,'PL2'!$A$17:$H$43,M$1,0)</f>
        <v>CCCMC</v>
      </c>
      <c r="N49" s="113">
        <f>$K49*VLOOKUP($L49,'PL2'!$A$17:$H$43,N$1,0)</f>
        <v>1178.4979126347048</v>
      </c>
      <c r="O49" s="113">
        <f>$K49*VLOOKUP($L49,'PL2'!$A$17:$H$43,O$1,0)</f>
        <v>1207.0788078105124</v>
      </c>
      <c r="P49" s="113">
        <f>$K49*VLOOKUP($L49,'PL2'!$A$17:$H$43,P$1,0)</f>
        <v>0</v>
      </c>
      <c r="Q49" s="113">
        <f>$K49*VLOOKUP($L49,'PL2'!$A$17:$H$43,Q$1,0)</f>
        <v>311.39530126501603</v>
      </c>
      <c r="R49" s="113">
        <f>$K49*VLOOKUP($L49,'PL2'!$A$17:$H$43,R$1,0)</f>
        <v>0</v>
      </c>
      <c r="S49" s="113">
        <f>$K49*VLOOKUP($L49,'PL2'!$A$17:$H$43,S$1,0)</f>
        <v>0</v>
      </c>
      <c r="T49" s="114">
        <f t="shared" si="19"/>
        <v>2696.9720217102331</v>
      </c>
      <c r="U49" s="115">
        <f t="shared" si="20"/>
        <v>0</v>
      </c>
      <c r="V49" s="98" t="s">
        <v>20</v>
      </c>
      <c r="X49" s="113">
        <f t="shared" si="8"/>
        <v>13.631465079435086</v>
      </c>
      <c r="Y49" s="113">
        <f t="shared" si="1"/>
        <v>34.078662698587713</v>
      </c>
      <c r="Z49" s="113">
        <f t="shared" si="2"/>
        <v>0</v>
      </c>
      <c r="AA49" s="113">
        <f t="shared" si="3"/>
        <v>6.4820742497841524</v>
      </c>
      <c r="AB49" s="113">
        <f t="shared" si="4"/>
        <v>0</v>
      </c>
      <c r="AC49" s="113">
        <f t="shared" si="5"/>
        <v>0</v>
      </c>
      <c r="AD49" s="114">
        <f t="shared" si="6"/>
        <v>9.4315830578412889</v>
      </c>
    </row>
    <row r="50" spans="1:30">
      <c r="A50" s="98">
        <v>28</v>
      </c>
      <c r="C50" s="116"/>
      <c r="D50" s="110" t="s">
        <v>280</v>
      </c>
      <c r="E50" s="111" t="s">
        <v>258</v>
      </c>
      <c r="F50" s="112" t="s">
        <v>281</v>
      </c>
      <c r="G50" s="113">
        <v>38.393174999999999</v>
      </c>
      <c r="H50" s="113">
        <v>33</v>
      </c>
      <c r="I50" s="113">
        <v>12.680949999999999</v>
      </c>
      <c r="J50" s="113">
        <v>13</v>
      </c>
      <c r="K50" s="114">
        <f t="shared" si="18"/>
        <v>97.074124999999995</v>
      </c>
      <c r="L50" s="100" t="s">
        <v>219</v>
      </c>
      <c r="M50" s="113" t="str">
        <f>VLOOKUP($L50,'PL2'!$A$17:$H$43,M$1,0)</f>
        <v>販売数%</v>
      </c>
      <c r="N50" s="113">
        <f>$K50*VLOOKUP($L50,'PL2'!$A$17:$H$43,N$1,0)</f>
        <v>29.349465063413437</v>
      </c>
      <c r="O50" s="113">
        <f>$K50*VLOOKUP($L50,'PL2'!$A$17:$H$43,O$1,0)</f>
        <v>12.024498955426699</v>
      </c>
      <c r="P50" s="113">
        <f>$K50*VLOOKUP($L50,'PL2'!$A$17:$H$43,P$1,0)</f>
        <v>12.835910277759384</v>
      </c>
      <c r="Q50" s="113">
        <f>$K50*VLOOKUP($L50,'PL2'!$A$17:$H$43,Q$1,0)</f>
        <v>16.308422772720689</v>
      </c>
      <c r="R50" s="113">
        <f>$K50*VLOOKUP($L50,'PL2'!$A$17:$H$43,R$1,0)</f>
        <v>21.122105799847876</v>
      </c>
      <c r="S50" s="113">
        <f>$K50*VLOOKUP($L50,'PL2'!$A$17:$H$43,S$1,0)</f>
        <v>5.433722130831911</v>
      </c>
      <c r="T50" s="114">
        <f t="shared" si="19"/>
        <v>97.074124999999981</v>
      </c>
      <c r="U50" s="115">
        <f t="shared" si="20"/>
        <v>0</v>
      </c>
      <c r="V50" s="98" t="s">
        <v>20</v>
      </c>
      <c r="X50" s="113">
        <f t="shared" si="8"/>
        <v>0.33947977660613021</v>
      </c>
      <c r="Y50" s="113">
        <f t="shared" si="1"/>
        <v>0.33947977660613021</v>
      </c>
      <c r="Z50" s="113">
        <f t="shared" si="2"/>
        <v>0.33947977660613021</v>
      </c>
      <c r="AA50" s="113">
        <f t="shared" si="3"/>
        <v>0.33947977660613016</v>
      </c>
      <c r="AB50" s="113">
        <f t="shared" si="4"/>
        <v>0.33947977660613016</v>
      </c>
      <c r="AC50" s="113">
        <f t="shared" si="5"/>
        <v>0.33944807136794708</v>
      </c>
      <c r="AD50" s="114">
        <f t="shared" si="6"/>
        <v>0.33947800174959947</v>
      </c>
    </row>
    <row r="51" spans="1:30">
      <c r="A51" s="98">
        <v>29</v>
      </c>
      <c r="C51" s="116"/>
      <c r="D51" s="110" t="s">
        <v>282</v>
      </c>
      <c r="E51" s="111" t="s">
        <v>258</v>
      </c>
      <c r="F51" s="112" t="s">
        <v>283</v>
      </c>
      <c r="G51" s="113">
        <v>41.22757</v>
      </c>
      <c r="H51" s="113">
        <v>394.53482500000001</v>
      </c>
      <c r="I51" s="113">
        <v>29.071508000000001</v>
      </c>
      <c r="J51" s="113">
        <v>116.689967</v>
      </c>
      <c r="K51" s="114">
        <f t="shared" si="18"/>
        <v>581.52386999999999</v>
      </c>
      <c r="L51" s="100" t="s">
        <v>219</v>
      </c>
      <c r="M51" s="113" t="str">
        <f>VLOOKUP($L51,'PL2'!$A$17:$H$43,M$1,0)</f>
        <v>販売数%</v>
      </c>
      <c r="N51" s="113">
        <f>$K51*VLOOKUP($L51,'PL2'!$A$17:$H$43,N$1,0)</f>
        <v>175.8183708182379</v>
      </c>
      <c r="O51" s="113">
        <f>$K51*VLOOKUP($L51,'PL2'!$A$17:$H$43,O$1,0)</f>
        <v>72.032925018594725</v>
      </c>
      <c r="P51" s="113">
        <f>$K51*VLOOKUP($L51,'PL2'!$A$17:$H$43,P$1,0)</f>
        <v>76.893695613485178</v>
      </c>
      <c r="Q51" s="113">
        <f>$K51*VLOOKUP($L51,'PL2'!$A$17:$H$43,Q$1,0)</f>
        <v>97.695829083070961</v>
      </c>
      <c r="R51" s="113">
        <f>$K51*VLOOKUP($L51,'PL2'!$A$17:$H$43,R$1,0)</f>
        <v>126.53226292049487</v>
      </c>
      <c r="S51" s="113">
        <f>$K51*VLOOKUP($L51,'PL2'!$A$17:$H$43,S$1,0)</f>
        <v>32.550786546116377</v>
      </c>
      <c r="T51" s="114">
        <f t="shared" si="19"/>
        <v>581.52386999999999</v>
      </c>
      <c r="U51" s="115">
        <f t="shared" si="20"/>
        <v>0</v>
      </c>
      <c r="V51" s="98" t="s">
        <v>20</v>
      </c>
      <c r="X51" s="113">
        <f t="shared" si="8"/>
        <v>2.0336582326004207</v>
      </c>
      <c r="Y51" s="113">
        <f t="shared" si="1"/>
        <v>2.0336582326004202</v>
      </c>
      <c r="Z51" s="113">
        <f t="shared" si="2"/>
        <v>2.0336582326004202</v>
      </c>
      <c r="AA51" s="113">
        <f t="shared" si="3"/>
        <v>2.0336582326004202</v>
      </c>
      <c r="AB51" s="113">
        <f t="shared" si="4"/>
        <v>2.0336582326004207</v>
      </c>
      <c r="AC51" s="113">
        <f t="shared" si="5"/>
        <v>2.0334683019385937</v>
      </c>
      <c r="AD51" s="114">
        <f t="shared" si="6"/>
        <v>2.0336476002981625</v>
      </c>
    </row>
    <row r="52" spans="1:30">
      <c r="A52" s="98">
        <v>30</v>
      </c>
      <c r="C52" s="116"/>
      <c r="D52" s="110" t="s">
        <v>284</v>
      </c>
      <c r="E52" s="111" t="s">
        <v>258</v>
      </c>
      <c r="F52" s="112" t="s">
        <v>285</v>
      </c>
      <c r="G52" s="113">
        <v>384.84723745552049</v>
      </c>
      <c r="H52" s="113">
        <v>197.08830900000001</v>
      </c>
      <c r="I52" s="113">
        <v>2245.163845</v>
      </c>
      <c r="J52" s="113">
        <v>85.173438000000004</v>
      </c>
      <c r="K52" s="114">
        <f t="shared" si="18"/>
        <v>2912.2728294555204</v>
      </c>
      <c r="L52" s="100" t="s">
        <v>219</v>
      </c>
      <c r="M52" s="113" t="str">
        <f>VLOOKUP($L52,'PL2'!$A$17:$H$43,M$1,0)</f>
        <v>販売数%</v>
      </c>
      <c r="N52" s="113">
        <f>$K52*VLOOKUP($L52,'PL2'!$A$17:$H$43,N$1,0)</f>
        <v>880.49879062245475</v>
      </c>
      <c r="O52" s="113">
        <f>$K52*VLOOKUP($L52,'PL2'!$A$17:$H$43,O$1,0)</f>
        <v>360.74104809809478</v>
      </c>
      <c r="P52" s="113">
        <f>$K52*VLOOKUP($L52,'PL2'!$A$17:$H$43,P$1,0)</f>
        <v>385.08379800742495</v>
      </c>
      <c r="Q52" s="113">
        <f>$K52*VLOOKUP($L52,'PL2'!$A$17:$H$43,Q$1,0)</f>
        <v>489.26092851486561</v>
      </c>
      <c r="R52" s="113">
        <f>$K52*VLOOKUP($L52,'PL2'!$A$17:$H$43,R$1,0)</f>
        <v>633.67385306621964</v>
      </c>
      <c r="S52" s="113">
        <f>$K52*VLOOKUP($L52,'PL2'!$A$17:$H$43,S$1,0)</f>
        <v>163.01441114646082</v>
      </c>
      <c r="T52" s="114">
        <f t="shared" si="19"/>
        <v>2912.2728294555209</v>
      </c>
      <c r="U52" s="115">
        <f t="shared" si="20"/>
        <v>0</v>
      </c>
      <c r="V52" s="98" t="s">
        <v>20</v>
      </c>
      <c r="X52" s="113">
        <f t="shared" si="8"/>
        <v>10.1845649348852</v>
      </c>
      <c r="Y52" s="113">
        <f t="shared" si="1"/>
        <v>10.1845649348852</v>
      </c>
      <c r="Z52" s="113">
        <f t="shared" si="2"/>
        <v>10.1845649348852</v>
      </c>
      <c r="AA52" s="113">
        <f t="shared" si="3"/>
        <v>10.184564934885199</v>
      </c>
      <c r="AB52" s="113">
        <f t="shared" si="4"/>
        <v>10.184564934885199</v>
      </c>
      <c r="AC52" s="113">
        <f t="shared" si="5"/>
        <v>10.183613761709937</v>
      </c>
      <c r="AD52" s="114">
        <f t="shared" si="6"/>
        <v>10.184511688291936</v>
      </c>
    </row>
    <row r="53" spans="1:30">
      <c r="A53" s="98">
        <v>30</v>
      </c>
      <c r="C53" s="116"/>
      <c r="D53" s="110" t="s">
        <v>286</v>
      </c>
      <c r="E53" s="111" t="s">
        <v>258</v>
      </c>
      <c r="F53" s="112" t="s">
        <v>287</v>
      </c>
      <c r="G53" s="113">
        <v>0.29482799999999998</v>
      </c>
      <c r="H53" s="113">
        <v>0</v>
      </c>
      <c r="I53" s="113">
        <v>61.712001000000001</v>
      </c>
      <c r="J53" s="113">
        <v>0</v>
      </c>
      <c r="K53" s="114">
        <f t="shared" si="18"/>
        <v>62.006829000000003</v>
      </c>
      <c r="L53" s="100" t="s">
        <v>219</v>
      </c>
      <c r="M53" s="113" t="str">
        <f>VLOOKUP($L53,'PL2'!$A$17:$H$43,M$1,0)</f>
        <v>販売数%</v>
      </c>
      <c r="N53" s="113">
        <f>$K53*VLOOKUP($L53,'PL2'!$A$17:$H$43,N$1,0)</f>
        <v>18.74719201876454</v>
      </c>
      <c r="O53" s="113">
        <f>$K53*VLOOKUP($L53,'PL2'!$A$17:$H$43,O$1,0)</f>
        <v>7.6807393374889754</v>
      </c>
      <c r="P53" s="113">
        <f>$K53*VLOOKUP($L53,'PL2'!$A$17:$H$43,P$1,0)</f>
        <v>8.1990344353077482</v>
      </c>
      <c r="Q53" s="113">
        <f>$K53*VLOOKUP($L53,'PL2'!$A$17:$H$43,Q$1,0)</f>
        <v>10.417127964097515</v>
      </c>
      <c r="R53" s="113">
        <f>$K53*VLOOKUP($L53,'PL2'!$A$17:$H$43,R$1,0)</f>
        <v>13.491904278828944</v>
      </c>
      <c r="S53" s="113">
        <f>$K53*VLOOKUP($L53,'PL2'!$A$17:$H$43,S$1,0)</f>
        <v>3.4708309655122824</v>
      </c>
      <c r="T53" s="114">
        <f t="shared" si="19"/>
        <v>62.006829000000003</v>
      </c>
      <c r="U53" s="115">
        <f t="shared" si="20"/>
        <v>0</v>
      </c>
      <c r="V53" s="98" t="s">
        <v>20</v>
      </c>
      <c r="X53" s="113">
        <f t="shared" si="8"/>
        <v>0.21684526599621184</v>
      </c>
      <c r="Y53" s="113">
        <f t="shared" si="1"/>
        <v>0.21684526599621182</v>
      </c>
      <c r="Z53" s="113">
        <f t="shared" si="2"/>
        <v>0.21684526599621184</v>
      </c>
      <c r="AA53" s="113">
        <f t="shared" si="3"/>
        <v>0.21684526599621179</v>
      </c>
      <c r="AB53" s="113">
        <f t="shared" si="4"/>
        <v>0.21684526599621182</v>
      </c>
      <c r="AC53" s="113">
        <f t="shared" si="5"/>
        <v>0.21682501403635718</v>
      </c>
      <c r="AD53" s="114">
        <f t="shared" si="6"/>
        <v>0.21684413229322561</v>
      </c>
    </row>
    <row r="54" spans="1:30">
      <c r="A54" s="98">
        <v>30</v>
      </c>
      <c r="C54" s="116"/>
      <c r="D54" s="110" t="s">
        <v>288</v>
      </c>
      <c r="E54" s="111" t="s">
        <v>258</v>
      </c>
      <c r="F54" s="112" t="s">
        <v>289</v>
      </c>
      <c r="G54" s="113">
        <v>0.73366024636056193</v>
      </c>
      <c r="H54" s="113">
        <v>43.824545000000001</v>
      </c>
      <c r="I54" s="113">
        <v>0</v>
      </c>
      <c r="J54" s="113">
        <v>8.2442299999999999</v>
      </c>
      <c r="K54" s="114">
        <f t="shared" si="18"/>
        <v>52.802435246360567</v>
      </c>
      <c r="L54" s="100" t="s">
        <v>274</v>
      </c>
      <c r="M54" s="113" t="str">
        <f>VLOOKUP($L54,'PL2'!$A$17:$H$43,M$1,0)</f>
        <v>人員%</v>
      </c>
      <c r="N54" s="113">
        <f>$K54*VLOOKUP($L54,'PL2'!$A$17:$H$43,N$1,0)</f>
        <v>16.898415650111339</v>
      </c>
      <c r="O54" s="113">
        <f>$K54*VLOOKUP($L54,'PL2'!$A$17:$H$43,O$1,0)</f>
        <v>0</v>
      </c>
      <c r="P54" s="113">
        <f>$K54*VLOOKUP($L54,'PL2'!$A$17:$H$43,P$1,0)</f>
        <v>10.273244182712979</v>
      </c>
      <c r="Q54" s="113">
        <f>$K54*VLOOKUP($L54,'PL2'!$A$17:$H$43,Q$1,0)</f>
        <v>6.1873053601195913</v>
      </c>
      <c r="R54" s="113">
        <f>$K54*VLOOKUP($L54,'PL2'!$A$17:$H$43,R$1,0)</f>
        <v>15.465043404275717</v>
      </c>
      <c r="S54" s="113">
        <f>$K54*VLOOKUP($L54,'PL2'!$A$17:$H$43,S$1,0)</f>
        <v>3.9784266491409346</v>
      </c>
      <c r="T54" s="114">
        <f t="shared" si="19"/>
        <v>52.802435246360567</v>
      </c>
      <c r="U54" s="115">
        <f t="shared" si="20"/>
        <v>0</v>
      </c>
      <c r="V54" s="98" t="s">
        <v>20</v>
      </c>
      <c r="X54" s="113">
        <f t="shared" si="8"/>
        <v>0.19546081529944379</v>
      </c>
      <c r="Y54" s="113">
        <f t="shared" si="1"/>
        <v>0</v>
      </c>
      <c r="Z54" s="113">
        <f t="shared" si="2"/>
        <v>0.27170325786792671</v>
      </c>
      <c r="AA54" s="113">
        <f t="shared" si="3"/>
        <v>0.12879633246697442</v>
      </c>
      <c r="AB54" s="113">
        <f t="shared" si="4"/>
        <v>0.24855805239482506</v>
      </c>
      <c r="AC54" s="113">
        <f t="shared" si="5"/>
        <v>0.24853483866370907</v>
      </c>
      <c r="AD54" s="114">
        <f t="shared" si="6"/>
        <v>0.18465543938662449</v>
      </c>
    </row>
    <row r="55" spans="1:30">
      <c r="A55" s="98">
        <v>31</v>
      </c>
      <c r="C55" s="116"/>
      <c r="D55" s="110" t="s">
        <v>290</v>
      </c>
      <c r="E55" s="111" t="s">
        <v>258</v>
      </c>
      <c r="F55" s="112" t="s">
        <v>291</v>
      </c>
      <c r="G55" s="113">
        <v>191.99457200000001</v>
      </c>
      <c r="H55" s="113">
        <v>160.18359799999999</v>
      </c>
      <c r="I55" s="113">
        <v>164.80520899999999</v>
      </c>
      <c r="J55" s="113">
        <v>133.34043500000001</v>
      </c>
      <c r="K55" s="114">
        <f t="shared" si="18"/>
        <v>650.32381400000008</v>
      </c>
      <c r="L55" s="100" t="s">
        <v>274</v>
      </c>
      <c r="M55" s="113" t="str">
        <f>VLOOKUP($L55,'PL2'!$A$17:$H$43,M$1,0)</f>
        <v>人員%</v>
      </c>
      <c r="N55" s="113">
        <f>$K55*VLOOKUP($L55,'PL2'!$A$17:$H$43,N$1,0)</f>
        <v>208.12377430821525</v>
      </c>
      <c r="O55" s="113">
        <f>$K55*VLOOKUP($L55,'PL2'!$A$17:$H$43,O$1,0)</f>
        <v>0</v>
      </c>
      <c r="P55" s="113">
        <f>$K55*VLOOKUP($L55,'PL2'!$A$17:$H$43,P$1,0)</f>
        <v>126.52703057887288</v>
      </c>
      <c r="Q55" s="113">
        <f>$K55*VLOOKUP($L55,'PL2'!$A$17:$H$43,Q$1,0)</f>
        <v>76.203909940933187</v>
      </c>
      <c r="R55" s="113">
        <f>$K55*VLOOKUP($L55,'PL2'!$A$17:$H$43,R$1,0)</f>
        <v>190.47011683116136</v>
      </c>
      <c r="S55" s="113">
        <f>$K55*VLOOKUP($L55,'PL2'!$A$17:$H$43,S$1,0)</f>
        <v>48.998982340817342</v>
      </c>
      <c r="T55" s="114">
        <f t="shared" si="19"/>
        <v>650.32381399999997</v>
      </c>
      <c r="U55" s="115">
        <f t="shared" si="20"/>
        <v>0</v>
      </c>
      <c r="V55" s="98" t="s">
        <v>20</v>
      </c>
      <c r="X55" s="113">
        <f t="shared" si="8"/>
        <v>2.4073287964847259</v>
      </c>
      <c r="Y55" s="113">
        <f t="shared" si="1"/>
        <v>0</v>
      </c>
      <c r="Z55" s="113">
        <f t="shared" si="2"/>
        <v>3.3463437454823532</v>
      </c>
      <c r="AA55" s="113">
        <f t="shared" si="3"/>
        <v>1.5862776360283117</v>
      </c>
      <c r="AB55" s="113">
        <f t="shared" si="4"/>
        <v>3.0612834404253322</v>
      </c>
      <c r="AC55" s="113">
        <f t="shared" si="5"/>
        <v>3.0609975361467487</v>
      </c>
      <c r="AD55" s="114">
        <f t="shared" si="6"/>
        <v>2.2742479406010432</v>
      </c>
    </row>
    <row r="56" spans="1:30">
      <c r="A56" s="98">
        <v>32</v>
      </c>
      <c r="C56" s="116"/>
      <c r="D56" s="110" t="s">
        <v>292</v>
      </c>
      <c r="E56" s="111" t="s">
        <v>258</v>
      </c>
      <c r="F56" s="112" t="s">
        <v>293</v>
      </c>
      <c r="G56" s="113">
        <v>572.23907499999996</v>
      </c>
      <c r="H56" s="113">
        <v>258.89790599999998</v>
      </c>
      <c r="I56" s="113">
        <v>117.62856600000001</v>
      </c>
      <c r="J56" s="113">
        <v>218.77623299999999</v>
      </c>
      <c r="K56" s="114">
        <f t="shared" si="18"/>
        <v>1167.5417799999998</v>
      </c>
      <c r="L56" s="100" t="s">
        <v>274</v>
      </c>
      <c r="M56" s="113" t="str">
        <f>VLOOKUP($L56,'PL2'!$A$17:$H$43,M$1,0)</f>
        <v>人員%</v>
      </c>
      <c r="N56" s="113">
        <f>$K56*VLOOKUP($L56,'PL2'!$A$17:$H$43,N$1,0)</f>
        <v>373.64955224618581</v>
      </c>
      <c r="O56" s="113">
        <f>$K56*VLOOKUP($L56,'PL2'!$A$17:$H$43,O$1,0)</f>
        <v>0</v>
      </c>
      <c r="P56" s="113">
        <f>$K56*VLOOKUP($L56,'PL2'!$A$17:$H$43,P$1,0)</f>
        <v>227.15698136831818</v>
      </c>
      <c r="Q56" s="113">
        <f>$K56*VLOOKUP($L56,'PL2'!$A$17:$H$43,Q$1,0)</f>
        <v>136.81068836792866</v>
      </c>
      <c r="R56" s="113">
        <f>$K56*VLOOKUP($L56,'PL2'!$A$17:$H$43,R$1,0)</f>
        <v>341.95552193305042</v>
      </c>
      <c r="S56" s="113">
        <f>$K56*VLOOKUP($L56,'PL2'!$A$17:$H$43,S$1,0)</f>
        <v>87.96903608451656</v>
      </c>
      <c r="T56" s="114">
        <f t="shared" si="19"/>
        <v>1167.5417799999998</v>
      </c>
      <c r="U56" s="115">
        <f t="shared" si="20"/>
        <v>0</v>
      </c>
      <c r="V56" s="98" t="s">
        <v>20</v>
      </c>
      <c r="X56" s="113">
        <f t="shared" si="8"/>
        <v>4.3219345310535306</v>
      </c>
      <c r="Y56" s="113">
        <f t="shared" si="1"/>
        <v>0</v>
      </c>
      <c r="Z56" s="113">
        <f t="shared" si="2"/>
        <v>6.0077703583715483</v>
      </c>
      <c r="AA56" s="113">
        <f t="shared" si="3"/>
        <v>2.8478818934080841</v>
      </c>
      <c r="AB56" s="113">
        <f t="shared" si="4"/>
        <v>5.4959948262308522</v>
      </c>
      <c r="AC56" s="113">
        <f t="shared" si="5"/>
        <v>5.495481535493008</v>
      </c>
      <c r="AD56" s="114">
        <f t="shared" si="6"/>
        <v>4.0830113115474438</v>
      </c>
    </row>
    <row r="57" spans="1:30">
      <c r="A57" s="98">
        <v>33</v>
      </c>
      <c r="C57" s="116"/>
      <c r="D57" s="110" t="s">
        <v>294</v>
      </c>
      <c r="E57" s="111" t="s">
        <v>258</v>
      </c>
      <c r="F57" s="112" t="s">
        <v>295</v>
      </c>
      <c r="G57" s="113">
        <v>360.00534703895801</v>
      </c>
      <c r="H57" s="113">
        <v>46.045121999999999</v>
      </c>
      <c r="I57" s="113">
        <v>293.61327399999999</v>
      </c>
      <c r="J57" s="113">
        <v>72.824291000000002</v>
      </c>
      <c r="K57" s="114">
        <f t="shared" si="18"/>
        <v>772.48803403895806</v>
      </c>
      <c r="L57" s="100" t="s">
        <v>219</v>
      </c>
      <c r="M57" s="113" t="str">
        <f>VLOOKUP($L57,'PL2'!$A$17:$H$43,M$1,0)</f>
        <v>販売数%</v>
      </c>
      <c r="N57" s="113">
        <f>$K57*VLOOKUP($L57,'PL2'!$A$17:$H$43,N$1,0)</f>
        <v>233.55462196472365</v>
      </c>
      <c r="O57" s="113">
        <f>$K57*VLOOKUP($L57,'PL2'!$A$17:$H$43,O$1,0)</f>
        <v>95.687512592887913</v>
      </c>
      <c r="P57" s="113">
        <f>$K57*VLOOKUP($L57,'PL2'!$A$17:$H$43,P$1,0)</f>
        <v>102.1444910841772</v>
      </c>
      <c r="Q57" s="113">
        <f>$K57*VLOOKUP($L57,'PL2'!$A$17:$H$43,Q$1,0)</f>
        <v>129.77774917852909</v>
      </c>
      <c r="R57" s="113">
        <f>$K57*VLOOKUP($L57,'PL2'!$A$17:$H$43,R$1,0)</f>
        <v>168.08365755640199</v>
      </c>
      <c r="S57" s="113">
        <f>$K57*VLOOKUP($L57,'PL2'!$A$17:$H$43,S$1,0)</f>
        <v>43.240001662238228</v>
      </c>
      <c r="T57" s="114">
        <f t="shared" si="19"/>
        <v>772.48803403895818</v>
      </c>
      <c r="U57" s="115">
        <f t="shared" si="20"/>
        <v>0</v>
      </c>
      <c r="V57" s="98" t="s">
        <v>20</v>
      </c>
      <c r="X57" s="113">
        <f t="shared" si="8"/>
        <v>2.701482657983826</v>
      </c>
      <c r="Y57" s="113">
        <f t="shared" si="1"/>
        <v>2.701482657983826</v>
      </c>
      <c r="Z57" s="113">
        <f t="shared" si="2"/>
        <v>2.701482657983826</v>
      </c>
      <c r="AA57" s="113">
        <f t="shared" si="3"/>
        <v>2.701482657983826</v>
      </c>
      <c r="AB57" s="113">
        <f t="shared" si="4"/>
        <v>2.7014826579838256</v>
      </c>
      <c r="AC57" s="113">
        <f t="shared" si="5"/>
        <v>2.7012303567952984</v>
      </c>
      <c r="AD57" s="114">
        <f t="shared" si="6"/>
        <v>2.701468534184801</v>
      </c>
    </row>
    <row r="58" spans="1:30">
      <c r="A58" s="98">
        <v>33</v>
      </c>
      <c r="C58" s="116"/>
      <c r="D58" s="110" t="s">
        <v>296</v>
      </c>
      <c r="E58" s="111" t="s">
        <v>258</v>
      </c>
      <c r="F58" s="112" t="s">
        <v>297</v>
      </c>
      <c r="G58" s="113">
        <v>65.558295000000001</v>
      </c>
      <c r="H58" s="113">
        <v>22.840966000000002</v>
      </c>
      <c r="I58" s="113">
        <v>45.414864999999999</v>
      </c>
      <c r="J58" s="113">
        <v>10.364871000000001</v>
      </c>
      <c r="K58" s="114">
        <f t="shared" si="18"/>
        <v>144.17899699999998</v>
      </c>
      <c r="L58" s="100" t="s">
        <v>274</v>
      </c>
      <c r="M58" s="113" t="str">
        <f>VLOOKUP($L58,'PL2'!$A$17:$H$43,M$1,0)</f>
        <v>人員%</v>
      </c>
      <c r="N58" s="113">
        <f>$K58*VLOOKUP($L58,'PL2'!$A$17:$H$43,N$1,0)</f>
        <v>46.141747212124749</v>
      </c>
      <c r="O58" s="113">
        <f>$K58*VLOOKUP($L58,'PL2'!$A$17:$H$43,O$1,0)</f>
        <v>0</v>
      </c>
      <c r="P58" s="113">
        <f>$K58*VLOOKUP($L58,'PL2'!$A$17:$H$43,P$1,0)</f>
        <v>28.05147215822273</v>
      </c>
      <c r="Q58" s="113">
        <f>$K58*VLOOKUP($L58,'PL2'!$A$17:$H$43,Q$1,0)</f>
        <v>16.894665497767043</v>
      </c>
      <c r="R58" s="113">
        <f>$K58*VLOOKUP($L58,'PL2'!$A$17:$H$43,R$1,0)</f>
        <v>42.227871426510077</v>
      </c>
      <c r="S58" s="113">
        <f>$K58*VLOOKUP($L58,'PL2'!$A$17:$H$43,S$1,0)</f>
        <v>10.863240705375361</v>
      </c>
      <c r="T58" s="114">
        <f t="shared" si="19"/>
        <v>144.17899699999992</v>
      </c>
      <c r="U58" s="115">
        <f t="shared" si="20"/>
        <v>0</v>
      </c>
      <c r="V58" s="98" t="s">
        <v>20</v>
      </c>
      <c r="X58" s="113">
        <f t="shared" si="8"/>
        <v>0.53371296553255965</v>
      </c>
      <c r="Y58" s="113">
        <f t="shared" si="1"/>
        <v>0</v>
      </c>
      <c r="Z58" s="113">
        <f t="shared" si="2"/>
        <v>0.74189576708453253</v>
      </c>
      <c r="AA58" s="113">
        <f t="shared" si="3"/>
        <v>0.35168313631229403</v>
      </c>
      <c r="AB58" s="113">
        <f t="shared" si="4"/>
        <v>0.67869692985475305</v>
      </c>
      <c r="AC58" s="113">
        <f t="shared" si="5"/>
        <v>0.67863354390572783</v>
      </c>
      <c r="AD58" s="114">
        <f t="shared" si="6"/>
        <v>0.5042084880581873</v>
      </c>
    </row>
    <row r="59" spans="1:30">
      <c r="A59" s="98">
        <v>34</v>
      </c>
      <c r="C59" s="116"/>
      <c r="D59" s="110" t="s">
        <v>298</v>
      </c>
      <c r="E59" s="111" t="s">
        <v>183</v>
      </c>
      <c r="F59" s="112" t="s">
        <v>299</v>
      </c>
      <c r="G59" s="113">
        <v>869.89904553650979</v>
      </c>
      <c r="H59" s="113">
        <v>419.945041</v>
      </c>
      <c r="I59" s="113">
        <v>594.53626899999995</v>
      </c>
      <c r="J59" s="113">
        <v>376.97780899999998</v>
      </c>
      <c r="K59" s="114">
        <f t="shared" si="18"/>
        <v>2261.3581645365098</v>
      </c>
      <c r="L59" s="100" t="s">
        <v>300</v>
      </c>
      <c r="M59" s="113" t="str">
        <f>VLOOKUP($L59,'PL2'!$A$17:$H$43,M$1,0)</f>
        <v>FSのみ</v>
      </c>
      <c r="N59" s="113">
        <f>$K59*VLOOKUP($L59,'PL2'!$A$17:$H$43,N$1,0)</f>
        <v>0</v>
      </c>
      <c r="O59" s="113">
        <f>$K59*VLOOKUP($L59,'PL2'!$A$17:$H$43,O$1,0)</f>
        <v>0</v>
      </c>
      <c r="P59" s="113">
        <f>$K59*VLOOKUP($L59,'PL2'!$A$17:$H$43,P$1,0)</f>
        <v>0</v>
      </c>
      <c r="Q59" s="113">
        <f>$K59*VLOOKUP($L59,'PL2'!$A$17:$H$43,Q$1,0)</f>
        <v>0</v>
      </c>
      <c r="R59" s="113">
        <f>$K59*VLOOKUP($L59,'PL2'!$A$17:$H$43,R$1,0)</f>
        <v>2023.4040923889613</v>
      </c>
      <c r="S59" s="113">
        <f>$K59*VLOOKUP($L59,'PL2'!$A$17:$H$43,S$1,0)</f>
        <v>237.95407214754854</v>
      </c>
      <c r="T59" s="114">
        <f t="shared" si="19"/>
        <v>2261.3581645365098</v>
      </c>
      <c r="U59" s="115">
        <f t="shared" si="20"/>
        <v>0</v>
      </c>
      <c r="V59" s="98" t="s">
        <v>20</v>
      </c>
      <c r="X59" s="113">
        <f t="shared" si="8"/>
        <v>0</v>
      </c>
      <c r="Y59" s="113">
        <f t="shared" si="1"/>
        <v>0</v>
      </c>
      <c r="Z59" s="113">
        <f t="shared" si="2"/>
        <v>0</v>
      </c>
      <c r="AA59" s="113">
        <f t="shared" si="3"/>
        <v>0</v>
      </c>
      <c r="AB59" s="113">
        <f t="shared" si="4"/>
        <v>32.520657541308275</v>
      </c>
      <c r="AC59" s="113">
        <f t="shared" si="5"/>
        <v>14.8651419634276</v>
      </c>
      <c r="AD59" s="114">
        <f t="shared" si="6"/>
        <v>7.9081974824598875</v>
      </c>
    </row>
    <row r="60" spans="1:30">
      <c r="A60" s="98">
        <v>34</v>
      </c>
      <c r="C60" s="116"/>
      <c r="D60" s="110" t="s">
        <v>301</v>
      </c>
      <c r="E60" s="111" t="s">
        <v>183</v>
      </c>
      <c r="F60" s="112" t="s">
        <v>302</v>
      </c>
      <c r="G60" s="113">
        <v>3098.4711050000001</v>
      </c>
      <c r="H60" s="113">
        <v>1436.1460999999999</v>
      </c>
      <c r="I60" s="113">
        <v>2034.1326690000001</v>
      </c>
      <c r="J60" s="113">
        <v>1687.4895839999999</v>
      </c>
      <c r="K60" s="114">
        <f t="shared" si="18"/>
        <v>8256.239458</v>
      </c>
      <c r="L60" s="100" t="s">
        <v>300</v>
      </c>
      <c r="M60" s="113" t="str">
        <f>VLOOKUP($L60,'PL2'!$A$17:$H$43,M$1,0)</f>
        <v>FSのみ</v>
      </c>
      <c r="N60" s="113">
        <f>$K60*VLOOKUP($L60,'PL2'!$A$17:$H$43,N$1,0)</f>
        <v>0</v>
      </c>
      <c r="O60" s="113">
        <f>$K60*VLOOKUP($L60,'PL2'!$A$17:$H$43,O$1,0)</f>
        <v>0</v>
      </c>
      <c r="P60" s="113">
        <f>$K60*VLOOKUP($L60,'PL2'!$A$17:$H$43,P$1,0)</f>
        <v>0</v>
      </c>
      <c r="Q60" s="113">
        <f>$K60*VLOOKUP($L60,'PL2'!$A$17:$H$43,Q$1,0)</f>
        <v>0</v>
      </c>
      <c r="R60" s="113">
        <f>$K60*VLOOKUP($L60,'PL2'!$A$17:$H$43,R$1,0)</f>
        <v>7387.4669519608969</v>
      </c>
      <c r="S60" s="113">
        <f>$K60*VLOOKUP($L60,'PL2'!$A$17:$H$43,S$1,0)</f>
        <v>868.77250603910261</v>
      </c>
      <c r="T60" s="114">
        <f t="shared" si="19"/>
        <v>8256.239458</v>
      </c>
      <c r="U60" s="115">
        <f t="shared" si="20"/>
        <v>0</v>
      </c>
      <c r="V60" s="98" t="s">
        <v>20</v>
      </c>
      <c r="X60" s="113">
        <f t="shared" si="8"/>
        <v>0</v>
      </c>
      <c r="Y60" s="113">
        <f t="shared" si="1"/>
        <v>0</v>
      </c>
      <c r="Z60" s="113">
        <f t="shared" si="2"/>
        <v>0</v>
      </c>
      <c r="AA60" s="113">
        <f t="shared" si="3"/>
        <v>0</v>
      </c>
      <c r="AB60" s="113">
        <f t="shared" si="4"/>
        <v>118.73321979832696</v>
      </c>
      <c r="AC60" s="113">
        <f t="shared" si="5"/>
        <v>54.27277003348005</v>
      </c>
      <c r="AD60" s="114">
        <f t="shared" si="6"/>
        <v>28.87290174563033</v>
      </c>
    </row>
    <row r="61" spans="1:30">
      <c r="A61" s="98">
        <v>34</v>
      </c>
      <c r="C61" s="116"/>
      <c r="D61" s="110" t="s">
        <v>303</v>
      </c>
      <c r="E61" s="111" t="s">
        <v>183</v>
      </c>
      <c r="F61" s="112" t="s">
        <v>304</v>
      </c>
      <c r="G61" s="113">
        <v>678.32557232078761</v>
      </c>
      <c r="H61" s="113">
        <v>130.50412700000001</v>
      </c>
      <c r="I61" s="113">
        <v>109.816433</v>
      </c>
      <c r="J61" s="113">
        <v>272.36228999999997</v>
      </c>
      <c r="K61" s="114">
        <f t="shared" si="18"/>
        <v>1191.0084223207875</v>
      </c>
      <c r="L61" s="100" t="s">
        <v>300</v>
      </c>
      <c r="M61" s="113" t="str">
        <f>VLOOKUP($L61,'PL2'!$A$17:$H$43,M$1,0)</f>
        <v>FSのみ</v>
      </c>
      <c r="N61" s="113">
        <f>$K61*VLOOKUP($L61,'PL2'!$A$17:$H$43,N$1,0)</f>
        <v>0</v>
      </c>
      <c r="O61" s="113">
        <f>$K61*VLOOKUP($L61,'PL2'!$A$17:$H$43,O$1,0)</f>
        <v>0</v>
      </c>
      <c r="P61" s="113">
        <f>$K61*VLOOKUP($L61,'PL2'!$A$17:$H$43,P$1,0)</f>
        <v>0</v>
      </c>
      <c r="Q61" s="113">
        <f>$K61*VLOOKUP($L61,'PL2'!$A$17:$H$43,Q$1,0)</f>
        <v>0</v>
      </c>
      <c r="R61" s="113">
        <f>$K61*VLOOKUP($L61,'PL2'!$A$17:$H$43,R$1,0)</f>
        <v>1065.6831604946294</v>
      </c>
      <c r="S61" s="113">
        <f>$K61*VLOOKUP($L61,'PL2'!$A$17:$H$43,S$1,0)</f>
        <v>125.3252618261582</v>
      </c>
      <c r="T61" s="114">
        <f t="shared" si="19"/>
        <v>1191.0084223207875</v>
      </c>
      <c r="U61" s="115">
        <f t="shared" si="20"/>
        <v>0</v>
      </c>
      <c r="V61" s="98" t="s">
        <v>20</v>
      </c>
      <c r="X61" s="113">
        <f t="shared" si="8"/>
        <v>0</v>
      </c>
      <c r="Y61" s="113">
        <f t="shared" si="1"/>
        <v>0</v>
      </c>
      <c r="Z61" s="113">
        <f t="shared" si="2"/>
        <v>0</v>
      </c>
      <c r="AA61" s="113">
        <f t="shared" si="3"/>
        <v>0</v>
      </c>
      <c r="AB61" s="113">
        <f t="shared" si="4"/>
        <v>17.127926764775371</v>
      </c>
      <c r="AC61" s="113">
        <f t="shared" si="5"/>
        <v>7.8291486749358752</v>
      </c>
      <c r="AD61" s="114">
        <f t="shared" si="6"/>
        <v>4.1650765255561568</v>
      </c>
    </row>
    <row r="62" spans="1:30">
      <c r="A62" s="98">
        <v>34</v>
      </c>
      <c r="C62" s="116"/>
      <c r="D62" s="110" t="s">
        <v>305</v>
      </c>
      <c r="E62" s="111" t="s">
        <v>183</v>
      </c>
      <c r="F62" s="112" t="s">
        <v>306</v>
      </c>
      <c r="G62" s="113">
        <v>155.67059099863891</v>
      </c>
      <c r="H62" s="113">
        <v>50.924059999999997</v>
      </c>
      <c r="I62" s="113">
        <v>43.897834000000003</v>
      </c>
      <c r="J62" s="113">
        <v>0</v>
      </c>
      <c r="K62" s="114">
        <f t="shared" si="18"/>
        <v>250.49248499863893</v>
      </c>
      <c r="L62" s="100" t="s">
        <v>300</v>
      </c>
      <c r="M62" s="113" t="str">
        <f>VLOOKUP($L62,'PL2'!$A$17:$H$43,M$1,0)</f>
        <v>FSのみ</v>
      </c>
      <c r="N62" s="113">
        <f>$K62*VLOOKUP($L62,'PL2'!$A$17:$H$43,N$1,0)</f>
        <v>0</v>
      </c>
      <c r="O62" s="113">
        <f>$K62*VLOOKUP($L62,'PL2'!$A$17:$H$43,O$1,0)</f>
        <v>0</v>
      </c>
      <c r="P62" s="113">
        <f>$K62*VLOOKUP($L62,'PL2'!$A$17:$H$43,P$1,0)</f>
        <v>0</v>
      </c>
      <c r="Q62" s="113">
        <f>$K62*VLOOKUP($L62,'PL2'!$A$17:$H$43,Q$1,0)</f>
        <v>0</v>
      </c>
      <c r="R62" s="113">
        <f>$K62*VLOOKUP($L62,'PL2'!$A$17:$H$43,R$1,0)</f>
        <v>224.13411869358185</v>
      </c>
      <c r="S62" s="113">
        <f>$K62*VLOOKUP($L62,'PL2'!$A$17:$H$43,S$1,0)</f>
        <v>26.358366305057071</v>
      </c>
      <c r="T62" s="114">
        <f t="shared" si="19"/>
        <v>250.49248499863893</v>
      </c>
      <c r="U62" s="115">
        <f t="shared" si="20"/>
        <v>0</v>
      </c>
      <c r="V62" s="98" t="s">
        <v>20</v>
      </c>
      <c r="X62" s="113">
        <f t="shared" si="8"/>
        <v>0</v>
      </c>
      <c r="Y62" s="113">
        <f t="shared" si="1"/>
        <v>0</v>
      </c>
      <c r="Z62" s="113">
        <f t="shared" si="2"/>
        <v>0</v>
      </c>
      <c r="AA62" s="113">
        <f t="shared" si="3"/>
        <v>0</v>
      </c>
      <c r="AB62" s="113">
        <f t="shared" si="4"/>
        <v>3.6023397129493131</v>
      </c>
      <c r="AC62" s="113">
        <f t="shared" si="5"/>
        <v>1.6466238779294478</v>
      </c>
      <c r="AD62" s="114">
        <f t="shared" si="6"/>
        <v>0.87599747368961067</v>
      </c>
    </row>
    <row r="63" spans="1:30">
      <c r="A63" s="98">
        <v>34</v>
      </c>
      <c r="C63" s="116"/>
      <c r="D63" s="110" t="s">
        <v>307</v>
      </c>
      <c r="E63" s="111" t="s">
        <v>183</v>
      </c>
      <c r="F63" s="112" t="s">
        <v>308</v>
      </c>
      <c r="G63" s="113">
        <v>84.830778463490361</v>
      </c>
      <c r="H63" s="113">
        <v>64.930617999999996</v>
      </c>
      <c r="I63" s="113">
        <v>-108.95696</v>
      </c>
      <c r="J63" s="113">
        <v>26.264455000000002</v>
      </c>
      <c r="K63" s="114">
        <f t="shared" si="18"/>
        <v>67.068891463490374</v>
      </c>
      <c r="L63" s="100" t="s">
        <v>300</v>
      </c>
      <c r="M63" s="113" t="str">
        <f>VLOOKUP($L63,'PL2'!$A$17:$H$43,M$1,0)</f>
        <v>FSのみ</v>
      </c>
      <c r="N63" s="113">
        <f>$K63*VLOOKUP($L63,'PL2'!$A$17:$H$43,N$1,0)</f>
        <v>0</v>
      </c>
      <c r="O63" s="113">
        <f>$K63*VLOOKUP($L63,'PL2'!$A$17:$H$43,O$1,0)</f>
        <v>0</v>
      </c>
      <c r="P63" s="113">
        <f>$K63*VLOOKUP($L63,'PL2'!$A$17:$H$43,P$1,0)</f>
        <v>0</v>
      </c>
      <c r="Q63" s="113">
        <f>$K63*VLOOKUP($L63,'PL2'!$A$17:$H$43,Q$1,0)</f>
        <v>0</v>
      </c>
      <c r="R63" s="113">
        <f>$K63*VLOOKUP($L63,'PL2'!$A$17:$H$43,R$1,0)</f>
        <v>60.011488488393532</v>
      </c>
      <c r="S63" s="113">
        <f>$K63*VLOOKUP($L63,'PL2'!$A$17:$H$43,S$1,0)</f>
        <v>7.0574029750968386</v>
      </c>
      <c r="T63" s="114">
        <f t="shared" si="19"/>
        <v>67.068891463490374</v>
      </c>
      <c r="U63" s="115">
        <f t="shared" si="20"/>
        <v>0</v>
      </c>
      <c r="V63" s="98" t="s">
        <v>20</v>
      </c>
      <c r="X63" s="113">
        <f t="shared" si="8"/>
        <v>0</v>
      </c>
      <c r="Y63" s="113">
        <f t="shared" si="1"/>
        <v>0</v>
      </c>
      <c r="Z63" s="113">
        <f t="shared" si="2"/>
        <v>0</v>
      </c>
      <c r="AA63" s="113">
        <f t="shared" si="3"/>
        <v>0</v>
      </c>
      <c r="AB63" s="113">
        <f t="shared" si="4"/>
        <v>0.96451967899847912</v>
      </c>
      <c r="AC63" s="113">
        <f t="shared" si="5"/>
        <v>0.44088044457957221</v>
      </c>
      <c r="AD63" s="114">
        <f t="shared" si="6"/>
        <v>0.23454667506492061</v>
      </c>
    </row>
    <row r="64" spans="1:30">
      <c r="A64" s="98">
        <v>13</v>
      </c>
      <c r="C64" s="116"/>
      <c r="D64" s="110" t="s">
        <v>309</v>
      </c>
      <c r="E64" s="111" t="s">
        <v>196</v>
      </c>
      <c r="F64" s="112" t="s">
        <v>310</v>
      </c>
      <c r="G64" s="113">
        <v>371.20574299999998</v>
      </c>
      <c r="H64" s="113">
        <v>225.53723099999999</v>
      </c>
      <c r="I64" s="113">
        <v>684.39254100000005</v>
      </c>
      <c r="J64" s="113">
        <v>506.97734200000002</v>
      </c>
      <c r="K64" s="128">
        <v>552.06094960226369</v>
      </c>
      <c r="L64" s="100" t="s">
        <v>274</v>
      </c>
      <c r="M64" s="113" t="str">
        <f>VLOOKUP($L64,'PL2'!$A$17:$H$43,M$1,0)</f>
        <v>人員%</v>
      </c>
      <c r="N64" s="113">
        <f>$K64*VLOOKUP($L64,'PL2'!$A$17:$H$43,N$1,0)</f>
        <v>176.67661249046694</v>
      </c>
      <c r="O64" s="113">
        <f>$K64*VLOOKUP($L64,'PL2'!$A$17:$H$43,O$1,0)</f>
        <v>0</v>
      </c>
      <c r="P64" s="113">
        <f>$K64*VLOOKUP($L64,'PL2'!$A$17:$H$43,P$1,0)</f>
        <v>107.4090032503826</v>
      </c>
      <c r="Q64" s="113">
        <f>$K64*VLOOKUP($L64,'PL2'!$A$17:$H$43,Q$1,0)</f>
        <v>64.689623814693874</v>
      </c>
      <c r="R64" s="113">
        <f>$K64*VLOOKUP($L64,'PL2'!$A$17:$H$43,R$1,0)</f>
        <v>161.69039377768354</v>
      </c>
      <c r="S64" s="113">
        <f>$K64*VLOOKUP($L64,'PL2'!$A$17:$H$43,S$1,0)</f>
        <v>41.595316269036658</v>
      </c>
      <c r="T64" s="128">
        <f t="shared" si="19"/>
        <v>552.06094960226358</v>
      </c>
      <c r="U64" s="115">
        <f t="shared" si="20"/>
        <v>0</v>
      </c>
      <c r="V64" s="98" t="s">
        <v>20</v>
      </c>
      <c r="X64" s="113">
        <f t="shared" si="8"/>
        <v>2.0435853536069835</v>
      </c>
      <c r="Y64" s="113">
        <f t="shared" si="1"/>
        <v>0</v>
      </c>
      <c r="Z64" s="113">
        <f t="shared" si="2"/>
        <v>2.8407166799931813</v>
      </c>
      <c r="AA64" s="113">
        <f t="shared" si="3"/>
        <v>1.346593680296357</v>
      </c>
      <c r="AB64" s="113">
        <f t="shared" si="4"/>
        <v>2.598728520685686</v>
      </c>
      <c r="AC64" s="113">
        <f t="shared" si="5"/>
        <v>2.5984858160758719</v>
      </c>
      <c r="AD64" s="128">
        <f t="shared" si="6"/>
        <v>1.9306127973336131</v>
      </c>
    </row>
    <row r="65" spans="1:30">
      <c r="A65" s="98">
        <v>14</v>
      </c>
      <c r="C65" s="116"/>
      <c r="D65" s="110" t="s">
        <v>311</v>
      </c>
      <c r="E65" s="111" t="s">
        <v>196</v>
      </c>
      <c r="F65" s="112" t="s">
        <v>312</v>
      </c>
      <c r="G65" s="113">
        <v>360.743742</v>
      </c>
      <c r="H65" s="113">
        <v>194.11532</v>
      </c>
      <c r="I65" s="113">
        <v>382.95279599999998</v>
      </c>
      <c r="J65" s="113">
        <v>228.065977</v>
      </c>
      <c r="K65" s="128">
        <v>450.2642245769361</v>
      </c>
      <c r="L65" s="100" t="s">
        <v>274</v>
      </c>
      <c r="M65" s="113" t="str">
        <f>VLOOKUP($L65,'PL2'!$A$17:$H$43,M$1,0)</f>
        <v>人員%</v>
      </c>
      <c r="N65" s="113">
        <f>$K65*VLOOKUP($L65,'PL2'!$A$17:$H$43,N$1,0)</f>
        <v>144.09850575595524</v>
      </c>
      <c r="O65" s="113">
        <f>$K65*VLOOKUP($L65,'PL2'!$A$17:$H$43,O$1,0)</f>
        <v>0</v>
      </c>
      <c r="P65" s="113">
        <f>$K65*VLOOKUP($L65,'PL2'!$A$17:$H$43,P$1,0)</f>
        <v>87.603427838825027</v>
      </c>
      <c r="Q65" s="113">
        <f>$K65*VLOOKUP($L65,'PL2'!$A$17:$H$43,Q$1,0)</f>
        <v>52.761245522042266</v>
      </c>
      <c r="R65" s="113">
        <f>$K65*VLOOKUP($L65,'PL2'!$A$17:$H$43,R$1,0)</f>
        <v>131.87565580992438</v>
      </c>
      <c r="S65" s="113">
        <f>$K65*VLOOKUP($L65,'PL2'!$A$17:$H$43,S$1,0)</f>
        <v>33.925389650189103</v>
      </c>
      <c r="T65" s="128">
        <f t="shared" si="19"/>
        <v>450.26422457693604</v>
      </c>
      <c r="U65" s="115">
        <f t="shared" si="20"/>
        <v>0</v>
      </c>
      <c r="V65" s="98" t="s">
        <v>20</v>
      </c>
      <c r="X65" s="113">
        <f t="shared" si="8"/>
        <v>1.666760482264799</v>
      </c>
      <c r="Y65" s="113">
        <f t="shared" si="1"/>
        <v>0</v>
      </c>
      <c r="Z65" s="113">
        <f t="shared" si="2"/>
        <v>2.3169055773305751</v>
      </c>
      <c r="AA65" s="113">
        <f t="shared" si="3"/>
        <v>1.0982898893965813</v>
      </c>
      <c r="AB65" s="113">
        <f t="shared" si="4"/>
        <v>2.1195385819184032</v>
      </c>
      <c r="AC65" s="113">
        <f t="shared" si="5"/>
        <v>2.1193406305816564</v>
      </c>
      <c r="AD65" s="128">
        <f t="shared" si="6"/>
        <v>1.5746193871818177</v>
      </c>
    </row>
    <row r="66" spans="1:30">
      <c r="A66" s="98">
        <v>15</v>
      </c>
      <c r="C66" s="116"/>
      <c r="D66" s="110" t="s">
        <v>313</v>
      </c>
      <c r="E66" s="111" t="s">
        <v>178</v>
      </c>
      <c r="F66" s="112" t="s">
        <v>314</v>
      </c>
      <c r="G66" s="113">
        <v>2529.7804879999999</v>
      </c>
      <c r="H66" s="113">
        <v>1359.0663569999999</v>
      </c>
      <c r="I66" s="113">
        <v>1821.723708</v>
      </c>
      <c r="J66" s="113">
        <v>1497.3321960000001</v>
      </c>
      <c r="K66" s="129">
        <v>7452.2077081510497</v>
      </c>
      <c r="L66" s="100" t="s">
        <v>315</v>
      </c>
      <c r="M66" s="113" t="str">
        <f>VLOOKUP($L66,'PL2'!$A$17:$H$43,M$1,0)</f>
        <v>物流(RG)</v>
      </c>
      <c r="N66" s="113">
        <f>$K66*VLOOKUP($L66,'PL2'!$A$17:$H$43,N$1,0)</f>
        <v>3911.7845165623021</v>
      </c>
      <c r="O66" s="113">
        <f>$K66*VLOOKUP($L66,'PL2'!$A$17:$H$43,O$1,0)</f>
        <v>0</v>
      </c>
      <c r="P66" s="113">
        <f>$K66*VLOOKUP($L66,'PL2'!$A$17:$H$43,P$1,0)</f>
        <v>2851.3475442700483</v>
      </c>
      <c r="Q66" s="113">
        <f>$K66*VLOOKUP($L66,'PL2'!$A$17:$H$43,Q$1,0)</f>
        <v>689.07564731869979</v>
      </c>
      <c r="R66" s="113">
        <f>$K66*VLOOKUP($L66,'PL2'!$A$17:$H$43,R$1,0)</f>
        <v>0</v>
      </c>
      <c r="S66" s="113">
        <f>$K66*VLOOKUP($L66,'PL2'!$A$17:$H$43,S$1,0)</f>
        <v>0</v>
      </c>
      <c r="T66" s="129">
        <f t="shared" si="19"/>
        <v>7452.2077081510506</v>
      </c>
      <c r="U66" s="115">
        <f t="shared" si="20"/>
        <v>0</v>
      </c>
      <c r="V66" s="98" t="s">
        <v>462</v>
      </c>
      <c r="X66" s="113">
        <f t="shared" si="8"/>
        <v>45.246880341588138</v>
      </c>
      <c r="Y66" s="113">
        <f t="shared" si="1"/>
        <v>0</v>
      </c>
      <c r="Z66" s="113">
        <f t="shared" si="2"/>
        <v>75.411467235980254</v>
      </c>
      <c r="AA66" s="113">
        <f t="shared" si="3"/>
        <v>14.343952819752127</v>
      </c>
      <c r="AB66" s="113">
        <f t="shared" si="4"/>
        <v>0</v>
      </c>
      <c r="AC66" s="113">
        <f t="shared" si="5"/>
        <v>0</v>
      </c>
      <c r="AD66" s="129">
        <f t="shared" si="6"/>
        <v>26.06112165714686</v>
      </c>
    </row>
    <row r="67" spans="1:30">
      <c r="A67" s="98">
        <v>16</v>
      </c>
      <c r="C67" s="116"/>
      <c r="D67" s="110" t="s">
        <v>316</v>
      </c>
      <c r="E67" s="111" t="s">
        <v>178</v>
      </c>
      <c r="F67" s="112" t="s">
        <v>317</v>
      </c>
      <c r="G67" s="113">
        <v>3615.8861936107492</v>
      </c>
      <c r="H67" s="113">
        <v>4227.298965</v>
      </c>
      <c r="I67" s="113">
        <v>5767.2047030000003</v>
      </c>
      <c r="J67" s="113">
        <v>2374.0886559999999</v>
      </c>
      <c r="K67" s="129">
        <v>17444.610541917573</v>
      </c>
      <c r="L67" s="100" t="s">
        <v>300</v>
      </c>
      <c r="M67" s="113" t="str">
        <f>VLOOKUP($L67,'PL2'!$A$17:$H$43,M$1,0)</f>
        <v>FSのみ</v>
      </c>
      <c r="N67" s="113">
        <f>$K67*VLOOKUP($L67,'PL2'!$A$17:$H$43,N$1,0)</f>
        <v>0</v>
      </c>
      <c r="O67" s="113">
        <f>$K67*VLOOKUP($L67,'PL2'!$A$17:$H$43,O$1,0)</f>
        <v>0</v>
      </c>
      <c r="P67" s="113">
        <f>$K67*VLOOKUP($L67,'PL2'!$A$17:$H$43,P$1,0)</f>
        <v>0</v>
      </c>
      <c r="Q67" s="113">
        <f>$K67*VLOOKUP($L67,'PL2'!$A$17:$H$43,Q$1,0)</f>
        <v>0</v>
      </c>
      <c r="R67" s="113">
        <f>$K67*VLOOKUP($L67,'PL2'!$A$17:$H$43,R$1,0)</f>
        <v>15608.980883345492</v>
      </c>
      <c r="S67" s="113">
        <f>$K67*VLOOKUP($L67,'PL2'!$A$17:$H$43,S$1,0)</f>
        <v>1835.6296585720804</v>
      </c>
      <c r="T67" s="129">
        <f t="shared" si="19"/>
        <v>17444.610541917573</v>
      </c>
      <c r="U67" s="115">
        <f t="shared" si="20"/>
        <v>0</v>
      </c>
      <c r="V67" s="98" t="s">
        <v>462</v>
      </c>
      <c r="X67" s="113">
        <f t="shared" si="8"/>
        <v>0</v>
      </c>
      <c r="Y67" s="113">
        <f t="shared" si="1"/>
        <v>0</v>
      </c>
      <c r="Z67" s="113">
        <f t="shared" si="2"/>
        <v>0</v>
      </c>
      <c r="AA67" s="113">
        <f t="shared" si="3"/>
        <v>0</v>
      </c>
      <c r="AB67" s="113">
        <f t="shared" si="4"/>
        <v>250.87145162229268</v>
      </c>
      <c r="AC67" s="113">
        <f t="shared" si="5"/>
        <v>114.6729502070983</v>
      </c>
      <c r="AD67" s="129">
        <f t="shared" si="6"/>
        <v>61.005561760872702</v>
      </c>
    </row>
    <row r="68" spans="1:30">
      <c r="A68" s="98">
        <v>17</v>
      </c>
      <c r="C68" s="116"/>
      <c r="D68" s="110" t="s">
        <v>318</v>
      </c>
      <c r="E68" s="111" t="s">
        <v>178</v>
      </c>
      <c r="F68" s="112" t="s">
        <v>319</v>
      </c>
      <c r="G68" s="113">
        <v>3397.167837</v>
      </c>
      <c r="H68" s="113">
        <v>1566.232565</v>
      </c>
      <c r="I68" s="113">
        <v>2429.61564</v>
      </c>
      <c r="J68" s="113">
        <v>1635.6796039999999</v>
      </c>
      <c r="K68" s="129">
        <v>9028.6956460000001</v>
      </c>
      <c r="L68" s="100" t="s">
        <v>320</v>
      </c>
      <c r="M68" s="113" t="str">
        <f>VLOOKUP($L68,'PL2'!$A$17:$H$43,M$1,0)</f>
        <v>センターフィ</v>
      </c>
      <c r="N68" s="113">
        <f>$K68*VLOOKUP($L68,'PL2'!$A$17:$H$43,N$1,0)</f>
        <v>4460.2627454543817</v>
      </c>
      <c r="O68" s="113">
        <f>$K68*VLOOKUP($L68,'PL2'!$A$17:$H$43,O$1,0)</f>
        <v>4568.4329005456166</v>
      </c>
      <c r="P68" s="113">
        <f>$K68*VLOOKUP($L68,'PL2'!$A$17:$H$43,P$1,0)</f>
        <v>0</v>
      </c>
      <c r="Q68" s="113">
        <f>$K68*VLOOKUP($L68,'PL2'!$A$17:$H$43,Q$1,0)</f>
        <v>0</v>
      </c>
      <c r="R68" s="113">
        <f>$K68*VLOOKUP($L68,'PL2'!$A$17:$H$43,R$1,0)</f>
        <v>0</v>
      </c>
      <c r="S68" s="113">
        <f>$K68*VLOOKUP($L68,'PL2'!$A$17:$H$43,S$1,0)</f>
        <v>0</v>
      </c>
      <c r="T68" s="129">
        <f t="shared" si="19"/>
        <v>9028.6956459999983</v>
      </c>
      <c r="U68" s="115">
        <f t="shared" si="20"/>
        <v>0</v>
      </c>
      <c r="V68" s="98" t="s">
        <v>462</v>
      </c>
      <c r="X68" s="113">
        <f t="shared" si="8"/>
        <v>51.591025497736815</v>
      </c>
      <c r="Y68" s="113">
        <f t="shared" si="1"/>
        <v>128.97756374434204</v>
      </c>
      <c r="Z68" s="113">
        <f t="shared" si="2"/>
        <v>0</v>
      </c>
      <c r="AA68" s="113">
        <f t="shared" si="3"/>
        <v>0</v>
      </c>
      <c r="AB68" s="113">
        <f t="shared" si="4"/>
        <v>0</v>
      </c>
      <c r="AC68" s="113">
        <f t="shared" si="5"/>
        <v>0</v>
      </c>
      <c r="AD68" s="129">
        <f t="shared" si="6"/>
        <v>31.574258911006297</v>
      </c>
    </row>
    <row r="69" spans="1:30">
      <c r="A69" s="98">
        <v>19</v>
      </c>
      <c r="C69" s="116"/>
      <c r="D69" s="110" t="s">
        <v>321</v>
      </c>
      <c r="E69" s="111" t="s">
        <v>178</v>
      </c>
      <c r="F69" s="112" t="s">
        <v>322</v>
      </c>
      <c r="G69" s="113">
        <v>2929.8897010000001</v>
      </c>
      <c r="H69" s="113">
        <v>1100.79322</v>
      </c>
      <c r="I69" s="113">
        <v>1057.320007</v>
      </c>
      <c r="J69" s="113">
        <v>1536.9182290000001</v>
      </c>
      <c r="K69" s="129">
        <v>6823.5661709062797</v>
      </c>
      <c r="L69" s="100" t="s">
        <v>323</v>
      </c>
      <c r="M69" s="113" t="str">
        <f>VLOOKUP($L69,'PL2'!$A$17:$H$43,M$1,0)</f>
        <v>8対2</v>
      </c>
      <c r="N69" s="113">
        <f>$K69*VLOOKUP($L69,'PL2'!$A$17:$H$43,N$1,0)</f>
        <v>942.57634499835763</v>
      </c>
      <c r="O69" s="113">
        <f>$K69*VLOOKUP($L69,'PL2'!$A$17:$H$43,O$1,0)</f>
        <v>422.13688918289836</v>
      </c>
      <c r="P69" s="113">
        <f>$K69*VLOOKUP($L69,'PL2'!$A$17:$H$43,P$1,0)</f>
        <v>1648.9330034733057</v>
      </c>
      <c r="Q69" s="113">
        <f>$K69*VLOOKUP($L69,'PL2'!$A$17:$H$43,Q$1,0)</f>
        <v>398.49213717804304</v>
      </c>
      <c r="R69" s="113">
        <f>$K69*VLOOKUP($L69,'PL2'!$A$17:$H$43,R$1,0)</f>
        <v>2713.3983178872591</v>
      </c>
      <c r="S69" s="113">
        <f>$K69*VLOOKUP($L69,'PL2'!$A$17:$H$43,S$1,0)</f>
        <v>698.02947818641587</v>
      </c>
      <c r="T69" s="129">
        <f t="shared" si="19"/>
        <v>6823.5661709062788</v>
      </c>
      <c r="U69" s="115">
        <f t="shared" ref="U69:U87" si="21">K69-T69</f>
        <v>0</v>
      </c>
      <c r="V69" s="98" t="s">
        <v>462</v>
      </c>
      <c r="X69" s="113">
        <f t="shared" si="8"/>
        <v>10.902604403279362</v>
      </c>
      <c r="Y69" s="113">
        <f t="shared" ref="Y69:Y90" si="22">+O69/Y$2*1000000</f>
        <v>11.917913367387516</v>
      </c>
      <c r="Z69" s="113">
        <f t="shared" ref="Z69:Z90" si="23">+P69/Z$2*1000000</f>
        <v>43.610417613117448</v>
      </c>
      <c r="AA69" s="113">
        <f t="shared" ref="AA69:AA90" si="24">+Q69/AA$2*1000000</f>
        <v>8.2951014695784124</v>
      </c>
      <c r="AB69" s="113">
        <f t="shared" ref="AB69:AB90" si="25">+R69/AB$2*1000000</f>
        <v>43.610417613117448</v>
      </c>
      <c r="AC69" s="113">
        <f t="shared" ref="AC69:AC90" si="26">+S69/AC$2*1000000</f>
        <v>43.606344679255201</v>
      </c>
      <c r="AD69" s="129">
        <f t="shared" ref="AD69:AD90" si="27">+T69/AD$2*1000000</f>
        <v>23.862698824279178</v>
      </c>
    </row>
    <row r="70" spans="1:30">
      <c r="A70" s="98">
        <v>18</v>
      </c>
      <c r="C70" s="116"/>
      <c r="D70" s="110" t="s">
        <v>324</v>
      </c>
      <c r="E70" s="111" t="s">
        <v>178</v>
      </c>
      <c r="F70" s="112" t="s">
        <v>325</v>
      </c>
      <c r="G70" s="113">
        <v>299.42122600789537</v>
      </c>
      <c r="H70" s="113">
        <v>130.28235000000001</v>
      </c>
      <c r="I70" s="113">
        <v>9.1709010000000006</v>
      </c>
      <c r="J70" s="113">
        <v>49.063729000000002</v>
      </c>
      <c r="K70" s="129">
        <v>487.93820600789542</v>
      </c>
      <c r="L70" s="100" t="s">
        <v>326</v>
      </c>
      <c r="M70" s="113" t="str">
        <f>VLOOKUP($L70,'PL2'!$A$17:$H$43,M$1,0)</f>
        <v>物流(FO)</v>
      </c>
      <c r="N70" s="113">
        <f>$K70*VLOOKUP($L70,'PL2'!$A$17:$H$43,N$1,0)</f>
        <v>0</v>
      </c>
      <c r="O70" s="113">
        <f>$K70*VLOOKUP($L70,'PL2'!$A$17:$H$43,O$1,0)</f>
        <v>0</v>
      </c>
      <c r="P70" s="113">
        <f>$K70*VLOOKUP($L70,'PL2'!$A$17:$H$43,P$1,0)</f>
        <v>112.44367921174724</v>
      </c>
      <c r="Q70" s="113">
        <f>$K70*VLOOKUP($L70,'PL2'!$A$17:$H$43,Q$1,0)</f>
        <v>142.86318765274669</v>
      </c>
      <c r="R70" s="113">
        <f>$K70*VLOOKUP($L70,'PL2'!$A$17:$H$43,R$1,0)</f>
        <v>185.03146543100218</v>
      </c>
      <c r="S70" s="113">
        <f>$K70*VLOOKUP($L70,'PL2'!$A$17:$H$43,S$1,0)</f>
        <v>47.599873712399322</v>
      </c>
      <c r="T70" s="129">
        <f t="shared" si="19"/>
        <v>487.93820600789542</v>
      </c>
      <c r="U70" s="115">
        <f t="shared" si="21"/>
        <v>0</v>
      </c>
      <c r="V70" s="98" t="s">
        <v>462</v>
      </c>
      <c r="X70" s="113">
        <f t="shared" ref="X70:X90" si="28">+N70/X$2*1000000</f>
        <v>0</v>
      </c>
      <c r="Y70" s="113">
        <f t="shared" si="22"/>
        <v>0</v>
      </c>
      <c r="Z70" s="113">
        <f t="shared" si="23"/>
        <v>2.9738720724556691</v>
      </c>
      <c r="AA70" s="113">
        <f t="shared" si="24"/>
        <v>2.9738720724556686</v>
      </c>
      <c r="AB70" s="113">
        <f t="shared" si="25"/>
        <v>2.9738720724556691</v>
      </c>
      <c r="AC70" s="113">
        <f t="shared" si="26"/>
        <v>2.9735943318393474</v>
      </c>
      <c r="AD70" s="129">
        <f t="shared" si="27"/>
        <v>1.7063690983858446</v>
      </c>
    </row>
    <row r="71" spans="1:30">
      <c r="A71" s="98">
        <v>35</v>
      </c>
      <c r="C71" s="116"/>
      <c r="D71" s="110" t="s">
        <v>327</v>
      </c>
      <c r="E71" s="111" t="s">
        <v>258</v>
      </c>
      <c r="F71" s="112" t="s">
        <v>328</v>
      </c>
      <c r="G71" s="113">
        <v>421.05414438648086</v>
      </c>
      <c r="H71" s="113">
        <v>413.46081900000001</v>
      </c>
      <c r="I71" s="113">
        <v>0</v>
      </c>
      <c r="J71" s="113">
        <v>400.08420699999999</v>
      </c>
      <c r="K71" s="114">
        <f>SUM(G71:J71)</f>
        <v>1234.5991703864809</v>
      </c>
      <c r="L71" s="100" t="s">
        <v>219</v>
      </c>
      <c r="M71" s="113" t="str">
        <f>VLOOKUP($L71,'PL2'!$A$17:$H$43,M$1,0)</f>
        <v>販売数%</v>
      </c>
      <c r="N71" s="113">
        <f>$K71*VLOOKUP($L71,'PL2'!$A$17:$H$43,N$1,0)</f>
        <v>373.26965572522272</v>
      </c>
      <c r="O71" s="113">
        <f>$K71*VLOOKUP($L71,'PL2'!$A$17:$H$43,O$1,0)</f>
        <v>152.92887197987011</v>
      </c>
      <c r="P71" s="113">
        <f>$K71*VLOOKUP($L71,'PL2'!$A$17:$H$43,P$1,0)</f>
        <v>163.2484885140818</v>
      </c>
      <c r="Q71" s="113">
        <f>$K71*VLOOKUP($L71,'PL2'!$A$17:$H$43,Q$1,0)</f>
        <v>207.41227619113698</v>
      </c>
      <c r="R71" s="113">
        <f>$K71*VLOOKUP($L71,'PL2'!$A$17:$H$43,R$1,0)</f>
        <v>268.63321505403906</v>
      </c>
      <c r="S71" s="113">
        <f>$K71*VLOOKUP($L71,'PL2'!$A$17:$H$43,S$1,0)</f>
        <v>69.106662922130269</v>
      </c>
      <c r="T71" s="114">
        <f t="shared" si="19"/>
        <v>1234.5991703864809</v>
      </c>
      <c r="U71" s="115">
        <f t="shared" si="21"/>
        <v>0</v>
      </c>
      <c r="V71" s="98" t="s">
        <v>20</v>
      </c>
      <c r="X71" s="113">
        <f t="shared" si="28"/>
        <v>4.3175403390029654</v>
      </c>
      <c r="Y71" s="113">
        <f t="shared" si="22"/>
        <v>4.3175403390029654</v>
      </c>
      <c r="Z71" s="113">
        <f t="shared" si="23"/>
        <v>4.3175403390029663</v>
      </c>
      <c r="AA71" s="113">
        <f t="shared" si="24"/>
        <v>4.3175403390029645</v>
      </c>
      <c r="AB71" s="113">
        <f t="shared" si="25"/>
        <v>4.3175403390029654</v>
      </c>
      <c r="AC71" s="113">
        <f t="shared" si="26"/>
        <v>4.3171371083711376</v>
      </c>
      <c r="AD71" s="114">
        <f t="shared" si="27"/>
        <v>4.3175177661865698</v>
      </c>
    </row>
    <row r="72" spans="1:30">
      <c r="A72" s="98">
        <v>36</v>
      </c>
      <c r="C72" s="116"/>
      <c r="D72" s="110" t="s">
        <v>329</v>
      </c>
      <c r="E72" s="111" t="s">
        <v>258</v>
      </c>
      <c r="F72" s="112" t="s">
        <v>330</v>
      </c>
      <c r="G72" s="113">
        <v>914.30435050302742</v>
      </c>
      <c r="H72" s="113">
        <v>415.97626200000002</v>
      </c>
      <c r="I72" s="113">
        <v>776.79255999999998</v>
      </c>
      <c r="J72" s="113">
        <v>298.897133</v>
      </c>
      <c r="K72" s="114">
        <f>SUM(G72:J72)</f>
        <v>2405.9703055030272</v>
      </c>
      <c r="L72" s="100" t="s">
        <v>331</v>
      </c>
      <c r="M72" s="113" t="str">
        <f>VLOOKUP($L72,'PL2'!$A$17:$H$43,M$1,0)</f>
        <v>販売数B%</v>
      </c>
      <c r="N72" s="113">
        <f>$K72*VLOOKUP($L72,'PL2'!$A$17:$H$43,N$1,0)</f>
        <v>841.96812092473249</v>
      </c>
      <c r="O72" s="113">
        <f>$K72*VLOOKUP($L72,'PL2'!$A$17:$H$43,O$1,0)</f>
        <v>344.95500237184041</v>
      </c>
      <c r="P72" s="113">
        <f>$K72*VLOOKUP($L72,'PL2'!$A$17:$H$43,P$1,0)</f>
        <v>368.23251236684013</v>
      </c>
      <c r="Q72" s="113">
        <f>$K72*VLOOKUP($L72,'PL2'!$A$17:$H$43,Q$1,0)</f>
        <v>88.989522632159378</v>
      </c>
      <c r="R72" s="113">
        <f>$K72*VLOOKUP($L72,'PL2'!$A$17:$H$43,R$1,0)</f>
        <v>605.94425458339038</v>
      </c>
      <c r="S72" s="113">
        <f>$K72*VLOOKUP($L72,'PL2'!$A$17:$H$43,S$1,0)</f>
        <v>155.88089262406439</v>
      </c>
      <c r="T72" s="114">
        <f t="shared" si="19"/>
        <v>2405.9703055030272</v>
      </c>
      <c r="U72" s="115">
        <f t="shared" si="21"/>
        <v>0</v>
      </c>
      <c r="V72" s="98" t="s">
        <v>20</v>
      </c>
      <c r="X72" s="113">
        <f t="shared" si="28"/>
        <v>9.738887880356085</v>
      </c>
      <c r="Y72" s="113">
        <f t="shared" si="22"/>
        <v>9.7388878803560868</v>
      </c>
      <c r="Z72" s="113">
        <f t="shared" si="23"/>
        <v>9.738887880356085</v>
      </c>
      <c r="AA72" s="113">
        <f t="shared" si="24"/>
        <v>1.8524258099308371</v>
      </c>
      <c r="AB72" s="113">
        <f t="shared" si="25"/>
        <v>9.738887880356085</v>
      </c>
      <c r="AC72" s="113">
        <f t="shared" si="26"/>
        <v>9.7379783305650136</v>
      </c>
      <c r="AD72" s="114">
        <f t="shared" si="27"/>
        <v>8.4139207186368274</v>
      </c>
    </row>
    <row r="73" spans="1:30">
      <c r="A73" s="98">
        <v>37</v>
      </c>
      <c r="C73" s="116"/>
      <c r="D73" s="110" t="s">
        <v>332</v>
      </c>
      <c r="E73" s="111" t="s">
        <v>258</v>
      </c>
      <c r="F73" s="112" t="s">
        <v>333</v>
      </c>
      <c r="G73" s="113">
        <v>-15.839306000000001</v>
      </c>
      <c r="H73" s="113">
        <v>-8.6395429999999998</v>
      </c>
      <c r="I73" s="113">
        <v>0</v>
      </c>
      <c r="J73" s="113">
        <v>-9.4782259999999994</v>
      </c>
      <c r="K73" s="114">
        <f>SUM(G73:J73)</f>
        <v>-33.957075000000003</v>
      </c>
      <c r="L73" s="100" t="s">
        <v>219</v>
      </c>
      <c r="M73" s="113" t="str">
        <f>VLOOKUP($L73,'PL2'!$A$17:$H$43,M$1,0)</f>
        <v>販売数%</v>
      </c>
      <c r="N73" s="113">
        <f>$K73*VLOOKUP($L73,'PL2'!$A$17:$H$43,N$1,0)</f>
        <v>-10.26660797991442</v>
      </c>
      <c r="O73" s="113">
        <f>$K73*VLOOKUP($L73,'PL2'!$A$17:$H$43,O$1,0)</f>
        <v>-4.2062373765083754</v>
      </c>
      <c r="P73" s="113">
        <f>$K73*VLOOKUP($L73,'PL2'!$A$17:$H$43,P$1,0)</f>
        <v>-4.4900736215252657</v>
      </c>
      <c r="Q73" s="113">
        <f>$K73*VLOOKUP($L73,'PL2'!$A$17:$H$43,Q$1,0)</f>
        <v>-5.7047780263276593</v>
      </c>
      <c r="R73" s="113">
        <f>$K73*VLOOKUP($L73,'PL2'!$A$17:$H$43,R$1,0)</f>
        <v>-7.3886314278224967</v>
      </c>
      <c r="S73" s="113">
        <f>$K73*VLOOKUP($L73,'PL2'!$A$17:$H$43,S$1,0)</f>
        <v>-1.900746567901787</v>
      </c>
      <c r="T73" s="114">
        <f t="shared" si="19"/>
        <v>-33.957075000000003</v>
      </c>
      <c r="U73" s="115">
        <f t="shared" si="21"/>
        <v>0</v>
      </c>
      <c r="V73" s="98" t="s">
        <v>20</v>
      </c>
      <c r="X73" s="113">
        <f t="shared" si="28"/>
        <v>-0.11875193554613662</v>
      </c>
      <c r="Y73" s="113">
        <f t="shared" si="22"/>
        <v>-0.11875193554613661</v>
      </c>
      <c r="Z73" s="113">
        <f t="shared" si="23"/>
        <v>-0.11875193554613664</v>
      </c>
      <c r="AA73" s="113">
        <f t="shared" si="24"/>
        <v>-0.11875193554613662</v>
      </c>
      <c r="AB73" s="113">
        <f t="shared" si="25"/>
        <v>-0.11875193554613662</v>
      </c>
      <c r="AC73" s="113">
        <f t="shared" si="26"/>
        <v>-0.11874084487546742</v>
      </c>
      <c r="AD73" s="114">
        <f t="shared" si="27"/>
        <v>-0.11875131469133803</v>
      </c>
    </row>
    <row r="74" spans="1:30">
      <c r="A74" s="98">
        <v>38</v>
      </c>
      <c r="C74" s="116"/>
      <c r="D74" s="110" t="s">
        <v>334</v>
      </c>
      <c r="E74" s="111" t="s">
        <v>335</v>
      </c>
      <c r="F74" s="112" t="s">
        <v>336</v>
      </c>
      <c r="G74" s="113">
        <v>134.13951399999999</v>
      </c>
      <c r="H74" s="113">
        <v>121.247919</v>
      </c>
      <c r="I74" s="113">
        <v>4.8279999999999998E-3</v>
      </c>
      <c r="J74" s="113">
        <v>145.70930000000001</v>
      </c>
      <c r="K74" s="128">
        <v>288.41187919184097</v>
      </c>
      <c r="L74" s="100" t="s">
        <v>274</v>
      </c>
      <c r="M74" s="113" t="str">
        <f>VLOOKUP($L74,'PL2'!$A$17:$H$43,M$1,0)</f>
        <v>人員%</v>
      </c>
      <c r="N74" s="113">
        <f>$K74*VLOOKUP($L74,'PL2'!$A$17:$H$43,N$1,0)</f>
        <v>92.300739355565014</v>
      </c>
      <c r="O74" s="113">
        <f>$K74*VLOOKUP($L74,'PL2'!$A$17:$H$43,O$1,0)</f>
        <v>0</v>
      </c>
      <c r="P74" s="113">
        <f>$K74*VLOOKUP($L74,'PL2'!$A$17:$H$43,P$1,0)</f>
        <v>56.113428221800049</v>
      </c>
      <c r="Q74" s="113">
        <f>$K74*VLOOKUP($L74,'PL2'!$A$17:$H$43,Q$1,0)</f>
        <v>33.795645176589439</v>
      </c>
      <c r="R74" s="113">
        <f>$K74*VLOOKUP($L74,'PL2'!$A$17:$H$43,R$1,0)</f>
        <v>84.471525019633887</v>
      </c>
      <c r="S74" s="113">
        <f>$K74*VLOOKUP($L74,'PL2'!$A$17:$H$43,S$1,0)</f>
        <v>21.730541418252539</v>
      </c>
      <c r="T74" s="128">
        <f t="shared" si="19"/>
        <v>288.41187919184091</v>
      </c>
      <c r="U74" s="115">
        <f t="shared" si="21"/>
        <v>0</v>
      </c>
      <c r="V74" s="98" t="s">
        <v>24</v>
      </c>
      <c r="X74" s="113">
        <f t="shared" si="28"/>
        <v>1.0676253999623526</v>
      </c>
      <c r="Y74" s="113">
        <f t="shared" si="22"/>
        <v>0</v>
      </c>
      <c r="Z74" s="113">
        <f t="shared" si="23"/>
        <v>1.4840688089217486</v>
      </c>
      <c r="AA74" s="113">
        <f t="shared" si="24"/>
        <v>0.70349771002990891</v>
      </c>
      <c r="AB74" s="113">
        <f t="shared" si="25"/>
        <v>1.3576475146455793</v>
      </c>
      <c r="AC74" s="113">
        <f t="shared" si="26"/>
        <v>1.3575207190577816</v>
      </c>
      <c r="AD74" s="128">
        <f t="shared" si="27"/>
        <v>1.0086054180647321</v>
      </c>
    </row>
    <row r="75" spans="1:30">
      <c r="A75" s="98">
        <v>39</v>
      </c>
      <c r="C75" s="116"/>
      <c r="D75" s="110" t="s">
        <v>337</v>
      </c>
      <c r="E75" s="111" t="s">
        <v>258</v>
      </c>
      <c r="F75" s="112" t="s">
        <v>338</v>
      </c>
      <c r="G75" s="113">
        <v>489.10951899999998</v>
      </c>
      <c r="H75" s="113">
        <v>283.948534</v>
      </c>
      <c r="I75" s="113">
        <v>86.009944000000004</v>
      </c>
      <c r="J75" s="113">
        <v>208.285832</v>
      </c>
      <c r="K75" s="114">
        <f t="shared" ref="K75:K87" si="29">SUM(G75:J75)</f>
        <v>1067.3538289999999</v>
      </c>
      <c r="L75" s="100" t="s">
        <v>274</v>
      </c>
      <c r="M75" s="113" t="str">
        <f>VLOOKUP($L75,'PL2'!$A$17:$H$43,M$1,0)</f>
        <v>人員%</v>
      </c>
      <c r="N75" s="113">
        <f>$K75*VLOOKUP($L75,'PL2'!$A$17:$H$43,N$1,0)</f>
        <v>341.5863030564114</v>
      </c>
      <c r="O75" s="113">
        <f>$K75*VLOOKUP($L75,'PL2'!$A$17:$H$43,O$1,0)</f>
        <v>0</v>
      </c>
      <c r="P75" s="113">
        <f>$K75*VLOOKUP($L75,'PL2'!$A$17:$H$43,P$1,0)</f>
        <v>207.66440910367774</v>
      </c>
      <c r="Q75" s="113">
        <f>$K75*VLOOKUP($L75,'PL2'!$A$17:$H$43,Q$1,0)</f>
        <v>125.07082365620734</v>
      </c>
      <c r="R75" s="113">
        <f>$K75*VLOOKUP($L75,'PL2'!$A$17:$H$43,R$1,0)</f>
        <v>312.61196981142285</v>
      </c>
      <c r="S75" s="113">
        <f>$K75*VLOOKUP($L75,'PL2'!$A$17:$H$43,S$1,0)</f>
        <v>80.42032337228045</v>
      </c>
      <c r="T75" s="114">
        <f t="shared" si="19"/>
        <v>1067.3538289999997</v>
      </c>
      <c r="U75" s="115">
        <f t="shared" si="21"/>
        <v>0</v>
      </c>
      <c r="V75" s="98" t="s">
        <v>24</v>
      </c>
      <c r="X75" s="113">
        <f t="shared" si="28"/>
        <v>3.9510649206980033</v>
      </c>
      <c r="Y75" s="113">
        <f t="shared" si="22"/>
        <v>0</v>
      </c>
      <c r="Z75" s="113">
        <f t="shared" si="23"/>
        <v>5.4922374561710114</v>
      </c>
      <c r="AA75" s="113">
        <f t="shared" si="24"/>
        <v>2.6035022433791521</v>
      </c>
      <c r="AB75" s="113">
        <f t="shared" si="25"/>
        <v>5.0243779044392651</v>
      </c>
      <c r="AC75" s="113">
        <f t="shared" si="26"/>
        <v>5.023908659703177</v>
      </c>
      <c r="AD75" s="114">
        <f t="shared" si="27"/>
        <v>3.7326439463523742</v>
      </c>
    </row>
    <row r="76" spans="1:30">
      <c r="A76" s="98">
        <v>40</v>
      </c>
      <c r="C76" s="116"/>
      <c r="D76" s="110" t="s">
        <v>339</v>
      </c>
      <c r="E76" s="111" t="s">
        <v>183</v>
      </c>
      <c r="F76" s="112" t="s">
        <v>340</v>
      </c>
      <c r="G76" s="113">
        <v>5228.0189149999997</v>
      </c>
      <c r="H76" s="113">
        <v>3283.4901100000002</v>
      </c>
      <c r="I76" s="113">
        <v>3593.3655760000001</v>
      </c>
      <c r="J76" s="113">
        <v>2944.7175689999999</v>
      </c>
      <c r="K76" s="114">
        <f t="shared" si="29"/>
        <v>15049.59217</v>
      </c>
      <c r="L76" s="170" t="s">
        <v>459</v>
      </c>
      <c r="M76" s="113" t="str">
        <f>VLOOKUP($L76,'PL2'!$A$17:$H$43,M$1,0)</f>
        <v>償却費</v>
      </c>
      <c r="N76" s="113">
        <f>$K76*VLOOKUP($L76,'PL2'!$A$17:$H$43,N$1,0)</f>
        <v>1352.7972701639799</v>
      </c>
      <c r="O76" s="113">
        <f>$K76*VLOOKUP($L76,'PL2'!$A$17:$H$43,O$1,0)</f>
        <v>41.96087417293905</v>
      </c>
      <c r="P76" s="113">
        <f>$K76*VLOOKUP($L76,'PL2'!$A$17:$H$43,P$1,0)</f>
        <v>2326.1097327264033</v>
      </c>
      <c r="Q76" s="113">
        <f>$K76*VLOOKUP($L76,'PL2'!$A$17:$H$43,Q$1,0)</f>
        <v>1938.6092804422512</v>
      </c>
      <c r="R76" s="113">
        <f>$K76*VLOOKUP($L76,'PL2'!$A$17:$H$43,R$1,0)</f>
        <v>8330.5795208254258</v>
      </c>
      <c r="S76" s="113">
        <f>$K76*VLOOKUP($L76,'PL2'!$A$17:$H$43,S$1,0)</f>
        <v>1059.5354916690019</v>
      </c>
      <c r="T76" s="114">
        <f t="shared" si="19"/>
        <v>15049.59217</v>
      </c>
      <c r="U76" s="115">
        <f t="shared" si="21"/>
        <v>0</v>
      </c>
      <c r="V76" s="98" t="s">
        <v>24</v>
      </c>
      <c r="X76" s="113">
        <f t="shared" si="28"/>
        <v>15.647553169244672</v>
      </c>
      <c r="Y76" s="113">
        <f t="shared" si="22"/>
        <v>1.1846537841810472</v>
      </c>
      <c r="Z76" s="113">
        <f t="shared" si="23"/>
        <v>61.520156758617325</v>
      </c>
      <c r="AA76" s="113">
        <f t="shared" si="24"/>
        <v>40.354524445610387</v>
      </c>
      <c r="AB76" s="113">
        <f t="shared" si="25"/>
        <v>133.89116130408675</v>
      </c>
      <c r="AC76" s="113">
        <f t="shared" si="26"/>
        <v>66.18985486066218</v>
      </c>
      <c r="AD76" s="114">
        <f t="shared" si="27"/>
        <v>52.629941058114298</v>
      </c>
    </row>
    <row r="77" spans="1:30">
      <c r="A77" s="98">
        <v>41</v>
      </c>
      <c r="C77" s="116"/>
      <c r="D77" s="110" t="s">
        <v>341</v>
      </c>
      <c r="E77" s="111" t="s">
        <v>258</v>
      </c>
      <c r="F77" s="112" t="s">
        <v>342</v>
      </c>
      <c r="G77" s="113">
        <v>305.74204200000003</v>
      </c>
      <c r="H77" s="113">
        <v>176.74126100000001</v>
      </c>
      <c r="I77" s="113">
        <v>475.17462799999998</v>
      </c>
      <c r="J77" s="113">
        <v>175.33330000000001</v>
      </c>
      <c r="K77" s="114">
        <f t="shared" si="29"/>
        <v>1132.991231</v>
      </c>
      <c r="L77" s="100" t="s">
        <v>219</v>
      </c>
      <c r="M77" s="113" t="str">
        <f>VLOOKUP($L77,'PL2'!$A$17:$H$43,M$1,0)</f>
        <v>販売数%</v>
      </c>
      <c r="N77" s="113">
        <f>$K77*VLOOKUP($L77,'PL2'!$A$17:$H$43,N$1,0)</f>
        <v>342.5494337588753</v>
      </c>
      <c r="O77" s="113">
        <f>$K77*VLOOKUP($L77,'PL2'!$A$17:$H$43,O$1,0)</f>
        <v>140.34277284154876</v>
      </c>
      <c r="P77" s="113">
        <f>$K77*VLOOKUP($L77,'PL2'!$A$17:$H$43,P$1,0)</f>
        <v>149.81308136029202</v>
      </c>
      <c r="Q77" s="113">
        <f>$K77*VLOOKUP($L77,'PL2'!$A$17:$H$43,Q$1,0)</f>
        <v>190.34217401324244</v>
      </c>
      <c r="R77" s="113">
        <f>$K77*VLOOKUP($L77,'PL2'!$A$17:$H$43,R$1,0)</f>
        <v>246.52460840086778</v>
      </c>
      <c r="S77" s="113">
        <f>$K77*VLOOKUP($L77,'PL2'!$A$17:$H$43,S$1,0)</f>
        <v>63.419160625173703</v>
      </c>
      <c r="T77" s="114">
        <f t="shared" si="19"/>
        <v>1132.991231</v>
      </c>
      <c r="U77" s="115">
        <f t="shared" si="21"/>
        <v>0</v>
      </c>
      <c r="V77" s="98" t="s">
        <v>24</v>
      </c>
      <c r="X77" s="113">
        <f t="shared" si="28"/>
        <v>3.9622052735122204</v>
      </c>
      <c r="Y77" s="113">
        <f t="shared" si="22"/>
        <v>3.9622052735122204</v>
      </c>
      <c r="Z77" s="113">
        <f t="shared" si="23"/>
        <v>3.9622052735122204</v>
      </c>
      <c r="AA77" s="113">
        <f t="shared" si="24"/>
        <v>3.9622052735122204</v>
      </c>
      <c r="AB77" s="113">
        <f t="shared" si="25"/>
        <v>3.9622052735122204</v>
      </c>
      <c r="AC77" s="113">
        <f t="shared" si="26"/>
        <v>3.9618352289010712</v>
      </c>
      <c r="AD77" s="114">
        <f t="shared" si="27"/>
        <v>3.9621845584464337</v>
      </c>
    </row>
    <row r="78" spans="1:30">
      <c r="A78" s="98">
        <v>42</v>
      </c>
      <c r="C78" s="116"/>
      <c r="D78" s="110" t="s">
        <v>343</v>
      </c>
      <c r="E78" s="111" t="s">
        <v>258</v>
      </c>
      <c r="F78" s="112" t="s">
        <v>344</v>
      </c>
      <c r="G78" s="113">
        <v>493.33511199999998</v>
      </c>
      <c r="H78" s="113">
        <v>186.72908000000001</v>
      </c>
      <c r="I78" s="113">
        <v>232.875811</v>
      </c>
      <c r="J78" s="113">
        <v>199.34362400000001</v>
      </c>
      <c r="K78" s="114">
        <f t="shared" si="29"/>
        <v>1112.283627</v>
      </c>
      <c r="L78" s="100" t="s">
        <v>274</v>
      </c>
      <c r="M78" s="113" t="str">
        <f>VLOOKUP($L78,'PL2'!$A$17:$H$43,M$1,0)</f>
        <v>人員%</v>
      </c>
      <c r="N78" s="113">
        <f>$K78*VLOOKUP($L78,'PL2'!$A$17:$H$43,N$1,0)</f>
        <v>355.96523081110951</v>
      </c>
      <c r="O78" s="113">
        <f>$K78*VLOOKUP($L78,'PL2'!$A$17:$H$43,O$1,0)</f>
        <v>0</v>
      </c>
      <c r="P78" s="113">
        <f>$K78*VLOOKUP($L78,'PL2'!$A$17:$H$43,P$1,0)</f>
        <v>216.405952628714</v>
      </c>
      <c r="Q78" s="113">
        <f>$K78*VLOOKUP($L78,'PL2'!$A$17:$H$43,Q$1,0)</f>
        <v>130.33562590817644</v>
      </c>
      <c r="R78" s="113">
        <f>$K78*VLOOKUP($L78,'PL2'!$A$17:$H$43,R$1,0)</f>
        <v>325.7712355341763</v>
      </c>
      <c r="S78" s="113">
        <f>$K78*VLOOKUP($L78,'PL2'!$A$17:$H$43,S$1,0)</f>
        <v>83.805582117823633</v>
      </c>
      <c r="T78" s="114">
        <f t="shared" si="19"/>
        <v>1112.2836269999998</v>
      </c>
      <c r="U78" s="115">
        <f t="shared" si="21"/>
        <v>0</v>
      </c>
      <c r="V78" s="98" t="s">
        <v>24</v>
      </c>
      <c r="X78" s="113">
        <f t="shared" si="28"/>
        <v>4.1173832904350247</v>
      </c>
      <c r="Y78" s="113">
        <f t="shared" si="22"/>
        <v>0</v>
      </c>
      <c r="Z78" s="113">
        <f t="shared" si="23"/>
        <v>5.7234308175186648</v>
      </c>
      <c r="AA78" s="113">
        <f t="shared" si="24"/>
        <v>2.7130955447843346</v>
      </c>
      <c r="AB78" s="113">
        <f t="shared" si="25"/>
        <v>5.2358769202188959</v>
      </c>
      <c r="AC78" s="113">
        <f t="shared" si="26"/>
        <v>5.2353879228285027</v>
      </c>
      <c r="AD78" s="114">
        <f t="shared" si="27"/>
        <v>3.8897679796007112</v>
      </c>
    </row>
    <row r="79" spans="1:30">
      <c r="A79" s="98">
        <v>43</v>
      </c>
      <c r="C79" s="116"/>
      <c r="D79" s="110" t="s">
        <v>345</v>
      </c>
      <c r="E79" s="127" t="s">
        <v>185</v>
      </c>
      <c r="F79" s="112" t="s">
        <v>346</v>
      </c>
      <c r="G79" s="113">
        <v>135.10539978647958</v>
      </c>
      <c r="H79" s="113">
        <v>137.53856099999999</v>
      </c>
      <c r="I79" s="113">
        <v>163.062365</v>
      </c>
      <c r="J79" s="113">
        <v>89.034874000000002</v>
      </c>
      <c r="K79" s="114">
        <f t="shared" si="29"/>
        <v>524.74119978647957</v>
      </c>
      <c r="L79" s="100" t="s">
        <v>252</v>
      </c>
      <c r="M79" s="113" t="str">
        <f>VLOOKUP($L79,'PL2'!$A$17:$H$43,M$1,0)</f>
        <v>人件費%</v>
      </c>
      <c r="N79" s="113">
        <f>$K79*VLOOKUP($L79,'PL2'!$A$17:$H$43,N$1,0)</f>
        <v>87.456866631079919</v>
      </c>
      <c r="O79" s="113">
        <f>$K79*VLOOKUP($L79,'PL2'!$A$17:$H$43,O$1,0)</f>
        <v>87.456866631079919</v>
      </c>
      <c r="P79" s="113">
        <f>$K79*VLOOKUP($L79,'PL2'!$A$17:$H$43,P$1,0)</f>
        <v>87.456866631079919</v>
      </c>
      <c r="Q79" s="113">
        <f>$K79*VLOOKUP($L79,'PL2'!$A$17:$H$43,Q$1,0)</f>
        <v>87.456866631079919</v>
      </c>
      <c r="R79" s="113">
        <f>$K79*VLOOKUP($L79,'PL2'!$A$17:$H$43,R$1,0)</f>
        <v>87.456866631079919</v>
      </c>
      <c r="S79" s="113">
        <f>$K79*VLOOKUP($L79,'PL2'!$A$17:$H$43,S$1,0)</f>
        <v>87.456866631079919</v>
      </c>
      <c r="T79" s="114">
        <f t="shared" si="19"/>
        <v>524.74119978647957</v>
      </c>
      <c r="U79" s="115">
        <f t="shared" si="21"/>
        <v>0</v>
      </c>
      <c r="V79" s="98" t="s">
        <v>20</v>
      </c>
      <c r="X79" s="113">
        <f t="shared" si="28"/>
        <v>1.0115972295386739</v>
      </c>
      <c r="Y79" s="113">
        <f t="shared" si="22"/>
        <v>2.4691122396573539</v>
      </c>
      <c r="Z79" s="113">
        <f t="shared" si="23"/>
        <v>2.3130293765011998</v>
      </c>
      <c r="AA79" s="113">
        <f t="shared" si="24"/>
        <v>1.8205216997595688</v>
      </c>
      <c r="AB79" s="113">
        <f t="shared" si="25"/>
        <v>1.4056286730087753</v>
      </c>
      <c r="AC79" s="113">
        <f t="shared" si="26"/>
        <v>5.4634859845618768</v>
      </c>
      <c r="AD79" s="114">
        <f t="shared" si="27"/>
        <v>1.8350728779600278</v>
      </c>
    </row>
    <row r="80" spans="1:30">
      <c r="A80" s="98">
        <v>44</v>
      </c>
      <c r="C80" s="116"/>
      <c r="D80" s="110" t="s">
        <v>347</v>
      </c>
      <c r="E80" s="111" t="s">
        <v>258</v>
      </c>
      <c r="F80" s="112" t="s">
        <v>348</v>
      </c>
      <c r="G80" s="113">
        <v>209.35640324265691</v>
      </c>
      <c r="H80" s="113">
        <v>88.224338000000003</v>
      </c>
      <c r="I80" s="113">
        <v>287.80216799999999</v>
      </c>
      <c r="J80" s="113">
        <v>106.315759</v>
      </c>
      <c r="K80" s="114">
        <f t="shared" si="29"/>
        <v>691.69866824265694</v>
      </c>
      <c r="L80" s="100" t="s">
        <v>274</v>
      </c>
      <c r="M80" s="113" t="str">
        <f>VLOOKUP($L80,'PL2'!$A$17:$H$43,M$1,0)</f>
        <v>人員%</v>
      </c>
      <c r="N80" s="113">
        <f>$K80*VLOOKUP($L80,'PL2'!$A$17:$H$43,N$1,0)</f>
        <v>221.36500989125358</v>
      </c>
      <c r="O80" s="113">
        <f>$K80*VLOOKUP($L80,'PL2'!$A$17:$H$43,O$1,0)</f>
        <v>0</v>
      </c>
      <c r="P80" s="113">
        <f>$K80*VLOOKUP($L80,'PL2'!$A$17:$H$43,P$1,0)</f>
        <v>134.57692408616654</v>
      </c>
      <c r="Q80" s="113">
        <f>$K80*VLOOKUP($L80,'PL2'!$A$17:$H$43,Q$1,0)</f>
        <v>81.052149538886241</v>
      </c>
      <c r="R80" s="113">
        <f>$K80*VLOOKUP($L80,'PL2'!$A$17:$H$43,R$1,0)</f>
        <v>202.58819270631471</v>
      </c>
      <c r="S80" s="113">
        <f>$K80*VLOOKUP($L80,'PL2'!$A$17:$H$43,S$1,0)</f>
        <v>52.116392020035761</v>
      </c>
      <c r="T80" s="114">
        <f t="shared" si="19"/>
        <v>691.69866824265682</v>
      </c>
      <c r="U80" s="115">
        <f t="shared" si="21"/>
        <v>0</v>
      </c>
      <c r="V80" s="98" t="s">
        <v>20</v>
      </c>
      <c r="X80" s="113">
        <f t="shared" si="28"/>
        <v>2.5604876935210661</v>
      </c>
      <c r="Y80" s="113">
        <f t="shared" si="22"/>
        <v>0</v>
      </c>
      <c r="Z80" s="113">
        <f t="shared" si="23"/>
        <v>3.559244583087477</v>
      </c>
      <c r="AA80" s="113">
        <f t="shared" si="24"/>
        <v>1.6871996760430692</v>
      </c>
      <c r="AB80" s="113">
        <f t="shared" si="25"/>
        <v>3.2560481921018827</v>
      </c>
      <c r="AC80" s="113">
        <f t="shared" si="26"/>
        <v>3.2557440980421495</v>
      </c>
      <c r="AD80" s="114">
        <f t="shared" si="27"/>
        <v>2.4189399771347548</v>
      </c>
    </row>
    <row r="81" spans="1:30">
      <c r="A81" s="98">
        <v>43</v>
      </c>
      <c r="C81" s="116"/>
      <c r="D81" s="110" t="s">
        <v>349</v>
      </c>
      <c r="E81" s="127" t="s">
        <v>185</v>
      </c>
      <c r="F81" s="112" t="s">
        <v>350</v>
      </c>
      <c r="G81" s="113">
        <v>40.053066438979592</v>
      </c>
      <c r="H81" s="113">
        <v>37.242891999999998</v>
      </c>
      <c r="I81" s="113">
        <v>43.504123</v>
      </c>
      <c r="J81" s="113">
        <v>23.650590000000001</v>
      </c>
      <c r="K81" s="114">
        <f t="shared" si="29"/>
        <v>144.45067143897958</v>
      </c>
      <c r="L81" s="100" t="s">
        <v>252</v>
      </c>
      <c r="M81" s="113" t="str">
        <f>VLOOKUP($L81,'PL2'!$A$17:$H$43,M$1,0)</f>
        <v>人件費%</v>
      </c>
      <c r="N81" s="113">
        <f>$K81*VLOOKUP($L81,'PL2'!$A$17:$H$43,N$1,0)</f>
        <v>24.075111906496595</v>
      </c>
      <c r="O81" s="113">
        <f>$K81*VLOOKUP($L81,'PL2'!$A$17:$H$43,O$1,0)</f>
        <v>24.075111906496595</v>
      </c>
      <c r="P81" s="113">
        <f>$K81*VLOOKUP($L81,'PL2'!$A$17:$H$43,P$1,0)</f>
        <v>24.075111906496595</v>
      </c>
      <c r="Q81" s="113">
        <f>$K81*VLOOKUP($L81,'PL2'!$A$17:$H$43,Q$1,0)</f>
        <v>24.075111906496595</v>
      </c>
      <c r="R81" s="113">
        <f>$K81*VLOOKUP($L81,'PL2'!$A$17:$H$43,R$1,0)</f>
        <v>24.075111906496595</v>
      </c>
      <c r="S81" s="113">
        <f>$K81*VLOOKUP($L81,'PL2'!$A$17:$H$43,S$1,0)</f>
        <v>24.075111906496595</v>
      </c>
      <c r="T81" s="114">
        <f t="shared" si="19"/>
        <v>144.45067143897958</v>
      </c>
      <c r="U81" s="115">
        <f t="shared" si="21"/>
        <v>0</v>
      </c>
      <c r="V81" s="98" t="s">
        <v>20</v>
      </c>
      <c r="X81" s="113">
        <f t="shared" si="28"/>
        <v>0.27847231948269457</v>
      </c>
      <c r="Y81" s="113">
        <f t="shared" si="22"/>
        <v>0.67969681248935021</v>
      </c>
      <c r="Z81" s="113">
        <f t="shared" si="23"/>
        <v>0.63673034751156876</v>
      </c>
      <c r="AA81" s="113">
        <f t="shared" si="24"/>
        <v>0.50115291501126369</v>
      </c>
      <c r="AB81" s="113">
        <f t="shared" si="25"/>
        <v>0.3869412306344906</v>
      </c>
      <c r="AC81" s="113">
        <f t="shared" si="26"/>
        <v>1.5039875260195876</v>
      </c>
      <c r="AD81" s="114">
        <f t="shared" si="27"/>
        <v>0.50515856096042833</v>
      </c>
    </row>
    <row r="82" spans="1:30">
      <c r="A82" s="98">
        <v>47</v>
      </c>
      <c r="C82" s="116"/>
      <c r="D82" s="110" t="s">
        <v>351</v>
      </c>
      <c r="E82" s="111" t="s">
        <v>258</v>
      </c>
      <c r="F82" s="112" t="s">
        <v>352</v>
      </c>
      <c r="G82" s="113">
        <v>105.797166</v>
      </c>
      <c r="H82" s="113">
        <v>74.141301999999996</v>
      </c>
      <c r="I82" s="113">
        <v>55.861142000000001</v>
      </c>
      <c r="J82" s="113">
        <v>53.109879999999997</v>
      </c>
      <c r="K82" s="114">
        <f t="shared" si="29"/>
        <v>288.90949000000001</v>
      </c>
      <c r="L82" s="100" t="s">
        <v>219</v>
      </c>
      <c r="M82" s="113" t="str">
        <f>VLOOKUP($L82,'PL2'!$A$17:$H$43,M$1,0)</f>
        <v>販売数%</v>
      </c>
      <c r="N82" s="113">
        <f>$K82*VLOOKUP($L82,'PL2'!$A$17:$H$43,N$1,0)</f>
        <v>87.349115773576059</v>
      </c>
      <c r="O82" s="113">
        <f>$K82*VLOOKUP($L82,'PL2'!$A$17:$H$43,O$1,0)</f>
        <v>35.78700153844148</v>
      </c>
      <c r="P82" s="113">
        <f>$K82*VLOOKUP($L82,'PL2'!$A$17:$H$43,P$1,0)</f>
        <v>38.201902845204344</v>
      </c>
      <c r="Q82" s="113">
        <f>$K82*VLOOKUP($L82,'PL2'!$A$17:$H$43,Q$1,0)</f>
        <v>48.536704358356261</v>
      </c>
      <c r="R82" s="113">
        <f>$K82*VLOOKUP($L82,'PL2'!$A$17:$H$43,R$1,0)</f>
        <v>62.863062781766956</v>
      </c>
      <c r="S82" s="113">
        <f>$K82*VLOOKUP($L82,'PL2'!$A$17:$H$43,S$1,0)</f>
        <v>16.171702702654912</v>
      </c>
      <c r="T82" s="114">
        <f t="shared" si="19"/>
        <v>288.90949000000001</v>
      </c>
      <c r="U82" s="115">
        <f t="shared" si="21"/>
        <v>0</v>
      </c>
      <c r="V82" s="98" t="s">
        <v>20</v>
      </c>
      <c r="X82" s="113">
        <f t="shared" si="28"/>
        <v>1.0103508955099108</v>
      </c>
      <c r="Y82" s="113">
        <f t="shared" si="22"/>
        <v>1.0103508955099105</v>
      </c>
      <c r="Z82" s="113">
        <f t="shared" si="23"/>
        <v>1.0103508955099105</v>
      </c>
      <c r="AA82" s="113">
        <f t="shared" si="24"/>
        <v>1.0103508955099105</v>
      </c>
      <c r="AB82" s="113">
        <f t="shared" si="25"/>
        <v>1.0103508955099108</v>
      </c>
      <c r="AC82" s="113">
        <f t="shared" si="26"/>
        <v>1.010256535203353</v>
      </c>
      <c r="AD82" s="114">
        <f t="shared" si="27"/>
        <v>1.0103456132279935</v>
      </c>
    </row>
    <row r="83" spans="1:30">
      <c r="A83" s="98">
        <v>45</v>
      </c>
      <c r="C83" s="116"/>
      <c r="D83" s="110" t="s">
        <v>353</v>
      </c>
      <c r="E83" s="111" t="s">
        <v>258</v>
      </c>
      <c r="F83" s="112" t="s">
        <v>354</v>
      </c>
      <c r="G83" s="113">
        <v>257.67940541929329</v>
      </c>
      <c r="H83" s="113">
        <v>247.30650299999999</v>
      </c>
      <c r="I83" s="113">
        <v>277.08196800000002</v>
      </c>
      <c r="J83" s="113">
        <v>166.876464</v>
      </c>
      <c r="K83" s="114">
        <f t="shared" si="29"/>
        <v>948.94434041929321</v>
      </c>
      <c r="L83" s="100" t="s">
        <v>274</v>
      </c>
      <c r="M83" s="113" t="str">
        <f>VLOOKUP($L83,'PL2'!$A$17:$H$43,M$1,0)</f>
        <v>人員%</v>
      </c>
      <c r="N83" s="113">
        <f>$K83*VLOOKUP($L83,'PL2'!$A$17:$H$43,N$1,0)</f>
        <v>303.69159714714539</v>
      </c>
      <c r="O83" s="113">
        <f>$K83*VLOOKUP($L83,'PL2'!$A$17:$H$43,O$1,0)</f>
        <v>0</v>
      </c>
      <c r="P83" s="113">
        <f>$K83*VLOOKUP($L83,'PL2'!$A$17:$H$43,P$1,0)</f>
        <v>184.62665366561563</v>
      </c>
      <c r="Q83" s="113">
        <f>$K83*VLOOKUP($L83,'PL2'!$A$17:$H$43,Q$1,0)</f>
        <v>111.19578815895869</v>
      </c>
      <c r="R83" s="113">
        <f>$K83*VLOOKUP($L83,'PL2'!$A$17:$H$43,R$1,0)</f>
        <v>277.9316019110629</v>
      </c>
      <c r="S83" s="113">
        <f>$K83*VLOOKUP($L83,'PL2'!$A$17:$H$43,S$1,0)</f>
        <v>71.498699536510443</v>
      </c>
      <c r="T83" s="114">
        <f t="shared" si="19"/>
        <v>948.94434041929298</v>
      </c>
      <c r="U83" s="115">
        <f t="shared" si="21"/>
        <v>0</v>
      </c>
      <c r="V83" s="98" t="s">
        <v>20</v>
      </c>
      <c r="X83" s="113">
        <f t="shared" si="28"/>
        <v>3.5127439404403673</v>
      </c>
      <c r="Y83" s="113">
        <f t="shared" si="22"/>
        <v>0</v>
      </c>
      <c r="Z83" s="113">
        <f t="shared" si="23"/>
        <v>4.8829427586869487</v>
      </c>
      <c r="AA83" s="113">
        <f t="shared" si="24"/>
        <v>2.3146764006442515</v>
      </c>
      <c r="AB83" s="113">
        <f t="shared" si="25"/>
        <v>4.4669863423007312</v>
      </c>
      <c r="AC83" s="113">
        <f t="shared" si="26"/>
        <v>4.4665691543687771</v>
      </c>
      <c r="AD83" s="114">
        <f t="shared" si="27"/>
        <v>3.3185540272151135</v>
      </c>
    </row>
    <row r="84" spans="1:30">
      <c r="A84" s="98">
        <v>46</v>
      </c>
      <c r="C84" s="116"/>
      <c r="D84" s="110" t="s">
        <v>355</v>
      </c>
      <c r="E84" s="111" t="s">
        <v>258</v>
      </c>
      <c r="F84" s="112" t="s">
        <v>356</v>
      </c>
      <c r="G84" s="113">
        <v>674.277964</v>
      </c>
      <c r="H84" s="113">
        <v>424.21254099999999</v>
      </c>
      <c r="I84" s="113">
        <v>345.106133</v>
      </c>
      <c r="J84" s="113">
        <v>351.04934800000001</v>
      </c>
      <c r="K84" s="114">
        <f t="shared" si="29"/>
        <v>1794.645986</v>
      </c>
      <c r="L84" s="100" t="s">
        <v>219</v>
      </c>
      <c r="M84" s="113" t="str">
        <f>VLOOKUP($L84,'PL2'!$A$17:$H$43,M$1,0)</f>
        <v>販売数%</v>
      </c>
      <c r="N84" s="113">
        <f>$K84*VLOOKUP($L84,'PL2'!$A$17:$H$43,N$1,0)</f>
        <v>542.59463752366719</v>
      </c>
      <c r="O84" s="113">
        <f>$K84*VLOOKUP($L84,'PL2'!$A$17:$H$43,O$1,0)</f>
        <v>222.30145040213051</v>
      </c>
      <c r="P84" s="113">
        <f>$K84*VLOOKUP($L84,'PL2'!$A$17:$H$43,P$1,0)</f>
        <v>237.30231775601402</v>
      </c>
      <c r="Q84" s="113">
        <f>$K84*VLOOKUP($L84,'PL2'!$A$17:$H$43,Q$1,0)</f>
        <v>301.49996682487921</v>
      </c>
      <c r="R84" s="113">
        <f>$K84*VLOOKUP($L84,'PL2'!$A$17:$H$43,R$1,0)</f>
        <v>390.49234169830856</v>
      </c>
      <c r="S84" s="113">
        <f>$K84*VLOOKUP($L84,'PL2'!$A$17:$H$43,S$1,0)</f>
        <v>100.45527179500054</v>
      </c>
      <c r="T84" s="114">
        <f t="shared" si="19"/>
        <v>1794.645986</v>
      </c>
      <c r="U84" s="115">
        <f t="shared" si="21"/>
        <v>0</v>
      </c>
      <c r="V84" s="98" t="s">
        <v>20</v>
      </c>
      <c r="X84" s="113">
        <f t="shared" si="28"/>
        <v>6.2760907545071181</v>
      </c>
      <c r="Y84" s="113">
        <f t="shared" si="22"/>
        <v>6.2760907545071181</v>
      </c>
      <c r="Z84" s="113">
        <f t="shared" si="23"/>
        <v>6.2760907545071181</v>
      </c>
      <c r="AA84" s="113">
        <f t="shared" si="24"/>
        <v>6.2760907545071181</v>
      </c>
      <c r="AB84" s="113">
        <f t="shared" si="25"/>
        <v>6.2760907545071181</v>
      </c>
      <c r="AC84" s="113">
        <f t="shared" si="26"/>
        <v>6.2755046078028283</v>
      </c>
      <c r="AD84" s="114">
        <f t="shared" si="27"/>
        <v>6.2760579420645799</v>
      </c>
    </row>
    <row r="85" spans="1:30">
      <c r="A85" s="98">
        <v>47</v>
      </c>
      <c r="C85" s="116"/>
      <c r="D85" s="110" t="s">
        <v>357</v>
      </c>
      <c r="E85" s="111" t="s">
        <v>258</v>
      </c>
      <c r="F85" s="112" t="s">
        <v>358</v>
      </c>
      <c r="G85" s="113">
        <v>341.48697354078098</v>
      </c>
      <c r="H85" s="113">
        <v>-30.874217000000002</v>
      </c>
      <c r="I85" s="113">
        <v>562.68903899999998</v>
      </c>
      <c r="J85" s="113">
        <v>218.60188299999999</v>
      </c>
      <c r="K85" s="114">
        <f t="shared" si="29"/>
        <v>1091.9036785407809</v>
      </c>
      <c r="L85" s="100" t="s">
        <v>359</v>
      </c>
      <c r="M85" s="113" t="str">
        <f>VLOOKUP($L85,'PL2'!$A$17:$H$43,M$1,0)</f>
        <v>販売数%</v>
      </c>
      <c r="N85" s="113">
        <f>$K85*VLOOKUP($L85,'PL2'!$A$17:$H$43,N$1,0)</f>
        <v>330.12699178020165</v>
      </c>
      <c r="O85" s="113">
        <f>$K85*VLOOKUP($L85,'PL2'!$A$17:$H$43,O$1,0)</f>
        <v>135.25328857757091</v>
      </c>
      <c r="P85" s="113">
        <f>$K85*VLOOKUP($L85,'PL2'!$A$17:$H$43,P$1,0)</f>
        <v>144.38015948848252</v>
      </c>
      <c r="Q85" s="113">
        <f>$K85*VLOOKUP($L85,'PL2'!$A$17:$H$43,Q$1,0)</f>
        <v>183.43947799407889</v>
      </c>
      <c r="R85" s="113">
        <f>$K85*VLOOKUP($L85,'PL2'!$A$17:$H$43,R$1,0)</f>
        <v>237.58447497086851</v>
      </c>
      <c r="S85" s="113">
        <f>$K85*VLOOKUP($L85,'PL2'!$A$17:$H$43,S$1,0)</f>
        <v>61.119285729578451</v>
      </c>
      <c r="T85" s="114">
        <f t="shared" si="19"/>
        <v>1091.9036785407809</v>
      </c>
      <c r="U85" s="115">
        <f t="shared" si="21"/>
        <v>0</v>
      </c>
      <c r="V85" s="98" t="s">
        <v>20</v>
      </c>
      <c r="X85" s="113">
        <f t="shared" si="28"/>
        <v>3.8185172090547939</v>
      </c>
      <c r="Y85" s="113">
        <f t="shared" si="22"/>
        <v>3.818517209054793</v>
      </c>
      <c r="Z85" s="113">
        <f t="shared" si="23"/>
        <v>3.818517209054793</v>
      </c>
      <c r="AA85" s="113">
        <f t="shared" si="24"/>
        <v>3.818517209054793</v>
      </c>
      <c r="AB85" s="113">
        <f t="shared" si="25"/>
        <v>3.818517209054793</v>
      </c>
      <c r="AC85" s="113">
        <f t="shared" si="26"/>
        <v>3.8181605839891422</v>
      </c>
      <c r="AD85" s="114">
        <f t="shared" si="27"/>
        <v>3.81849724521402</v>
      </c>
    </row>
    <row r="86" spans="1:30">
      <c r="A86" s="98">
        <v>47</v>
      </c>
      <c r="C86" s="116"/>
      <c r="D86" s="110" t="s">
        <v>360</v>
      </c>
      <c r="E86" s="127" t="s">
        <v>185</v>
      </c>
      <c r="F86" s="112" t="s">
        <v>361</v>
      </c>
      <c r="G86" s="113">
        <v>12.21910614072706</v>
      </c>
      <c r="H86" s="113">
        <v>13.117917</v>
      </c>
      <c r="I86" s="113">
        <v>29.807023000000001</v>
      </c>
      <c r="J86" s="113">
        <v>4.5647500000000001</v>
      </c>
      <c r="K86" s="114">
        <f t="shared" si="29"/>
        <v>59.70879614072706</v>
      </c>
      <c r="L86" s="100" t="s">
        <v>219</v>
      </c>
      <c r="M86" s="113" t="str">
        <f>VLOOKUP($L86,'PL2'!$A$17:$H$43,M$1,0)</f>
        <v>販売数%</v>
      </c>
      <c r="N86" s="113">
        <f>$K86*VLOOKUP($L86,'PL2'!$A$17:$H$43,N$1,0)</f>
        <v>18.05240300966652</v>
      </c>
      <c r="O86" s="113">
        <f>$K86*VLOOKUP($L86,'PL2'!$A$17:$H$43,O$1,0)</f>
        <v>7.3960837331673943</v>
      </c>
      <c r="P86" s="113">
        <f>$K86*VLOOKUP($L86,'PL2'!$A$17:$H$43,P$1,0)</f>
        <v>7.8951703150082313</v>
      </c>
      <c r="Q86" s="113">
        <f>$K86*VLOOKUP($L86,'PL2'!$A$17:$H$43,Q$1,0)</f>
        <v>10.031059159309141</v>
      </c>
      <c r="R86" s="113">
        <f>$K86*VLOOKUP($L86,'PL2'!$A$17:$H$43,R$1,0)</f>
        <v>12.991881299635569</v>
      </c>
      <c r="S86" s="113">
        <f>$K86*VLOOKUP($L86,'PL2'!$A$17:$H$43,S$1,0)</f>
        <v>3.3421986239402073</v>
      </c>
      <c r="T86" s="114">
        <f t="shared" si="19"/>
        <v>59.70879614072706</v>
      </c>
      <c r="U86" s="115">
        <f t="shared" si="21"/>
        <v>0</v>
      </c>
      <c r="V86" s="98" t="s">
        <v>20</v>
      </c>
      <c r="X86" s="113">
        <f t="shared" si="28"/>
        <v>0.20880877139273715</v>
      </c>
      <c r="Y86" s="113">
        <f t="shared" si="22"/>
        <v>0.20880877139273715</v>
      </c>
      <c r="Z86" s="113">
        <f t="shared" si="23"/>
        <v>0.20880877139273718</v>
      </c>
      <c r="AA86" s="113">
        <f t="shared" si="24"/>
        <v>0.20880877139273715</v>
      </c>
      <c r="AB86" s="113">
        <f t="shared" si="25"/>
        <v>0.20880877139273715</v>
      </c>
      <c r="AC86" s="113">
        <f t="shared" si="26"/>
        <v>0.20878926999003827</v>
      </c>
      <c r="AD86" s="114">
        <f t="shared" si="27"/>
        <v>0.20880767970587655</v>
      </c>
    </row>
    <row r="87" spans="1:30">
      <c r="A87" s="98">
        <v>47</v>
      </c>
      <c r="C87" s="116"/>
      <c r="D87" s="110" t="s">
        <v>362</v>
      </c>
      <c r="E87" s="111" t="s">
        <v>258</v>
      </c>
      <c r="F87" s="112" t="s">
        <v>363</v>
      </c>
      <c r="G87" s="113">
        <v>106.00739299999999</v>
      </c>
      <c r="H87" s="113">
        <v>0</v>
      </c>
      <c r="I87" s="113">
        <v>27.010497000000001</v>
      </c>
      <c r="J87" s="113">
        <v>19.560029</v>
      </c>
      <c r="K87" s="114">
        <f t="shared" si="29"/>
        <v>152.57791900000001</v>
      </c>
      <c r="L87" s="100" t="s">
        <v>219</v>
      </c>
      <c r="M87" s="113" t="str">
        <f>VLOOKUP($L87,'PL2'!$A$17:$H$43,M$1,0)</f>
        <v>販売数%</v>
      </c>
      <c r="N87" s="113">
        <f>$K87*VLOOKUP($L87,'PL2'!$A$17:$H$43,N$1,0)</f>
        <v>46.130524515557831</v>
      </c>
      <c r="O87" s="113">
        <f>$K87*VLOOKUP($L87,'PL2'!$A$17:$H$43,O$1,0)</f>
        <v>18.89971223162382</v>
      </c>
      <c r="P87" s="113">
        <f>$K87*VLOOKUP($L87,'PL2'!$A$17:$H$43,P$1,0)</f>
        <v>20.175061878242417</v>
      </c>
      <c r="Q87" s="113">
        <f>$K87*VLOOKUP($L87,'PL2'!$A$17:$H$43,Q$1,0)</f>
        <v>25.633042881755905</v>
      </c>
      <c r="R87" s="113">
        <f>$K87*VLOOKUP($L87,'PL2'!$A$17:$H$43,R$1,0)</f>
        <v>33.199031645545297</v>
      </c>
      <c r="S87" s="113">
        <f>$K87*VLOOKUP($L87,'PL2'!$A$17:$H$43,S$1,0)</f>
        <v>8.5405458472747391</v>
      </c>
      <c r="T87" s="114">
        <f t="shared" si="19"/>
        <v>152.57791899999998</v>
      </c>
      <c r="U87" s="115">
        <f t="shared" si="21"/>
        <v>0</v>
      </c>
      <c r="V87" s="98" t="s">
        <v>20</v>
      </c>
      <c r="X87" s="113">
        <f t="shared" si="28"/>
        <v>0.53358315469903261</v>
      </c>
      <c r="Y87" s="113">
        <f t="shared" si="22"/>
        <v>0.53358315469903261</v>
      </c>
      <c r="Z87" s="113">
        <f t="shared" si="23"/>
        <v>0.53358315469903272</v>
      </c>
      <c r="AA87" s="113">
        <f t="shared" si="24"/>
        <v>0.53358315469903261</v>
      </c>
      <c r="AB87" s="113">
        <f t="shared" si="25"/>
        <v>0.53358315469903261</v>
      </c>
      <c r="AC87" s="113">
        <f t="shared" si="26"/>
        <v>0.53353332144775811</v>
      </c>
      <c r="AD87" s="114">
        <f t="shared" si="27"/>
        <v>0.53358036503787443</v>
      </c>
    </row>
    <row r="88" spans="1:30">
      <c r="C88" s="117" t="s">
        <v>364</v>
      </c>
      <c r="D88" s="118"/>
      <c r="E88" s="119"/>
      <c r="F88" s="120"/>
      <c r="G88" s="121">
        <v>45843.747258999982</v>
      </c>
      <c r="H88" s="121">
        <v>25647.240399999999</v>
      </c>
      <c r="I88" s="121">
        <v>35112.967861000005</v>
      </c>
      <c r="J88" s="121">
        <v>25715.564244000005</v>
      </c>
      <c r="K88" s="121">
        <f>SUM(K37:K87)</f>
        <v>132158.24656173526</v>
      </c>
      <c r="M88" s="122"/>
      <c r="N88" s="123">
        <f t="shared" ref="N88:T88" si="30">SUM(N37:N87)</f>
        <v>25147.308698762587</v>
      </c>
      <c r="O88" s="123">
        <f t="shared" si="30"/>
        <v>14595.598589942507</v>
      </c>
      <c r="P88" s="123">
        <f t="shared" si="30"/>
        <v>16949.588657395576</v>
      </c>
      <c r="Q88" s="123">
        <f t="shared" si="30"/>
        <v>12981.920703741291</v>
      </c>
      <c r="R88" s="122">
        <f t="shared" si="30"/>
        <v>49540.908832540823</v>
      </c>
      <c r="S88" s="122">
        <f t="shared" si="30"/>
        <v>12942.921079352414</v>
      </c>
      <c r="T88" s="124">
        <f t="shared" si="30"/>
        <v>132158.24656173523</v>
      </c>
      <c r="U88" s="115"/>
      <c r="X88" s="123">
        <f t="shared" si="28"/>
        <v>290.87421937183467</v>
      </c>
      <c r="Y88" s="123">
        <f t="shared" si="22"/>
        <v>412.06794288174996</v>
      </c>
      <c r="Z88" s="123">
        <f t="shared" si="23"/>
        <v>448.27693918587164</v>
      </c>
      <c r="AA88" s="123">
        <f t="shared" si="24"/>
        <v>270.23456540484113</v>
      </c>
      <c r="AB88" s="122">
        <f t="shared" si="25"/>
        <v>796.23389934240106</v>
      </c>
      <c r="AC88" s="122">
        <f t="shared" si="26"/>
        <v>808.5524972512867</v>
      </c>
      <c r="AD88" s="124">
        <f t="shared" si="27"/>
        <v>462.17071189164733</v>
      </c>
    </row>
    <row r="89" spans="1:30">
      <c r="C89" s="117" t="s">
        <v>365</v>
      </c>
      <c r="D89" s="118"/>
      <c r="E89" s="119"/>
      <c r="F89" s="120"/>
      <c r="G89" s="121">
        <v>67533.07176799998</v>
      </c>
      <c r="H89" s="121">
        <v>37366.874667095239</v>
      </c>
      <c r="I89" s="121">
        <v>50207.848172000005</v>
      </c>
      <c r="J89" s="121">
        <v>36677.400035000006</v>
      </c>
      <c r="K89" s="121">
        <f>K36+K88</f>
        <v>191623.9214398305</v>
      </c>
      <c r="M89" s="122"/>
      <c r="N89" s="123">
        <f t="shared" ref="N89:T89" si="31">N36+N88</f>
        <v>32378.830192139674</v>
      </c>
      <c r="O89" s="123">
        <f t="shared" si="31"/>
        <v>18401.352839139818</v>
      </c>
      <c r="P89" s="123">
        <f t="shared" si="31"/>
        <v>19215.579968518032</v>
      </c>
      <c r="Q89" s="123">
        <f t="shared" si="31"/>
        <v>14901.17763285854</v>
      </c>
      <c r="R89" s="122">
        <f t="shared" si="31"/>
        <v>57517.068808552998</v>
      </c>
      <c r="S89" s="122">
        <f t="shared" si="31"/>
        <v>14112.788366621382</v>
      </c>
      <c r="T89" s="124">
        <f t="shared" si="31"/>
        <v>156526.79780783047</v>
      </c>
      <c r="U89" s="115"/>
      <c r="X89" s="123">
        <f t="shared" si="28"/>
        <v>374.51987682384703</v>
      </c>
      <c r="Y89" s="123">
        <f t="shared" si="22"/>
        <v>519.51330148875127</v>
      </c>
      <c r="Z89" s="123">
        <f t="shared" si="23"/>
        <v>508.20710443672783</v>
      </c>
      <c r="AA89" s="123">
        <f t="shared" si="24"/>
        <v>310.18624697617895</v>
      </c>
      <c r="AB89" s="122">
        <f t="shared" si="25"/>
        <v>924.42874092163743</v>
      </c>
      <c r="AC89" s="122">
        <f t="shared" si="26"/>
        <v>881.63484943242509</v>
      </c>
      <c r="AD89" s="124">
        <f t="shared" si="27"/>
        <v>547.3899923390079</v>
      </c>
    </row>
    <row r="90" spans="1:30">
      <c r="C90" s="117" t="s">
        <v>366</v>
      </c>
      <c r="D90" s="118"/>
      <c r="E90" s="119"/>
      <c r="F90" s="120"/>
      <c r="G90" s="121">
        <v>1623.5813680000283</v>
      </c>
      <c r="H90" s="121">
        <v>2329.3445629047783</v>
      </c>
      <c r="I90" s="121">
        <v>1202.3517989999891</v>
      </c>
      <c r="J90" s="121">
        <v>175.1783109999742</v>
      </c>
      <c r="K90" s="121">
        <f>K16-K89</f>
        <v>5491.7292431696551</v>
      </c>
      <c r="M90" s="122"/>
      <c r="N90" s="123">
        <f t="shared" ref="N90:T90" si="32">N16-N89</f>
        <v>1071.6787176217367</v>
      </c>
      <c r="O90" s="123">
        <f t="shared" si="32"/>
        <v>3345.9557919633626</v>
      </c>
      <c r="P90" s="123">
        <f t="shared" si="32"/>
        <v>302.94734910442639</v>
      </c>
      <c r="Q90" s="123">
        <f t="shared" si="32"/>
        <v>-1501.8391309750696</v>
      </c>
      <c r="R90" s="122">
        <f t="shared" si="32"/>
        <v>6180.0056143241673</v>
      </c>
      <c r="S90" s="122">
        <f t="shared" si="32"/>
        <v>-3907.0190988689792</v>
      </c>
      <c r="T90" s="124">
        <f t="shared" si="32"/>
        <v>5491.7292431696842</v>
      </c>
      <c r="U90" s="115"/>
      <c r="X90" s="123">
        <f t="shared" si="28"/>
        <v>12.395907416564636</v>
      </c>
      <c r="Y90" s="123">
        <f t="shared" si="22"/>
        <v>94.464170939703152</v>
      </c>
      <c r="Z90" s="123">
        <f t="shared" si="23"/>
        <v>8.0122481516240693</v>
      </c>
      <c r="AA90" s="123">
        <f t="shared" si="24"/>
        <v>-31.262619309488592</v>
      </c>
      <c r="AB90" s="122">
        <f t="shared" si="25"/>
        <v>99.326598647683525</v>
      </c>
      <c r="AC90" s="122">
        <f t="shared" si="26"/>
        <v>-244.07396366176744</v>
      </c>
      <c r="AD90" s="124">
        <f t="shared" si="27"/>
        <v>19.205130817517905</v>
      </c>
    </row>
    <row r="91" spans="1:30">
      <c r="J91" s="98" t="s">
        <v>367</v>
      </c>
      <c r="K91" s="115">
        <f>SUM(K5:K9)+SUM(K11:K14)+SUM(K17:K35)+SUM(K37:K87)</f>
        <v>1002765.0808608307</v>
      </c>
      <c r="T91" s="115">
        <f>SUM(T5:T9)+SUM(T11:T14)+SUM(T17:T35)+SUM(T37:T87)</f>
        <v>967667.95722883055</v>
      </c>
      <c r="U91" s="115">
        <f>SUM(U5:U90)</f>
        <v>105291.37089600001</v>
      </c>
      <c r="V91" s="115">
        <f>SUM(T91:U91)</f>
        <v>1072959.3281248305</v>
      </c>
      <c r="AD91" s="115">
        <f>SUM(AD5:AD9)+SUM(AD11:AD14)+SUM(AD17:AD35)+SUM(AD37:AD87)</f>
        <v>3384.0324028381438</v>
      </c>
    </row>
    <row r="93" spans="1:30">
      <c r="M93" s="100" t="s">
        <v>464</v>
      </c>
      <c r="N93" s="189">
        <f>+N10</f>
        <v>115279.02953413065</v>
      </c>
      <c r="O93" s="189">
        <f t="shared" ref="O93:S93" si="33">+O10</f>
        <v>65895.158991070362</v>
      </c>
      <c r="P93" s="189">
        <f t="shared" si="33"/>
        <v>66961.235498417678</v>
      </c>
      <c r="Q93" s="189">
        <f t="shared" si="33"/>
        <v>35458.159046555484</v>
      </c>
      <c r="R93" s="189">
        <f t="shared" si="33"/>
        <v>155770.17284525439</v>
      </c>
      <c r="S93" s="189">
        <f t="shared" si="33"/>
        <v>29667.525504571546</v>
      </c>
      <c r="T93" s="189">
        <f>SUM(N93:S93)</f>
        <v>469031.28142000007</v>
      </c>
      <c r="X93" s="189">
        <f t="shared" ref="X93:X101" si="34">+N93/X$2*1000000</f>
        <v>1333.4109875277788</v>
      </c>
      <c r="Y93" s="189">
        <f t="shared" ref="Y93:Y101" si="35">+O93/Y$2*1000000</f>
        <v>1860.3747180349917</v>
      </c>
      <c r="Z93" s="189">
        <f t="shared" ref="Z93:Z101" si="36">+P93/Z$2*1000000</f>
        <v>1770.9679155097185</v>
      </c>
      <c r="AA93" s="189">
        <f t="shared" ref="AA93:AA101" si="37">+Q93/AA$2*1000000</f>
        <v>738.1049706489265</v>
      </c>
      <c r="AB93" s="189">
        <f t="shared" ref="AB93:AB101" si="38">+R93/AB$2*1000000</f>
        <v>2503.5772465350542</v>
      </c>
      <c r="AC93" s="189">
        <f t="shared" ref="AC93:AC101" si="39">+S93/AC$2*1000000</f>
        <v>1853.349154098973</v>
      </c>
      <c r="AD93" s="189">
        <f t="shared" ref="AD93:AD101" si="40">+T93/AD$2*1000000</f>
        <v>1640.2496769815407</v>
      </c>
    </row>
    <row r="94" spans="1:30">
      <c r="M94" s="100" t="s">
        <v>465</v>
      </c>
      <c r="N94" s="189">
        <f>+N15</f>
        <v>81828.520624369237</v>
      </c>
      <c r="O94" s="189">
        <f t="shared" ref="O94:S94" si="41">+O15</f>
        <v>44147.850359967182</v>
      </c>
      <c r="P94" s="189">
        <f t="shared" si="41"/>
        <v>47442.70818079522</v>
      </c>
      <c r="Q94" s="189">
        <f t="shared" si="41"/>
        <v>22058.820544672013</v>
      </c>
      <c r="R94" s="189">
        <f t="shared" si="41"/>
        <v>92073.098422377225</v>
      </c>
      <c r="S94" s="189">
        <f t="shared" si="41"/>
        <v>19461.756236819143</v>
      </c>
      <c r="T94" s="189">
        <f>SUM(N94:S94)</f>
        <v>307012.75436900003</v>
      </c>
      <c r="X94" s="189">
        <f t="shared" si="34"/>
        <v>946.49520328736742</v>
      </c>
      <c r="Y94" s="189">
        <f t="shared" si="35"/>
        <v>1246.3972456065374</v>
      </c>
      <c r="Z94" s="189">
        <f t="shared" si="36"/>
        <v>1254.7485629213666</v>
      </c>
      <c r="AA94" s="189">
        <f t="shared" si="37"/>
        <v>459.18134298223617</v>
      </c>
      <c r="AB94" s="189">
        <f t="shared" si="38"/>
        <v>1479.821906965733</v>
      </c>
      <c r="AC94" s="189">
        <f t="shared" si="39"/>
        <v>1215.7882683283153</v>
      </c>
      <c r="AD94" s="189">
        <f t="shared" si="40"/>
        <v>1073.6545538250155</v>
      </c>
    </row>
    <row r="95" spans="1:30">
      <c r="M95" s="100" t="s">
        <v>466</v>
      </c>
      <c r="N95" s="189">
        <f>+N93-N94</f>
        <v>33450.508909761411</v>
      </c>
      <c r="O95" s="189">
        <f t="shared" ref="O95:S95" si="42">+O93-O94</f>
        <v>21747.30863110318</v>
      </c>
      <c r="P95" s="189">
        <f t="shared" si="42"/>
        <v>19518.527317622458</v>
      </c>
      <c r="Q95" s="189">
        <f t="shared" si="42"/>
        <v>13399.338501883471</v>
      </c>
      <c r="R95" s="189">
        <f t="shared" si="42"/>
        <v>63697.074422877165</v>
      </c>
      <c r="S95" s="189">
        <f t="shared" si="42"/>
        <v>10205.769267752403</v>
      </c>
      <c r="T95" s="189">
        <f>SUM(N95:S95)</f>
        <v>162018.5270510001</v>
      </c>
      <c r="X95" s="189">
        <f t="shared" si="34"/>
        <v>386.91578424041165</v>
      </c>
      <c r="Y95" s="189">
        <f t="shared" si="35"/>
        <v>613.97747242845435</v>
      </c>
      <c r="Z95" s="189">
        <f t="shared" si="36"/>
        <v>516.21935258835185</v>
      </c>
      <c r="AA95" s="189">
        <f t="shared" si="37"/>
        <v>278.92362766669038</v>
      </c>
      <c r="AB95" s="189">
        <f t="shared" si="38"/>
        <v>1023.7553395693209</v>
      </c>
      <c r="AC95" s="189">
        <f t="shared" si="39"/>
        <v>637.56088577065759</v>
      </c>
      <c r="AD95" s="189">
        <f t="shared" si="40"/>
        <v>566.59512315652546</v>
      </c>
    </row>
    <row r="96" spans="1:30">
      <c r="M96" s="100" t="s">
        <v>24</v>
      </c>
      <c r="N96" s="189">
        <f>SUMIF($V$5:$V$87,$M96,N$5:N$87)</f>
        <v>2485.1989771459412</v>
      </c>
      <c r="O96" s="189">
        <f t="shared" ref="O96:S99" si="43">SUMIF($V$5:$V$87,$M96,O$5:O$87)</f>
        <v>182.30364701448781</v>
      </c>
      <c r="P96" s="189">
        <f t="shared" si="43"/>
        <v>2956.1066040408873</v>
      </c>
      <c r="Q96" s="189">
        <f t="shared" si="43"/>
        <v>2418.1535491964673</v>
      </c>
      <c r="R96" s="189">
        <f t="shared" si="43"/>
        <v>9299.9588595915266</v>
      </c>
      <c r="S96" s="189">
        <f t="shared" si="43"/>
        <v>1308.9110992025321</v>
      </c>
      <c r="T96" s="115">
        <f>SUM(N96:S96)</f>
        <v>18650.632736191841</v>
      </c>
      <c r="X96" s="189">
        <f t="shared" si="34"/>
        <v>28.745832053852272</v>
      </c>
      <c r="Y96" s="189">
        <f t="shared" si="35"/>
        <v>5.1468590576932662</v>
      </c>
      <c r="Z96" s="189">
        <f t="shared" si="36"/>
        <v>78.182099114740979</v>
      </c>
      <c r="AA96" s="189">
        <f t="shared" si="37"/>
        <v>50.336825217316012</v>
      </c>
      <c r="AB96" s="189">
        <f t="shared" si="38"/>
        <v>149.47126891690272</v>
      </c>
      <c r="AC96" s="189">
        <f t="shared" si="39"/>
        <v>81.768507391152696</v>
      </c>
      <c r="AD96" s="115">
        <f t="shared" si="40"/>
        <v>65.223142960578556</v>
      </c>
    </row>
    <row r="97" spans="5:30">
      <c r="K97" s="115">
        <f>(K37+K38+K39+K41+K46+K47+K48+K44)*1000000</f>
        <v>40233928239.152435</v>
      </c>
      <c r="M97" s="100" t="s">
        <v>460</v>
      </c>
      <c r="N97" s="189">
        <f t="shared" ref="N97:N99" si="44">SUMIF($V$5:$V$87,$M97,N$5:N$87)</f>
        <v>7231.5214933770876</v>
      </c>
      <c r="O97" s="189">
        <f t="shared" si="43"/>
        <v>3805.7542491973099</v>
      </c>
      <c r="P97" s="189">
        <f t="shared" si="43"/>
        <v>2265.9913111224546</v>
      </c>
      <c r="Q97" s="189">
        <f t="shared" si="43"/>
        <v>1919.2569291172501</v>
      </c>
      <c r="R97" s="189">
        <f t="shared" si="43"/>
        <v>7976.1599760121717</v>
      </c>
      <c r="S97" s="189">
        <f t="shared" si="43"/>
        <v>1169.8672872689672</v>
      </c>
      <c r="T97" s="115">
        <f t="shared" ref="T97:T101" si="45">SUM(N97:S97)</f>
        <v>24368.551246095241</v>
      </c>
      <c r="X97" s="189">
        <f t="shared" si="34"/>
        <v>83.645657452012301</v>
      </c>
      <c r="Y97" s="189">
        <f t="shared" si="35"/>
        <v>107.44535860700124</v>
      </c>
      <c r="Z97" s="189">
        <f t="shared" si="36"/>
        <v>59.93016525085617</v>
      </c>
      <c r="AA97" s="189">
        <f t="shared" si="37"/>
        <v>39.951681571337836</v>
      </c>
      <c r="AB97" s="189">
        <f t="shared" si="38"/>
        <v>128.19484157923637</v>
      </c>
      <c r="AC97" s="189">
        <f t="shared" si="39"/>
        <v>73.082352181138305</v>
      </c>
      <c r="AD97" s="115">
        <f t="shared" si="40"/>
        <v>85.219280447360475</v>
      </c>
    </row>
    <row r="98" spans="5:30">
      <c r="M98" s="100" t="s">
        <v>461</v>
      </c>
      <c r="N98" s="189">
        <f t="shared" si="44"/>
        <v>9314.6236070150408</v>
      </c>
      <c r="O98" s="189">
        <f t="shared" si="43"/>
        <v>4990.5697897285154</v>
      </c>
      <c r="P98" s="189">
        <f t="shared" si="43"/>
        <v>4612.7242269551016</v>
      </c>
      <c r="Q98" s="189">
        <f t="shared" si="43"/>
        <v>1230.4309721494897</v>
      </c>
      <c r="R98" s="189">
        <f t="shared" si="43"/>
        <v>18507.410666663753</v>
      </c>
      <c r="S98" s="189">
        <f t="shared" si="43"/>
        <v>2581.2590104708952</v>
      </c>
      <c r="T98" s="115">
        <f t="shared" si="45"/>
        <v>41237.018272982794</v>
      </c>
      <c r="X98" s="189">
        <f t="shared" si="34"/>
        <v>107.7405102426043</v>
      </c>
      <c r="Y98" s="189">
        <f t="shared" si="35"/>
        <v>140.89547711172955</v>
      </c>
      <c r="Z98" s="189">
        <f t="shared" si="36"/>
        <v>121.99575692155338</v>
      </c>
      <c r="AA98" s="189">
        <f t="shared" si="37"/>
        <v>25.612926361786212</v>
      </c>
      <c r="AB98" s="189">
        <f t="shared" si="38"/>
        <v>297.45574130786576</v>
      </c>
      <c r="AC98" s="189">
        <f t="shared" si="39"/>
        <v>161.25288921819282</v>
      </c>
      <c r="AD98" s="115">
        <f t="shared" si="40"/>
        <v>144.21001025169085</v>
      </c>
    </row>
    <row r="99" spans="5:30">
      <c r="M99" s="100" t="s">
        <v>20</v>
      </c>
      <c r="N99" s="189">
        <f t="shared" si="44"/>
        <v>13347.486114601601</v>
      </c>
      <c r="O99" s="189">
        <f t="shared" si="43"/>
        <v>9422.7251531995043</v>
      </c>
      <c r="P99" s="189">
        <f t="shared" si="43"/>
        <v>9380.7578263995856</v>
      </c>
      <c r="Q99" s="189">
        <f t="shared" si="43"/>
        <v>9333.3361823953346</v>
      </c>
      <c r="R99" s="189">
        <f t="shared" si="43"/>
        <v>21733.539306285544</v>
      </c>
      <c r="S99" s="189">
        <f t="shared" si="43"/>
        <v>9052.7509696789875</v>
      </c>
      <c r="T99" s="115">
        <f t="shared" si="45"/>
        <v>72270.595552560553</v>
      </c>
      <c r="X99" s="189">
        <f t="shared" si="34"/>
        <v>154.38787707537807</v>
      </c>
      <c r="Y99" s="189">
        <f t="shared" si="35"/>
        <v>266.02560671232715</v>
      </c>
      <c r="Z99" s="189">
        <f t="shared" si="36"/>
        <v>248.09908314957727</v>
      </c>
      <c r="AA99" s="189">
        <f t="shared" si="37"/>
        <v>194.28481382573892</v>
      </c>
      <c r="AB99" s="189">
        <f t="shared" si="38"/>
        <v>349.30688911763258</v>
      </c>
      <c r="AC99" s="189">
        <f t="shared" si="39"/>
        <v>565.53110064194129</v>
      </c>
      <c r="AD99" s="115">
        <f t="shared" si="40"/>
        <v>252.73755867937777</v>
      </c>
    </row>
    <row r="100" spans="5:30">
      <c r="M100" s="100" t="s">
        <v>467</v>
      </c>
      <c r="N100" s="115">
        <f>SUM(N96:N99)</f>
        <v>32378.830192139671</v>
      </c>
      <c r="O100" s="115">
        <f t="shared" ref="O100:S100" si="46">SUM(O96:O99)</f>
        <v>18401.352839139818</v>
      </c>
      <c r="P100" s="115">
        <f t="shared" si="46"/>
        <v>19215.579968518028</v>
      </c>
      <c r="Q100" s="115">
        <f t="shared" si="46"/>
        <v>14901.177632858542</v>
      </c>
      <c r="R100" s="115">
        <f t="shared" si="46"/>
        <v>57517.068808552998</v>
      </c>
      <c r="S100" s="115">
        <f t="shared" si="46"/>
        <v>14112.788366621382</v>
      </c>
      <c r="T100" s="189">
        <f t="shared" si="45"/>
        <v>156526.79780783044</v>
      </c>
      <c r="X100" s="115">
        <f t="shared" si="34"/>
        <v>374.51987682384697</v>
      </c>
      <c r="Y100" s="115">
        <f t="shared" si="35"/>
        <v>519.51330148875127</v>
      </c>
      <c r="Z100" s="115">
        <f t="shared" si="36"/>
        <v>508.20710443672783</v>
      </c>
      <c r="AA100" s="115">
        <f t="shared" si="37"/>
        <v>310.18624697617901</v>
      </c>
      <c r="AB100" s="115">
        <f t="shared" si="38"/>
        <v>924.42874092163743</v>
      </c>
      <c r="AC100" s="115">
        <f t="shared" si="39"/>
        <v>881.63484943242509</v>
      </c>
      <c r="AD100" s="189">
        <f t="shared" si="40"/>
        <v>547.38999233900779</v>
      </c>
    </row>
    <row r="101" spans="5:30">
      <c r="M101" s="100" t="s">
        <v>468</v>
      </c>
      <c r="N101" s="115">
        <f>+N95-N100</f>
        <v>1071.6787176217404</v>
      </c>
      <c r="O101" s="115">
        <f t="shared" ref="O101:S101" si="47">+O95-O100</f>
        <v>3345.9557919633626</v>
      </c>
      <c r="P101" s="115">
        <f t="shared" si="47"/>
        <v>302.94734910443003</v>
      </c>
      <c r="Q101" s="115">
        <f t="shared" si="47"/>
        <v>-1501.8391309750714</v>
      </c>
      <c r="R101" s="115">
        <f t="shared" si="47"/>
        <v>6180.0056143241673</v>
      </c>
      <c r="S101" s="115">
        <f t="shared" si="47"/>
        <v>-3907.0190988689792</v>
      </c>
      <c r="T101" s="189">
        <f t="shared" si="45"/>
        <v>5491.7292431696496</v>
      </c>
      <c r="X101" s="115">
        <f t="shared" si="34"/>
        <v>12.395907416564677</v>
      </c>
      <c r="Y101" s="115">
        <f t="shared" si="35"/>
        <v>94.464170939703152</v>
      </c>
      <c r="Z101" s="115">
        <f t="shared" si="36"/>
        <v>8.0122481516241653</v>
      </c>
      <c r="AA101" s="115">
        <f t="shared" si="37"/>
        <v>-31.262619309488628</v>
      </c>
      <c r="AB101" s="115">
        <f t="shared" si="38"/>
        <v>99.326598647683525</v>
      </c>
      <c r="AC101" s="115">
        <f t="shared" si="39"/>
        <v>-244.07396366176744</v>
      </c>
      <c r="AD101" s="189">
        <f t="shared" si="40"/>
        <v>19.20513081751778</v>
      </c>
    </row>
    <row r="102" spans="5:30">
      <c r="N102" s="190">
        <f>+N101/N93</f>
        <v>9.2963891347163756E-3</v>
      </c>
      <c r="O102" s="190">
        <f t="shared" ref="O102:T102" si="48">+O101/O93</f>
        <v>5.0776959084608664E-2</v>
      </c>
      <c r="P102" s="190">
        <f t="shared" si="48"/>
        <v>4.5242198243428287E-3</v>
      </c>
      <c r="Q102" s="190">
        <f t="shared" si="48"/>
        <v>-4.235524830838517E-2</v>
      </c>
      <c r="R102" s="190">
        <f t="shared" si="48"/>
        <v>3.967387017322966E-2</v>
      </c>
      <c r="S102" s="190">
        <f t="shared" si="48"/>
        <v>-0.13169346052359293</v>
      </c>
      <c r="T102" s="190">
        <f t="shared" si="48"/>
        <v>1.1708663069429713E-2</v>
      </c>
      <c r="X102" s="190">
        <f>+X101/X93</f>
        <v>9.2963891347163773E-3</v>
      </c>
      <c r="Y102" s="190">
        <f t="shared" ref="Y102" si="49">+Y101/Y93</f>
        <v>5.0776959084608664E-2</v>
      </c>
      <c r="Z102" s="190">
        <f t="shared" ref="Z102" si="50">+Z101/Z93</f>
        <v>4.5242198243428296E-3</v>
      </c>
      <c r="AA102" s="190">
        <f t="shared" ref="AA102" si="51">+AA101/AA93</f>
        <v>-4.235524830838517E-2</v>
      </c>
      <c r="AB102" s="190">
        <f t="shared" ref="AB102" si="52">+AB101/AB93</f>
        <v>3.967387017322966E-2</v>
      </c>
      <c r="AC102" s="190">
        <f t="shared" ref="AC102" si="53">+AC101/AC93</f>
        <v>-0.13169346052359293</v>
      </c>
      <c r="AD102" s="190">
        <f t="shared" ref="AD102" si="54">+AD101/AD93</f>
        <v>1.1708663069429713E-2</v>
      </c>
    </row>
    <row r="103" spans="5:30">
      <c r="G103" s="396" t="s">
        <v>163</v>
      </c>
      <c r="H103" s="396"/>
      <c r="I103" s="396"/>
      <c r="J103" s="396"/>
      <c r="K103" s="396"/>
    </row>
    <row r="104" spans="5:30">
      <c r="G104" s="108" t="s">
        <v>167</v>
      </c>
      <c r="H104" s="108" t="s">
        <v>168</v>
      </c>
      <c r="I104" s="108" t="s">
        <v>169</v>
      </c>
      <c r="J104" s="108" t="s">
        <v>170</v>
      </c>
      <c r="K104" s="108" t="s">
        <v>171</v>
      </c>
    </row>
    <row r="105" spans="5:30">
      <c r="F105" s="98" t="s">
        <v>213</v>
      </c>
      <c r="G105" s="113">
        <f t="shared" ref="G105:J106" si="55">SUMIF($E$5:$E$90,$F105,G$5:G$90)</f>
        <v>12202.0893</v>
      </c>
      <c r="H105" s="113">
        <f t="shared" si="55"/>
        <v>7102.7695910000002</v>
      </c>
      <c r="I105" s="113">
        <f t="shared" si="55"/>
        <v>9772.7812740000008</v>
      </c>
      <c r="J105" s="113">
        <f t="shared" si="55"/>
        <v>6019.483467</v>
      </c>
      <c r="K105" s="130">
        <f>SUM(G105:J105)</f>
        <v>35097.123632000003</v>
      </c>
    </row>
    <row r="106" spans="5:30">
      <c r="F106" s="98" t="s">
        <v>368</v>
      </c>
      <c r="G106" s="113">
        <f t="shared" si="55"/>
        <v>267578.89345200005</v>
      </c>
      <c r="H106" s="113">
        <f t="shared" si="55"/>
        <v>174311.23167400001</v>
      </c>
      <c r="I106" s="113">
        <f t="shared" si="55"/>
        <v>199054.10079500001</v>
      </c>
      <c r="J106" s="113">
        <f t="shared" si="55"/>
        <v>170196.93350000004</v>
      </c>
      <c r="K106" s="130">
        <f>SUM(G106:J106)</f>
        <v>811141.15942100005</v>
      </c>
      <c r="N106" s="104"/>
      <c r="O106" s="104"/>
      <c r="P106" s="104"/>
      <c r="Q106" s="104"/>
      <c r="R106" s="103"/>
      <c r="S106" s="104"/>
      <c r="T106" s="105"/>
      <c r="X106" s="104"/>
      <c r="Y106" s="104"/>
      <c r="Z106" s="104"/>
      <c r="AA106" s="104"/>
      <c r="AB106" s="103"/>
      <c r="AC106" s="104"/>
      <c r="AD106" s="105"/>
    </row>
    <row r="107" spans="5:30">
      <c r="N107" s="108" t="s">
        <v>372</v>
      </c>
      <c r="O107" s="108" t="s">
        <v>373</v>
      </c>
      <c r="P107" s="108" t="s">
        <v>370</v>
      </c>
      <c r="Q107" s="108" t="s">
        <v>371</v>
      </c>
      <c r="R107" s="108" t="s">
        <v>369</v>
      </c>
      <c r="S107" s="108" t="s">
        <v>369</v>
      </c>
      <c r="T107" s="108" t="s">
        <v>374</v>
      </c>
      <c r="X107" s="108" t="s">
        <v>372</v>
      </c>
      <c r="Y107" s="108" t="s">
        <v>373</v>
      </c>
      <c r="Z107" s="108" t="s">
        <v>370</v>
      </c>
      <c r="AA107" s="108" t="s">
        <v>371</v>
      </c>
      <c r="AB107" s="108" t="s">
        <v>369</v>
      </c>
      <c r="AC107" s="108" t="s">
        <v>369</v>
      </c>
      <c r="AD107" s="108" t="s">
        <v>137</v>
      </c>
    </row>
    <row r="108" spans="5:30" ht="15" customHeight="1">
      <c r="F108" s="98" t="s">
        <v>178</v>
      </c>
      <c r="G108" s="113">
        <f t="shared" ref="G108:J109" si="56">SUMIF($E$5:$E$90,$F108,G$5:G$90)</f>
        <v>12772.145445618644</v>
      </c>
      <c r="H108" s="113">
        <f t="shared" si="56"/>
        <v>8383.673456999999</v>
      </c>
      <c r="I108" s="113">
        <f t="shared" si="56"/>
        <v>11085.034959000001</v>
      </c>
      <c r="J108" s="113">
        <f t="shared" si="56"/>
        <v>7093.0824140000004</v>
      </c>
      <c r="K108" s="130">
        <f>SUM(G108:J108)</f>
        <v>39333.936275618646</v>
      </c>
      <c r="N108" s="113">
        <f t="shared" ref="N108:Q109" si="57">SUMIF($E$5:$E$90,$F108,N$5:N$90)</f>
        <v>9314.6236070150408</v>
      </c>
      <c r="O108" s="113">
        <f t="shared" si="57"/>
        <v>4990.5697897285154</v>
      </c>
      <c r="P108" s="113">
        <f t="shared" si="57"/>
        <v>4612.7242269551016</v>
      </c>
      <c r="Q108" s="113">
        <f t="shared" si="57"/>
        <v>1230.4309721494897</v>
      </c>
      <c r="R108" s="113">
        <f t="shared" ref="R108:S109" si="58">SUMIF($E$5:$E$90,$F108,R$5:R$90)</f>
        <v>18507.410666663753</v>
      </c>
      <c r="S108" s="113">
        <f t="shared" si="58"/>
        <v>2581.2590104708952</v>
      </c>
      <c r="T108" s="114">
        <f t="shared" ref="T108:T115" si="59">SUM(R108:S108)</f>
        <v>21088.669677134647</v>
      </c>
      <c r="U108" s="115"/>
      <c r="X108" s="113">
        <f t="shared" ref="X108:AA109" si="60">SUMIF($E$5:$E$90,$F108,X$5:X$90)</f>
        <v>107.7405102426043</v>
      </c>
      <c r="Y108" s="113">
        <f t="shared" si="60"/>
        <v>140.89547711172955</v>
      </c>
      <c r="Z108" s="113">
        <f t="shared" si="60"/>
        <v>121.99575692155337</v>
      </c>
      <c r="AA108" s="113">
        <f t="shared" si="60"/>
        <v>25.612926361786208</v>
      </c>
      <c r="AB108" s="113">
        <f t="shared" ref="AB108:AC109" si="61">SUMIF($E$5:$E$90,$F108,AB$5:AB$90)</f>
        <v>297.45574130786582</v>
      </c>
      <c r="AC108" s="113">
        <f t="shared" si="61"/>
        <v>161.25288921819285</v>
      </c>
      <c r="AD108" s="114">
        <f t="shared" ref="AD108:AD115" si="62">SUM(AB108:AC108)</f>
        <v>458.70863052605864</v>
      </c>
    </row>
    <row r="109" spans="5:30" ht="15" customHeight="1">
      <c r="E109" s="98"/>
      <c r="F109" s="98" t="s">
        <v>183</v>
      </c>
      <c r="G109" s="113">
        <f t="shared" si="56"/>
        <v>10115.216007319426</v>
      </c>
      <c r="H109" s="113">
        <f t="shared" si="56"/>
        <v>5385.9400559999995</v>
      </c>
      <c r="I109" s="113">
        <f t="shared" si="56"/>
        <v>6266.7918209999998</v>
      </c>
      <c r="J109" s="113">
        <f t="shared" si="56"/>
        <v>5307.8117069999998</v>
      </c>
      <c r="K109" s="130">
        <f>SUM(G109:J109)</f>
        <v>27075.759591319427</v>
      </c>
      <c r="N109" s="113">
        <f t="shared" si="57"/>
        <v>1352.7972701639799</v>
      </c>
      <c r="O109" s="113">
        <f t="shared" si="57"/>
        <v>41.96087417293905</v>
      </c>
      <c r="P109" s="113">
        <f t="shared" si="57"/>
        <v>2326.1097327264033</v>
      </c>
      <c r="Q109" s="113">
        <f t="shared" si="57"/>
        <v>1938.6092804422512</v>
      </c>
      <c r="R109" s="113">
        <f t="shared" si="58"/>
        <v>19091.279332851889</v>
      </c>
      <c r="S109" s="113">
        <f t="shared" si="58"/>
        <v>2325.0031009619652</v>
      </c>
      <c r="T109" s="114">
        <f t="shared" si="59"/>
        <v>21416.282433813853</v>
      </c>
      <c r="X109" s="113">
        <f t="shared" si="60"/>
        <v>15.647553169244672</v>
      </c>
      <c r="Y109" s="113">
        <f t="shared" si="60"/>
        <v>1.1846537841810472</v>
      </c>
      <c r="Z109" s="113">
        <f t="shared" si="60"/>
        <v>61.520156758617325</v>
      </c>
      <c r="AA109" s="113">
        <f t="shared" si="60"/>
        <v>40.354524445610387</v>
      </c>
      <c r="AB109" s="113">
        <f t="shared" si="61"/>
        <v>306.83982480044517</v>
      </c>
      <c r="AC109" s="113">
        <f t="shared" si="61"/>
        <v>145.24441985501471</v>
      </c>
      <c r="AD109" s="114">
        <f t="shared" si="62"/>
        <v>452.08424465545988</v>
      </c>
    </row>
    <row r="110" spans="5:30" ht="15" customHeight="1">
      <c r="G110" s="113"/>
      <c r="H110" s="113"/>
      <c r="I110" s="113"/>
      <c r="J110" s="113"/>
      <c r="K110" s="130"/>
      <c r="N110" s="129"/>
      <c r="O110" s="129"/>
      <c r="P110" s="129"/>
      <c r="Q110" s="129"/>
      <c r="R110" s="129"/>
      <c r="S110" s="129"/>
      <c r="T110" s="114">
        <f t="shared" si="59"/>
        <v>0</v>
      </c>
      <c r="X110" s="129"/>
      <c r="Y110" s="129"/>
      <c r="Z110" s="129"/>
      <c r="AA110" s="129"/>
      <c r="AB110" s="129"/>
      <c r="AC110" s="129"/>
      <c r="AD110" s="114">
        <f t="shared" si="62"/>
        <v>0</v>
      </c>
    </row>
    <row r="111" spans="5:30" ht="15" customHeight="1">
      <c r="E111" s="98"/>
      <c r="F111" s="98" t="s">
        <v>185</v>
      </c>
      <c r="G111" s="113">
        <f t="shared" ref="G111:J115" si="63">SUMIF($E$5:$E$90,$F111,G$5:G$90)</f>
        <v>10547.67309207642</v>
      </c>
      <c r="H111" s="113">
        <f t="shared" si="63"/>
        <v>5136.3182220952376</v>
      </c>
      <c r="I111" s="113">
        <f t="shared" si="63"/>
        <v>6524.1149449999994</v>
      </c>
      <c r="J111" s="113">
        <f t="shared" si="63"/>
        <v>5586.3176759999988</v>
      </c>
      <c r="K111" s="130">
        <f>SUM(G111:J111)</f>
        <v>27794.423935171653</v>
      </c>
      <c r="L111" s="132"/>
      <c r="M111" s="100" t="s">
        <v>375</v>
      </c>
      <c r="N111" s="113">
        <f t="shared" ref="N111:Q113" si="64">SUMIF($E$5:$E$90,$F111,N$5:N$90)</f>
        <v>8539.6037875590355</v>
      </c>
      <c r="O111" s="113">
        <f t="shared" si="64"/>
        <v>5131.7611192785653</v>
      </c>
      <c r="P111" s="113">
        <f t="shared" si="64"/>
        <v>2385.4184599750392</v>
      </c>
      <c r="Q111" s="113">
        <f t="shared" si="64"/>
        <v>2352.2152680791519</v>
      </c>
      <c r="R111" s="113">
        <f t="shared" ref="R111:S113" si="65">SUMIF($E$5:$E$90,$F111,R$5:R$90)</f>
        <v>8100.6838358493833</v>
      </c>
      <c r="S111" s="113">
        <f t="shared" si="65"/>
        <v>1284.741464430484</v>
      </c>
      <c r="T111" s="114">
        <f t="shared" si="59"/>
        <v>9385.4253002798669</v>
      </c>
      <c r="X111" s="113">
        <f t="shared" ref="X111:AA113" si="66">SUMIF($E$5:$E$90,$F111,X$5:X$90)</f>
        <v>98.776000851861454</v>
      </c>
      <c r="Y111" s="113">
        <f t="shared" si="66"/>
        <v>144.88163912912839</v>
      </c>
      <c r="Z111" s="113">
        <f t="shared" si="66"/>
        <v>63.08873374626166</v>
      </c>
      <c r="AA111" s="113">
        <f t="shared" si="66"/>
        <v>48.964239207285551</v>
      </c>
      <c r="AB111" s="113">
        <f t="shared" ref="AB111:AC113" si="67">SUMIF($E$5:$E$90,$F111,AB$5:AB$90)</f>
        <v>130.19622025427236</v>
      </c>
      <c r="AC111" s="113">
        <f t="shared" si="67"/>
        <v>80.258614961709767</v>
      </c>
      <c r="AD111" s="114">
        <f t="shared" si="62"/>
        <v>210.45483521598214</v>
      </c>
    </row>
    <row r="112" spans="5:30" ht="15" customHeight="1">
      <c r="F112" s="98" t="s">
        <v>376</v>
      </c>
      <c r="G112" s="113">
        <f t="shared" si="63"/>
        <v>6175.8576398330788</v>
      </c>
      <c r="H112" s="113">
        <f t="shared" si="63"/>
        <v>3511.8021510000003</v>
      </c>
      <c r="I112" s="113">
        <f t="shared" si="63"/>
        <v>6162.9136880000005</v>
      </c>
      <c r="J112" s="113">
        <f t="shared" si="63"/>
        <v>3044.3572370000002</v>
      </c>
      <c r="K112" s="133">
        <f>SUM(G112:J112)+K124</f>
        <v>19231.926115481565</v>
      </c>
      <c r="N112" s="113">
        <f t="shared" si="64"/>
        <v>5930.4777297380806</v>
      </c>
      <c r="O112" s="113">
        <f t="shared" si="64"/>
        <v>1664.637284451409</v>
      </c>
      <c r="P112" s="113">
        <f t="shared" si="64"/>
        <v>2912.2494176914938</v>
      </c>
      <c r="Q112" s="113">
        <f t="shared" si="64"/>
        <v>2562.5810920963695</v>
      </c>
      <c r="R112" s="113">
        <f t="shared" si="65"/>
        <v>4633.1055400001705</v>
      </c>
      <c r="S112" s="113">
        <f t="shared" si="65"/>
        <v>1191.8796518555539</v>
      </c>
      <c r="T112" s="114">
        <f t="shared" si="59"/>
        <v>5824.9851918557242</v>
      </c>
      <c r="X112" s="113">
        <f t="shared" si="66"/>
        <v>68.59672741936383</v>
      </c>
      <c r="Y112" s="113">
        <f t="shared" si="66"/>
        <v>46.996610465899124</v>
      </c>
      <c r="Z112" s="113">
        <f t="shared" si="66"/>
        <v>77.022179210169568</v>
      </c>
      <c r="AA112" s="113">
        <f t="shared" si="66"/>
        <v>53.343261258540338</v>
      </c>
      <c r="AB112" s="113">
        <f t="shared" si="67"/>
        <v>74.464433073865649</v>
      </c>
      <c r="AC112" s="113">
        <f t="shared" si="67"/>
        <v>74.457478572450668</v>
      </c>
      <c r="AD112" s="114">
        <f t="shared" si="62"/>
        <v>148.92191164631632</v>
      </c>
    </row>
    <row r="113" spans="5:30" ht="15" customHeight="1">
      <c r="E113" s="98"/>
      <c r="F113" s="134" t="s">
        <v>187</v>
      </c>
      <c r="G113" s="113">
        <f t="shared" si="63"/>
        <v>0</v>
      </c>
      <c r="H113" s="113">
        <f t="shared" si="63"/>
        <v>0</v>
      </c>
      <c r="I113" s="113">
        <f t="shared" si="63"/>
        <v>0</v>
      </c>
      <c r="J113" s="113">
        <f t="shared" si="63"/>
        <v>0</v>
      </c>
      <c r="K113" s="130">
        <f>SUM(G113:J113)</f>
        <v>0</v>
      </c>
      <c r="N113" s="113">
        <f t="shared" si="64"/>
        <v>0</v>
      </c>
      <c r="O113" s="113">
        <f t="shared" si="64"/>
        <v>0</v>
      </c>
      <c r="P113" s="113">
        <f t="shared" si="64"/>
        <v>0</v>
      </c>
      <c r="Q113" s="113">
        <f t="shared" si="64"/>
        <v>0</v>
      </c>
      <c r="R113" s="113">
        <f t="shared" si="65"/>
        <v>0</v>
      </c>
      <c r="S113" s="113">
        <f t="shared" si="65"/>
        <v>0</v>
      </c>
      <c r="T113" s="114">
        <f t="shared" si="59"/>
        <v>0</v>
      </c>
      <c r="X113" s="113">
        <f t="shared" si="66"/>
        <v>0</v>
      </c>
      <c r="Y113" s="113">
        <f t="shared" si="66"/>
        <v>0</v>
      </c>
      <c r="Z113" s="113">
        <f t="shared" si="66"/>
        <v>0</v>
      </c>
      <c r="AA113" s="113">
        <f t="shared" si="66"/>
        <v>0</v>
      </c>
      <c r="AB113" s="113">
        <f t="shared" si="67"/>
        <v>0</v>
      </c>
      <c r="AC113" s="113">
        <f t="shared" si="67"/>
        <v>0</v>
      </c>
      <c r="AD113" s="114">
        <f t="shared" si="62"/>
        <v>0</v>
      </c>
    </row>
    <row r="114" spans="5:30" ht="15" customHeight="1">
      <c r="F114" s="134" t="s">
        <v>191</v>
      </c>
      <c r="G114" s="113">
        <f t="shared" si="63"/>
        <v>14854.001284152431</v>
      </c>
      <c r="H114" s="113">
        <f t="shared" si="63"/>
        <v>7305.4707200000003</v>
      </c>
      <c r="I114" s="113">
        <f t="shared" si="63"/>
        <v>9328.8613199999982</v>
      </c>
      <c r="J114" s="113">
        <f t="shared" si="63"/>
        <v>8745.5949150000015</v>
      </c>
      <c r="K114" s="130">
        <f>SUM(G114:J114)</f>
        <v>40233.928239152432</v>
      </c>
      <c r="N114" s="113"/>
      <c r="O114" s="113"/>
      <c r="P114" s="113"/>
      <c r="Q114" s="113"/>
      <c r="R114" s="113"/>
      <c r="S114" s="113"/>
      <c r="T114" s="114">
        <f t="shared" si="59"/>
        <v>0</v>
      </c>
      <c r="X114" s="113"/>
      <c r="Y114" s="113"/>
      <c r="Z114" s="113"/>
      <c r="AA114" s="113"/>
      <c r="AB114" s="113"/>
      <c r="AC114" s="113"/>
      <c r="AD114" s="114">
        <f t="shared" si="62"/>
        <v>0</v>
      </c>
    </row>
    <row r="115" spans="5:30" ht="15" customHeight="1">
      <c r="F115" s="98" t="s">
        <v>196</v>
      </c>
      <c r="G115" s="113">
        <f t="shared" si="63"/>
        <v>866.08899899999994</v>
      </c>
      <c r="H115" s="113">
        <f t="shared" si="63"/>
        <v>540.90047000000004</v>
      </c>
      <c r="I115" s="113">
        <f t="shared" si="63"/>
        <v>1067.3501650000001</v>
      </c>
      <c r="J115" s="113">
        <f t="shared" si="63"/>
        <v>880.75261899999998</v>
      </c>
      <c r="K115" s="130">
        <f>SUM(G115:J115)</f>
        <v>3355.0922529999998</v>
      </c>
      <c r="N115" s="113">
        <f t="shared" ref="N115:S115" si="68">SUMIF($E$5:$E$90,$F115,N$5:N$90)</f>
        <v>413.0758576019872</v>
      </c>
      <c r="O115" s="113">
        <f t="shared" si="68"/>
        <v>0</v>
      </c>
      <c r="P115" s="113">
        <f t="shared" si="68"/>
        <v>251.12585931100767</v>
      </c>
      <c r="Q115" s="113">
        <f t="shared" si="68"/>
        <v>151.24651451332556</v>
      </c>
      <c r="R115" s="113">
        <f t="shared" si="68"/>
        <v>378.03757460724182</v>
      </c>
      <c r="S115" s="113">
        <f t="shared" si="68"/>
        <v>97.251247337478304</v>
      </c>
      <c r="T115" s="114">
        <f t="shared" si="59"/>
        <v>475.2888219447201</v>
      </c>
      <c r="X115" s="113">
        <f t="shared" ref="X115:AC115" si="69">SUMIF($E$5:$E$90,$F115,X$5:X$90)</f>
        <v>4.7779712358341353</v>
      </c>
      <c r="Y115" s="113">
        <f t="shared" si="69"/>
        <v>0</v>
      </c>
      <c r="Z115" s="113">
        <f t="shared" si="69"/>
        <v>6.6416910662455058</v>
      </c>
      <c r="AA115" s="113">
        <f t="shared" si="69"/>
        <v>3.1483812797228472</v>
      </c>
      <c r="AB115" s="113">
        <f t="shared" si="69"/>
        <v>6.0759146172496692</v>
      </c>
      <c r="AC115" s="113">
        <f t="shared" si="69"/>
        <v>6.0753471657153097</v>
      </c>
      <c r="AD115" s="114">
        <f t="shared" si="62"/>
        <v>12.15126178296498</v>
      </c>
    </row>
    <row r="116" spans="5:30">
      <c r="K116" s="115">
        <f>SUM(K108:K115)</f>
        <v>157025.06640974374</v>
      </c>
      <c r="T116" s="115">
        <f>SUM(T108:T115)</f>
        <v>58190.651425028809</v>
      </c>
      <c r="AD116" s="115">
        <f>SUM(AD108:AD115)</f>
        <v>1282.3208838267819</v>
      </c>
    </row>
    <row r="118" spans="5:30">
      <c r="J118" s="98" t="s">
        <v>377</v>
      </c>
      <c r="K118" s="115">
        <f>K105+K106+K116</f>
        <v>1003263.3494627437</v>
      </c>
    </row>
    <row r="119" spans="5:30">
      <c r="K119" s="115">
        <f>K118-K91</f>
        <v>498.26860191300511</v>
      </c>
    </row>
    <row r="123" spans="5:30">
      <c r="K123" s="98" t="s">
        <v>539</v>
      </c>
    </row>
    <row r="124" spans="5:30">
      <c r="K124" s="268">
        <v>336.99539964848736</v>
      </c>
    </row>
  </sheetData>
  <autoFilter ref="A4:T90"/>
  <mergeCells count="2">
    <mergeCell ref="G3:K3"/>
    <mergeCell ref="G103:K103"/>
  </mergeCells>
  <phoneticPr fontId="14"/>
  <dataValidations count="1">
    <dataValidation type="list" allowBlank="1" showInputMessage="1" showErrorMessage="1" sqref="E5:E90">
      <formula1>$B$5:$B$14</formula1>
    </dataValidation>
  </dataValidations>
  <printOptions horizontalCentered="1" verticalCentered="1"/>
  <pageMargins left="0.31496062992125984" right="0.31496062992125984" top="0.15748031496062992" bottom="0.15748031496062992" header="0.11811023622047245" footer="0.11811023622047245"/>
  <pageSetup paperSize="9" scale="65" orientation="portrait"/>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2:S68"/>
  <sheetViews>
    <sheetView zoomScale="85" zoomScaleNormal="85" zoomScalePageLayoutView="85" workbookViewId="0">
      <selection activeCell="D11" sqref="D11:G11"/>
    </sheetView>
  </sheetViews>
  <sheetFormatPr defaultColWidth="8.875" defaultRowHeight="16.5"/>
  <cols>
    <col min="1" max="1" width="6.125" style="131" customWidth="1"/>
    <col min="2" max="2" width="16.375" style="131" customWidth="1"/>
    <col min="3" max="11" width="13.125" style="131" customWidth="1"/>
    <col min="12" max="18" width="16.625" style="131" customWidth="1"/>
    <col min="19" max="19" width="14" style="131" bestFit="1" customWidth="1"/>
    <col min="20" max="16384" width="8.875" style="131"/>
  </cols>
  <sheetData>
    <row r="2" spans="2:18" s="191" customFormat="1" ht="15">
      <c r="B2" s="191" t="s">
        <v>378</v>
      </c>
    </row>
    <row r="4" spans="2:18">
      <c r="C4" s="135" t="s">
        <v>176</v>
      </c>
      <c r="D4" s="135" t="s">
        <v>177</v>
      </c>
      <c r="E4" s="135" t="s">
        <v>174</v>
      </c>
      <c r="F4" s="135" t="s">
        <v>175</v>
      </c>
      <c r="G4" s="135" t="s">
        <v>300</v>
      </c>
      <c r="H4" s="135" t="s">
        <v>379</v>
      </c>
      <c r="I4" s="135" t="s">
        <v>171</v>
      </c>
    </row>
    <row r="5" spans="2:18" s="136" customFormat="1" ht="43.5" customHeight="1">
      <c r="C5" s="137" t="s">
        <v>384</v>
      </c>
      <c r="D5" s="137" t="s">
        <v>385</v>
      </c>
      <c r="E5" s="137" t="s">
        <v>382</v>
      </c>
      <c r="F5" s="137" t="s">
        <v>383</v>
      </c>
      <c r="G5" s="137" t="s">
        <v>380</v>
      </c>
      <c r="H5" s="137" t="s">
        <v>381</v>
      </c>
      <c r="I5" s="137"/>
    </row>
    <row r="6" spans="2:18" ht="33.75" customHeight="1">
      <c r="B6" s="138" t="s">
        <v>386</v>
      </c>
      <c r="C6" s="139">
        <v>86454237</v>
      </c>
      <c r="D6" s="139">
        <v>35420369</v>
      </c>
      <c r="E6" s="139">
        <v>37810530</v>
      </c>
      <c r="F6" s="139">
        <v>48039453</v>
      </c>
      <c r="G6" s="139">
        <v>62219040</v>
      </c>
      <c r="H6" s="139">
        <v>16006026</v>
      </c>
      <c r="I6" s="140">
        <f>SUM(C6:H6)</f>
        <v>285949655</v>
      </c>
    </row>
    <row r="7" spans="2:18" ht="33.75" customHeight="1">
      <c r="B7" s="138" t="s">
        <v>387</v>
      </c>
      <c r="C7" s="139">
        <f>C6</f>
        <v>86454237</v>
      </c>
      <c r="D7" s="139">
        <f>D6</f>
        <v>35420369</v>
      </c>
      <c r="E7" s="139">
        <f>E6</f>
        <v>37810530</v>
      </c>
      <c r="F7" s="139">
        <f>F6/5.25737</f>
        <v>9137544.6278272215</v>
      </c>
      <c r="G7" s="139">
        <f>G6</f>
        <v>62219040</v>
      </c>
      <c r="H7" s="139">
        <f>H6</f>
        <v>16006026</v>
      </c>
      <c r="I7" s="140">
        <f t="shared" ref="I7:I8" si="0">SUM(C7:H7)</f>
        <v>247047746.62782723</v>
      </c>
    </row>
    <row r="8" spans="2:18" ht="33.75" customHeight="1">
      <c r="B8" s="138" t="s">
        <v>388</v>
      </c>
      <c r="C8" s="139"/>
      <c r="D8" s="139"/>
      <c r="E8" s="139"/>
      <c r="F8" s="139"/>
      <c r="G8" s="139">
        <v>250544.5</v>
      </c>
      <c r="H8" s="139">
        <v>29464.25</v>
      </c>
      <c r="I8" s="140">
        <f t="shared" si="0"/>
        <v>280008.75</v>
      </c>
    </row>
    <row r="9" spans="2:18" ht="3" customHeight="1"/>
    <row r="10" spans="2:18" ht="33.75" customHeight="1">
      <c r="B10" s="138" t="s">
        <v>389</v>
      </c>
      <c r="C10" s="141">
        <f t="shared" ref="C10:I12" si="1">C6/$I6</f>
        <v>0.30234076344662841</v>
      </c>
      <c r="D10" s="141">
        <f t="shared" si="1"/>
        <v>0.12386924894174116</v>
      </c>
      <c r="E10" s="141">
        <f t="shared" si="1"/>
        <v>0.13222792662575517</v>
      </c>
      <c r="F10" s="141">
        <f t="shared" si="1"/>
        <v>0.16799968861651537</v>
      </c>
      <c r="G10" s="141">
        <f t="shared" si="1"/>
        <v>0.21758739313743883</v>
      </c>
      <c r="H10" s="141">
        <f t="shared" si="1"/>
        <v>5.5974979231921088E-2</v>
      </c>
      <c r="I10" s="142">
        <f t="shared" si="1"/>
        <v>1</v>
      </c>
    </row>
    <row r="11" spans="2:18" ht="33.75" customHeight="1">
      <c r="B11" s="138" t="s">
        <v>390</v>
      </c>
      <c r="C11" s="143">
        <f t="shared" si="1"/>
        <v>0.34994950644193357</v>
      </c>
      <c r="D11" s="143">
        <f t="shared" si="1"/>
        <v>0.14337458844892895</v>
      </c>
      <c r="E11" s="143">
        <f t="shared" si="1"/>
        <v>0.15304948341407401</v>
      </c>
      <c r="F11" s="143">
        <f t="shared" si="1"/>
        <v>3.6986957997203515E-2</v>
      </c>
      <c r="G11" s="143">
        <f t="shared" si="1"/>
        <v>0.25185026315472453</v>
      </c>
      <c r="H11" s="143">
        <f t="shared" si="1"/>
        <v>6.4789200543135403E-2</v>
      </c>
      <c r="I11" s="142">
        <f t="shared" si="1"/>
        <v>1</v>
      </c>
    </row>
    <row r="12" spans="2:18" ht="33.75" customHeight="1">
      <c r="B12" s="138" t="s">
        <v>391</v>
      </c>
      <c r="C12" s="143">
        <f t="shared" si="1"/>
        <v>0</v>
      </c>
      <c r="D12" s="143">
        <f t="shared" si="1"/>
        <v>0</v>
      </c>
      <c r="E12" s="143">
        <f t="shared" si="1"/>
        <v>0</v>
      </c>
      <c r="F12" s="143">
        <f t="shared" si="1"/>
        <v>0</v>
      </c>
      <c r="G12" s="143">
        <f t="shared" si="1"/>
        <v>0.89477382403228467</v>
      </c>
      <c r="H12" s="143">
        <f t="shared" si="1"/>
        <v>0.10522617596771529</v>
      </c>
      <c r="I12" s="142">
        <f t="shared" si="1"/>
        <v>1</v>
      </c>
    </row>
    <row r="14" spans="2:18">
      <c r="O14" s="144" t="s">
        <v>392</v>
      </c>
      <c r="P14" s="144" t="s">
        <v>393</v>
      </c>
      <c r="Q14" s="144" t="s">
        <v>394</v>
      </c>
    </row>
    <row r="15" spans="2:18">
      <c r="N15" s="144" t="s">
        <v>395</v>
      </c>
      <c r="O15" s="145">
        <f>J55</f>
        <v>2356</v>
      </c>
      <c r="P15" s="144">
        <v>423</v>
      </c>
      <c r="Q15" s="144">
        <v>4648</v>
      </c>
      <c r="R15" s="146">
        <f>O15/P17</f>
        <v>0.67837604376619642</v>
      </c>
    </row>
    <row r="16" spans="2:18">
      <c r="L16" s="100" t="s">
        <v>396</v>
      </c>
      <c r="N16" s="144" t="s">
        <v>397</v>
      </c>
      <c r="O16" s="147">
        <f>K51</f>
        <v>1117</v>
      </c>
      <c r="P16" s="144"/>
      <c r="Q16" s="144"/>
      <c r="R16" s="146">
        <f>O16/P17</f>
        <v>0.32162395623380363</v>
      </c>
    </row>
    <row r="17" spans="1:19">
      <c r="A17" s="100"/>
      <c r="B17" s="100">
        <v>2</v>
      </c>
      <c r="C17" s="100">
        <v>3</v>
      </c>
      <c r="D17" s="100">
        <v>4</v>
      </c>
      <c r="E17" s="100">
        <v>5</v>
      </c>
      <c r="F17" s="100">
        <v>6</v>
      </c>
      <c r="G17" s="100">
        <v>7</v>
      </c>
      <c r="H17" s="100">
        <v>8</v>
      </c>
      <c r="I17" s="100"/>
      <c r="J17" s="100"/>
      <c r="M17" s="397">
        <f>PL!K97</f>
        <v>40233928239.152435</v>
      </c>
      <c r="N17" s="397"/>
      <c r="P17" s="145">
        <f>SUM(O15:O16)</f>
        <v>3473</v>
      </c>
      <c r="Q17" s="100"/>
      <c r="R17" s="100"/>
      <c r="S17" s="148">
        <f>M17*R15</f>
        <v>27293733064.049278</v>
      </c>
    </row>
    <row r="18" spans="1:19">
      <c r="A18" s="100"/>
      <c r="B18" s="108" t="s">
        <v>172</v>
      </c>
      <c r="C18" s="108" t="s">
        <v>176</v>
      </c>
      <c r="D18" s="108" t="s">
        <v>177</v>
      </c>
      <c r="E18" s="108" t="s">
        <v>174</v>
      </c>
      <c r="F18" s="108" t="s">
        <v>175</v>
      </c>
      <c r="G18" s="108" t="s">
        <v>173</v>
      </c>
      <c r="H18" s="108" t="s">
        <v>456</v>
      </c>
      <c r="I18" s="108" t="s">
        <v>171</v>
      </c>
      <c r="M18" s="108" t="s">
        <v>172</v>
      </c>
      <c r="N18" s="108" t="s">
        <v>173</v>
      </c>
      <c r="O18" s="108" t="s">
        <v>174</v>
      </c>
      <c r="P18" s="108" t="s">
        <v>175</v>
      </c>
      <c r="Q18" s="108" t="s">
        <v>176</v>
      </c>
      <c r="R18" s="108" t="s">
        <v>177</v>
      </c>
      <c r="S18" s="108" t="s">
        <v>171</v>
      </c>
    </row>
    <row r="19" spans="1:19">
      <c r="A19" s="100"/>
      <c r="B19" s="149" t="s">
        <v>398</v>
      </c>
      <c r="C19" s="113">
        <f>C6</f>
        <v>86454237</v>
      </c>
      <c r="D19" s="113">
        <f>D6</f>
        <v>35420369</v>
      </c>
      <c r="E19" s="113">
        <f>E6</f>
        <v>37810530</v>
      </c>
      <c r="F19" s="113">
        <f>F6</f>
        <v>48039453</v>
      </c>
      <c r="G19" s="113">
        <f>G6</f>
        <v>62219040</v>
      </c>
      <c r="H19" s="113">
        <f>+H6</f>
        <v>16006026</v>
      </c>
      <c r="I19" s="114">
        <f>SUM(C19:H19)</f>
        <v>285949655</v>
      </c>
      <c r="M19" s="149" t="s">
        <v>399</v>
      </c>
      <c r="N19" s="129">
        <f>G56</f>
        <v>2240.3029128286767</v>
      </c>
      <c r="O19" s="129">
        <f>H56</f>
        <v>1183.6970871713233</v>
      </c>
      <c r="P19" s="129">
        <f>E56</f>
        <v>712.90969064447643</v>
      </c>
      <c r="Q19" s="129">
        <f>F56</f>
        <v>1947.0583028198562</v>
      </c>
      <c r="R19" s="129">
        <f>C56</f>
        <v>0</v>
      </c>
      <c r="S19" s="114">
        <f>SUM(N19:R19)</f>
        <v>6083.9679934643327</v>
      </c>
    </row>
    <row r="20" spans="1:19">
      <c r="A20" s="100"/>
      <c r="B20" s="149" t="s">
        <v>400</v>
      </c>
      <c r="C20" s="113">
        <f>C6</f>
        <v>86454237</v>
      </c>
      <c r="D20" s="113">
        <f>D6</f>
        <v>35420369</v>
      </c>
      <c r="E20" s="113">
        <f>E6</f>
        <v>37810530</v>
      </c>
      <c r="F20" s="113">
        <f>F7</f>
        <v>9137544.6278272215</v>
      </c>
      <c r="G20" s="113">
        <f>G6</f>
        <v>62219040</v>
      </c>
      <c r="H20" s="113">
        <f>+H6</f>
        <v>16006026</v>
      </c>
      <c r="I20" s="114">
        <f t="shared" ref="I20:I26" si="2">SUM(C20:H20)</f>
        <v>247047746.62782723</v>
      </c>
      <c r="M20" s="149" t="s">
        <v>401</v>
      </c>
      <c r="N20" s="113"/>
      <c r="O20" s="113">
        <f>O19*$S$20</f>
        <v>5310269935.78088</v>
      </c>
      <c r="P20" s="113">
        <f>P19*$S$20</f>
        <v>3198236219.54075</v>
      </c>
      <c r="Q20" s="113">
        <f>Q19*$S$20</f>
        <v>8734840425.5896797</v>
      </c>
      <c r="R20" s="113">
        <f>R19*$S$20</f>
        <v>0</v>
      </c>
      <c r="S20" s="114">
        <f>S17/S19</f>
        <v>4486173.0195440566</v>
      </c>
    </row>
    <row r="21" spans="1:19">
      <c r="A21" s="100" t="s">
        <v>219</v>
      </c>
      <c r="B21" s="149" t="s">
        <v>402</v>
      </c>
      <c r="C21" s="150">
        <f t="shared" ref="C21:H21" si="3">C19/$I19</f>
        <v>0.30234076344662841</v>
      </c>
      <c r="D21" s="150">
        <f t="shared" si="3"/>
        <v>0.12386924894174116</v>
      </c>
      <c r="E21" s="150">
        <f t="shared" si="3"/>
        <v>0.13222792662575517</v>
      </c>
      <c r="F21" s="150">
        <f t="shared" si="3"/>
        <v>0.16799968861651537</v>
      </c>
      <c r="G21" s="150">
        <f t="shared" si="3"/>
        <v>0.21758739313743883</v>
      </c>
      <c r="H21" s="150">
        <f t="shared" si="3"/>
        <v>5.5974979231921088E-2</v>
      </c>
      <c r="I21" s="151">
        <f t="shared" si="2"/>
        <v>1</v>
      </c>
      <c r="M21" s="149" t="s">
        <v>403</v>
      </c>
      <c r="N21" s="113">
        <f>G26</f>
        <v>286815</v>
      </c>
      <c r="O21" s="113"/>
      <c r="P21" s="113"/>
      <c r="Q21" s="113"/>
      <c r="R21" s="113"/>
      <c r="S21" s="114"/>
    </row>
    <row r="22" spans="1:19">
      <c r="A22" s="100"/>
      <c r="B22" s="149" t="s">
        <v>399</v>
      </c>
      <c r="C22" s="129">
        <f>F56</f>
        <v>1947.0583028198562</v>
      </c>
      <c r="D22" s="129">
        <f>C56</f>
        <v>0</v>
      </c>
      <c r="E22" s="129">
        <f>H56</f>
        <v>1183.6970871713233</v>
      </c>
      <c r="F22" s="129">
        <f>E56</f>
        <v>712.90969064447643</v>
      </c>
      <c r="G22" s="129">
        <f>G56*G6/(G6+H6)</f>
        <v>1781.9032143150116</v>
      </c>
      <c r="H22" s="129">
        <f>+G56-G22</f>
        <v>458.39969851366504</v>
      </c>
      <c r="I22" s="114">
        <f t="shared" si="2"/>
        <v>6083.9679934643336</v>
      </c>
      <c r="M22" s="149" t="s">
        <v>404</v>
      </c>
      <c r="N22" s="113">
        <f>G19</f>
        <v>62219040</v>
      </c>
      <c r="O22" s="113">
        <f>E19</f>
        <v>37810530</v>
      </c>
      <c r="P22" s="113">
        <f>F19</f>
        <v>48039453</v>
      </c>
      <c r="Q22" s="113">
        <f>C19</f>
        <v>86454237</v>
      </c>
      <c r="R22" s="113">
        <f>D19</f>
        <v>35420369</v>
      </c>
      <c r="S22" s="114"/>
    </row>
    <row r="23" spans="1:19">
      <c r="A23" s="100" t="s">
        <v>274</v>
      </c>
      <c r="B23" s="149" t="s">
        <v>405</v>
      </c>
      <c r="C23" s="150">
        <f t="shared" ref="C23:H23" si="4">C22/$I22</f>
        <v>0.32003099045088207</v>
      </c>
      <c r="D23" s="150">
        <f t="shared" si="4"/>
        <v>0</v>
      </c>
      <c r="E23" s="150">
        <f t="shared" si="4"/>
        <v>0.19456004509604635</v>
      </c>
      <c r="F23" s="150">
        <f t="shared" si="4"/>
        <v>0.11717840912547788</v>
      </c>
      <c r="G23" s="150">
        <f t="shared" si="4"/>
        <v>0.29288504085314232</v>
      </c>
      <c r="H23" s="150">
        <f t="shared" si="4"/>
        <v>7.5345514474451245E-2</v>
      </c>
      <c r="I23" s="151">
        <f t="shared" si="2"/>
        <v>0.99999999999999978</v>
      </c>
      <c r="M23" s="152" t="s">
        <v>406</v>
      </c>
      <c r="N23" s="153">
        <f>N22/N21</f>
        <v>216.93091365514357</v>
      </c>
      <c r="O23" s="153"/>
      <c r="P23" s="153"/>
      <c r="Q23" s="153"/>
      <c r="R23" s="153"/>
      <c r="S23" s="153"/>
    </row>
    <row r="24" spans="1:19">
      <c r="A24" s="100"/>
      <c r="B24" s="149" t="s">
        <v>407</v>
      </c>
      <c r="C24" s="154">
        <v>1</v>
      </c>
      <c r="D24" s="154">
        <v>1</v>
      </c>
      <c r="E24" s="154">
        <v>1</v>
      </c>
      <c r="F24" s="154">
        <v>1</v>
      </c>
      <c r="G24" s="154">
        <v>1</v>
      </c>
      <c r="H24" s="154">
        <v>1</v>
      </c>
      <c r="I24" s="114">
        <f t="shared" si="2"/>
        <v>6</v>
      </c>
      <c r="M24" s="100"/>
      <c r="N24" s="155"/>
      <c r="O24" s="156"/>
      <c r="P24" s="157"/>
      <c r="Q24" s="156"/>
      <c r="R24" s="157"/>
      <c r="S24" s="156"/>
    </row>
    <row r="25" spans="1:19">
      <c r="A25" s="100" t="s">
        <v>252</v>
      </c>
      <c r="B25" s="149" t="s">
        <v>408</v>
      </c>
      <c r="C25" s="150">
        <f t="shared" ref="C25:H25" si="5">C24/$I24</f>
        <v>0.16666666666666666</v>
      </c>
      <c r="D25" s="150">
        <f t="shared" si="5"/>
        <v>0.16666666666666666</v>
      </c>
      <c r="E25" s="150">
        <f t="shared" si="5"/>
        <v>0.16666666666666666</v>
      </c>
      <c r="F25" s="150">
        <f t="shared" si="5"/>
        <v>0.16666666666666666</v>
      </c>
      <c r="G25" s="150">
        <f t="shared" si="5"/>
        <v>0.16666666666666666</v>
      </c>
      <c r="H25" s="150">
        <f t="shared" si="5"/>
        <v>0.16666666666666666</v>
      </c>
      <c r="I25" s="151">
        <f t="shared" si="2"/>
        <v>0.99999999999999989</v>
      </c>
    </row>
    <row r="26" spans="1:19">
      <c r="A26" s="100" t="s">
        <v>409</v>
      </c>
      <c r="B26" s="149" t="s">
        <v>403</v>
      </c>
      <c r="C26" s="113">
        <f>C8</f>
        <v>0</v>
      </c>
      <c r="D26" s="113">
        <f>D8</f>
        <v>0</v>
      </c>
      <c r="E26" s="113">
        <f>E8</f>
        <v>0</v>
      </c>
      <c r="F26" s="113">
        <f>F8</f>
        <v>0</v>
      </c>
      <c r="G26" s="113">
        <v>286815</v>
      </c>
      <c r="H26" s="113"/>
      <c r="I26" s="114">
        <f t="shared" si="2"/>
        <v>286815</v>
      </c>
      <c r="M26" s="100"/>
      <c r="N26" s="157"/>
      <c r="O26" s="156"/>
      <c r="P26" s="157"/>
      <c r="Q26" s="156"/>
      <c r="R26" s="157"/>
      <c r="S26" s="158"/>
    </row>
    <row r="27" spans="1:19">
      <c r="A27" s="100" t="s">
        <v>207</v>
      </c>
      <c r="B27" s="100" t="s">
        <v>410</v>
      </c>
      <c r="C27" s="156">
        <v>0</v>
      </c>
      <c r="D27" s="156">
        <v>0</v>
      </c>
      <c r="E27" s="156">
        <v>0</v>
      </c>
      <c r="F27" s="156">
        <v>0</v>
      </c>
      <c r="G27" s="157">
        <v>0</v>
      </c>
      <c r="H27" s="157">
        <v>0</v>
      </c>
      <c r="I27" s="159">
        <v>0</v>
      </c>
      <c r="M27" s="108" t="s">
        <v>172</v>
      </c>
      <c r="N27" s="108" t="s">
        <v>300</v>
      </c>
      <c r="O27" s="108" t="s">
        <v>174</v>
      </c>
      <c r="P27" s="108" t="s">
        <v>175</v>
      </c>
      <c r="Q27" s="108" t="s">
        <v>176</v>
      </c>
      <c r="R27" s="108" t="s">
        <v>177</v>
      </c>
      <c r="S27" s="108" t="s">
        <v>171</v>
      </c>
    </row>
    <row r="28" spans="1:19">
      <c r="A28" s="100" t="s">
        <v>182</v>
      </c>
      <c r="B28" s="100" t="s">
        <v>411</v>
      </c>
      <c r="C28" s="156">
        <v>0</v>
      </c>
      <c r="D28" s="156">
        <v>0</v>
      </c>
      <c r="E28" s="156">
        <v>0</v>
      </c>
      <c r="F28" s="156">
        <v>0</v>
      </c>
      <c r="G28" s="157">
        <v>0</v>
      </c>
      <c r="H28" s="157">
        <v>0</v>
      </c>
      <c r="I28" s="159">
        <v>0</v>
      </c>
      <c r="M28" s="149" t="s">
        <v>404</v>
      </c>
      <c r="N28" s="113">
        <f>G19</f>
        <v>62219040</v>
      </c>
      <c r="O28" s="113">
        <f>E19</f>
        <v>37810530</v>
      </c>
      <c r="P28" s="113">
        <f>F19</f>
        <v>48039453</v>
      </c>
      <c r="Q28" s="113">
        <f>C19</f>
        <v>86454237</v>
      </c>
      <c r="R28" s="113">
        <f>D19</f>
        <v>35420369</v>
      </c>
      <c r="S28" s="114">
        <f>SUM(N28:R28)</f>
        <v>269943629</v>
      </c>
    </row>
    <row r="29" spans="1:19">
      <c r="A29" s="100" t="s">
        <v>300</v>
      </c>
      <c r="B29" s="100" t="s">
        <v>412</v>
      </c>
      <c r="C29" s="156">
        <v>0</v>
      </c>
      <c r="D29" s="156">
        <v>0</v>
      </c>
      <c r="E29" s="156">
        <v>0</v>
      </c>
      <c r="F29" s="156">
        <v>0</v>
      </c>
      <c r="G29" s="157">
        <f>+G8/(G8+H8)</f>
        <v>0.89477382403228467</v>
      </c>
      <c r="H29" s="172">
        <f>1-G29</f>
        <v>0.10522617596771533</v>
      </c>
      <c r="I29" s="159">
        <f>SUM(C29:H29)</f>
        <v>1</v>
      </c>
    </row>
    <row r="30" spans="1:19">
      <c r="A30" s="100" t="s">
        <v>413</v>
      </c>
      <c r="B30" s="100" t="s">
        <v>414</v>
      </c>
      <c r="C30" s="156">
        <v>0</v>
      </c>
      <c r="D30" s="156">
        <v>0</v>
      </c>
      <c r="E30" s="157">
        <f>E19/(E19+F19)</f>
        <v>0.44042559682277399</v>
      </c>
      <c r="F30" s="156">
        <f>F19/(E19+F19)</f>
        <v>0.55957440317722607</v>
      </c>
      <c r="G30" s="156">
        <v>0</v>
      </c>
      <c r="H30" s="156">
        <v>0</v>
      </c>
      <c r="I30" s="159">
        <f t="shared" ref="I30:I43" si="6">SUM(C30:H30)</f>
        <v>1</v>
      </c>
      <c r="N30" s="160"/>
    </row>
    <row r="31" spans="1:19">
      <c r="A31" s="100" t="s">
        <v>176</v>
      </c>
      <c r="B31" s="100" t="s">
        <v>415</v>
      </c>
      <c r="C31" s="157">
        <v>1</v>
      </c>
      <c r="D31" s="156">
        <v>0</v>
      </c>
      <c r="E31" s="156">
        <v>0</v>
      </c>
      <c r="F31" s="156">
        <v>0</v>
      </c>
      <c r="G31" s="156">
        <v>0</v>
      </c>
      <c r="H31" s="156">
        <v>0</v>
      </c>
      <c r="I31" s="159">
        <f t="shared" si="6"/>
        <v>1</v>
      </c>
      <c r="M31" s="149" t="s">
        <v>416</v>
      </c>
      <c r="N31" s="129">
        <f>PL!R111*1000000</f>
        <v>8100683835.8493834</v>
      </c>
      <c r="O31" s="129">
        <f>PL!P111*1000000</f>
        <v>2385418459.975039</v>
      </c>
      <c r="P31" s="129">
        <f>PL!Q111*1000000</f>
        <v>2352215268.0791521</v>
      </c>
      <c r="Q31" s="129">
        <f>PL!N111*1000000</f>
        <v>8539603787.5590353</v>
      </c>
      <c r="R31" s="129">
        <f>PL!O111*1000000</f>
        <v>5131761119.2785654</v>
      </c>
      <c r="S31" s="114">
        <f>SUM(N31:R31)</f>
        <v>26509682470.741177</v>
      </c>
    </row>
    <row r="32" spans="1:19">
      <c r="A32" s="100" t="s">
        <v>231</v>
      </c>
      <c r="B32" s="100" t="s">
        <v>417</v>
      </c>
      <c r="C32" s="156">
        <f>C19/(C19+D19)</f>
        <v>0.70937039172869198</v>
      </c>
      <c r="D32" s="156">
        <f>D19/(C19+D19)</f>
        <v>0.29062960827130796</v>
      </c>
      <c r="E32" s="156">
        <v>0</v>
      </c>
      <c r="F32" s="156">
        <v>0</v>
      </c>
      <c r="G32" s="157">
        <v>0</v>
      </c>
      <c r="H32" s="157">
        <v>0</v>
      </c>
      <c r="I32" s="159">
        <f t="shared" si="6"/>
        <v>1</v>
      </c>
      <c r="M32" s="102" t="s">
        <v>418</v>
      </c>
      <c r="N32" s="161">
        <f>N31/N21</f>
        <v>28243.585014205615</v>
      </c>
      <c r="O32" s="158">
        <f>O31/O22</f>
        <v>63.08873374626166</v>
      </c>
      <c r="P32" s="158">
        <f>P31/P22</f>
        <v>48.964239207285566</v>
      </c>
      <c r="Q32" s="158">
        <f>Q31/Q22</f>
        <v>98.776000851861497</v>
      </c>
      <c r="R32" s="158">
        <f>R31/R22</f>
        <v>144.88163912912836</v>
      </c>
      <c r="S32" s="156"/>
    </row>
    <row r="33" spans="1:19">
      <c r="A33" s="100" t="s">
        <v>419</v>
      </c>
      <c r="B33" s="100" t="s">
        <v>420</v>
      </c>
      <c r="C33" s="156">
        <v>0</v>
      </c>
      <c r="D33" s="157">
        <v>1</v>
      </c>
      <c r="E33" s="156">
        <v>0</v>
      </c>
      <c r="F33" s="156">
        <v>0</v>
      </c>
      <c r="G33" s="156">
        <v>0</v>
      </c>
      <c r="H33" s="156">
        <v>0</v>
      </c>
      <c r="I33" s="159">
        <f t="shared" si="6"/>
        <v>1</v>
      </c>
      <c r="M33" s="162" t="s">
        <v>421</v>
      </c>
      <c r="N33" s="163">
        <f>N31/N28</f>
        <v>130.19622025427239</v>
      </c>
      <c r="O33" s="164">
        <f>O32</f>
        <v>63.08873374626166</v>
      </c>
      <c r="P33" s="164">
        <f>P32</f>
        <v>48.964239207285566</v>
      </c>
      <c r="Q33" s="164">
        <f>Q32</f>
        <v>98.776000851861497</v>
      </c>
      <c r="R33" s="164">
        <f>R32</f>
        <v>144.88163912912836</v>
      </c>
    </row>
    <row r="34" spans="1:19">
      <c r="A34" s="100" t="s">
        <v>326</v>
      </c>
      <c r="B34" s="100" t="s">
        <v>422</v>
      </c>
      <c r="C34" s="156">
        <v>0</v>
      </c>
      <c r="D34" s="156">
        <v>0</v>
      </c>
      <c r="E34" s="157">
        <f>E19/($G$19+$H$19+$E$19+$F$19)</f>
        <v>0.23044655619758492</v>
      </c>
      <c r="F34" s="157">
        <f>F19/($G$19+$H$19+$E$19+$F$19)</f>
        <v>0.29278950878143573</v>
      </c>
      <c r="G34" s="157">
        <f>G19/($G$19+$H$19+$E$19+$F$19)</f>
        <v>0.37921085734370252</v>
      </c>
      <c r="H34" s="157">
        <f>H19/($G$19+$H$19+$E$19+$F$19)</f>
        <v>9.755307767727682E-2</v>
      </c>
      <c r="I34" s="159">
        <f t="shared" si="6"/>
        <v>1</v>
      </c>
      <c r="N34" s="160"/>
    </row>
    <row r="35" spans="1:19">
      <c r="A35" s="100" t="s">
        <v>320</v>
      </c>
      <c r="B35" s="100" t="s">
        <v>423</v>
      </c>
      <c r="C35" s="156">
        <f>(C19*K35)/((C19*K35)+D19)</f>
        <v>0.49400964661273311</v>
      </c>
      <c r="D35" s="156">
        <f>D19/((C19*K35)+D19)</f>
        <v>0.50599035338726672</v>
      </c>
      <c r="E35" s="156">
        <v>0</v>
      </c>
      <c r="F35" s="156">
        <v>0</v>
      </c>
      <c r="G35" s="157">
        <v>0</v>
      </c>
      <c r="H35" s="157">
        <v>0</v>
      </c>
      <c r="I35" s="159">
        <f t="shared" si="6"/>
        <v>0.99999999999999978</v>
      </c>
      <c r="J35" s="131" t="s">
        <v>424</v>
      </c>
      <c r="K35" s="165">
        <v>0.4</v>
      </c>
      <c r="M35" s="149" t="s">
        <v>425</v>
      </c>
      <c r="N35" s="129">
        <f>PL!R115*1000000</f>
        <v>378037574.60724181</v>
      </c>
      <c r="O35" s="129">
        <f>PL!P115*1000000</f>
        <v>251125859.31100768</v>
      </c>
      <c r="P35" s="129">
        <f>PL!Q115*1000000</f>
        <v>151246514.51332557</v>
      </c>
      <c r="Q35" s="129">
        <f>PL!N115*1000000</f>
        <v>413075857.60198718</v>
      </c>
      <c r="R35" s="129">
        <f>PL!O115*1000000</f>
        <v>0</v>
      </c>
      <c r="S35" s="114">
        <f>SUM(N35:R35)</f>
        <v>1193485806.0335622</v>
      </c>
    </row>
    <row r="36" spans="1:19">
      <c r="A36" s="100" t="s">
        <v>279</v>
      </c>
      <c r="B36" s="100" t="s">
        <v>426</v>
      </c>
      <c r="C36" s="156">
        <f>($C$20*$K$35)/($F$20+($C$20*$K$35)+$D$20)</f>
        <v>0.43697075948432823</v>
      </c>
      <c r="D36" s="156">
        <f>D20/($F$20+($C$20*$K$35)+$D$20)</f>
        <v>0.44756816092035934</v>
      </c>
      <c r="E36" s="156">
        <v>0</v>
      </c>
      <c r="F36" s="156">
        <f>F20/($F$20+($C$20*$K$35)+$D$20)</f>
        <v>0.11546107959531247</v>
      </c>
      <c r="G36" s="157">
        <v>0</v>
      </c>
      <c r="H36" s="157">
        <v>0</v>
      </c>
      <c r="I36" s="159">
        <f t="shared" si="6"/>
        <v>1</v>
      </c>
      <c r="K36" s="165"/>
      <c r="M36" s="102" t="s">
        <v>418</v>
      </c>
      <c r="N36" s="161">
        <f>N35/N21</f>
        <v>1318.0537092106124</v>
      </c>
      <c r="O36" s="158">
        <f>O35/O22</f>
        <v>6.6416910662455058</v>
      </c>
      <c r="P36" s="158">
        <f>P35/P22</f>
        <v>3.1483812797228472</v>
      </c>
      <c r="Q36" s="158">
        <f>Q35/Q22</f>
        <v>4.7779712358341344</v>
      </c>
      <c r="R36" s="158">
        <f>R35/R22</f>
        <v>0</v>
      </c>
      <c r="S36" s="156"/>
    </row>
    <row r="37" spans="1:19">
      <c r="A37" s="100" t="s">
        <v>427</v>
      </c>
      <c r="B37" s="100" t="s">
        <v>428</v>
      </c>
      <c r="C37" s="157">
        <f>($C$7*$K$37)/($E$7+$F$7+($C$7*$K$37))</f>
        <v>0.52491619527508393</v>
      </c>
      <c r="D37" s="156">
        <v>0</v>
      </c>
      <c r="E37" s="157">
        <f>E7/($E$7+$F$7+($C$7*$K$37))</f>
        <v>0.38261783030434204</v>
      </c>
      <c r="F37" s="157">
        <f>F7/($E$7+$F$7+($C$7*$K$37))</f>
        <v>9.2465974420574054E-2</v>
      </c>
      <c r="G37" s="156">
        <v>0</v>
      </c>
      <c r="H37" s="156">
        <v>0</v>
      </c>
      <c r="I37" s="159">
        <f t="shared" si="6"/>
        <v>1</v>
      </c>
      <c r="J37" s="131" t="s">
        <v>429</v>
      </c>
      <c r="K37" s="165">
        <f>1-K35</f>
        <v>0.6</v>
      </c>
      <c r="M37" s="166" t="s">
        <v>421</v>
      </c>
      <c r="N37" s="163">
        <f>(N35/N28)+N38</f>
        <v>17.646198076275919</v>
      </c>
      <c r="O37" s="164">
        <f>O36</f>
        <v>6.6416910662455058</v>
      </c>
      <c r="P37" s="164">
        <f>P36</f>
        <v>3.1483812797228472</v>
      </c>
      <c r="Q37" s="164">
        <f>Q36</f>
        <v>4.7779712358341344</v>
      </c>
      <c r="R37" s="164">
        <f>R36</f>
        <v>0</v>
      </c>
    </row>
    <row r="38" spans="1:19">
      <c r="A38" s="100" t="s">
        <v>430</v>
      </c>
      <c r="B38" s="100" t="s">
        <v>431</v>
      </c>
      <c r="C38" s="157">
        <f>C20/($G$20+$H$20+$E$20+$F$20+$C$20)</f>
        <v>0.40852104283048107</v>
      </c>
      <c r="D38" s="157">
        <v>0</v>
      </c>
      <c r="E38" s="157">
        <f>E20/($G$20+$H$20+$E$20+$F$20+$C$20)</f>
        <v>0.17866558865788371</v>
      </c>
      <c r="F38" s="157">
        <f>F20/($G$20+$H$20+$E$20+$F$20+$C$20)</f>
        <v>4.3177516681687178E-2</v>
      </c>
      <c r="G38" s="157">
        <f>G20/($G$20+$H$20+$E$20+$F$20+$C$20)</f>
        <v>0.29400279253764527</v>
      </c>
      <c r="H38" s="157">
        <f>H20/($G$20+$H$20+$E$20+$F$20+$C$20)</f>
        <v>7.563305929230274E-2</v>
      </c>
      <c r="I38" s="159">
        <f t="shared" si="6"/>
        <v>1</v>
      </c>
      <c r="K38" s="165"/>
      <c r="L38" s="270"/>
      <c r="M38" s="171">
        <v>17.646198076275919</v>
      </c>
      <c r="N38" s="269">
        <v>11.57028345902625</v>
      </c>
      <c r="O38" s="131" t="s">
        <v>540</v>
      </c>
    </row>
    <row r="39" spans="1:19">
      <c r="A39" s="100" t="s">
        <v>323</v>
      </c>
      <c r="B39" s="167" t="s">
        <v>432</v>
      </c>
      <c r="C39" s="157">
        <f>(C20/($G$20+$H$20+$E$20+$F$20))*0.2</f>
        <v>0.1381354443395349</v>
      </c>
      <c r="D39" s="157">
        <f>1-SUM(E39:H39,C39)</f>
        <v>6.1864555660465115E-2</v>
      </c>
      <c r="E39" s="157">
        <f>(E20/($G$20+$H$20+$E$20+$F$20))*0.8</f>
        <v>0.24165267283607228</v>
      </c>
      <c r="F39" s="157">
        <f>(F20/($G$20+$H$20+$E$20+$F$20))*0.8</f>
        <v>5.8399395154559899E-2</v>
      </c>
      <c r="G39" s="157">
        <f>(G20/($G$20+$H$20+$E$20+$F$20))*0.8</f>
        <v>0.3976510595671231</v>
      </c>
      <c r="H39" s="157">
        <f>(H20/($G$20+$H$20+$E$20+$F$20))*0.8</f>
        <v>0.10229687244224471</v>
      </c>
      <c r="I39" s="159">
        <f t="shared" si="6"/>
        <v>1</v>
      </c>
      <c r="K39" s="165"/>
      <c r="M39" s="149" t="s">
        <v>433</v>
      </c>
      <c r="N39" s="129">
        <f>PL!R112*1000000</f>
        <v>4633105540.0001707</v>
      </c>
      <c r="O39" s="129">
        <f>PL!P112*1000000</f>
        <v>2912249417.691494</v>
      </c>
      <c r="P39" s="129">
        <f>PL!Q112*1000000</f>
        <v>2562581092.0963693</v>
      </c>
      <c r="Q39" s="129">
        <f>PL!N112*1000000</f>
        <v>5930477729.738081</v>
      </c>
      <c r="R39" s="129">
        <f>PL!O112*1000000</f>
        <v>1664637284.4514089</v>
      </c>
      <c r="S39" s="114">
        <f>SUM(N39:R39)</f>
        <v>17703051063.977524</v>
      </c>
    </row>
    <row r="40" spans="1:19">
      <c r="A40" s="100" t="s">
        <v>331</v>
      </c>
      <c r="B40" s="100" t="s">
        <v>434</v>
      </c>
      <c r="C40" s="157">
        <f t="shared" ref="C40:H40" si="7">C20/$I20</f>
        <v>0.34994950644193357</v>
      </c>
      <c r="D40" s="157">
        <f t="shared" si="7"/>
        <v>0.14337458844892895</v>
      </c>
      <c r="E40" s="157">
        <f t="shared" si="7"/>
        <v>0.15304948341407401</v>
      </c>
      <c r="F40" s="157">
        <f t="shared" si="7"/>
        <v>3.6986957997203515E-2</v>
      </c>
      <c r="G40" s="157">
        <f t="shared" si="7"/>
        <v>0.25185026315472453</v>
      </c>
      <c r="H40" s="157">
        <f t="shared" si="7"/>
        <v>6.4789200543135403E-2</v>
      </c>
      <c r="I40" s="159">
        <f t="shared" si="6"/>
        <v>1</v>
      </c>
      <c r="K40" s="165"/>
      <c r="M40" s="102" t="s">
        <v>418</v>
      </c>
      <c r="N40" s="161">
        <f>N39/N21</f>
        <v>16153.637501525969</v>
      </c>
      <c r="O40" s="161">
        <f>O39/O28</f>
        <v>77.022179210169597</v>
      </c>
      <c r="P40" s="161">
        <f>P39/P28</f>
        <v>53.343261258540338</v>
      </c>
      <c r="Q40" s="161">
        <f>Q39/Q28</f>
        <v>68.596727419363859</v>
      </c>
      <c r="R40" s="161">
        <f>R39/R28</f>
        <v>46.996610465899124</v>
      </c>
      <c r="S40" s="156"/>
    </row>
    <row r="41" spans="1:19">
      <c r="A41" s="100" t="s">
        <v>435</v>
      </c>
      <c r="B41" s="100" t="s">
        <v>436</v>
      </c>
      <c r="C41" s="157">
        <f>C19/($G$19+$H$19+$E$19+$F$19+$C$19)</f>
        <v>0.34508635050354952</v>
      </c>
      <c r="D41" s="157">
        <v>0</v>
      </c>
      <c r="E41" s="157">
        <f>E19/($G$19+$H$19+$E$19+$F$19+$C$19)</f>
        <v>0.15092259513324921</v>
      </c>
      <c r="F41" s="157">
        <f>F19/($G$19+$H$19+$E$19+$F$19+$C$19)</f>
        <v>0.19175184573032311</v>
      </c>
      <c r="G41" s="157">
        <f>G19/($G$19+$H$19+$E$19+$F$19+$C$19)</f>
        <v>0.24835036651164208</v>
      </c>
      <c r="H41" s="157">
        <f>H19/($G$19+$H$19+$E$19+$F$19+$C$19)</f>
        <v>6.3888842121236078E-2</v>
      </c>
      <c r="I41" s="159">
        <f t="shared" si="6"/>
        <v>1</v>
      </c>
      <c r="M41" s="166" t="s">
        <v>421</v>
      </c>
      <c r="N41" s="155">
        <f>N39/N28</f>
        <v>74.464433073865663</v>
      </c>
      <c r="O41" s="158">
        <f>O40</f>
        <v>77.022179210169597</v>
      </c>
      <c r="P41" s="158">
        <f>P40</f>
        <v>53.343261258540338</v>
      </c>
      <c r="Q41" s="158">
        <f>Q40</f>
        <v>68.596727419363859</v>
      </c>
      <c r="R41" s="158">
        <f>R40</f>
        <v>46.996610465899124</v>
      </c>
      <c r="S41" s="156"/>
    </row>
    <row r="42" spans="1:19">
      <c r="A42" s="131" t="s">
        <v>458</v>
      </c>
      <c r="B42" s="144" t="s">
        <v>457</v>
      </c>
      <c r="C42" s="178">
        <f>+C68</f>
        <v>8.9889297655564304E-2</v>
      </c>
      <c r="D42" s="178">
        <f>+D68</f>
        <v>2.7881735065608125E-3</v>
      </c>
      <c r="E42" s="178">
        <f>+E68</f>
        <v>0.15456297462753127</v>
      </c>
      <c r="F42" s="178">
        <f>+F68</f>
        <v>0.12881473853535336</v>
      </c>
      <c r="G42" s="178">
        <f>+G68</f>
        <v>0.55354187852556447</v>
      </c>
      <c r="H42" s="178">
        <f t="shared" ref="H42" si="8">+H68</f>
        <v>7.0402937149425887E-2</v>
      </c>
      <c r="I42" s="159">
        <f t="shared" si="6"/>
        <v>1</v>
      </c>
    </row>
    <row r="43" spans="1:19">
      <c r="A43" s="131" t="s">
        <v>471</v>
      </c>
      <c r="B43" s="131" t="s">
        <v>471</v>
      </c>
      <c r="C43" s="176">
        <v>0.3</v>
      </c>
      <c r="D43" s="176">
        <v>0.25</v>
      </c>
      <c r="E43" s="176">
        <v>0.05</v>
      </c>
      <c r="F43" s="176">
        <v>0.2</v>
      </c>
      <c r="G43" s="176">
        <v>0.2</v>
      </c>
      <c r="H43" s="176">
        <v>0</v>
      </c>
      <c r="I43" s="159">
        <f t="shared" si="6"/>
        <v>1</v>
      </c>
    </row>
    <row r="45" spans="1:19">
      <c r="B45" s="131" t="s">
        <v>437</v>
      </c>
      <c r="L45" s="131" t="s">
        <v>437</v>
      </c>
    </row>
    <row r="46" spans="1:19">
      <c r="A46" s="100"/>
      <c r="B46" s="108"/>
      <c r="C46" s="108" t="s">
        <v>177</v>
      </c>
      <c r="D46" s="108" t="s">
        <v>438</v>
      </c>
      <c r="E46" s="108" t="s">
        <v>175</v>
      </c>
      <c r="F46" s="108" t="s">
        <v>176</v>
      </c>
      <c r="G46" s="108" t="s">
        <v>173</v>
      </c>
      <c r="H46" s="108" t="s">
        <v>174</v>
      </c>
      <c r="I46" s="108" t="s">
        <v>439</v>
      </c>
      <c r="J46" s="108" t="s">
        <v>440</v>
      </c>
      <c r="K46" s="108" t="s">
        <v>441</v>
      </c>
      <c r="L46" s="108"/>
      <c r="M46" s="108" t="s">
        <v>442</v>
      </c>
      <c r="N46" s="108" t="s">
        <v>443</v>
      </c>
      <c r="O46" s="108" t="s">
        <v>444</v>
      </c>
      <c r="P46" s="108" t="s">
        <v>445</v>
      </c>
      <c r="Q46" s="108" t="s">
        <v>446</v>
      </c>
      <c r="R46" s="108" t="s">
        <v>438</v>
      </c>
    </row>
    <row r="47" spans="1:19">
      <c r="A47" s="100"/>
      <c r="B47" s="149" t="s">
        <v>447</v>
      </c>
      <c r="C47" s="113">
        <v>0</v>
      </c>
      <c r="D47" s="113">
        <v>241</v>
      </c>
      <c r="E47" s="113">
        <v>94</v>
      </c>
      <c r="F47" s="113">
        <v>437</v>
      </c>
      <c r="G47" s="113">
        <f>337+423</f>
        <v>760</v>
      </c>
      <c r="H47" s="113">
        <v>299</v>
      </c>
      <c r="I47" s="113">
        <v>0</v>
      </c>
      <c r="J47" s="113">
        <v>0</v>
      </c>
      <c r="K47" s="113">
        <v>287</v>
      </c>
      <c r="L47" s="149" t="s">
        <v>167</v>
      </c>
      <c r="M47" s="113">
        <v>337</v>
      </c>
      <c r="N47" s="113">
        <v>299</v>
      </c>
      <c r="O47" s="113">
        <v>104</v>
      </c>
      <c r="P47" s="113">
        <v>437</v>
      </c>
      <c r="Q47" s="113">
        <v>0</v>
      </c>
      <c r="R47" s="113">
        <v>241</v>
      </c>
    </row>
    <row r="48" spans="1:19">
      <c r="A48" s="100"/>
      <c r="B48" s="149" t="s">
        <v>168</v>
      </c>
      <c r="C48" s="113">
        <v>0</v>
      </c>
      <c r="D48" s="113">
        <v>504</v>
      </c>
      <c r="E48" s="113"/>
      <c r="F48" s="113">
        <v>208</v>
      </c>
      <c r="G48" s="113">
        <v>134</v>
      </c>
      <c r="H48" s="113">
        <v>86</v>
      </c>
      <c r="I48" s="113">
        <v>0</v>
      </c>
      <c r="J48" s="113">
        <v>0</v>
      </c>
      <c r="K48" s="113">
        <v>219</v>
      </c>
      <c r="L48" s="149" t="s">
        <v>168</v>
      </c>
      <c r="M48" s="113">
        <v>134</v>
      </c>
      <c r="N48" s="113">
        <v>86</v>
      </c>
      <c r="O48" s="113"/>
      <c r="P48" s="113">
        <v>208</v>
      </c>
      <c r="Q48" s="113">
        <v>0</v>
      </c>
      <c r="R48" s="113">
        <v>504</v>
      </c>
    </row>
    <row r="49" spans="1:18">
      <c r="A49" s="100"/>
      <c r="B49" s="149" t="s">
        <v>169</v>
      </c>
      <c r="C49" s="113">
        <v>0</v>
      </c>
      <c r="D49" s="113">
        <v>171</v>
      </c>
      <c r="E49" s="113">
        <v>68</v>
      </c>
      <c r="F49" s="113">
        <v>154</v>
      </c>
      <c r="G49" s="113">
        <v>455</v>
      </c>
      <c r="H49" s="113">
        <v>221</v>
      </c>
      <c r="I49" s="113">
        <v>0</v>
      </c>
      <c r="J49" s="113">
        <v>0</v>
      </c>
      <c r="K49" s="113">
        <f>288+120</f>
        <v>408</v>
      </c>
      <c r="L49" s="149" t="s">
        <v>169</v>
      </c>
      <c r="M49" s="113">
        <v>336</v>
      </c>
      <c r="N49" s="113">
        <v>186</v>
      </c>
      <c r="O49" s="113">
        <v>68</v>
      </c>
      <c r="P49" s="113">
        <v>154</v>
      </c>
      <c r="Q49" s="113">
        <v>0</v>
      </c>
      <c r="R49" s="113">
        <v>171</v>
      </c>
    </row>
    <row r="50" spans="1:18">
      <c r="A50" s="100"/>
      <c r="B50" s="149" t="s">
        <v>170</v>
      </c>
      <c r="C50" s="113">
        <v>0</v>
      </c>
      <c r="D50" s="113">
        <v>152</v>
      </c>
      <c r="E50" s="113">
        <v>38</v>
      </c>
      <c r="F50" s="113">
        <v>225</v>
      </c>
      <c r="G50" s="113">
        <v>227</v>
      </c>
      <c r="H50" s="113">
        <v>174</v>
      </c>
      <c r="I50" s="113">
        <v>0</v>
      </c>
      <c r="J50" s="113">
        <v>0</v>
      </c>
      <c r="K50" s="113">
        <v>203</v>
      </c>
      <c r="L50" s="149" t="s">
        <v>170</v>
      </c>
      <c r="M50" s="113">
        <v>227</v>
      </c>
      <c r="N50" s="113">
        <v>174</v>
      </c>
      <c r="O50" s="113">
        <v>38</v>
      </c>
      <c r="P50" s="113">
        <v>225</v>
      </c>
      <c r="Q50" s="113">
        <v>0</v>
      </c>
      <c r="R50" s="113">
        <v>152</v>
      </c>
    </row>
    <row r="51" spans="1:18">
      <c r="A51" s="100"/>
      <c r="B51" s="149" t="s">
        <v>448</v>
      </c>
      <c r="C51" s="129">
        <f>SUM(C47:C50)</f>
        <v>0</v>
      </c>
      <c r="D51" s="129">
        <f>SUM(D47:D50)</f>
        <v>1068</v>
      </c>
      <c r="E51" s="129">
        <f>SUM(E47:E50)</f>
        <v>200</v>
      </c>
      <c r="F51" s="129">
        <f>SUM(F47:F50)</f>
        <v>1024</v>
      </c>
      <c r="G51" s="129">
        <f t="shared" ref="G51:K51" si="9">SUM(G47:G50)</f>
        <v>1576</v>
      </c>
      <c r="H51" s="129">
        <f t="shared" si="9"/>
        <v>780</v>
      </c>
      <c r="I51" s="129">
        <f t="shared" si="9"/>
        <v>0</v>
      </c>
      <c r="J51" s="129">
        <f t="shared" si="9"/>
        <v>0</v>
      </c>
      <c r="K51" s="129">
        <f t="shared" si="9"/>
        <v>1117</v>
      </c>
      <c r="L51" s="149" t="s">
        <v>448</v>
      </c>
      <c r="M51" s="129">
        <f t="shared" ref="M51:R51" si="10">SUM(M47:M50)</f>
        <v>1034</v>
      </c>
      <c r="N51" s="129">
        <f t="shared" si="10"/>
        <v>745</v>
      </c>
      <c r="O51" s="129">
        <f t="shared" si="10"/>
        <v>210</v>
      </c>
      <c r="P51" s="129">
        <f t="shared" si="10"/>
        <v>1024</v>
      </c>
      <c r="Q51" s="129">
        <f t="shared" si="10"/>
        <v>0</v>
      </c>
      <c r="R51" s="129">
        <f t="shared" si="10"/>
        <v>1068</v>
      </c>
    </row>
    <row r="52" spans="1:18">
      <c r="C52" s="168"/>
      <c r="E52" s="168">
        <f>F19</f>
        <v>48039453</v>
      </c>
      <c r="F52" s="168">
        <f>C19</f>
        <v>86454237</v>
      </c>
      <c r="G52" s="168">
        <f>G19</f>
        <v>62219040</v>
      </c>
      <c r="H52" s="168">
        <f>E19</f>
        <v>37810530</v>
      </c>
      <c r="M52" s="168">
        <f>N19</f>
        <v>2240.3029128286767</v>
      </c>
      <c r="N52" s="168">
        <f>O19</f>
        <v>1183.6970871713233</v>
      </c>
      <c r="O52" s="168">
        <f>P19</f>
        <v>712.90969064447643</v>
      </c>
      <c r="P52" s="168">
        <f>Q19</f>
        <v>1947.0583028198562</v>
      </c>
      <c r="Q52" s="168"/>
    </row>
    <row r="53" spans="1:18">
      <c r="F53" s="168">
        <f>SUM(G52:H52)</f>
        <v>100029570</v>
      </c>
      <c r="P53" s="168">
        <f>SUM(M52:P52)</f>
        <v>6083.9679934643327</v>
      </c>
    </row>
    <row r="54" spans="1:18">
      <c r="E54" s="169">
        <f>E52/$F$53</f>
        <v>0.4802525193300341</v>
      </c>
      <c r="F54" s="169">
        <f>F52/$F$53</f>
        <v>0.86428680039312378</v>
      </c>
      <c r="G54" s="169">
        <f>G52/$F$53</f>
        <v>0.62200647268602671</v>
      </c>
      <c r="H54" s="169">
        <f>H52/$F$53</f>
        <v>0.37799352731397323</v>
      </c>
      <c r="M54" s="169">
        <f>M52/$F$53</f>
        <v>2.2396406510881499E-5</v>
      </c>
      <c r="N54" s="169">
        <f>N52/$F$53</f>
        <v>1.1833471714127366E-5</v>
      </c>
      <c r="O54" s="169">
        <f>O52/$F$53</f>
        <v>7.1269894556627246E-6</v>
      </c>
      <c r="P54" s="169">
        <f>P52/$F$53</f>
        <v>1.9464827278772229E-5</v>
      </c>
    </row>
    <row r="55" spans="1:18">
      <c r="E55" s="131">
        <f>E54*$D$51</f>
        <v>512.90969064447643</v>
      </c>
      <c r="F55" s="131">
        <f>F54*$D$51</f>
        <v>923.05830281985618</v>
      </c>
      <c r="G55" s="131">
        <f>G54*$D$51</f>
        <v>664.30291282867654</v>
      </c>
      <c r="H55" s="131">
        <f>H54*$D$51</f>
        <v>403.6970871713234</v>
      </c>
      <c r="I55" s="131" t="s">
        <v>449</v>
      </c>
      <c r="J55" s="168">
        <f>SUM(G51:J51)</f>
        <v>2356</v>
      </c>
      <c r="M55" s="131">
        <f>M54*$D$51</f>
        <v>2.3919362153621442E-2</v>
      </c>
      <c r="N55" s="131">
        <f>N54*$D$51</f>
        <v>1.2638147790688026E-2</v>
      </c>
      <c r="O55" s="131">
        <f>O54*$D$51</f>
        <v>7.6116247386477896E-3</v>
      </c>
      <c r="P55" s="131">
        <f>P54*$D$51</f>
        <v>2.0788435533728739E-2</v>
      </c>
    </row>
    <row r="56" spans="1:18">
      <c r="E56" s="168">
        <f>E51+E55</f>
        <v>712.90969064447643</v>
      </c>
      <c r="F56" s="168">
        <f>F51+F55</f>
        <v>1947.0583028198562</v>
      </c>
      <c r="G56" s="168">
        <f>G51+G55</f>
        <v>2240.3029128286767</v>
      </c>
      <c r="H56" s="168">
        <f>H51+H55</f>
        <v>1183.6970871713233</v>
      </c>
      <c r="I56" s="131" t="s">
        <v>450</v>
      </c>
      <c r="M56" s="168">
        <f>M51+M55</f>
        <v>1034.0239193621537</v>
      </c>
      <c r="N56" s="168">
        <f>N51+N55</f>
        <v>745.01263814779065</v>
      </c>
      <c r="O56" s="168">
        <f>O51+O55</f>
        <v>210.00761162473864</v>
      </c>
      <c r="P56" s="168">
        <f>P51+P55</f>
        <v>1024.0207884355336</v>
      </c>
    </row>
    <row r="58" spans="1:18">
      <c r="B58" s="173"/>
      <c r="C58" s="173" t="s">
        <v>455</v>
      </c>
      <c r="D58" s="173"/>
      <c r="E58" s="173" t="s">
        <v>453</v>
      </c>
      <c r="F58" s="173" t="s">
        <v>454</v>
      </c>
      <c r="G58" s="173" t="s">
        <v>451</v>
      </c>
      <c r="H58" s="173" t="s">
        <v>452</v>
      </c>
    </row>
    <row r="59" spans="1:18">
      <c r="B59" s="173" t="s">
        <v>457</v>
      </c>
      <c r="C59" s="174">
        <v>802633.42470043257</v>
      </c>
      <c r="D59" s="175">
        <f>SUM(G59:H59)</f>
        <v>11389338.177697593</v>
      </c>
      <c r="E59" s="174">
        <v>880105.0178415915</v>
      </c>
      <c r="F59" s="174">
        <v>2710747.0772567675</v>
      </c>
      <c r="G59" s="174">
        <v>10278181.032882286</v>
      </c>
      <c r="H59" s="174">
        <v>1111157.1448153073</v>
      </c>
    </row>
    <row r="61" spans="1:18">
      <c r="C61" s="108" t="s">
        <v>176</v>
      </c>
      <c r="D61" s="108" t="s">
        <v>177</v>
      </c>
      <c r="E61" s="108" t="s">
        <v>174</v>
      </c>
      <c r="F61" s="108" t="s">
        <v>175</v>
      </c>
      <c r="G61" s="108" t="s">
        <v>173</v>
      </c>
      <c r="H61" s="108" t="s">
        <v>456</v>
      </c>
    </row>
    <row r="62" spans="1:18">
      <c r="A62" s="171" t="s">
        <v>451</v>
      </c>
      <c r="B62" s="171">
        <v>10278181.032882286</v>
      </c>
      <c r="C62" s="171"/>
      <c r="D62" s="171"/>
      <c r="E62" s="171">
        <f>+B62*0.15</f>
        <v>1541727.1549323429</v>
      </c>
      <c r="F62" s="171"/>
      <c r="G62" s="171">
        <f>+B62*0.85</f>
        <v>8736453.8779499438</v>
      </c>
      <c r="H62" s="171"/>
      <c r="I62" s="168">
        <f>SUM(G62:H62)-B62</f>
        <v>-1541727.1549323425</v>
      </c>
    </row>
    <row r="63" spans="1:18">
      <c r="A63" s="171" t="s">
        <v>452</v>
      </c>
      <c r="B63" s="171">
        <v>1111157.1448153073</v>
      </c>
      <c r="C63" s="171"/>
      <c r="D63" s="171"/>
      <c r="E63" s="171"/>
      <c r="F63" s="171"/>
      <c r="G63" s="171"/>
      <c r="H63" s="171">
        <f>+B63</f>
        <v>1111157.1448153073</v>
      </c>
      <c r="I63" s="168">
        <f>SUM(G63:H63)-B63</f>
        <v>0</v>
      </c>
    </row>
    <row r="64" spans="1:18">
      <c r="A64" s="171" t="s">
        <v>453</v>
      </c>
      <c r="B64" s="171">
        <v>880105.0178415915</v>
      </c>
      <c r="C64" s="171">
        <f>+B64*0.7</f>
        <v>616073.51248911396</v>
      </c>
      <c r="D64" s="171">
        <f>+B64*0.05</f>
        <v>44005.250892079581</v>
      </c>
      <c r="E64" s="171">
        <f>+B64*0.25</f>
        <v>220026.25446039787</v>
      </c>
      <c r="F64" s="171"/>
      <c r="G64" s="171"/>
      <c r="H64" s="171"/>
      <c r="I64" s="168">
        <f>SUM(G64:H64)-B64</f>
        <v>-880105.0178415915</v>
      </c>
    </row>
    <row r="65" spans="1:9">
      <c r="A65" s="171" t="s">
        <v>454</v>
      </c>
      <c r="B65" s="171">
        <v>2710747.0772567675</v>
      </c>
      <c r="C65" s="171"/>
      <c r="D65" s="171"/>
      <c r="E65" s="171">
        <f>+B65*0.25</f>
        <v>677686.76931419189</v>
      </c>
      <c r="F65" s="171">
        <f>+B65*0.75</f>
        <v>2033060.3079425758</v>
      </c>
      <c r="G65" s="171"/>
      <c r="H65" s="171"/>
      <c r="I65" s="168">
        <f>SUM(G65:H65)-B65</f>
        <v>-2710747.0772567675</v>
      </c>
    </row>
    <row r="66" spans="1:9">
      <c r="A66" s="171" t="s">
        <v>455</v>
      </c>
      <c r="B66" s="171">
        <v>802633.42470043257</v>
      </c>
      <c r="C66" s="171">
        <f>+B66</f>
        <v>802633.42470043257</v>
      </c>
      <c r="D66" s="171"/>
      <c r="E66" s="171"/>
      <c r="F66" s="171"/>
      <c r="G66" s="171"/>
      <c r="H66" s="171"/>
      <c r="I66" s="168">
        <f>SUM(G66:H66)-B66</f>
        <v>-802633.42470043257</v>
      </c>
    </row>
    <row r="67" spans="1:9">
      <c r="B67" s="168">
        <f t="shared" ref="B67:G67" si="11">SUM(B62:B66)</f>
        <v>15782823.697496384</v>
      </c>
      <c r="C67" s="168">
        <f t="shared" si="11"/>
        <v>1418706.9371895464</v>
      </c>
      <c r="D67" s="168">
        <f t="shared" si="11"/>
        <v>44005.250892079581</v>
      </c>
      <c r="E67" s="168">
        <f t="shared" si="11"/>
        <v>2439440.1787069328</v>
      </c>
      <c r="F67" s="168">
        <f t="shared" si="11"/>
        <v>2033060.3079425758</v>
      </c>
      <c r="G67" s="168">
        <f t="shared" si="11"/>
        <v>8736453.8779499438</v>
      </c>
      <c r="H67" s="168">
        <f t="shared" ref="H67:I67" si="12">SUM(H62:H66)</f>
        <v>1111157.1448153073</v>
      </c>
      <c r="I67" s="168">
        <f t="shared" si="12"/>
        <v>-5935212.6747311344</v>
      </c>
    </row>
    <row r="68" spans="1:9">
      <c r="C68" s="177">
        <f>+C67/$B67</f>
        <v>8.9889297655564304E-2</v>
      </c>
      <c r="D68" s="177">
        <f>+D67/$B67</f>
        <v>2.7881735065608125E-3</v>
      </c>
      <c r="E68" s="177">
        <f>+E67/$B67</f>
        <v>0.15456297462753127</v>
      </c>
      <c r="F68" s="177">
        <f>+F67/$B67</f>
        <v>0.12881473853535336</v>
      </c>
      <c r="G68" s="177">
        <f>+G67/$B67</f>
        <v>0.55354187852556447</v>
      </c>
      <c r="H68" s="177">
        <f t="shared" ref="H68" si="13">+H67/$B67</f>
        <v>7.0402937149425887E-2</v>
      </c>
    </row>
  </sheetData>
  <mergeCells count="1">
    <mergeCell ref="M17:N17"/>
  </mergeCells>
  <phoneticPr fontId="14"/>
  <pageMargins left="0.7" right="0.7" top="0.75" bottom="0.75" header="0.3" footer="0.3"/>
  <pageSetup paperSize="9" orientation="portrait"/>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O52"/>
  <sheetViews>
    <sheetView showZeros="0" zoomScale="80" zoomScaleNormal="80" zoomScalePageLayoutView="80" workbookViewId="0">
      <pane ySplit="3" topLeftCell="A4" activePane="bottomLeft" state="frozen"/>
      <selection activeCell="D11" sqref="D11:G11"/>
      <selection pane="bottomLeft" activeCell="A4" sqref="A4"/>
    </sheetView>
  </sheetViews>
  <sheetFormatPr defaultColWidth="8.875" defaultRowHeight="15"/>
  <cols>
    <col min="1" max="3" width="11.625" style="35" customWidth="1"/>
    <col min="4" max="4" width="1.625" style="34" customWidth="1"/>
    <col min="5" max="9" width="11.625" style="35" customWidth="1"/>
    <col min="10" max="10" width="1.625" style="34" customWidth="1"/>
    <col min="11" max="15" width="11.625" style="35" customWidth="1"/>
    <col min="16" max="16384" width="8.875" style="35"/>
  </cols>
  <sheetData>
    <row r="1" spans="1:15">
      <c r="A1" s="398" t="s">
        <v>99</v>
      </c>
      <c r="B1" s="398"/>
      <c r="C1" s="398"/>
      <c r="E1" s="398" t="s">
        <v>100</v>
      </c>
      <c r="F1" s="398"/>
      <c r="G1" s="398"/>
      <c r="H1" s="398"/>
      <c r="I1" s="398"/>
      <c r="K1" s="398" t="s">
        <v>101</v>
      </c>
      <c r="L1" s="398"/>
      <c r="M1" s="398"/>
      <c r="N1" s="398"/>
      <c r="O1" s="398"/>
    </row>
    <row r="2" spans="1:15" ht="13.5" customHeight="1">
      <c r="A2" s="399" t="s">
        <v>90</v>
      </c>
      <c r="B2" s="92" t="s">
        <v>91</v>
      </c>
      <c r="C2" s="93" t="s">
        <v>92</v>
      </c>
      <c r="E2" s="399" t="s">
        <v>90</v>
      </c>
      <c r="F2" s="401" t="s">
        <v>93</v>
      </c>
      <c r="G2" s="403" t="s">
        <v>94</v>
      </c>
      <c r="H2" s="404"/>
      <c r="I2" s="405"/>
      <c r="K2" s="399" t="s">
        <v>90</v>
      </c>
      <c r="L2" s="406" t="s">
        <v>93</v>
      </c>
      <c r="M2" s="403" t="s">
        <v>94</v>
      </c>
      <c r="N2" s="404"/>
      <c r="O2" s="405"/>
    </row>
    <row r="3" spans="1:15">
      <c r="A3" s="400"/>
      <c r="B3" s="36" t="s">
        <v>95</v>
      </c>
      <c r="C3" s="37" t="s">
        <v>95</v>
      </c>
      <c r="E3" s="400"/>
      <c r="F3" s="402"/>
      <c r="G3" s="38" t="s">
        <v>95</v>
      </c>
      <c r="H3" s="38" t="s">
        <v>96</v>
      </c>
      <c r="I3" s="39" t="s">
        <v>97</v>
      </c>
      <c r="K3" s="400"/>
      <c r="L3" s="407"/>
      <c r="M3" s="36" t="s">
        <v>95</v>
      </c>
      <c r="N3" s="36" t="s">
        <v>96</v>
      </c>
      <c r="O3" s="37" t="s">
        <v>97</v>
      </c>
    </row>
    <row r="4" spans="1:15">
      <c r="A4" s="40">
        <v>2</v>
      </c>
      <c r="B4" s="41">
        <v>0.5</v>
      </c>
      <c r="C4" s="42">
        <v>0.68400000000000005</v>
      </c>
      <c r="E4" s="43">
        <v>2</v>
      </c>
      <c r="F4" s="44" t="s">
        <v>102</v>
      </c>
      <c r="G4" s="41">
        <v>1</v>
      </c>
      <c r="H4" s="41" t="s">
        <v>1</v>
      </c>
      <c r="I4" s="42" t="s">
        <v>1</v>
      </c>
      <c r="K4" s="40">
        <v>2</v>
      </c>
      <c r="L4" s="41">
        <v>0.5</v>
      </c>
      <c r="M4" s="41">
        <v>1</v>
      </c>
      <c r="N4" s="41" t="s">
        <v>1</v>
      </c>
      <c r="O4" s="42" t="s">
        <v>1</v>
      </c>
    </row>
    <row r="5" spans="1:15">
      <c r="A5" s="40">
        <v>3</v>
      </c>
      <c r="B5" s="41">
        <v>0.33300000000000002</v>
      </c>
      <c r="C5" s="42">
        <v>0.53600000000000003</v>
      </c>
      <c r="E5" s="40">
        <v>3</v>
      </c>
      <c r="F5" s="45" t="s">
        <v>103</v>
      </c>
      <c r="G5" s="41">
        <v>0.66700000000000004</v>
      </c>
      <c r="H5" s="41">
        <v>1</v>
      </c>
      <c r="I5" s="42">
        <v>0.11089</v>
      </c>
      <c r="K5" s="40">
        <v>3</v>
      </c>
      <c r="L5" s="41">
        <v>0.33400000000000002</v>
      </c>
      <c r="M5" s="41">
        <v>0.83299999999999996</v>
      </c>
      <c r="N5" s="41">
        <v>1</v>
      </c>
      <c r="O5" s="42">
        <v>2.7890000000000002E-2</v>
      </c>
    </row>
    <row r="6" spans="1:15">
      <c r="A6" s="40">
        <v>4</v>
      </c>
      <c r="B6" s="41">
        <v>0.25</v>
      </c>
      <c r="C6" s="42">
        <v>0.438</v>
      </c>
      <c r="E6" s="40">
        <v>4</v>
      </c>
      <c r="F6" s="45" t="s">
        <v>98</v>
      </c>
      <c r="G6" s="41">
        <v>0.5</v>
      </c>
      <c r="H6" s="41">
        <v>1</v>
      </c>
      <c r="I6" s="42">
        <v>0.12499</v>
      </c>
      <c r="K6" s="40">
        <v>4</v>
      </c>
      <c r="L6" s="41">
        <v>0.25</v>
      </c>
      <c r="M6" s="41">
        <v>0.625</v>
      </c>
      <c r="N6" s="41">
        <v>1</v>
      </c>
      <c r="O6" s="42">
        <v>5.2740000000000002E-2</v>
      </c>
    </row>
    <row r="7" spans="1:15">
      <c r="A7" s="40">
        <v>5</v>
      </c>
      <c r="B7" s="41">
        <v>0.2</v>
      </c>
      <c r="C7" s="42">
        <v>0.36899999999999999</v>
      </c>
      <c r="E7" s="40">
        <v>5</v>
      </c>
      <c r="F7" s="45"/>
      <c r="G7" s="41">
        <v>0.4</v>
      </c>
      <c r="H7" s="41">
        <v>0.5</v>
      </c>
      <c r="I7" s="42">
        <v>0.108</v>
      </c>
      <c r="K7" s="40">
        <v>5</v>
      </c>
      <c r="L7" s="41">
        <v>0.2</v>
      </c>
      <c r="M7" s="41">
        <v>0.5</v>
      </c>
      <c r="N7" s="41">
        <v>1</v>
      </c>
      <c r="O7" s="42">
        <v>6.2489999999999997E-2</v>
      </c>
    </row>
    <row r="8" spans="1:15">
      <c r="A8" s="40">
        <v>6</v>
      </c>
      <c r="B8" s="41">
        <v>0.16600000000000001</v>
      </c>
      <c r="C8" s="42">
        <v>0.31900000000000001</v>
      </c>
      <c r="E8" s="40">
        <v>6</v>
      </c>
      <c r="F8" s="45"/>
      <c r="G8" s="41">
        <v>0.33300000000000002</v>
      </c>
      <c r="H8" s="41">
        <v>0.33400000000000002</v>
      </c>
      <c r="I8" s="42">
        <v>9.9110000000000004E-2</v>
      </c>
      <c r="K8" s="40">
        <v>6</v>
      </c>
      <c r="L8" s="41">
        <v>0.16700000000000001</v>
      </c>
      <c r="M8" s="41">
        <v>0.41699999999999998</v>
      </c>
      <c r="N8" s="41">
        <v>0.5</v>
      </c>
      <c r="O8" s="42">
        <v>5.7759999999999999E-2</v>
      </c>
    </row>
    <row r="9" spans="1:15">
      <c r="A9" s="40">
        <v>7</v>
      </c>
      <c r="B9" s="41">
        <v>0.14199999999999999</v>
      </c>
      <c r="C9" s="42">
        <v>0.28000000000000003</v>
      </c>
      <c r="E9" s="40">
        <v>7</v>
      </c>
      <c r="F9" s="45"/>
      <c r="G9" s="41">
        <v>0.28599999999999998</v>
      </c>
      <c r="H9" s="41">
        <v>0.33400000000000002</v>
      </c>
      <c r="I9" s="42">
        <v>8.6800000000000002E-2</v>
      </c>
      <c r="K9" s="40">
        <v>7</v>
      </c>
      <c r="L9" s="41">
        <v>0.14299999999999999</v>
      </c>
      <c r="M9" s="41">
        <v>0.35699999999999998</v>
      </c>
      <c r="N9" s="41">
        <v>0.5</v>
      </c>
      <c r="O9" s="42">
        <v>5.4960000000000002E-2</v>
      </c>
    </row>
    <row r="10" spans="1:15">
      <c r="A10" s="40">
        <v>8</v>
      </c>
      <c r="B10" s="41">
        <v>0.125</v>
      </c>
      <c r="C10" s="42">
        <v>0.25</v>
      </c>
      <c r="E10" s="40">
        <v>8</v>
      </c>
      <c r="F10" s="45"/>
      <c r="G10" s="41">
        <v>0.25</v>
      </c>
      <c r="H10" s="41">
        <v>0.33400000000000002</v>
      </c>
      <c r="I10" s="42">
        <v>7.9089999999999994E-2</v>
      </c>
      <c r="K10" s="40">
        <v>8</v>
      </c>
      <c r="L10" s="41">
        <v>0.125</v>
      </c>
      <c r="M10" s="41">
        <v>0.313</v>
      </c>
      <c r="N10" s="41">
        <v>0.33400000000000002</v>
      </c>
      <c r="O10" s="42">
        <v>5.1110000000000003E-2</v>
      </c>
    </row>
    <row r="11" spans="1:15">
      <c r="A11" s="40">
        <v>9</v>
      </c>
      <c r="B11" s="41">
        <v>0.111</v>
      </c>
      <c r="C11" s="42">
        <v>0.22600000000000001</v>
      </c>
      <c r="E11" s="40">
        <v>9</v>
      </c>
      <c r="F11" s="45"/>
      <c r="G11" s="41">
        <v>0.222</v>
      </c>
      <c r="H11" s="41">
        <v>0.25</v>
      </c>
      <c r="I11" s="42">
        <v>7.1260000000000004E-2</v>
      </c>
      <c r="K11" s="40">
        <v>9</v>
      </c>
      <c r="L11" s="41">
        <v>0.112</v>
      </c>
      <c r="M11" s="41">
        <v>0.27800000000000002</v>
      </c>
      <c r="N11" s="41">
        <v>0.33400000000000002</v>
      </c>
      <c r="O11" s="42">
        <v>4.7309999999999998E-2</v>
      </c>
    </row>
    <row r="12" spans="1:15">
      <c r="A12" s="40">
        <v>10</v>
      </c>
      <c r="B12" s="41">
        <v>0.1</v>
      </c>
      <c r="C12" s="42">
        <v>0.20599999999999999</v>
      </c>
      <c r="E12" s="40">
        <v>10</v>
      </c>
      <c r="F12" s="45"/>
      <c r="G12" s="41">
        <v>0.2</v>
      </c>
      <c r="H12" s="41">
        <v>0.25</v>
      </c>
      <c r="I12" s="42">
        <v>6.5519999999999995E-2</v>
      </c>
      <c r="K12" s="40">
        <v>10</v>
      </c>
      <c r="L12" s="41">
        <v>0.1</v>
      </c>
      <c r="M12" s="41">
        <v>0.25</v>
      </c>
      <c r="N12" s="41">
        <v>0.33400000000000002</v>
      </c>
      <c r="O12" s="42">
        <v>4.4479999999999999E-2</v>
      </c>
    </row>
    <row r="13" spans="1:15">
      <c r="A13" s="40">
        <v>11</v>
      </c>
      <c r="B13" s="41">
        <v>0.09</v>
      </c>
      <c r="C13" s="42">
        <v>0.189</v>
      </c>
      <c r="E13" s="40">
        <v>11</v>
      </c>
      <c r="F13" s="45"/>
      <c r="G13" s="41">
        <v>0.182</v>
      </c>
      <c r="H13" s="41">
        <v>0.2</v>
      </c>
      <c r="I13" s="42">
        <v>5.9920000000000001E-2</v>
      </c>
      <c r="K13" s="40">
        <v>11</v>
      </c>
      <c r="L13" s="41">
        <v>9.0999999999999998E-2</v>
      </c>
      <c r="M13" s="41">
        <v>0.22700000000000001</v>
      </c>
      <c r="N13" s="41">
        <v>0.25</v>
      </c>
      <c r="O13" s="42">
        <v>4.1230000000000003E-2</v>
      </c>
    </row>
    <row r="14" spans="1:15">
      <c r="A14" s="40">
        <v>12</v>
      </c>
      <c r="B14" s="41">
        <v>8.3000000000000004E-2</v>
      </c>
      <c r="C14" s="42">
        <v>0.17499999999999999</v>
      </c>
      <c r="E14" s="40">
        <v>12</v>
      </c>
      <c r="F14" s="45"/>
      <c r="G14" s="41">
        <v>0.16700000000000001</v>
      </c>
      <c r="H14" s="41">
        <v>0.2</v>
      </c>
      <c r="I14" s="42">
        <v>5.5660000000000001E-2</v>
      </c>
      <c r="K14" s="40">
        <v>12</v>
      </c>
      <c r="L14" s="41">
        <v>8.4000000000000005E-2</v>
      </c>
      <c r="M14" s="41">
        <v>0.20799999999999999</v>
      </c>
      <c r="N14" s="41">
        <v>0.25</v>
      </c>
      <c r="O14" s="42">
        <v>3.8699999999999998E-2</v>
      </c>
    </row>
    <row r="15" spans="1:15">
      <c r="A15" s="40">
        <v>13</v>
      </c>
      <c r="B15" s="41">
        <v>7.5999999999999998E-2</v>
      </c>
      <c r="C15" s="42">
        <v>0.16200000000000001</v>
      </c>
      <c r="E15" s="40">
        <v>13</v>
      </c>
      <c r="F15" s="45"/>
      <c r="G15" s="41">
        <v>0.154</v>
      </c>
      <c r="H15" s="41">
        <v>0.16700000000000001</v>
      </c>
      <c r="I15" s="42">
        <v>5.1799999999999999E-2</v>
      </c>
      <c r="K15" s="40">
        <v>13</v>
      </c>
      <c r="L15" s="41">
        <v>7.6999999999999999E-2</v>
      </c>
      <c r="M15" s="41">
        <v>0.192</v>
      </c>
      <c r="N15" s="41">
        <v>0.2</v>
      </c>
      <c r="O15" s="42">
        <v>3.6330000000000001E-2</v>
      </c>
    </row>
    <row r="16" spans="1:15">
      <c r="A16" s="40">
        <v>14</v>
      </c>
      <c r="B16" s="41">
        <v>7.0999999999999994E-2</v>
      </c>
      <c r="C16" s="42">
        <v>0.152</v>
      </c>
      <c r="E16" s="40">
        <v>14</v>
      </c>
      <c r="F16" s="45"/>
      <c r="G16" s="41">
        <v>0.14299999999999999</v>
      </c>
      <c r="H16" s="41">
        <v>0.16700000000000001</v>
      </c>
      <c r="I16" s="42">
        <v>4.854E-2</v>
      </c>
      <c r="K16" s="40">
        <v>14</v>
      </c>
      <c r="L16" s="41">
        <v>7.1999999999999995E-2</v>
      </c>
      <c r="M16" s="41">
        <v>0.17899999999999999</v>
      </c>
      <c r="N16" s="41">
        <v>0.2</v>
      </c>
      <c r="O16" s="42">
        <v>3.3890000000000003E-2</v>
      </c>
    </row>
    <row r="17" spans="1:15">
      <c r="A17" s="40">
        <v>15</v>
      </c>
      <c r="B17" s="41">
        <v>6.6000000000000003E-2</v>
      </c>
      <c r="C17" s="42">
        <v>0.14199999999999999</v>
      </c>
      <c r="E17" s="40">
        <v>15</v>
      </c>
      <c r="F17" s="45"/>
      <c r="G17" s="41">
        <v>0.13300000000000001</v>
      </c>
      <c r="H17" s="41">
        <v>0.14299999999999999</v>
      </c>
      <c r="I17" s="42">
        <v>4.5650000000000003E-2</v>
      </c>
      <c r="K17" s="40">
        <v>15</v>
      </c>
      <c r="L17" s="41">
        <v>6.7000000000000004E-2</v>
      </c>
      <c r="M17" s="41">
        <v>0.16700000000000001</v>
      </c>
      <c r="N17" s="41">
        <v>0.2</v>
      </c>
      <c r="O17" s="42">
        <v>3.2169999999999997E-2</v>
      </c>
    </row>
    <row r="18" spans="1:15">
      <c r="A18" s="40">
        <v>16</v>
      </c>
      <c r="B18" s="41">
        <v>6.2E-2</v>
      </c>
      <c r="C18" s="42">
        <v>0.13400000000000001</v>
      </c>
      <c r="E18" s="40">
        <v>16</v>
      </c>
      <c r="F18" s="45"/>
      <c r="G18" s="41">
        <v>0.125</v>
      </c>
      <c r="H18" s="41">
        <v>0.14299999999999999</v>
      </c>
      <c r="I18" s="42">
        <v>4.2939999999999999E-2</v>
      </c>
      <c r="K18" s="40">
        <v>16</v>
      </c>
      <c r="L18" s="41">
        <v>6.3E-2</v>
      </c>
      <c r="M18" s="41">
        <v>0.156</v>
      </c>
      <c r="N18" s="41">
        <v>0.16700000000000001</v>
      </c>
      <c r="O18" s="42">
        <v>3.0630000000000001E-2</v>
      </c>
    </row>
    <row r="19" spans="1:15">
      <c r="A19" s="40">
        <v>17</v>
      </c>
      <c r="B19" s="41">
        <v>5.8000000000000003E-2</v>
      </c>
      <c r="C19" s="42">
        <v>0.127</v>
      </c>
      <c r="E19" s="40">
        <v>17</v>
      </c>
      <c r="F19" s="45"/>
      <c r="G19" s="41">
        <v>0.11799999999999999</v>
      </c>
      <c r="H19" s="41">
        <v>0.125</v>
      </c>
      <c r="I19" s="42">
        <v>4.0379999999999999E-2</v>
      </c>
      <c r="K19" s="40">
        <v>17</v>
      </c>
      <c r="L19" s="41">
        <v>5.8999999999999997E-2</v>
      </c>
      <c r="M19" s="41">
        <v>0.14699999999999999</v>
      </c>
      <c r="N19" s="41">
        <v>0.16700000000000001</v>
      </c>
      <c r="O19" s="42">
        <v>2.9049999999999999E-2</v>
      </c>
    </row>
    <row r="20" spans="1:15">
      <c r="A20" s="40">
        <v>18</v>
      </c>
      <c r="B20" s="41">
        <v>5.5E-2</v>
      </c>
      <c r="C20" s="42">
        <v>0.12</v>
      </c>
      <c r="E20" s="40">
        <v>18</v>
      </c>
      <c r="F20" s="45"/>
      <c r="G20" s="41">
        <v>0.111</v>
      </c>
      <c r="H20" s="41">
        <v>0.112</v>
      </c>
      <c r="I20" s="42">
        <v>3.884E-2</v>
      </c>
      <c r="K20" s="40">
        <v>18</v>
      </c>
      <c r="L20" s="41">
        <v>5.6000000000000001E-2</v>
      </c>
      <c r="M20" s="41">
        <v>0.13900000000000001</v>
      </c>
      <c r="N20" s="41">
        <v>0.14299999999999999</v>
      </c>
      <c r="O20" s="42">
        <v>2.7570000000000001E-2</v>
      </c>
    </row>
    <row r="21" spans="1:15">
      <c r="A21" s="40">
        <v>19</v>
      </c>
      <c r="B21" s="41">
        <v>5.1999999999999998E-2</v>
      </c>
      <c r="C21" s="42">
        <v>0.114</v>
      </c>
      <c r="E21" s="40">
        <v>19</v>
      </c>
      <c r="F21" s="45"/>
      <c r="G21" s="41">
        <v>0.105</v>
      </c>
      <c r="H21" s="41">
        <v>0.112</v>
      </c>
      <c r="I21" s="42">
        <v>3.6929999999999998E-2</v>
      </c>
      <c r="K21" s="40">
        <v>19</v>
      </c>
      <c r="L21" s="41">
        <v>5.2999999999999999E-2</v>
      </c>
      <c r="M21" s="41">
        <v>0.13200000000000001</v>
      </c>
      <c r="N21" s="41">
        <v>0.14299999999999999</v>
      </c>
      <c r="O21" s="42">
        <v>2.6159999999999999E-2</v>
      </c>
    </row>
    <row r="22" spans="1:15">
      <c r="A22" s="40">
        <v>20</v>
      </c>
      <c r="B22" s="41">
        <v>0.05</v>
      </c>
      <c r="C22" s="42">
        <v>0.109</v>
      </c>
      <c r="E22" s="40">
        <v>20</v>
      </c>
      <c r="F22" s="45"/>
      <c r="G22" s="41">
        <v>0.1</v>
      </c>
      <c r="H22" s="41">
        <v>0.112</v>
      </c>
      <c r="I22" s="42">
        <v>3.4860000000000002E-2</v>
      </c>
      <c r="K22" s="40">
        <v>20</v>
      </c>
      <c r="L22" s="41">
        <v>0.05</v>
      </c>
      <c r="M22" s="41">
        <v>0.125</v>
      </c>
      <c r="N22" s="41">
        <v>0.14299999999999999</v>
      </c>
      <c r="O22" s="42">
        <v>2.5170000000000001E-2</v>
      </c>
    </row>
    <row r="23" spans="1:15">
      <c r="A23" s="40">
        <v>21</v>
      </c>
      <c r="B23" s="41">
        <v>4.8000000000000001E-2</v>
      </c>
      <c r="C23" s="42">
        <v>0.104</v>
      </c>
      <c r="E23" s="40">
        <v>21</v>
      </c>
      <c r="F23" s="45"/>
      <c r="G23" s="41">
        <v>9.5000000000000001E-2</v>
      </c>
      <c r="H23" s="41">
        <v>0.1</v>
      </c>
      <c r="I23" s="42">
        <v>3.3349999999999998E-2</v>
      </c>
      <c r="K23" s="40">
        <v>21</v>
      </c>
      <c r="L23" s="41">
        <v>4.8000000000000001E-2</v>
      </c>
      <c r="M23" s="41">
        <v>0.11899999999999999</v>
      </c>
      <c r="N23" s="41">
        <v>0.125</v>
      </c>
      <c r="O23" s="42">
        <v>2.4080000000000001E-2</v>
      </c>
    </row>
    <row r="24" spans="1:15">
      <c r="A24" s="40">
        <v>22</v>
      </c>
      <c r="B24" s="41">
        <v>4.5999999999999999E-2</v>
      </c>
      <c r="C24" s="42">
        <v>9.9000000000000005E-2</v>
      </c>
      <c r="E24" s="40">
        <v>22</v>
      </c>
      <c r="F24" s="45"/>
      <c r="G24" s="41">
        <v>9.0999999999999998E-2</v>
      </c>
      <c r="H24" s="41">
        <v>0.1</v>
      </c>
      <c r="I24" s="42">
        <v>3.1820000000000001E-2</v>
      </c>
      <c r="K24" s="40">
        <v>22</v>
      </c>
      <c r="L24" s="41">
        <v>4.5999999999999999E-2</v>
      </c>
      <c r="M24" s="41">
        <v>0.114</v>
      </c>
      <c r="N24" s="41">
        <v>0.125</v>
      </c>
      <c r="O24" s="42">
        <v>2.2960000000000001E-2</v>
      </c>
    </row>
    <row r="25" spans="1:15">
      <c r="A25" s="40">
        <v>23</v>
      </c>
      <c r="B25" s="41">
        <v>4.3999999999999997E-2</v>
      </c>
      <c r="C25" s="42">
        <v>9.5000000000000001E-2</v>
      </c>
      <c r="E25" s="40">
        <v>23</v>
      </c>
      <c r="F25" s="45"/>
      <c r="G25" s="41">
        <v>8.6999999999999994E-2</v>
      </c>
      <c r="H25" s="41">
        <v>9.0999999999999998E-2</v>
      </c>
      <c r="I25" s="42">
        <v>3.0519999999999999E-2</v>
      </c>
      <c r="K25" s="40">
        <v>23</v>
      </c>
      <c r="L25" s="41">
        <v>4.3999999999999997E-2</v>
      </c>
      <c r="M25" s="41">
        <v>0.109</v>
      </c>
      <c r="N25" s="41">
        <v>0.112</v>
      </c>
      <c r="O25" s="42">
        <v>2.2259999999999999E-2</v>
      </c>
    </row>
    <row r="26" spans="1:15">
      <c r="A26" s="40">
        <v>24</v>
      </c>
      <c r="B26" s="41">
        <v>4.2000000000000003E-2</v>
      </c>
      <c r="C26" s="42">
        <v>9.1999999999999998E-2</v>
      </c>
      <c r="E26" s="40">
        <v>24</v>
      </c>
      <c r="F26" s="45"/>
      <c r="G26" s="41">
        <v>8.3000000000000004E-2</v>
      </c>
      <c r="H26" s="41">
        <v>8.4000000000000005E-2</v>
      </c>
      <c r="I26" s="42">
        <v>2.9690000000000001E-2</v>
      </c>
      <c r="K26" s="40">
        <v>24</v>
      </c>
      <c r="L26" s="41">
        <v>4.2000000000000003E-2</v>
      </c>
      <c r="M26" s="41">
        <v>0.104</v>
      </c>
      <c r="N26" s="41">
        <v>0.112</v>
      </c>
      <c r="O26" s="42">
        <v>2.1569999999999999E-2</v>
      </c>
    </row>
    <row r="27" spans="1:15">
      <c r="A27" s="40">
        <v>25</v>
      </c>
      <c r="B27" s="41">
        <v>0.04</v>
      </c>
      <c r="C27" s="42">
        <v>8.7999999999999995E-2</v>
      </c>
      <c r="E27" s="40">
        <v>25</v>
      </c>
      <c r="F27" s="45"/>
      <c r="G27" s="41">
        <v>0.08</v>
      </c>
      <c r="H27" s="41">
        <v>8.4000000000000005E-2</v>
      </c>
      <c r="I27" s="42">
        <v>2.8410000000000001E-2</v>
      </c>
      <c r="K27" s="40">
        <v>25</v>
      </c>
      <c r="L27" s="41">
        <v>0.04</v>
      </c>
      <c r="M27" s="41">
        <v>0.1</v>
      </c>
      <c r="N27" s="41">
        <v>0.112</v>
      </c>
      <c r="O27" s="42">
        <v>2.0580000000000001E-2</v>
      </c>
    </row>
    <row r="28" spans="1:15">
      <c r="A28" s="40">
        <v>26</v>
      </c>
      <c r="B28" s="41">
        <v>3.9E-2</v>
      </c>
      <c r="C28" s="42">
        <v>8.5000000000000006E-2</v>
      </c>
      <c r="E28" s="40">
        <v>26</v>
      </c>
      <c r="F28" s="45"/>
      <c r="G28" s="41">
        <v>7.6999999999999999E-2</v>
      </c>
      <c r="H28" s="41">
        <v>8.4000000000000005E-2</v>
      </c>
      <c r="I28" s="42">
        <v>2.716E-2</v>
      </c>
      <c r="K28" s="40">
        <v>26</v>
      </c>
      <c r="L28" s="41">
        <v>3.9E-2</v>
      </c>
      <c r="M28" s="41">
        <v>9.6000000000000002E-2</v>
      </c>
      <c r="N28" s="41">
        <v>0.1</v>
      </c>
      <c r="O28" s="42">
        <v>1.9890000000000001E-2</v>
      </c>
    </row>
    <row r="29" spans="1:15">
      <c r="A29" s="40">
        <v>27</v>
      </c>
      <c r="B29" s="41">
        <v>3.6999999999999998E-2</v>
      </c>
      <c r="C29" s="42">
        <v>8.2000000000000003E-2</v>
      </c>
      <c r="E29" s="40">
        <v>27</v>
      </c>
      <c r="F29" s="45"/>
      <c r="G29" s="41">
        <v>7.3999999999999996E-2</v>
      </c>
      <c r="H29" s="41">
        <v>7.6999999999999999E-2</v>
      </c>
      <c r="I29" s="42">
        <v>2.6239999999999999E-2</v>
      </c>
      <c r="K29" s="40">
        <v>27</v>
      </c>
      <c r="L29" s="41">
        <v>3.7999999999999999E-2</v>
      </c>
      <c r="M29" s="41">
        <v>9.2999999999999999E-2</v>
      </c>
      <c r="N29" s="41">
        <v>0.1</v>
      </c>
      <c r="O29" s="42">
        <v>1.9019999999999999E-2</v>
      </c>
    </row>
    <row r="30" spans="1:15">
      <c r="A30" s="40">
        <v>28</v>
      </c>
      <c r="B30" s="41">
        <v>3.5999999999999997E-2</v>
      </c>
      <c r="C30" s="42">
        <v>7.9000000000000001E-2</v>
      </c>
      <c r="E30" s="40">
        <v>28</v>
      </c>
      <c r="F30" s="45"/>
      <c r="G30" s="41">
        <v>7.0999999999999994E-2</v>
      </c>
      <c r="H30" s="41">
        <v>7.1999999999999995E-2</v>
      </c>
      <c r="I30" s="42">
        <v>2.5680000000000001E-2</v>
      </c>
      <c r="K30" s="40">
        <v>28</v>
      </c>
      <c r="L30" s="41">
        <v>3.5999999999999997E-2</v>
      </c>
      <c r="M30" s="41">
        <v>8.8999999999999996E-2</v>
      </c>
      <c r="N30" s="41">
        <v>9.0999999999999998E-2</v>
      </c>
      <c r="O30" s="42">
        <v>1.866E-2</v>
      </c>
    </row>
    <row r="31" spans="1:15">
      <c r="A31" s="40">
        <v>29</v>
      </c>
      <c r="B31" s="41">
        <v>3.5000000000000003E-2</v>
      </c>
      <c r="C31" s="42">
        <v>7.5999999999999998E-2</v>
      </c>
      <c r="E31" s="40">
        <v>29</v>
      </c>
      <c r="F31" s="45"/>
      <c r="G31" s="41">
        <v>6.9000000000000006E-2</v>
      </c>
      <c r="H31" s="41">
        <v>7.1999999999999995E-2</v>
      </c>
      <c r="I31" s="42">
        <v>2.4629999999999999E-2</v>
      </c>
      <c r="K31" s="40">
        <v>29</v>
      </c>
      <c r="L31" s="41">
        <v>3.5000000000000003E-2</v>
      </c>
      <c r="M31" s="41">
        <v>8.5999999999999993E-2</v>
      </c>
      <c r="N31" s="41">
        <v>9.0999999999999998E-2</v>
      </c>
      <c r="O31" s="42">
        <v>1.8030000000000001E-2</v>
      </c>
    </row>
    <row r="32" spans="1:15">
      <c r="A32" s="40">
        <v>30</v>
      </c>
      <c r="B32" s="41">
        <v>3.4000000000000002E-2</v>
      </c>
      <c r="C32" s="42">
        <v>7.3999999999999996E-2</v>
      </c>
      <c r="E32" s="40">
        <v>30</v>
      </c>
      <c r="F32" s="45"/>
      <c r="G32" s="41">
        <v>6.7000000000000004E-2</v>
      </c>
      <c r="H32" s="41">
        <v>7.1999999999999995E-2</v>
      </c>
      <c r="I32" s="42">
        <v>2.366E-2</v>
      </c>
      <c r="K32" s="40">
        <v>30</v>
      </c>
      <c r="L32" s="41">
        <v>3.4000000000000002E-2</v>
      </c>
      <c r="M32" s="41">
        <v>8.3000000000000004E-2</v>
      </c>
      <c r="N32" s="41">
        <v>8.4000000000000005E-2</v>
      </c>
      <c r="O32" s="42">
        <v>1.7659999999999999E-2</v>
      </c>
    </row>
    <row r="33" spans="1:15">
      <c r="A33" s="40">
        <v>31</v>
      </c>
      <c r="B33" s="41">
        <v>3.3000000000000002E-2</v>
      </c>
      <c r="C33" s="42">
        <v>7.1999999999999995E-2</v>
      </c>
      <c r="E33" s="40">
        <v>31</v>
      </c>
      <c r="F33" s="45"/>
      <c r="G33" s="41">
        <v>6.5000000000000002E-2</v>
      </c>
      <c r="H33" s="41">
        <v>6.7000000000000004E-2</v>
      </c>
      <c r="I33" s="42">
        <v>2.2859999999999998E-2</v>
      </c>
      <c r="K33" s="40">
        <v>31</v>
      </c>
      <c r="L33" s="41">
        <v>3.3000000000000002E-2</v>
      </c>
      <c r="M33" s="41">
        <v>8.1000000000000003E-2</v>
      </c>
      <c r="N33" s="41">
        <v>8.4000000000000005E-2</v>
      </c>
      <c r="O33" s="42">
        <v>1.6879999999999999E-2</v>
      </c>
    </row>
    <row r="34" spans="1:15">
      <c r="A34" s="40">
        <v>32</v>
      </c>
      <c r="B34" s="41">
        <v>3.2000000000000001E-2</v>
      </c>
      <c r="C34" s="42">
        <v>6.9000000000000006E-2</v>
      </c>
      <c r="E34" s="40">
        <v>32</v>
      </c>
      <c r="F34" s="45"/>
      <c r="G34" s="41">
        <v>6.3E-2</v>
      </c>
      <c r="H34" s="41">
        <v>6.7000000000000004E-2</v>
      </c>
      <c r="I34" s="42">
        <v>2.2159999999999999E-2</v>
      </c>
      <c r="K34" s="40">
        <v>32</v>
      </c>
      <c r="L34" s="41">
        <v>3.2000000000000001E-2</v>
      </c>
      <c r="M34" s="41">
        <v>7.8E-2</v>
      </c>
      <c r="N34" s="41">
        <v>8.4000000000000005E-2</v>
      </c>
      <c r="O34" s="42">
        <v>1.6549999999999999E-2</v>
      </c>
    </row>
    <row r="35" spans="1:15">
      <c r="A35" s="40">
        <v>33</v>
      </c>
      <c r="B35" s="41">
        <v>3.1E-2</v>
      </c>
      <c r="C35" s="42">
        <v>6.7000000000000004E-2</v>
      </c>
      <c r="E35" s="40">
        <v>33</v>
      </c>
      <c r="F35" s="45"/>
      <c r="G35" s="41">
        <v>6.0999999999999999E-2</v>
      </c>
      <c r="H35" s="41">
        <v>6.3E-2</v>
      </c>
      <c r="I35" s="42">
        <v>2.1610000000000001E-2</v>
      </c>
      <c r="K35" s="40">
        <v>33</v>
      </c>
      <c r="L35" s="41">
        <v>3.1E-2</v>
      </c>
      <c r="M35" s="41">
        <v>7.5999999999999998E-2</v>
      </c>
      <c r="N35" s="41">
        <v>7.6999999999999999E-2</v>
      </c>
      <c r="O35" s="42">
        <v>1.585E-2</v>
      </c>
    </row>
    <row r="36" spans="1:15">
      <c r="A36" s="40">
        <v>34</v>
      </c>
      <c r="B36" s="41">
        <v>0.03</v>
      </c>
      <c r="C36" s="42">
        <v>6.6000000000000003E-2</v>
      </c>
      <c r="E36" s="40">
        <v>34</v>
      </c>
      <c r="F36" s="45"/>
      <c r="G36" s="41">
        <v>5.8999999999999997E-2</v>
      </c>
      <c r="H36" s="41">
        <v>6.3E-2</v>
      </c>
      <c r="I36" s="42">
        <v>2.0969999999999999E-2</v>
      </c>
      <c r="K36" s="40">
        <v>34</v>
      </c>
      <c r="L36" s="41">
        <v>0.03</v>
      </c>
      <c r="M36" s="41">
        <v>7.3999999999999996E-2</v>
      </c>
      <c r="N36" s="41">
        <v>7.6999999999999999E-2</v>
      </c>
      <c r="O36" s="42">
        <v>1.532E-2</v>
      </c>
    </row>
    <row r="37" spans="1:15">
      <c r="A37" s="40">
        <v>35</v>
      </c>
      <c r="B37" s="41">
        <v>2.9000000000000001E-2</v>
      </c>
      <c r="C37" s="42">
        <v>6.4000000000000001E-2</v>
      </c>
      <c r="E37" s="40">
        <v>35</v>
      </c>
      <c r="F37" s="45"/>
      <c r="G37" s="41">
        <v>5.7000000000000002E-2</v>
      </c>
      <c r="H37" s="41">
        <v>5.8999999999999997E-2</v>
      </c>
      <c r="I37" s="42">
        <v>2.051E-2</v>
      </c>
      <c r="K37" s="40">
        <v>35</v>
      </c>
      <c r="L37" s="41">
        <v>2.9000000000000001E-2</v>
      </c>
      <c r="M37" s="41">
        <v>7.0999999999999994E-2</v>
      </c>
      <c r="N37" s="41">
        <v>7.1999999999999995E-2</v>
      </c>
      <c r="O37" s="42">
        <v>1.532E-2</v>
      </c>
    </row>
    <row r="38" spans="1:15">
      <c r="A38" s="40">
        <v>36</v>
      </c>
      <c r="B38" s="41">
        <v>2.8000000000000001E-2</v>
      </c>
      <c r="C38" s="42">
        <v>6.2E-2</v>
      </c>
      <c r="E38" s="40">
        <v>36</v>
      </c>
      <c r="F38" s="45"/>
      <c r="G38" s="41">
        <v>5.6000000000000001E-2</v>
      </c>
      <c r="H38" s="41">
        <v>5.8999999999999997E-2</v>
      </c>
      <c r="I38" s="42">
        <v>1.9740000000000001E-2</v>
      </c>
      <c r="K38" s="40">
        <v>36</v>
      </c>
      <c r="L38" s="41">
        <v>2.8000000000000001E-2</v>
      </c>
      <c r="M38" s="41">
        <v>6.9000000000000006E-2</v>
      </c>
      <c r="N38" s="41">
        <v>7.1999999999999995E-2</v>
      </c>
      <c r="O38" s="42">
        <v>1.494E-2</v>
      </c>
    </row>
    <row r="39" spans="1:15">
      <c r="A39" s="40">
        <v>37</v>
      </c>
      <c r="B39" s="41">
        <v>2.7E-2</v>
      </c>
      <c r="C39" s="42">
        <v>0.06</v>
      </c>
      <c r="E39" s="40">
        <v>37</v>
      </c>
      <c r="F39" s="45"/>
      <c r="G39" s="41">
        <v>5.3999999999999999E-2</v>
      </c>
      <c r="H39" s="41">
        <v>5.6000000000000001E-2</v>
      </c>
      <c r="I39" s="42">
        <v>1.95E-2</v>
      </c>
      <c r="K39" s="40">
        <v>37</v>
      </c>
      <c r="L39" s="41">
        <v>2.8000000000000001E-2</v>
      </c>
      <c r="M39" s="41">
        <v>6.8000000000000005E-2</v>
      </c>
      <c r="N39" s="41">
        <v>7.1999999999999995E-2</v>
      </c>
      <c r="O39" s="42">
        <v>1.4250000000000001E-2</v>
      </c>
    </row>
    <row r="40" spans="1:15">
      <c r="A40" s="40">
        <v>38</v>
      </c>
      <c r="B40" s="41">
        <v>2.7E-2</v>
      </c>
      <c r="C40" s="42">
        <v>5.8999999999999997E-2</v>
      </c>
      <c r="E40" s="40">
        <v>38</v>
      </c>
      <c r="F40" s="45"/>
      <c r="G40" s="41">
        <v>5.2999999999999999E-2</v>
      </c>
      <c r="H40" s="41">
        <v>5.6000000000000001E-2</v>
      </c>
      <c r="I40" s="42">
        <v>1.882E-2</v>
      </c>
      <c r="K40" s="40">
        <v>38</v>
      </c>
      <c r="L40" s="41">
        <v>2.7E-2</v>
      </c>
      <c r="M40" s="41">
        <v>6.6000000000000003E-2</v>
      </c>
      <c r="N40" s="41">
        <v>6.7000000000000004E-2</v>
      </c>
      <c r="O40" s="42">
        <v>1.393E-2</v>
      </c>
    </row>
    <row r="41" spans="1:15">
      <c r="A41" s="40">
        <v>39</v>
      </c>
      <c r="B41" s="41">
        <v>2.5999999999999999E-2</v>
      </c>
      <c r="C41" s="42">
        <v>5.7000000000000002E-2</v>
      </c>
      <c r="E41" s="40">
        <v>39</v>
      </c>
      <c r="F41" s="45"/>
      <c r="G41" s="41">
        <v>5.0999999999999997E-2</v>
      </c>
      <c r="H41" s="41">
        <v>5.2999999999999999E-2</v>
      </c>
      <c r="I41" s="42">
        <v>1.8599999999999998E-2</v>
      </c>
      <c r="K41" s="40">
        <v>39</v>
      </c>
      <c r="L41" s="41">
        <v>2.5999999999999999E-2</v>
      </c>
      <c r="M41" s="41">
        <v>6.4000000000000001E-2</v>
      </c>
      <c r="N41" s="41">
        <v>6.7000000000000004E-2</v>
      </c>
      <c r="O41" s="42">
        <v>1.37E-2</v>
      </c>
    </row>
    <row r="42" spans="1:15">
      <c r="A42" s="40">
        <v>40</v>
      </c>
      <c r="B42" s="41">
        <v>2.5000000000000001E-2</v>
      </c>
      <c r="C42" s="42">
        <v>5.6000000000000001E-2</v>
      </c>
      <c r="E42" s="40">
        <v>40</v>
      </c>
      <c r="F42" s="45"/>
      <c r="G42" s="41">
        <v>0.05</v>
      </c>
      <c r="H42" s="41">
        <v>5.2999999999999999E-2</v>
      </c>
      <c r="I42" s="42">
        <v>1.7909999999999999E-2</v>
      </c>
      <c r="K42" s="40">
        <v>40</v>
      </c>
      <c r="L42" s="41">
        <v>2.5000000000000001E-2</v>
      </c>
      <c r="M42" s="41">
        <v>6.3E-2</v>
      </c>
      <c r="N42" s="41">
        <v>6.7000000000000004E-2</v>
      </c>
      <c r="O42" s="42">
        <v>1.3169999999999999E-2</v>
      </c>
    </row>
    <row r="43" spans="1:15">
      <c r="A43" s="40">
        <v>41</v>
      </c>
      <c r="B43" s="41">
        <v>2.5000000000000001E-2</v>
      </c>
      <c r="C43" s="42">
        <v>5.5E-2</v>
      </c>
      <c r="E43" s="40">
        <v>41</v>
      </c>
      <c r="F43" s="45"/>
      <c r="G43" s="41">
        <v>4.9000000000000002E-2</v>
      </c>
      <c r="H43" s="41">
        <v>0.05</v>
      </c>
      <c r="I43" s="42">
        <v>1.7409999999999998E-2</v>
      </c>
      <c r="K43" s="40">
        <v>41</v>
      </c>
      <c r="L43" s="41">
        <v>2.5000000000000001E-2</v>
      </c>
      <c r="M43" s="41">
        <v>6.0999999999999999E-2</v>
      </c>
      <c r="N43" s="41">
        <v>6.3E-2</v>
      </c>
      <c r="O43" s="42">
        <v>1.306E-2</v>
      </c>
    </row>
    <row r="44" spans="1:15">
      <c r="A44" s="40">
        <v>42</v>
      </c>
      <c r="B44" s="41">
        <v>2.4E-2</v>
      </c>
      <c r="C44" s="42">
        <v>5.2999999999999999E-2</v>
      </c>
      <c r="E44" s="40">
        <v>42</v>
      </c>
      <c r="F44" s="45"/>
      <c r="G44" s="41">
        <v>4.8000000000000001E-2</v>
      </c>
      <c r="H44" s="41">
        <v>0.05</v>
      </c>
      <c r="I44" s="42">
        <v>1.694E-2</v>
      </c>
      <c r="K44" s="40">
        <v>42</v>
      </c>
      <c r="L44" s="41">
        <v>2.4E-2</v>
      </c>
      <c r="M44" s="41">
        <v>0.06</v>
      </c>
      <c r="N44" s="41">
        <v>6.3E-2</v>
      </c>
      <c r="O44" s="42">
        <v>1.261E-2</v>
      </c>
    </row>
    <row r="45" spans="1:15">
      <c r="A45" s="40">
        <v>43</v>
      </c>
      <c r="B45" s="41">
        <v>2.4E-2</v>
      </c>
      <c r="C45" s="42">
        <v>5.1999999999999998E-2</v>
      </c>
      <c r="E45" s="40">
        <v>43</v>
      </c>
      <c r="F45" s="45"/>
      <c r="G45" s="41">
        <v>4.7E-2</v>
      </c>
      <c r="H45" s="41">
        <v>4.8000000000000001E-2</v>
      </c>
      <c r="I45" s="42">
        <v>1.6639999999999999E-2</v>
      </c>
      <c r="K45" s="40">
        <v>43</v>
      </c>
      <c r="L45" s="41">
        <v>2.4E-2</v>
      </c>
      <c r="M45" s="41">
        <v>5.8000000000000003E-2</v>
      </c>
      <c r="N45" s="41">
        <v>5.8999999999999997E-2</v>
      </c>
      <c r="O45" s="42">
        <v>1.248E-2</v>
      </c>
    </row>
    <row r="46" spans="1:15">
      <c r="A46" s="40">
        <v>44</v>
      </c>
      <c r="B46" s="41">
        <v>2.3E-2</v>
      </c>
      <c r="C46" s="42">
        <v>5.0999999999999997E-2</v>
      </c>
      <c r="E46" s="40">
        <v>44</v>
      </c>
      <c r="F46" s="45"/>
      <c r="G46" s="41">
        <v>4.4999999999999998E-2</v>
      </c>
      <c r="H46" s="41">
        <v>4.5999999999999999E-2</v>
      </c>
      <c r="I46" s="42">
        <v>1.6639999999999999E-2</v>
      </c>
      <c r="K46" s="40">
        <v>44</v>
      </c>
      <c r="L46" s="41">
        <v>2.3E-2</v>
      </c>
      <c r="M46" s="41">
        <v>5.7000000000000002E-2</v>
      </c>
      <c r="N46" s="41">
        <v>5.8999999999999997E-2</v>
      </c>
      <c r="O46" s="42">
        <v>1.21E-2</v>
      </c>
    </row>
    <row r="47" spans="1:15">
      <c r="A47" s="40">
        <v>45</v>
      </c>
      <c r="B47" s="41">
        <v>2.3E-2</v>
      </c>
      <c r="C47" s="42">
        <v>0.05</v>
      </c>
      <c r="E47" s="40">
        <v>45</v>
      </c>
      <c r="F47" s="45"/>
      <c r="G47" s="41">
        <v>4.3999999999999997E-2</v>
      </c>
      <c r="H47" s="41">
        <v>4.5999999999999999E-2</v>
      </c>
      <c r="I47" s="42">
        <v>1.634E-2</v>
      </c>
      <c r="K47" s="40">
        <v>45</v>
      </c>
      <c r="L47" s="41">
        <v>2.3E-2</v>
      </c>
      <c r="M47" s="41">
        <v>5.6000000000000001E-2</v>
      </c>
      <c r="N47" s="41">
        <v>5.8999999999999997E-2</v>
      </c>
      <c r="O47" s="42">
        <v>1.175E-2</v>
      </c>
    </row>
    <row r="48" spans="1:15">
      <c r="A48" s="40">
        <v>46</v>
      </c>
      <c r="B48" s="41">
        <v>2.1999999999999999E-2</v>
      </c>
      <c r="C48" s="42">
        <v>4.9000000000000002E-2</v>
      </c>
      <c r="E48" s="40">
        <v>46</v>
      </c>
      <c r="F48" s="45"/>
      <c r="G48" s="41">
        <v>4.2999999999999997E-2</v>
      </c>
      <c r="H48" s="41">
        <v>4.3999999999999997E-2</v>
      </c>
      <c r="I48" s="42">
        <v>1.601E-2</v>
      </c>
      <c r="K48" s="40">
        <v>46</v>
      </c>
      <c r="L48" s="41">
        <v>2.1999999999999999E-2</v>
      </c>
      <c r="M48" s="41">
        <v>5.3999999999999999E-2</v>
      </c>
      <c r="N48" s="41">
        <v>5.6000000000000001E-2</v>
      </c>
      <c r="O48" s="42">
        <v>1.175E-2</v>
      </c>
    </row>
    <row r="49" spans="1:15">
      <c r="A49" s="40">
        <v>47</v>
      </c>
      <c r="B49" s="41">
        <v>2.1999999999999999E-2</v>
      </c>
      <c r="C49" s="42">
        <v>4.8000000000000001E-2</v>
      </c>
      <c r="E49" s="40">
        <v>47</v>
      </c>
      <c r="F49" s="45"/>
      <c r="G49" s="41">
        <v>4.2999999999999997E-2</v>
      </c>
      <c r="H49" s="41">
        <v>4.3999999999999997E-2</v>
      </c>
      <c r="I49" s="42">
        <v>1.532E-2</v>
      </c>
      <c r="K49" s="40">
        <v>47</v>
      </c>
      <c r="L49" s="41">
        <v>2.1999999999999999E-2</v>
      </c>
      <c r="M49" s="41">
        <v>5.2999999999999999E-2</v>
      </c>
      <c r="N49" s="41">
        <v>5.6000000000000001E-2</v>
      </c>
      <c r="O49" s="42">
        <v>1.153E-2</v>
      </c>
    </row>
    <row r="50" spans="1:15">
      <c r="A50" s="40">
        <v>48</v>
      </c>
      <c r="B50" s="41">
        <v>2.1000000000000001E-2</v>
      </c>
      <c r="C50" s="42">
        <v>4.7E-2</v>
      </c>
      <c r="E50" s="40">
        <v>48</v>
      </c>
      <c r="F50" s="45"/>
      <c r="G50" s="41">
        <v>4.2000000000000003E-2</v>
      </c>
      <c r="H50" s="41">
        <v>4.3999999999999997E-2</v>
      </c>
      <c r="I50" s="42">
        <v>1.499E-2</v>
      </c>
      <c r="K50" s="40">
        <v>48</v>
      </c>
      <c r="L50" s="41">
        <v>2.1000000000000001E-2</v>
      </c>
      <c r="M50" s="41">
        <v>5.1999999999999998E-2</v>
      </c>
      <c r="N50" s="41">
        <v>5.2999999999999999E-2</v>
      </c>
      <c r="O50" s="42">
        <v>1.1259999999999999E-2</v>
      </c>
    </row>
    <row r="51" spans="1:15">
      <c r="A51" s="40">
        <v>49</v>
      </c>
      <c r="B51" s="41">
        <v>2.1000000000000001E-2</v>
      </c>
      <c r="C51" s="42">
        <v>4.5999999999999999E-2</v>
      </c>
      <c r="E51" s="40">
        <v>49</v>
      </c>
      <c r="F51" s="45"/>
      <c r="G51" s="41">
        <v>4.1000000000000002E-2</v>
      </c>
      <c r="H51" s="41">
        <v>4.2000000000000003E-2</v>
      </c>
      <c r="I51" s="42">
        <v>1.4749999999999999E-2</v>
      </c>
      <c r="K51" s="40">
        <v>49</v>
      </c>
      <c r="L51" s="41">
        <v>2.1000000000000001E-2</v>
      </c>
      <c r="M51" s="41">
        <v>5.0999999999999997E-2</v>
      </c>
      <c r="N51" s="41">
        <v>5.2999999999999999E-2</v>
      </c>
      <c r="O51" s="42">
        <v>1.102E-2</v>
      </c>
    </row>
    <row r="52" spans="1:15">
      <c r="A52" s="46">
        <v>50</v>
      </c>
      <c r="B52" s="47">
        <v>0.02</v>
      </c>
      <c r="C52" s="48">
        <v>4.4999999999999998E-2</v>
      </c>
      <c r="E52" s="46">
        <v>50</v>
      </c>
      <c r="F52" s="49"/>
      <c r="G52" s="47">
        <v>0.04</v>
      </c>
      <c r="H52" s="47">
        <v>4.2000000000000003E-2</v>
      </c>
      <c r="I52" s="48">
        <v>1.44E-2</v>
      </c>
      <c r="K52" s="46">
        <v>50</v>
      </c>
      <c r="L52" s="47">
        <v>0.02</v>
      </c>
      <c r="M52" s="47">
        <v>0.05</v>
      </c>
      <c r="N52" s="47">
        <v>5.2999999999999999E-2</v>
      </c>
      <c r="O52" s="48">
        <v>1.072E-2</v>
      </c>
    </row>
  </sheetData>
  <mergeCells count="10">
    <mergeCell ref="E1:I1"/>
    <mergeCell ref="K1:O1"/>
    <mergeCell ref="A1:C1"/>
    <mergeCell ref="E2:E3"/>
    <mergeCell ref="F2:F3"/>
    <mergeCell ref="G2:I2"/>
    <mergeCell ref="K2:K3"/>
    <mergeCell ref="L2:L3"/>
    <mergeCell ref="M2:O2"/>
    <mergeCell ref="A2:A3"/>
  </mergeCells>
  <phoneticPr fontId="14"/>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7"/>
  <sheetViews>
    <sheetView showGridLines="0" zoomScale="85" zoomScaleNormal="85" workbookViewId="0">
      <pane ySplit="2" topLeftCell="A3" activePane="bottomLeft" state="frozen"/>
      <selection activeCell="D11" sqref="D11:G11"/>
      <selection pane="bottomLeft" activeCell="A3" sqref="A3"/>
    </sheetView>
  </sheetViews>
  <sheetFormatPr defaultColWidth="8.875" defaultRowHeight="13.5" outlineLevelRow="1" outlineLevelCol="1"/>
  <cols>
    <col min="1" max="1" width="2.625" customWidth="1"/>
    <col min="2" max="2" width="21.125" hidden="1" customWidth="1" outlineLevel="1"/>
    <col min="3" max="3" width="45.5" bestFit="1" customWidth="1" collapsed="1"/>
    <col min="4" max="4" width="2.625" style="254" customWidth="1"/>
    <col min="5" max="5" width="41" hidden="1" customWidth="1" outlineLevel="1"/>
    <col min="6" max="6" width="91.875" style="254" customWidth="1" collapsed="1"/>
    <col min="7" max="7" width="23.625" style="254" customWidth="1"/>
    <col min="8" max="8" width="11.625" customWidth="1"/>
    <col min="9" max="9" width="2.625" customWidth="1"/>
    <col min="10" max="11" width="8.875" hidden="1" customWidth="1" outlineLevel="1"/>
    <col min="12" max="12" width="2.625" hidden="1" customWidth="1" outlineLevel="1"/>
    <col min="13" max="13" width="14" customWidth="1" collapsed="1"/>
    <col min="14" max="14" width="31.875" bestFit="1" customWidth="1"/>
    <col min="15" max="15" width="2.625" customWidth="1"/>
    <col min="16" max="16" width="8.875" hidden="1" customWidth="1" outlineLevel="1"/>
    <col min="17" max="17" width="8.875" collapsed="1"/>
  </cols>
  <sheetData>
    <row r="2" spans="2:16" ht="29.25" customHeight="1">
      <c r="B2" s="250" t="s">
        <v>490</v>
      </c>
      <c r="C2" s="325" t="s">
        <v>638</v>
      </c>
      <c r="D2" s="326"/>
      <c r="E2" s="327" t="s">
        <v>491</v>
      </c>
      <c r="F2" s="325" t="s">
        <v>637</v>
      </c>
      <c r="G2" s="332" t="s">
        <v>639</v>
      </c>
      <c r="H2" s="333" t="s">
        <v>640</v>
      </c>
      <c r="J2" s="252" t="s">
        <v>122</v>
      </c>
      <c r="K2" s="266" t="s">
        <v>536</v>
      </c>
      <c r="L2" s="51"/>
      <c r="M2" s="328" t="s">
        <v>538</v>
      </c>
      <c r="N2" s="329" t="s">
        <v>537</v>
      </c>
      <c r="P2" s="267" t="s">
        <v>577</v>
      </c>
    </row>
    <row r="3" spans="2:16">
      <c r="B3" s="54" t="s">
        <v>123</v>
      </c>
      <c r="C3" s="248" t="str">
        <f t="shared" ref="C3:C18" si="0">CONCATENATE(B31,"/",C31)</f>
        <v>01.土地/01.Land</v>
      </c>
      <c r="D3" s="253"/>
      <c r="E3" s="251" t="s">
        <v>492</v>
      </c>
      <c r="F3" s="248" t="str">
        <f>CONCATENATE(E31,"/",F31)</f>
        <v>01.土地 - 土地/01.Land</v>
      </c>
      <c r="G3" s="248" t="s">
        <v>630</v>
      </c>
      <c r="H3" s="271">
        <v>0</v>
      </c>
      <c r="J3" s="248" t="s">
        <v>108</v>
      </c>
      <c r="K3" s="248" t="s">
        <v>534</v>
      </c>
      <c r="L3" s="51"/>
      <c r="M3" s="248" t="s">
        <v>0</v>
      </c>
      <c r="N3" s="248" t="str">
        <f>CONCATENATE(M31,"/",N31)</f>
        <v>旧定率法/declining-balance</v>
      </c>
      <c r="P3" s="276" t="s">
        <v>578</v>
      </c>
    </row>
    <row r="4" spans="2:16">
      <c r="B4" s="56" t="s">
        <v>107</v>
      </c>
      <c r="C4" s="248" t="str">
        <f t="shared" si="0"/>
        <v>02.建物/02.Buildings</v>
      </c>
      <c r="D4" s="253"/>
      <c r="E4" s="251" t="s">
        <v>493</v>
      </c>
      <c r="F4" s="248" t="str">
        <f t="shared" ref="F4:F27" si="1">CONCATENATE(E32,"/",F32)</f>
        <v>02.建物 - 工場・物流ｾﾝﾀｰ/02.Buildings - Plant/Distribution Center</v>
      </c>
      <c r="G4" s="248" t="s">
        <v>644</v>
      </c>
      <c r="H4" s="272">
        <v>31</v>
      </c>
      <c r="J4" s="248" t="s">
        <v>106</v>
      </c>
      <c r="K4" s="248" t="s">
        <v>531</v>
      </c>
      <c r="L4" s="51"/>
      <c r="M4" s="248" t="s">
        <v>121</v>
      </c>
      <c r="N4" s="248" t="str">
        <f>CONCATENATE(M32,"/",N32)</f>
        <v>旧定額法/straight-line</v>
      </c>
      <c r="P4" s="276" t="s">
        <v>579</v>
      </c>
    </row>
    <row r="5" spans="2:16">
      <c r="B5" s="56" t="s">
        <v>110</v>
      </c>
      <c r="C5" s="248" t="str">
        <f t="shared" si="0"/>
        <v>03.建物付属設備/03.Buildings &amp; Accessories</v>
      </c>
      <c r="D5" s="253"/>
      <c r="E5" s="251" t="s">
        <v>494</v>
      </c>
      <c r="F5" s="248" t="str">
        <f t="shared" si="1"/>
        <v>02.建物 - 営業拠点/02.Buildings - Office</v>
      </c>
      <c r="G5" s="248" t="s">
        <v>644</v>
      </c>
      <c r="H5" s="272">
        <v>24</v>
      </c>
      <c r="J5" s="248"/>
      <c r="K5" s="248"/>
      <c r="L5" s="51"/>
      <c r="M5" s="248" t="s">
        <v>561</v>
      </c>
      <c r="N5" s="248" t="str">
        <f>CONCATENATE(M33,"/",N33)</f>
        <v>定額（5年均等）/straight-line(5 years)</v>
      </c>
    </row>
    <row r="6" spans="2:16">
      <c r="B6" s="56" t="s">
        <v>116</v>
      </c>
      <c r="C6" s="248" t="str">
        <f t="shared" si="0"/>
        <v>04.構築物/04.Structures</v>
      </c>
      <c r="D6" s="253"/>
      <c r="E6" s="251" t="s">
        <v>495</v>
      </c>
      <c r="F6" s="248" t="str">
        <f t="shared" si="1"/>
        <v>03.建物付属設備 - 給排水設備、電気設備/03.B&amp;A - Water Supply/Electrical Facilities</v>
      </c>
      <c r="G6" s="248" t="s">
        <v>628</v>
      </c>
      <c r="H6" s="272">
        <v>15</v>
      </c>
      <c r="M6" s="248" t="s">
        <v>562</v>
      </c>
      <c r="N6" s="248" t="str">
        <f>CONCATENATE(M34,"/",N34)</f>
        <v>対象外/-</v>
      </c>
    </row>
    <row r="7" spans="2:16">
      <c r="B7" s="56" t="s">
        <v>109</v>
      </c>
      <c r="C7" s="248" t="str">
        <f t="shared" si="0"/>
        <v>05.機械設備/05.Machinery &amp; Equipment</v>
      </c>
      <c r="D7" s="253"/>
      <c r="E7" s="251" t="s">
        <v>496</v>
      </c>
      <c r="F7" s="248" t="str">
        <f t="shared" si="1"/>
        <v>03.建物付属設備 - 冷暖房空調設備/03.B&amp;A - Air Conditioning Facilities</v>
      </c>
      <c r="G7" s="248" t="s">
        <v>628</v>
      </c>
      <c r="H7" s="272">
        <v>13</v>
      </c>
      <c r="M7" s="248"/>
      <c r="N7" s="248"/>
    </row>
    <row r="8" spans="2:16">
      <c r="B8" s="56" t="s">
        <v>117</v>
      </c>
      <c r="C8" s="248" t="str">
        <f t="shared" si="0"/>
        <v>06.販売機材/自販機/06.Sales Equipment - Vendors</v>
      </c>
      <c r="D8" s="253"/>
      <c r="E8" s="251" t="s">
        <v>497</v>
      </c>
      <c r="F8" s="248" t="str">
        <f t="shared" si="1"/>
        <v>03.建物付属設備 - 間仕切り、防鳥ﾈｯﾄ/03.B&amp;A - Partition/Other</v>
      </c>
      <c r="G8" s="248" t="s">
        <v>628</v>
      </c>
      <c r="H8" s="272">
        <v>10</v>
      </c>
    </row>
    <row r="9" spans="2:16">
      <c r="B9" s="56" t="s">
        <v>118</v>
      </c>
      <c r="C9" s="248" t="str">
        <f t="shared" si="0"/>
        <v>07.販売機材/クーラー/07.Sales Equipment - Coolers</v>
      </c>
      <c r="D9" s="253"/>
      <c r="E9" s="251" t="s">
        <v>498</v>
      </c>
      <c r="F9" s="248" t="str">
        <f t="shared" si="1"/>
        <v>04.構築物 - 排水溝、ｺﾝｸﾘｰﾄ舗装/04.Structures - Drain Ditch/Concrete Pavement</v>
      </c>
      <c r="G9" s="248" t="s">
        <v>628</v>
      </c>
      <c r="H9" s="272">
        <v>15</v>
      </c>
    </row>
    <row r="10" spans="2:16">
      <c r="B10" s="56" t="s">
        <v>119</v>
      </c>
      <c r="C10" s="248" t="str">
        <f t="shared" si="0"/>
        <v>08.販売機材/ﾃﾞｨｽﾍﾟﾝｻｰ/08.Sales Equipment - Dispensers</v>
      </c>
      <c r="D10" s="253"/>
      <c r="E10" s="251" t="s">
        <v>499</v>
      </c>
      <c r="F10" s="248" t="str">
        <f t="shared" si="1"/>
        <v>04.構築物 - 広告看板、ｱｽﾌｧﾙﾄ舗装/04.Structures - Signboard/Asphalt Pavement</v>
      </c>
      <c r="G10" s="248" t="s">
        <v>628</v>
      </c>
      <c r="H10" s="272">
        <v>10</v>
      </c>
    </row>
    <row r="11" spans="2:16">
      <c r="B11" s="56" t="s">
        <v>120</v>
      </c>
      <c r="C11" s="248" t="str">
        <f t="shared" si="0"/>
        <v>09.販売機材/その他/09.Sales Equipment - Other</v>
      </c>
      <c r="D11" s="253"/>
      <c r="E11" s="251" t="s">
        <v>500</v>
      </c>
      <c r="F11" s="248" t="str">
        <f t="shared" si="1"/>
        <v>05.機械設備 - 物流倉庫設備/05.Machinery - Distribution Center</v>
      </c>
      <c r="G11" s="248" t="s">
        <v>628</v>
      </c>
      <c r="H11" s="272">
        <v>12</v>
      </c>
    </row>
    <row r="12" spans="2:16">
      <c r="B12" s="56" t="s">
        <v>115</v>
      </c>
      <c r="C12" s="248" t="str">
        <f t="shared" si="0"/>
        <v>10.工具器具備品/IT/10.IT Hardware</v>
      </c>
      <c r="D12" s="253"/>
      <c r="E12" s="251" t="s">
        <v>501</v>
      </c>
      <c r="F12" s="248" t="str">
        <f t="shared" si="1"/>
        <v>05.機械設備 - 飲料製造設備/05.Machinery - Beverage Facilities</v>
      </c>
      <c r="G12" s="248" t="s">
        <v>628</v>
      </c>
      <c r="H12" s="272">
        <v>10</v>
      </c>
    </row>
    <row r="13" spans="2:16">
      <c r="B13" s="56" t="s">
        <v>111</v>
      </c>
      <c r="C13" s="248" t="str">
        <f t="shared" si="0"/>
        <v>11.工具器具備品/その他/11.Furniture &amp; Fixtures</v>
      </c>
      <c r="D13" s="253"/>
      <c r="E13" s="251" t="s">
        <v>568</v>
      </c>
      <c r="F13" s="263" t="str">
        <f t="shared" si="1"/>
        <v>06.販売機材/自販機 - 缶、ｶｯﾌﾟ/06.Sales Equipment - Can/Cup VM</v>
      </c>
      <c r="G13" s="263" t="s">
        <v>628</v>
      </c>
      <c r="H13" s="272">
        <v>5</v>
      </c>
    </row>
    <row r="14" spans="2:16">
      <c r="B14" s="56" t="s">
        <v>113</v>
      </c>
      <c r="C14" s="248" t="str">
        <f t="shared" si="0"/>
        <v>12.車両/自動車/12.Fleet - Automobiles</v>
      </c>
      <c r="D14" s="253"/>
      <c r="E14" s="251" t="s">
        <v>502</v>
      </c>
      <c r="F14" s="263" t="str">
        <f t="shared" si="1"/>
        <v>07.販売機材/クーラー - ｸｰﾗｰ/07.Sales Equipment - Coolers</v>
      </c>
      <c r="G14" s="263" t="s">
        <v>628</v>
      </c>
      <c r="H14" s="272">
        <v>6</v>
      </c>
    </row>
    <row r="15" spans="2:16">
      <c r="B15" s="56" t="s">
        <v>112</v>
      </c>
      <c r="C15" s="248" t="str">
        <f t="shared" si="0"/>
        <v>13.車両/トラック/13.Fleet - Trucks</v>
      </c>
      <c r="D15" s="253"/>
      <c r="E15" s="251" t="s">
        <v>503</v>
      </c>
      <c r="F15" s="263" t="str">
        <f t="shared" si="1"/>
        <v>08.販売機材/ﾃﾞｨｽﾍﾟﾝｻｰ - ﾃﾞｨｽﾍﾟﾝｻｰ/08.Sales Equipment - Dispensers</v>
      </c>
      <c r="G15" s="263" t="s">
        <v>628</v>
      </c>
      <c r="H15" s="272">
        <v>5</v>
      </c>
    </row>
    <row r="16" spans="2:16">
      <c r="B16" s="56" t="s">
        <v>105</v>
      </c>
      <c r="C16" s="248" t="str">
        <f t="shared" si="0"/>
        <v>14.車両/その他/14.Fleet - Other</v>
      </c>
      <c r="D16" s="253"/>
      <c r="E16" s="251" t="s">
        <v>512</v>
      </c>
      <c r="F16" s="263" t="str">
        <f t="shared" si="1"/>
        <v>09.販売機材/その他 - 給茶器、紙ﾊﾟｯｸ、その他/09.Sales Equipment - Other</v>
      </c>
      <c r="G16" s="263" t="s">
        <v>628</v>
      </c>
      <c r="H16" s="272">
        <v>5</v>
      </c>
    </row>
    <row r="17" spans="2:14">
      <c r="B17" s="56" t="s">
        <v>104</v>
      </c>
      <c r="C17" s="248" t="str">
        <f t="shared" si="0"/>
        <v>15.IT/ｿﾌﾄｳｪｱ/15.IT Software</v>
      </c>
      <c r="D17" s="253"/>
      <c r="E17" s="251" t="s">
        <v>513</v>
      </c>
      <c r="F17" s="248" t="str">
        <f t="shared" si="1"/>
        <v>10.工具器具備品/IT - ｻｰﾊﾞｰ、ﾊﾟｿｺﾝ/10.IT Hardware - Server/PC</v>
      </c>
      <c r="G17" s="248" t="s">
        <v>628</v>
      </c>
      <c r="H17" s="272">
        <v>5</v>
      </c>
    </row>
    <row r="18" spans="2:14">
      <c r="B18" s="56" t="s">
        <v>114</v>
      </c>
      <c r="C18" s="248" t="str">
        <f t="shared" si="0"/>
        <v>16.その他/16.Other (Not Fixed Assets)</v>
      </c>
      <c r="D18" s="253"/>
      <c r="E18" s="251" t="s">
        <v>504</v>
      </c>
      <c r="F18" s="248" t="str">
        <f t="shared" si="1"/>
        <v>11.工具器具備品/その他 - 事務机、椅子、ｷｬﾋﾞﾈｯﾄ/11.Furniture - Desk/Chair</v>
      </c>
      <c r="G18" s="248" t="s">
        <v>628</v>
      </c>
      <c r="H18" s="272">
        <v>15</v>
      </c>
    </row>
    <row r="19" spans="2:14">
      <c r="B19" s="249"/>
      <c r="C19" s="249"/>
      <c r="D19" s="253"/>
      <c r="E19" s="251" t="s">
        <v>505</v>
      </c>
      <c r="F19" s="248" t="str">
        <f t="shared" si="1"/>
        <v>11.工具器具備品/その他 - 釣銭ﾛｯｶｰ、物置/11.Furniture - Locker/Storage</v>
      </c>
      <c r="G19" s="248" t="s">
        <v>628</v>
      </c>
      <c r="H19" s="272">
        <v>10</v>
      </c>
    </row>
    <row r="20" spans="2:14">
      <c r="B20" s="257"/>
      <c r="C20" s="258"/>
      <c r="D20" s="255"/>
      <c r="E20" s="251" t="s">
        <v>506</v>
      </c>
      <c r="F20" s="248" t="str">
        <f t="shared" si="1"/>
        <v>11.工具器具備品/その他 - 監視ｶﾒﾗ、冷蔵庫、ｴｱｺﾝ/11.Furniture - Refrigerator/Air Conditioner</v>
      </c>
      <c r="G20" s="248" t="s">
        <v>628</v>
      </c>
      <c r="H20" s="272">
        <v>6</v>
      </c>
    </row>
    <row r="21" spans="2:14">
      <c r="B21" s="258"/>
      <c r="C21" s="258"/>
      <c r="D21" s="255"/>
      <c r="E21" s="251" t="s">
        <v>627</v>
      </c>
      <c r="F21" s="248" t="str">
        <f t="shared" si="1"/>
        <v>11.工具器具備品/その他 - 硬貨計算機、検査・測定機器/11.Furniture - Coin Counting Machine/Inspection Equipment</v>
      </c>
      <c r="G21" s="248" t="s">
        <v>628</v>
      </c>
      <c r="H21" s="272">
        <v>5</v>
      </c>
    </row>
    <row r="22" spans="2:14">
      <c r="B22" s="258"/>
      <c r="C22" s="258"/>
      <c r="D22" s="255"/>
      <c r="E22" s="251" t="s">
        <v>507</v>
      </c>
      <c r="F22" s="248" t="str">
        <f t="shared" si="1"/>
        <v>12.車両/自動車 - 自動車/12.Fleet - Automobiles</v>
      </c>
      <c r="G22" s="248" t="s">
        <v>628</v>
      </c>
      <c r="H22" s="272">
        <v>5</v>
      </c>
    </row>
    <row r="23" spans="2:14">
      <c r="B23" s="258"/>
      <c r="C23" s="258"/>
      <c r="D23" s="255"/>
      <c r="E23" s="251" t="s">
        <v>508</v>
      </c>
      <c r="F23" s="248" t="str">
        <f t="shared" si="1"/>
        <v>13.車両/トラック - ﾄﾗｯｸ/13.Fleet - Trucks</v>
      </c>
      <c r="G23" s="248" t="s">
        <v>628</v>
      </c>
      <c r="H23" s="272">
        <v>5</v>
      </c>
    </row>
    <row r="24" spans="2:14">
      <c r="B24" s="258"/>
      <c r="C24" s="258"/>
      <c r="D24" s="255"/>
      <c r="E24" s="251" t="s">
        <v>509</v>
      </c>
      <c r="F24" s="248" t="str">
        <f t="shared" si="1"/>
        <v>14.車両/その他 - ﾌｫｰｸﾘﾌﾄ/14.Fleet - Other</v>
      </c>
      <c r="G24" s="248" t="s">
        <v>628</v>
      </c>
      <c r="H24" s="272">
        <v>5</v>
      </c>
    </row>
    <row r="25" spans="2:14">
      <c r="B25" s="258"/>
      <c r="C25" s="258"/>
      <c r="D25" s="255"/>
      <c r="E25" s="251" t="s">
        <v>510</v>
      </c>
      <c r="F25" s="248" t="str">
        <f t="shared" si="1"/>
        <v>15.IT/ｿﾌﾄｳｪｱ - ｿﾌﾄｳｴｱ/15.IT Software</v>
      </c>
      <c r="G25" s="248" t="s">
        <v>629</v>
      </c>
      <c r="H25" s="272">
        <v>5</v>
      </c>
    </row>
    <row r="26" spans="2:14">
      <c r="B26" s="258"/>
      <c r="C26" s="258"/>
      <c r="D26" s="255"/>
      <c r="E26" s="251" t="s">
        <v>511</v>
      </c>
      <c r="F26" s="248" t="str">
        <f t="shared" si="1"/>
        <v>16.その他 - 借地権/16.Other (Leasehold)</v>
      </c>
      <c r="G26" s="248" t="s">
        <v>630</v>
      </c>
      <c r="H26" s="271">
        <v>0</v>
      </c>
    </row>
    <row r="27" spans="2:14">
      <c r="B27" s="258"/>
      <c r="C27" s="258"/>
      <c r="D27" s="255"/>
      <c r="E27" s="251" t="s">
        <v>563</v>
      </c>
      <c r="F27" s="248" t="str">
        <f t="shared" si="1"/>
        <v>16.その他 /16.Other (Not Fixed Assets)</v>
      </c>
      <c r="G27" s="248" t="s">
        <v>630</v>
      </c>
      <c r="H27" s="273"/>
    </row>
    <row r="28" spans="2:14">
      <c r="B28" s="258"/>
      <c r="C28" s="258"/>
      <c r="D28" s="256"/>
      <c r="E28" s="249"/>
      <c r="F28" s="265"/>
      <c r="G28" s="265"/>
      <c r="H28" s="272"/>
    </row>
    <row r="29" spans="2:14">
      <c r="B29" s="258"/>
      <c r="C29" s="258"/>
    </row>
    <row r="30" spans="2:14" ht="15" hidden="1" outlineLevel="1">
      <c r="B30" s="250" t="s">
        <v>490</v>
      </c>
      <c r="C30" s="264" t="s">
        <v>516</v>
      </c>
      <c r="E30" s="250" t="s">
        <v>491</v>
      </c>
      <c r="F30" s="264" t="s">
        <v>535</v>
      </c>
      <c r="G30" s="330"/>
      <c r="M30" s="267" t="s">
        <v>538</v>
      </c>
      <c r="N30" s="252" t="s">
        <v>537</v>
      </c>
    </row>
    <row r="31" spans="2:14" hidden="1" outlineLevel="1">
      <c r="B31" s="54" t="s">
        <v>123</v>
      </c>
      <c r="C31" s="263" t="s">
        <v>517</v>
      </c>
      <c r="E31" s="251" t="s">
        <v>492</v>
      </c>
      <c r="F31" s="263" t="s">
        <v>517</v>
      </c>
      <c r="G31" s="331"/>
      <c r="M31" s="248" t="s">
        <v>0</v>
      </c>
      <c r="N31" s="248" t="s">
        <v>542</v>
      </c>
    </row>
    <row r="32" spans="2:14" hidden="1" outlineLevel="1">
      <c r="B32" s="56" t="s">
        <v>107</v>
      </c>
      <c r="C32" s="248" t="s">
        <v>533</v>
      </c>
      <c r="E32" s="251" t="s">
        <v>493</v>
      </c>
      <c r="F32" s="248" t="s">
        <v>557</v>
      </c>
      <c r="G32" s="80"/>
      <c r="M32" s="248" t="s">
        <v>121</v>
      </c>
      <c r="N32" s="248" t="s">
        <v>543</v>
      </c>
    </row>
    <row r="33" spans="2:14" hidden="1" outlineLevel="1">
      <c r="B33" s="56" t="s">
        <v>110</v>
      </c>
      <c r="C33" s="248" t="s">
        <v>532</v>
      </c>
      <c r="E33" s="251" t="s">
        <v>494</v>
      </c>
      <c r="F33" s="248" t="s">
        <v>541</v>
      </c>
      <c r="G33" s="80"/>
      <c r="M33" s="248" t="s">
        <v>561</v>
      </c>
      <c r="N33" s="248" t="s">
        <v>544</v>
      </c>
    </row>
    <row r="34" spans="2:14" hidden="1" outlineLevel="1">
      <c r="B34" s="56" t="s">
        <v>116</v>
      </c>
      <c r="C34" s="248" t="s">
        <v>518</v>
      </c>
      <c r="E34" s="251" t="s">
        <v>495</v>
      </c>
      <c r="F34" s="248" t="s">
        <v>555</v>
      </c>
      <c r="G34" s="80"/>
      <c r="M34" s="248" t="s">
        <v>562</v>
      </c>
      <c r="N34" s="248" t="s">
        <v>16</v>
      </c>
    </row>
    <row r="35" spans="2:14" hidden="1" outlineLevel="1">
      <c r="B35" s="56" t="s">
        <v>109</v>
      </c>
      <c r="C35" s="248" t="s">
        <v>519</v>
      </c>
      <c r="E35" s="251" t="s">
        <v>496</v>
      </c>
      <c r="F35" s="248" t="s">
        <v>556</v>
      </c>
      <c r="G35" s="80"/>
      <c r="M35" s="248"/>
      <c r="N35" s="248"/>
    </row>
    <row r="36" spans="2:14" hidden="1" outlineLevel="1">
      <c r="B36" s="56" t="s">
        <v>117</v>
      </c>
      <c r="C36" s="248" t="s">
        <v>520</v>
      </c>
      <c r="E36" s="251" t="s">
        <v>497</v>
      </c>
      <c r="F36" s="248" t="s">
        <v>551</v>
      </c>
      <c r="G36" s="80"/>
    </row>
    <row r="37" spans="2:14" hidden="1" outlineLevel="1">
      <c r="B37" s="56" t="s">
        <v>118</v>
      </c>
      <c r="C37" s="248" t="s">
        <v>521</v>
      </c>
      <c r="E37" s="251" t="s">
        <v>498</v>
      </c>
      <c r="F37" s="248" t="s">
        <v>552</v>
      </c>
      <c r="G37" s="80"/>
    </row>
    <row r="38" spans="2:14" hidden="1" outlineLevel="1">
      <c r="B38" s="56" t="s">
        <v>119</v>
      </c>
      <c r="C38" s="248" t="s">
        <v>522</v>
      </c>
      <c r="E38" s="251" t="s">
        <v>499</v>
      </c>
      <c r="F38" s="248" t="s">
        <v>553</v>
      </c>
      <c r="G38" s="80"/>
    </row>
    <row r="39" spans="2:14" hidden="1" outlineLevel="1">
      <c r="B39" s="56" t="s">
        <v>120</v>
      </c>
      <c r="C39" s="248" t="s">
        <v>523</v>
      </c>
      <c r="E39" s="251" t="s">
        <v>500</v>
      </c>
      <c r="F39" s="248" t="s">
        <v>545</v>
      </c>
      <c r="G39" s="80"/>
    </row>
    <row r="40" spans="2:14" hidden="1" outlineLevel="1">
      <c r="B40" s="56" t="s">
        <v>115</v>
      </c>
      <c r="C40" s="248" t="s">
        <v>524</v>
      </c>
      <c r="E40" s="251" t="s">
        <v>501</v>
      </c>
      <c r="F40" s="248" t="s">
        <v>550</v>
      </c>
      <c r="G40" s="80"/>
    </row>
    <row r="41" spans="2:14" hidden="1" outlineLevel="1">
      <c r="B41" s="56" t="s">
        <v>111</v>
      </c>
      <c r="C41" s="248" t="s">
        <v>525</v>
      </c>
      <c r="E41" s="251" t="s">
        <v>568</v>
      </c>
      <c r="F41" s="263" t="s">
        <v>554</v>
      </c>
      <c r="G41" s="331"/>
    </row>
    <row r="42" spans="2:14" hidden="1" outlineLevel="1">
      <c r="B42" s="56" t="s">
        <v>113</v>
      </c>
      <c r="C42" s="248" t="s">
        <v>526</v>
      </c>
      <c r="E42" s="251" t="s">
        <v>502</v>
      </c>
      <c r="F42" s="263" t="s">
        <v>546</v>
      </c>
      <c r="G42" s="331"/>
    </row>
    <row r="43" spans="2:14" hidden="1" outlineLevel="1">
      <c r="B43" s="56" t="s">
        <v>112</v>
      </c>
      <c r="C43" s="248" t="s">
        <v>527</v>
      </c>
      <c r="E43" s="251" t="s">
        <v>503</v>
      </c>
      <c r="F43" s="263" t="s">
        <v>547</v>
      </c>
      <c r="G43" s="331"/>
    </row>
    <row r="44" spans="2:14" hidden="1" outlineLevel="1">
      <c r="B44" s="56" t="s">
        <v>105</v>
      </c>
      <c r="C44" s="248" t="s">
        <v>528</v>
      </c>
      <c r="E44" s="251" t="s">
        <v>512</v>
      </c>
      <c r="F44" s="263" t="s">
        <v>523</v>
      </c>
      <c r="G44" s="331"/>
    </row>
    <row r="45" spans="2:14" hidden="1" outlineLevel="1">
      <c r="B45" s="56" t="s">
        <v>104</v>
      </c>
      <c r="C45" s="248" t="s">
        <v>529</v>
      </c>
      <c r="E45" s="251" t="s">
        <v>513</v>
      </c>
      <c r="F45" s="248" t="s">
        <v>548</v>
      </c>
      <c r="G45" s="80"/>
    </row>
    <row r="46" spans="2:14" hidden="1" outlineLevel="1">
      <c r="B46" s="56" t="s">
        <v>114</v>
      </c>
      <c r="C46" s="248" t="s">
        <v>530</v>
      </c>
      <c r="E46" s="251" t="s">
        <v>504</v>
      </c>
      <c r="F46" s="248" t="s">
        <v>569</v>
      </c>
      <c r="G46" s="80"/>
    </row>
    <row r="47" spans="2:14" hidden="1" outlineLevel="1">
      <c r="B47" s="249"/>
      <c r="C47" s="249"/>
      <c r="E47" s="251" t="s">
        <v>505</v>
      </c>
      <c r="F47" s="248" t="s">
        <v>560</v>
      </c>
      <c r="G47" s="80"/>
    </row>
    <row r="48" spans="2:14" hidden="1" outlineLevel="1">
      <c r="E48" s="251" t="s">
        <v>506</v>
      </c>
      <c r="F48" s="248" t="s">
        <v>559</v>
      </c>
      <c r="G48" s="80"/>
    </row>
    <row r="49" spans="5:7" hidden="1" outlineLevel="1">
      <c r="E49" s="251" t="s">
        <v>627</v>
      </c>
      <c r="F49" s="248" t="s">
        <v>558</v>
      </c>
      <c r="G49" s="80"/>
    </row>
    <row r="50" spans="5:7" hidden="1" outlineLevel="1">
      <c r="E50" s="251" t="s">
        <v>507</v>
      </c>
      <c r="F50" s="248" t="s">
        <v>526</v>
      </c>
      <c r="G50" s="80"/>
    </row>
    <row r="51" spans="5:7" hidden="1" outlineLevel="1">
      <c r="E51" s="251" t="s">
        <v>508</v>
      </c>
      <c r="F51" s="248" t="s">
        <v>527</v>
      </c>
      <c r="G51" s="80"/>
    </row>
    <row r="52" spans="5:7" hidden="1" outlineLevel="1">
      <c r="E52" s="251" t="s">
        <v>509</v>
      </c>
      <c r="F52" s="248" t="s">
        <v>528</v>
      </c>
      <c r="G52" s="80"/>
    </row>
    <row r="53" spans="5:7" hidden="1" outlineLevel="1">
      <c r="E53" s="251" t="s">
        <v>510</v>
      </c>
      <c r="F53" s="248" t="s">
        <v>529</v>
      </c>
      <c r="G53" s="80"/>
    </row>
    <row r="54" spans="5:7" hidden="1" outlineLevel="1">
      <c r="E54" s="251" t="s">
        <v>511</v>
      </c>
      <c r="F54" s="248" t="s">
        <v>549</v>
      </c>
      <c r="G54" s="80"/>
    </row>
    <row r="55" spans="5:7" hidden="1" outlineLevel="1">
      <c r="E55" s="251" t="s">
        <v>563</v>
      </c>
      <c r="F55" s="248" t="s">
        <v>530</v>
      </c>
      <c r="G55" s="80"/>
    </row>
    <row r="56" spans="5:7" hidden="1" outlineLevel="1">
      <c r="E56" s="249"/>
      <c r="F56" s="265"/>
    </row>
    <row r="57" spans="5:7" collapsed="1"/>
  </sheetData>
  <phoneticPr fontId="14"/>
  <dataValidations count="1">
    <dataValidation type="list" allowBlank="1" showInputMessage="1" showErrorMessage="1" sqref="B31 B3">
      <formula1>$B$2:$B$31</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11</vt:i4>
      </vt:variant>
    </vt:vector>
  </HeadingPairs>
  <TitlesOfParts>
    <vt:vector size="20" baseType="lpstr">
      <vt:lpstr>Financial Analysis</vt:lpstr>
      <vt:lpstr>入力ｼｰﾄ Input Sheet</vt:lpstr>
      <vt:lpstr>入力Sample⇒</vt:lpstr>
      <vt:lpstr>Financial Analysis (Sample)</vt:lpstr>
      <vt:lpstr>入力ｼｰﾄ Input Sheet (Sample)</vt:lpstr>
      <vt:lpstr>PL</vt:lpstr>
      <vt:lpstr>PL2</vt:lpstr>
      <vt:lpstr>償却率</vt:lpstr>
      <vt:lpstr>参考)選択リスト</vt:lpstr>
      <vt:lpstr>Acquisition_Method</vt:lpstr>
      <vt:lpstr>Asset_Detail</vt:lpstr>
      <vt:lpstr>AssetCategory</vt:lpstr>
      <vt:lpstr>Dep._Method</vt:lpstr>
      <vt:lpstr>'入力ｼｰﾄ Input Sheet'!Print_Area</vt:lpstr>
      <vt:lpstr>'入力ｼｰﾄ Input Sheet (Sample)'!Print_Area</vt:lpstr>
      <vt:lpstr>言語</vt:lpstr>
      <vt:lpstr>資産詳細</vt:lpstr>
      <vt:lpstr>資産分類</vt:lpstr>
      <vt:lpstr>取得方法</vt:lpstr>
      <vt:lpstr>償却方法</vt:lpstr>
    </vt:vector>
  </TitlesOfParts>
  <Company>Coca-Cola (Japan) Co.,Ltd.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JB0055</dc:creator>
  <cp:lastModifiedBy>真庭大輔</cp:lastModifiedBy>
  <cp:lastPrinted>2014-01-27T04:44:24Z</cp:lastPrinted>
  <dcterms:created xsi:type="dcterms:W3CDTF">2006-10-19T01:02:56Z</dcterms:created>
  <dcterms:modified xsi:type="dcterms:W3CDTF">2014-01-27T04:54:04Z</dcterms:modified>
</cp:coreProperties>
</file>