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10440"/>
  </bookViews>
  <sheets>
    <sheet name="Market" sheetId="3" r:id="rId1"/>
    <sheet name="template" sheetId="1" r:id="rId2"/>
  </sheets>
  <calcPr calcId="152511"/>
</workbook>
</file>

<file path=xl/calcChain.xml><?xml version="1.0" encoding="utf-8"?>
<calcChain xmlns="http://schemas.openxmlformats.org/spreadsheetml/2006/main">
  <c r="H9" i="3" l="1"/>
  <c r="H10" i="3"/>
  <c r="H5" i="3"/>
  <c r="H7" i="3"/>
  <c r="G7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 s="1"/>
  <c r="G10" i="3"/>
  <c r="G5" i="3"/>
  <c r="B9" i="3"/>
  <c r="B8" i="3" s="1"/>
  <c r="F9" i="3"/>
  <c r="F8" i="3" s="1"/>
  <c r="E9" i="3"/>
  <c r="E8" i="3" s="1"/>
  <c r="D9" i="3"/>
  <c r="C9" i="3"/>
  <c r="D8" i="3"/>
  <c r="C8" i="3"/>
  <c r="F5" i="3"/>
  <c r="F7" i="3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E5" i="3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7" i="3"/>
  <c r="D7" i="3"/>
  <c r="C7" i="3"/>
  <c r="D5" i="3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C10" i="3"/>
  <c r="C12" i="3"/>
  <c r="C13" i="3"/>
  <c r="C14" i="3"/>
  <c r="C15" i="3"/>
  <c r="C16" i="3"/>
  <c r="C17" i="3" s="1"/>
  <c r="C18" i="3" s="1"/>
  <c r="C19" i="3" s="1"/>
  <c r="C20" i="3" s="1"/>
  <c r="C21" i="3" s="1"/>
  <c r="C22" i="3" s="1"/>
  <c r="C23" i="3" s="1"/>
  <c r="C5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11" i="3"/>
  <c r="B5" i="3"/>
  <c r="H8" i="3" l="1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G8" i="3"/>
  <c r="F10" i="3"/>
  <c r="E10" i="3"/>
  <c r="D10" i="3"/>
</calcChain>
</file>

<file path=xl/sharedStrings.xml><?xml version="1.0" encoding="utf-8"?>
<sst xmlns="http://schemas.openxmlformats.org/spreadsheetml/2006/main" count="31" uniqueCount="31">
  <si>
    <t>ロボティクス</t>
    <phoneticPr fontId="2"/>
  </si>
  <si>
    <t>source</t>
    <phoneticPr fontId="2"/>
  </si>
  <si>
    <t>計算</t>
    <rPh sb="0" eb="2">
      <t>ケイサン</t>
    </rPh>
    <phoneticPr fontId="2"/>
  </si>
  <si>
    <t>ロボティクス [億米ドル]</t>
    <rPh sb="8" eb="10">
      <t>オクベイ</t>
    </rPh>
    <phoneticPr fontId="2"/>
  </si>
  <si>
    <t>2022年 約83億米ドル</t>
    <rPh sb="4" eb="5">
      <t>ネン</t>
    </rPh>
    <rPh sb="6" eb="7">
      <t>ヤク</t>
    </rPh>
    <rPh sb="9" eb="11">
      <t>オクベイ</t>
    </rPh>
    <phoneticPr fontId="2"/>
  </si>
  <si>
    <t>2032年 約412億米ドル</t>
    <rPh sb="4" eb="5">
      <t>ネン</t>
    </rPh>
    <rPh sb="6" eb="7">
      <t>ヤク</t>
    </rPh>
    <rPh sb="10" eb="12">
      <t>オクベイ</t>
    </rPh>
    <phoneticPr fontId="2"/>
  </si>
  <si>
    <t>ビデオエンターテインメント</t>
    <phoneticPr fontId="2"/>
  </si>
  <si>
    <t>2023年 約2億7,870万台</t>
    <rPh sb="4" eb="5">
      <t>ネン</t>
    </rPh>
    <rPh sb="6" eb="7">
      <t>ヤク</t>
    </rPh>
    <rPh sb="15" eb="16">
      <t>ダイ</t>
    </rPh>
    <phoneticPr fontId="2"/>
  </si>
  <si>
    <t>2027年 約3億640万台</t>
    <rPh sb="4" eb="5">
      <t>ネン</t>
    </rPh>
    <rPh sb="6" eb="7">
      <t>ヤク</t>
    </rPh>
    <rPh sb="13" eb="14">
      <t>ダイ</t>
    </rPh>
    <phoneticPr fontId="2"/>
  </si>
  <si>
    <t>CAGR 2.4%</t>
    <phoneticPr fontId="2"/>
  </si>
  <si>
    <t>CAGR 17.4%</t>
    <phoneticPr fontId="2"/>
  </si>
  <si>
    <t>2023年 約1億9,180万台</t>
    <rPh sb="4" eb="5">
      <t>ネン</t>
    </rPh>
    <rPh sb="6" eb="7">
      <t>ヤク</t>
    </rPh>
    <rPh sb="15" eb="16">
      <t>ダイ</t>
    </rPh>
    <phoneticPr fontId="2"/>
  </si>
  <si>
    <t>2027年 約2億5,220万台</t>
    <rPh sb="4" eb="5">
      <t>ネン</t>
    </rPh>
    <rPh sb="6" eb="7">
      <t>ヤク</t>
    </rPh>
    <rPh sb="15" eb="16">
      <t>ダイ</t>
    </rPh>
    <phoneticPr fontId="2"/>
  </si>
  <si>
    <t>CAGR 7.1%</t>
    <phoneticPr fontId="2"/>
  </si>
  <si>
    <t>ホームモニタリング・セキュリティ</t>
    <phoneticPr fontId="2"/>
  </si>
  <si>
    <t>照明</t>
    <rPh sb="0" eb="2">
      <t>ショウメイ</t>
    </rPh>
    <phoneticPr fontId="2"/>
  </si>
  <si>
    <t>2023年 約1億190万台</t>
    <rPh sb="4" eb="5">
      <t>ネン</t>
    </rPh>
    <rPh sb="6" eb="7">
      <t>ヤク</t>
    </rPh>
    <rPh sb="13" eb="14">
      <t>ダイ</t>
    </rPh>
    <phoneticPr fontId="2"/>
  </si>
  <si>
    <t>2027年 約1億6,970万台</t>
    <rPh sb="4" eb="5">
      <t>ネン</t>
    </rPh>
    <rPh sb="6" eb="7">
      <t>ヤク</t>
    </rPh>
    <rPh sb="15" eb="16">
      <t>ダイ</t>
    </rPh>
    <phoneticPr fontId="2"/>
  </si>
  <si>
    <t>CAGR 13.6%</t>
    <phoneticPr fontId="2"/>
  </si>
  <si>
    <t>スマートスピーカ</t>
    <phoneticPr fontId="2"/>
  </si>
  <si>
    <t>2023年 約1億690万台</t>
    <rPh sb="4" eb="5">
      <t>ネン</t>
    </rPh>
    <rPh sb="6" eb="7">
      <t>ヤク</t>
    </rPh>
    <rPh sb="13" eb="14">
      <t>ダイ</t>
    </rPh>
    <phoneticPr fontId="2"/>
  </si>
  <si>
    <t>2027年 約1億2,250万台</t>
    <rPh sb="4" eb="5">
      <t>ネン</t>
    </rPh>
    <rPh sb="6" eb="7">
      <t>ヤク</t>
    </rPh>
    <rPh sb="15" eb="16">
      <t>ダイ</t>
    </rPh>
    <phoneticPr fontId="2"/>
  </si>
  <si>
    <t>CAGR 3.5%</t>
    <phoneticPr fontId="2"/>
  </si>
  <si>
    <t>スマート小売機器</t>
    <rPh sb="4" eb="8">
      <t>コウリキキ</t>
    </rPh>
    <phoneticPr fontId="2"/>
  </si>
  <si>
    <t>2030年 約816億8,000万米ドル</t>
    <rPh sb="4" eb="5">
      <t>ネン</t>
    </rPh>
    <rPh sb="6" eb="7">
      <t>ヤク</t>
    </rPh>
    <rPh sb="17" eb="18">
      <t>ベイ</t>
    </rPh>
    <phoneticPr fontId="2"/>
  </si>
  <si>
    <t>2021年 約255億8,000万米ドル</t>
    <rPh sb="4" eb="5">
      <t>ネン</t>
    </rPh>
    <rPh sb="6" eb="7">
      <t>ヤク</t>
    </rPh>
    <rPh sb="17" eb="18">
      <t>ベイ</t>
    </rPh>
    <phoneticPr fontId="2"/>
  </si>
  <si>
    <t>CAGR 15.2%</t>
    <phoneticPr fontId="2"/>
  </si>
  <si>
    <t>スマートカメラ</t>
    <phoneticPr fontId="2"/>
  </si>
  <si>
    <t>2023年 約35億4,000万米ドル</t>
    <rPh sb="4" eb="5">
      <t>ネン</t>
    </rPh>
    <rPh sb="6" eb="7">
      <t>ヤク</t>
    </rPh>
    <rPh sb="16" eb="17">
      <t>ベイ</t>
    </rPh>
    <phoneticPr fontId="2"/>
  </si>
  <si>
    <t>2030年 約76億3,000万米ドル</t>
    <rPh sb="4" eb="5">
      <t>ネン</t>
    </rPh>
    <rPh sb="6" eb="7">
      <t>ヤク</t>
    </rPh>
    <rPh sb="16" eb="17">
      <t>ベイ</t>
    </rPh>
    <phoneticPr fontId="2"/>
  </si>
  <si>
    <t>CAGR 11.57%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</si>
</sst>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76" fontId="1" fillId="2" borderId="1" xfId="0" applyNumberFormat="1" applyFont="1" applyFill="1" applyBorder="1"/>
    <xf numFmtId="176" fontId="1" fillId="3" borderId="1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/>
              <a:t>ロボティクス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Market!$B$7</c:f>
              <c:strCache>
                <c:ptCount val="1"/>
                <c:pt idx="0">
                  <c:v>ロボティクス [億米ドル]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Market!$B$8:$B$23</c:f>
              <c:numCache>
                <c:formatCode>#,##0.00_ </c:formatCode>
                <c:ptCount val="16"/>
                <c:pt idx="0">
                  <c:v>56.660854218963024</c:v>
                </c:pt>
                <c:pt idx="1">
                  <c:v>68.57733517842415</c:v>
                </c:pt>
                <c:pt idx="2">
                  <c:v>83</c:v>
                </c:pt>
                <c:pt idx="3">
                  <c:v>97.42266482157585</c:v>
                </c:pt>
                <c:pt idx="4">
                  <c:v>114.35151350526641</c:v>
                </c:pt>
                <c:pt idx="5">
                  <c:v>134.22203821763222</c:v>
                </c:pt>
                <c:pt idx="6">
                  <c:v>157.5454053125919</c:v>
                </c:pt>
                <c:pt idx="7">
                  <c:v>184.92160501142115</c:v>
                </c:pt>
                <c:pt idx="8">
                  <c:v>217.05488606380149</c:v>
                </c:pt>
                <c:pt idx="9">
                  <c:v>254.77187244432611</c:v>
                </c:pt>
                <c:pt idx="10">
                  <c:v>299.04282813384168</c:v>
                </c:pt>
                <c:pt idx="11">
                  <c:v>351.00661701902857</c:v>
                </c:pt>
                <c:pt idx="12">
                  <c:v>412.00000000000074</c:v>
                </c:pt>
                <c:pt idx="13">
                  <c:v>483.59202296975081</c:v>
                </c:pt>
                <c:pt idx="14">
                  <c:v>567.6243802912029</c:v>
                </c:pt>
                <c:pt idx="15">
                  <c:v>666.25879211644053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77296"/>
        <c:axId val="583179648"/>
      </c:barChart>
      <c:catAx>
        <c:axId val="5831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3179648"/>
        <c:crosses val="autoZero"/>
        <c:auto val="1"/>
        <c:lblAlgn val="ctr"/>
        <c:lblOffset val="100"/>
        <c:noMultiLvlLbl val="0"/>
      </c:catAx>
      <c:valAx>
        <c:axId val="5831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31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ビデオエンターテインメント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Market!$C$7</c:f>
              <c:strCache>
                <c:ptCount val="1"/>
                <c:pt idx="0">
                  <c:v>ビデオエンターテインメント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Market!$C$8:$C$23</c:f>
              <c:numCache>
                <c:formatCode>#,##0.00_ </c:formatCode>
                <c:ptCount val="16"/>
                <c:pt idx="0">
                  <c:v>25913.389215636758</c:v>
                </c:pt>
                <c:pt idx="1">
                  <c:v>26549.833487353913</c:v>
                </c:pt>
                <c:pt idx="2">
                  <c:v>27201.909111173678</c:v>
                </c:pt>
                <c:pt idx="3">
                  <c:v>27870</c:v>
                </c:pt>
                <c:pt idx="4">
                  <c:v>28538.090888826322</c:v>
                </c:pt>
                <c:pt idx="5">
                  <c:v>29222.197042659202</c:v>
                </c:pt>
                <c:pt idx="6">
                  <c:v>29922.702374402583</c:v>
                </c:pt>
                <c:pt idx="7">
                  <c:v>30640.000000000004</c:v>
                </c:pt>
                <c:pt idx="8">
                  <c:v>31374.492459046953</c:v>
                </c:pt>
                <c:pt idx="9">
                  <c:v>32126.591940691709</c:v>
                </c:pt>
                <c:pt idx="10">
                  <c:v>32896.72051495139</c:v>
                </c:pt>
                <c:pt idx="11">
                  <c:v>33685.310369573024</c:v>
                </c:pt>
                <c:pt idx="12">
                  <c:v>34492.80405257261</c:v>
                </c:pt>
                <c:pt idx="13">
                  <c:v>35319.654720588231</c:v>
                </c:pt>
                <c:pt idx="14">
                  <c:v>36166.326393186602</c:v>
                </c:pt>
                <c:pt idx="15">
                  <c:v>37033.294213265784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87992"/>
        <c:axId val="588788776"/>
      </c:barChart>
      <c:catAx>
        <c:axId val="58878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8788776"/>
        <c:crosses val="autoZero"/>
        <c:auto val="1"/>
        <c:lblAlgn val="ctr"/>
        <c:lblOffset val="100"/>
        <c:noMultiLvlLbl val="0"/>
      </c:catAx>
      <c:valAx>
        <c:axId val="5887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87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ホームモニタリング・セキュリティ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Market!$D$7</c:f>
              <c:strCache>
                <c:ptCount val="1"/>
                <c:pt idx="0">
                  <c:v>ホームモニタリング・セキュリティ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Market!$D$8:$D$23</c:f>
              <c:numCache>
                <c:formatCode>#,##0.00_ </c:formatCode>
                <c:ptCount val="16"/>
                <c:pt idx="0">
                  <c:v>15385.858298932435</c:v>
                </c:pt>
                <c:pt idx="1">
                  <c:v>16558.869614847346</c:v>
                </c:pt>
                <c:pt idx="2">
                  <c:v>17821.310816344911</c:v>
                </c:pt>
                <c:pt idx="3">
                  <c:v>19180</c:v>
                </c:pt>
                <c:pt idx="4">
                  <c:v>20538.689183655089</c:v>
                </c:pt>
                <c:pt idx="5">
                  <c:v>21993.626349467704</c:v>
                </c:pt>
                <c:pt idx="6">
                  <c:v>23551.629594012717</c:v>
                </c:pt>
                <c:pt idx="7">
                  <c:v>25220.000000000004</c:v>
                </c:pt>
                <c:pt idx="8">
                  <c:v>27006.555850457844</c:v>
                </c:pt>
                <c:pt idx="9">
                  <c:v>28919.669266609781</c:v>
                </c:pt>
                <c:pt idx="10">
                  <c:v>30968.305441136643</c:v>
                </c:pt>
                <c:pt idx="11">
                  <c:v>33162.064650677799</c:v>
                </c:pt>
                <c:pt idx="12">
                  <c:v>35511.227244449787</c:v>
                </c:pt>
                <c:pt idx="13">
                  <c:v>38026.801819807028</c:v>
                </c:pt>
                <c:pt idx="14">
                  <c:v>40720.576810503975</c:v>
                </c:pt>
                <c:pt idx="15">
                  <c:v>43605.175729410548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40248"/>
        <c:axId val="616941424"/>
      </c:barChart>
      <c:catAx>
        <c:axId val="61694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6941424"/>
        <c:crosses val="autoZero"/>
        <c:auto val="1"/>
        <c:lblAlgn val="ctr"/>
        <c:lblOffset val="100"/>
        <c:noMultiLvlLbl val="0"/>
      </c:catAx>
      <c:valAx>
        <c:axId val="6169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694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照明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Market!$E$7</c:f>
              <c:strCache>
                <c:ptCount val="1"/>
                <c:pt idx="0">
                  <c:v>照明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Market!$E$8:$E$23</c:f>
              <c:numCache>
                <c:formatCode>#,##0.00_ </c:formatCode>
                <c:ptCount val="16"/>
                <c:pt idx="0">
                  <c:v>6572.3547952009376</c:v>
                </c:pt>
                <c:pt idx="1">
                  <c:v>7606.8594959101547</c:v>
                </c:pt>
                <c:pt idx="2">
                  <c:v>8804.1977637559048</c:v>
                </c:pt>
                <c:pt idx="3">
                  <c:v>10190</c:v>
                </c:pt>
                <c:pt idx="4">
                  <c:v>11575.802236244095</c:v>
                </c:pt>
                <c:pt idx="5">
                  <c:v>13150.068440886535</c:v>
                </c:pt>
                <c:pt idx="6">
                  <c:v>14938.429015189131</c:v>
                </c:pt>
                <c:pt idx="7">
                  <c:v>16970</c:v>
                </c:pt>
                <c:pt idx="8">
                  <c:v>19277.857109819655</c:v>
                </c:pt>
                <c:pt idx="9">
                  <c:v>21899.574233743326</c:v>
                </c:pt>
                <c:pt idx="10">
                  <c:v>24877.835170535775</c:v>
                </c:pt>
                <c:pt idx="11">
                  <c:v>28261.128557409225</c:v>
                </c:pt>
                <c:pt idx="12">
                  <c:v>32104.537306539703</c:v>
                </c:pt>
                <c:pt idx="13">
                  <c:v>36470.635402023974</c:v>
                </c:pt>
                <c:pt idx="14">
                  <c:v>41430.506657899132</c:v>
                </c:pt>
                <c:pt idx="15">
                  <c:v>47064.902023477393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15224"/>
        <c:axId val="623216792"/>
      </c:barChart>
      <c:catAx>
        <c:axId val="623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16792"/>
        <c:crosses val="autoZero"/>
        <c:auto val="1"/>
        <c:lblAlgn val="ctr"/>
        <c:lblOffset val="100"/>
        <c:noMultiLvlLbl val="0"/>
      </c:catAx>
      <c:valAx>
        <c:axId val="623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1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スマートスピーカ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Market!$F$7</c:f>
              <c:strCache>
                <c:ptCount val="1"/>
                <c:pt idx="0">
                  <c:v>スマートスピーカ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Market!$F$8:$F$23</c:f>
              <c:numCache>
                <c:formatCode>#,##0.00_ </c:formatCode>
                <c:ptCount val="16"/>
                <c:pt idx="0">
                  <c:v>9617.109017204315</c:v>
                </c:pt>
                <c:pt idx="1">
                  <c:v>9962.2077569716912</c:v>
                </c:pt>
                <c:pt idx="2">
                  <c:v>10319.689962495355</c:v>
                </c:pt>
                <c:pt idx="3">
                  <c:v>10690</c:v>
                </c:pt>
                <c:pt idx="4">
                  <c:v>11060.310037504645</c:v>
                </c:pt>
                <c:pt idx="5">
                  <c:v>11443.447906990272</c:v>
                </c:pt>
                <c:pt idx="6">
                  <c:v>11839.857974681574</c:v>
                </c:pt>
                <c:pt idx="7">
                  <c:v>12250.000000000004</c:v>
                </c:pt>
                <c:pt idx="8">
                  <c:v>12674.349668796254</c:v>
                </c:pt>
                <c:pt idx="9">
                  <c:v>13113.39914505434</c:v>
                </c:pt>
                <c:pt idx="10">
                  <c:v>13567.657641707143</c:v>
                </c:pt>
                <c:pt idx="11">
                  <c:v>14037.652011225455</c:v>
                </c:pt>
                <c:pt idx="12">
                  <c:v>14523.927356665497</c:v>
                </c:pt>
                <c:pt idx="13">
                  <c:v>15027.047663883603</c:v>
                </c:pt>
                <c:pt idx="14">
                  <c:v>15547.596455651314</c:v>
                </c:pt>
                <c:pt idx="15">
                  <c:v>16086.177468429549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23848"/>
        <c:axId val="623215616"/>
      </c:barChart>
      <c:catAx>
        <c:axId val="6232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15616"/>
        <c:crosses val="autoZero"/>
        <c:auto val="1"/>
        <c:lblAlgn val="ctr"/>
        <c:lblOffset val="100"/>
        <c:noMultiLvlLbl val="0"/>
      </c:catAx>
      <c:valAx>
        <c:axId val="623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スマート小売機器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Market!$G$7</c:f>
              <c:strCache>
                <c:ptCount val="1"/>
                <c:pt idx="0">
                  <c:v>スマート小売機器 [万米ドル]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Market!$G$8:$G$23</c:f>
              <c:numCache>
                <c:formatCode>#,##0.00_ </c:formatCode>
                <c:ptCount val="16"/>
                <c:pt idx="0">
                  <c:v>2205789.1869639256</c:v>
                </c:pt>
                <c:pt idx="1">
                  <c:v>2558000</c:v>
                </c:pt>
                <c:pt idx="2">
                  <c:v>2910210.8130360744</c:v>
                </c:pt>
                <c:pt idx="3">
                  <c:v>3310917.50442224</c:v>
                </c:pt>
                <c:pt idx="4">
                  <c:v>3766797.4677247917</c:v>
                </c:pt>
                <c:pt idx="5">
                  <c:v>4285447.5062899115</c:v>
                </c:pt>
                <c:pt idx="6">
                  <c:v>4875510.4267018689</c:v>
                </c:pt>
                <c:pt idx="7">
                  <c:v>5546819.0628842469</c:v>
                </c:pt>
                <c:pt idx="8">
                  <c:v>6310560.1308680065</c:v>
                </c:pt>
                <c:pt idx="9">
                  <c:v>7179460.6447093114</c:v>
                </c:pt>
                <c:pt idx="10">
                  <c:v>8167999.9999999944</c:v>
                </c:pt>
                <c:pt idx="11">
                  <c:v>9292651.2591394223</c:v>
                </c:pt>
                <c:pt idx="12">
                  <c:v>10572155.659155918</c:v>
                </c:pt>
                <c:pt idx="13">
                  <c:v>12027834.916487914</c:v>
                </c:pt>
                <c:pt idx="14">
                  <c:v>13683946.532985136</c:v>
                </c:pt>
                <c:pt idx="15">
                  <c:v>15568088.023964364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39136"/>
        <c:axId val="623240312"/>
      </c:barChart>
      <c:catAx>
        <c:axId val="623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40312"/>
        <c:crosses val="autoZero"/>
        <c:auto val="1"/>
        <c:lblAlgn val="ctr"/>
        <c:lblOffset val="100"/>
        <c:noMultiLvlLbl val="0"/>
      </c:catAx>
      <c:valAx>
        <c:axId val="6232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万米ドル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スマートカメラ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Market!$H$7</c:f>
              <c:strCache>
                <c:ptCount val="1"/>
                <c:pt idx="0">
                  <c:v>スマートカメラ [万米ドル]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Market!$A$8:$A$23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Market!$H$8:$H$23</c:f>
              <c:numCache>
                <c:formatCode>#,##0.00_ </c:formatCode>
                <c:ptCount val="16"/>
                <c:pt idx="0">
                  <c:v>244584.73842750906</c:v>
                </c:pt>
                <c:pt idx="1">
                  <c:v>276664.85278862074</c:v>
                </c:pt>
                <c:pt idx="2">
                  <c:v>312952.64479977119</c:v>
                </c:pt>
                <c:pt idx="3">
                  <c:v>354000</c:v>
                </c:pt>
                <c:pt idx="4">
                  <c:v>395047.35520022881</c:v>
                </c:pt>
                <c:pt idx="5">
                  <c:v>440854.27358953602</c:v>
                </c:pt>
                <c:pt idx="6">
                  <c:v>491972.64070696128</c:v>
                </c:pt>
                <c:pt idx="7">
                  <c:v>549018.33486485167</c:v>
                </c:pt>
                <c:pt idx="8">
                  <c:v>612678.64730167575</c:v>
                </c:pt>
                <c:pt idx="9">
                  <c:v>683720.5627236747</c:v>
                </c:pt>
                <c:pt idx="10">
                  <c:v>762999.99999999953</c:v>
                </c:pt>
                <c:pt idx="11">
                  <c:v>851472.12434399547</c:v>
                </c:pt>
                <c:pt idx="12">
                  <c:v>950202.85522264347</c:v>
                </c:pt>
                <c:pt idx="13">
                  <c:v>1060381.7086424048</c:v>
                </c:pt>
                <c:pt idx="14">
                  <c:v>1183336.1285363887</c:v>
                </c:pt>
                <c:pt idx="15">
                  <c:v>1320547.4799185831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628936"/>
        <c:axId val="622629328"/>
      </c:barChart>
      <c:catAx>
        <c:axId val="62262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2629328"/>
        <c:crosses val="autoZero"/>
        <c:auto val="1"/>
        <c:lblAlgn val="ctr"/>
        <c:lblOffset val="100"/>
        <c:noMultiLvlLbl val="0"/>
      </c:catAx>
      <c:valAx>
        <c:axId val="6226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万米ドル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26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128586</xdr:colOff>
      <xdr:row>23</xdr:row>
      <xdr:rowOff>142873</xdr:rowOff>
    </xdr:from>
    <xdr:to>
      <xdr:col>1</xdr:col>
      <xdr:colOff>6310311</xdr:colOff>
      <xdr:row>38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128586</xdr:colOff>
      <xdr:row>23</xdr:row>
      <xdr:rowOff>142873</xdr:rowOff>
    </xdr:from>
    <xdr:to>
      <xdr:col>2</xdr:col>
      <xdr:colOff>6310311</xdr:colOff>
      <xdr:row>38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128586</xdr:colOff>
      <xdr:row>23</xdr:row>
      <xdr:rowOff>142873</xdr:rowOff>
    </xdr:from>
    <xdr:to>
      <xdr:col>3</xdr:col>
      <xdr:colOff>6310311</xdr:colOff>
      <xdr:row>38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128586</xdr:colOff>
      <xdr:row>23</xdr:row>
      <xdr:rowOff>142873</xdr:rowOff>
    </xdr:from>
    <xdr:to>
      <xdr:col>4</xdr:col>
      <xdr:colOff>6310311</xdr:colOff>
      <xdr:row>38</xdr:row>
      <xdr:rowOff>95250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128586</xdr:colOff>
      <xdr:row>23</xdr:row>
      <xdr:rowOff>142873</xdr:rowOff>
    </xdr:from>
    <xdr:to>
      <xdr:col>5</xdr:col>
      <xdr:colOff>6310311</xdr:colOff>
      <xdr:row>38</xdr:row>
      <xdr:rowOff>95250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128586</xdr:colOff>
      <xdr:row>23</xdr:row>
      <xdr:rowOff>142873</xdr:rowOff>
    </xdr:from>
    <xdr:to>
      <xdr:col>6</xdr:col>
      <xdr:colOff>6310311</xdr:colOff>
      <xdr:row>38</xdr:row>
      <xdr:rowOff>95250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128586</xdr:colOff>
      <xdr:row>23</xdr:row>
      <xdr:rowOff>142873</xdr:rowOff>
    </xdr:from>
    <xdr:to>
      <xdr:col>7</xdr:col>
      <xdr:colOff>6310311</xdr:colOff>
      <xdr:row>38</xdr:row>
      <xdr:rowOff>95250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70" zoomScaleNormal="70" workbookViewId="0">
      <pane xSplit="1" ySplit="7" topLeftCell="G8" activePane="bottomRight" state="frozen"/>
      <selection pane="topRight" activeCell="B1" sqref="B1"/>
      <selection pane="bottomLeft" activeCell="A7" sqref="A7"/>
      <selection pane="bottomRight" activeCell="H14" sqref="H14"/>
    </sheetView>
  </sheetViews>
  <sheetFormatPr defaultRowHeight="15.75" x14ac:dyDescent="0.25"/>
  <cols>
    <col min="1" max="1" width="9" style="1" customWidth="1"/>
    <col min="2" max="8" width="85.625" style="1" customWidth="1"/>
    <col min="9" max="16384" width="9" style="1"/>
  </cols>
  <sheetData>
    <row r="1" spans="1:8" x14ac:dyDescent="0.25">
      <c r="B1" s="1" t="s">
        <v>0</v>
      </c>
      <c r="C1" s="1" t="s">
        <v>6</v>
      </c>
      <c r="D1" s="1" t="s">
        <v>14</v>
      </c>
      <c r="E1" s="1" t="s">
        <v>15</v>
      </c>
      <c r="F1" s="1" t="s">
        <v>19</v>
      </c>
      <c r="G1" s="1" t="s">
        <v>23</v>
      </c>
      <c r="H1" s="1" t="s">
        <v>27</v>
      </c>
    </row>
    <row r="2" spans="1:8" x14ac:dyDescent="0.25">
      <c r="A2" s="1" t="s">
        <v>1</v>
      </c>
      <c r="B2" s="1" t="s">
        <v>4</v>
      </c>
      <c r="C2" s="1" t="s">
        <v>7</v>
      </c>
      <c r="D2" s="1" t="s">
        <v>11</v>
      </c>
      <c r="E2" s="1" t="s">
        <v>16</v>
      </c>
      <c r="F2" s="1" t="s">
        <v>20</v>
      </c>
      <c r="G2" s="1" t="s">
        <v>25</v>
      </c>
      <c r="H2" s="1" t="s">
        <v>28</v>
      </c>
    </row>
    <row r="3" spans="1:8" x14ac:dyDescent="0.25">
      <c r="B3" s="1" t="s">
        <v>5</v>
      </c>
      <c r="C3" s="1" t="s">
        <v>8</v>
      </c>
      <c r="D3" s="1" t="s">
        <v>12</v>
      </c>
      <c r="E3" s="1" t="s">
        <v>17</v>
      </c>
      <c r="F3" s="1" t="s">
        <v>21</v>
      </c>
      <c r="G3" s="1" t="s">
        <v>24</v>
      </c>
      <c r="H3" s="1" t="s">
        <v>29</v>
      </c>
    </row>
    <row r="4" spans="1:8" x14ac:dyDescent="0.25">
      <c r="B4" s="1" t="s">
        <v>10</v>
      </c>
      <c r="C4" s="1" t="s">
        <v>9</v>
      </c>
      <c r="D4" s="1" t="s">
        <v>13</v>
      </c>
      <c r="E4" s="1" t="s">
        <v>18</v>
      </c>
      <c r="F4" s="1" t="s">
        <v>22</v>
      </c>
      <c r="G4" s="1" t="s">
        <v>26</v>
      </c>
      <c r="H4" s="1" t="s">
        <v>30</v>
      </c>
    </row>
    <row r="5" spans="1:8" x14ac:dyDescent="0.25">
      <c r="B5" s="1">
        <f>POWER(412/83, 1/10)-1</f>
        <v>0.17376704604308246</v>
      </c>
      <c r="C5" s="1">
        <f>POWER(30640/27870, 1/4)-1</f>
        <v>2.3971686000226811E-2</v>
      </c>
      <c r="D5" s="1">
        <f>POWER(25220/19180, 1/4)-1</f>
        <v>7.0838852119660567E-2</v>
      </c>
      <c r="E5" s="1">
        <f>POWER(16970/10190, 1/4)-1</f>
        <v>0.13599629403769331</v>
      </c>
      <c r="F5" s="1">
        <f>POWER(12250/10690, 1/4)-1</f>
        <v>3.4640789289489771E-2</v>
      </c>
      <c r="G5" s="1">
        <f>POWER(8168000/2558000, 1/9)-1</f>
        <v>0.13768991909150685</v>
      </c>
      <c r="H5" s="1">
        <f>POWER(763000/354000, 1/7)-1</f>
        <v>0.11595298079160687</v>
      </c>
    </row>
    <row r="7" spans="1:8" x14ac:dyDescent="0.25">
      <c r="A7" s="3" t="s">
        <v>2</v>
      </c>
      <c r="B7" s="3" t="s">
        <v>3</v>
      </c>
      <c r="C7" s="3" t="str">
        <f>C1&amp;" [万台]"</f>
        <v>ビデオエンターテインメント [万台]</v>
      </c>
      <c r="D7" s="3" t="str">
        <f>D1&amp;" [万台]"</f>
        <v>ホームモニタリング・セキュリティ [万台]</v>
      </c>
      <c r="E7" s="3" t="str">
        <f>E1&amp;" [万台]"</f>
        <v>照明 [万台]</v>
      </c>
      <c r="F7" s="3" t="str">
        <f>F1&amp;" [万台]"</f>
        <v>スマートスピーカ [万台]</v>
      </c>
      <c r="G7" s="3" t="str">
        <f>G1&amp;" [万米ドル]"</f>
        <v>スマート小売機器 [万米ドル]</v>
      </c>
      <c r="H7" s="3" t="str">
        <f>H1&amp;" [万米ドル]"</f>
        <v>スマートカメラ [万米ドル]</v>
      </c>
    </row>
    <row r="8" spans="1:8" x14ac:dyDescent="0.25">
      <c r="A8" s="2">
        <v>2020</v>
      </c>
      <c r="B8" s="4">
        <f t="shared" ref="B8:C9" si="0">B9*(1-B$5)</f>
        <v>56.660854218963024</v>
      </c>
      <c r="C8" s="4">
        <f t="shared" si="0"/>
        <v>25913.389215636758</v>
      </c>
      <c r="D8" s="4">
        <f t="shared" ref="D8:D9" si="1">D9*(1-D$5)</f>
        <v>15385.858298932435</v>
      </c>
      <c r="E8" s="4">
        <f t="shared" ref="E8:E9" si="2">E9*(1-E$5)</f>
        <v>6572.3547952009376</v>
      </c>
      <c r="F8" s="4">
        <f t="shared" ref="F8:F9" si="3">F9*(1-F$5)</f>
        <v>9617.109017204315</v>
      </c>
      <c r="G8" s="4">
        <f t="shared" ref="G8:H10" si="4">G9*(1-G$5)</f>
        <v>2205789.1869639256</v>
      </c>
      <c r="H8" s="4">
        <f t="shared" si="4"/>
        <v>244584.73842750906</v>
      </c>
    </row>
    <row r="9" spans="1:8" x14ac:dyDescent="0.25">
      <c r="A9" s="2">
        <v>2021</v>
      </c>
      <c r="B9" s="4">
        <f t="shared" si="0"/>
        <v>68.57733517842415</v>
      </c>
      <c r="C9" s="4">
        <f t="shared" si="0"/>
        <v>26549.833487353913</v>
      </c>
      <c r="D9" s="4">
        <f t="shared" si="1"/>
        <v>16558.869614847346</v>
      </c>
      <c r="E9" s="4">
        <f t="shared" si="2"/>
        <v>7606.8594959101547</v>
      </c>
      <c r="F9" s="4">
        <f t="shared" si="3"/>
        <v>9962.2077569716912</v>
      </c>
      <c r="G9" s="5">
        <v>2558000</v>
      </c>
      <c r="H9" s="4">
        <f t="shared" si="4"/>
        <v>276664.85278862074</v>
      </c>
    </row>
    <row r="10" spans="1:8" x14ac:dyDescent="0.25">
      <c r="A10" s="2">
        <v>2022</v>
      </c>
      <c r="B10" s="5">
        <v>83</v>
      </c>
      <c r="C10" s="4">
        <f>C11*(1-C$5)</f>
        <v>27201.909111173678</v>
      </c>
      <c r="D10" s="4">
        <f>D11*(1-D$5)</f>
        <v>17821.310816344911</v>
      </c>
      <c r="E10" s="4">
        <f>E11*(1-E$5)</f>
        <v>8804.1977637559048</v>
      </c>
      <c r="F10" s="4">
        <f>F11*(1-F$5)</f>
        <v>10319.689962495355</v>
      </c>
      <c r="G10" s="4">
        <f>G9*(1+G$5)</f>
        <v>2910210.8130360744</v>
      </c>
      <c r="H10" s="5">
        <f t="shared" si="4"/>
        <v>312952.64479977119</v>
      </c>
    </row>
    <row r="11" spans="1:8" x14ac:dyDescent="0.25">
      <c r="A11" s="2">
        <v>2023</v>
      </c>
      <c r="B11" s="4">
        <f>B10*(1+B$5)</f>
        <v>97.42266482157585</v>
      </c>
      <c r="C11" s="5">
        <v>27870</v>
      </c>
      <c r="D11" s="5">
        <v>19180</v>
      </c>
      <c r="E11" s="5">
        <v>10190</v>
      </c>
      <c r="F11" s="5">
        <v>10690</v>
      </c>
      <c r="G11" s="4">
        <f t="shared" ref="G11:H23" si="5">G10*(1+G$5)</f>
        <v>3310917.50442224</v>
      </c>
      <c r="H11" s="4">
        <v>354000</v>
      </c>
    </row>
    <row r="12" spans="1:8" x14ac:dyDescent="0.25">
      <c r="A12" s="2">
        <v>2024</v>
      </c>
      <c r="B12" s="4">
        <f t="shared" ref="B12:F23" si="6">B11*(1+B$5)</f>
        <v>114.35151350526641</v>
      </c>
      <c r="C12" s="4">
        <f>C11*(1+C$5)</f>
        <v>28538.090888826322</v>
      </c>
      <c r="D12" s="4">
        <f>D11*(1+D$5)</f>
        <v>20538.689183655089</v>
      </c>
      <c r="E12" s="4">
        <f>E11*(1+E$5)</f>
        <v>11575.802236244095</v>
      </c>
      <c r="F12" s="4">
        <f>F11*(1+F$5)</f>
        <v>11060.310037504645</v>
      </c>
      <c r="G12" s="4">
        <f t="shared" si="5"/>
        <v>3766797.4677247917</v>
      </c>
      <c r="H12" s="4">
        <f t="shared" si="5"/>
        <v>395047.35520022881</v>
      </c>
    </row>
    <row r="13" spans="1:8" x14ac:dyDescent="0.25">
      <c r="A13" s="2">
        <v>2025</v>
      </c>
      <c r="B13" s="4">
        <f t="shared" si="6"/>
        <v>134.22203821763222</v>
      </c>
      <c r="C13" s="4">
        <f t="shared" si="6"/>
        <v>29222.197042659202</v>
      </c>
      <c r="D13" s="4">
        <f t="shared" si="6"/>
        <v>21993.626349467704</v>
      </c>
      <c r="E13" s="4">
        <f t="shared" si="6"/>
        <v>13150.068440886535</v>
      </c>
      <c r="F13" s="4">
        <f t="shared" si="6"/>
        <v>11443.447906990272</v>
      </c>
      <c r="G13" s="4">
        <f t="shared" si="5"/>
        <v>4285447.5062899115</v>
      </c>
      <c r="H13" s="4">
        <f t="shared" si="5"/>
        <v>440854.27358953602</v>
      </c>
    </row>
    <row r="14" spans="1:8" x14ac:dyDescent="0.25">
      <c r="A14" s="2">
        <v>2026</v>
      </c>
      <c r="B14" s="4">
        <f t="shared" si="6"/>
        <v>157.5454053125919</v>
      </c>
      <c r="C14" s="4">
        <f t="shared" si="6"/>
        <v>29922.702374402583</v>
      </c>
      <c r="D14" s="4">
        <f t="shared" si="6"/>
        <v>23551.629594012717</v>
      </c>
      <c r="E14" s="4">
        <f t="shared" si="6"/>
        <v>14938.429015189131</v>
      </c>
      <c r="F14" s="4">
        <f t="shared" si="6"/>
        <v>11839.857974681574</v>
      </c>
      <c r="G14" s="4">
        <f t="shared" si="5"/>
        <v>4875510.4267018689</v>
      </c>
      <c r="H14" s="4">
        <f t="shared" si="5"/>
        <v>491972.64070696128</v>
      </c>
    </row>
    <row r="15" spans="1:8" x14ac:dyDescent="0.25">
      <c r="A15" s="2">
        <v>2027</v>
      </c>
      <c r="B15" s="4">
        <f t="shared" si="6"/>
        <v>184.92160501142115</v>
      </c>
      <c r="C15" s="5">
        <f t="shared" si="6"/>
        <v>30640.000000000004</v>
      </c>
      <c r="D15" s="5">
        <f t="shared" si="6"/>
        <v>25220.000000000004</v>
      </c>
      <c r="E15" s="5">
        <f t="shared" si="6"/>
        <v>16970</v>
      </c>
      <c r="F15" s="5">
        <f t="shared" si="6"/>
        <v>12250.000000000004</v>
      </c>
      <c r="G15" s="4">
        <f t="shared" si="5"/>
        <v>5546819.0628842469</v>
      </c>
      <c r="H15" s="4">
        <f t="shared" si="5"/>
        <v>549018.33486485167</v>
      </c>
    </row>
    <row r="16" spans="1:8" x14ac:dyDescent="0.25">
      <c r="A16" s="2">
        <v>2028</v>
      </c>
      <c r="B16" s="4">
        <f t="shared" si="6"/>
        <v>217.05488606380149</v>
      </c>
      <c r="C16" s="4">
        <f t="shared" si="6"/>
        <v>31374.492459046953</v>
      </c>
      <c r="D16" s="4">
        <f t="shared" si="6"/>
        <v>27006.555850457844</v>
      </c>
      <c r="E16" s="4">
        <f t="shared" si="6"/>
        <v>19277.857109819655</v>
      </c>
      <c r="F16" s="4">
        <f t="shared" si="6"/>
        <v>12674.349668796254</v>
      </c>
      <c r="G16" s="4">
        <f t="shared" si="5"/>
        <v>6310560.1308680065</v>
      </c>
      <c r="H16" s="4">
        <f t="shared" si="5"/>
        <v>612678.64730167575</v>
      </c>
    </row>
    <row r="17" spans="1:8" x14ac:dyDescent="0.25">
      <c r="A17" s="2">
        <v>2029</v>
      </c>
      <c r="B17" s="4">
        <f t="shared" si="6"/>
        <v>254.77187244432611</v>
      </c>
      <c r="C17" s="4">
        <f t="shared" si="6"/>
        <v>32126.591940691709</v>
      </c>
      <c r="D17" s="4">
        <f t="shared" si="6"/>
        <v>28919.669266609781</v>
      </c>
      <c r="E17" s="4">
        <f t="shared" si="6"/>
        <v>21899.574233743326</v>
      </c>
      <c r="F17" s="4">
        <f t="shared" si="6"/>
        <v>13113.39914505434</v>
      </c>
      <c r="G17" s="4">
        <f t="shared" si="5"/>
        <v>7179460.6447093114</v>
      </c>
      <c r="H17" s="4">
        <f t="shared" si="5"/>
        <v>683720.5627236747</v>
      </c>
    </row>
    <row r="18" spans="1:8" x14ac:dyDescent="0.25">
      <c r="A18" s="2">
        <v>2030</v>
      </c>
      <c r="B18" s="4">
        <f t="shared" si="6"/>
        <v>299.04282813384168</v>
      </c>
      <c r="C18" s="4">
        <f t="shared" si="6"/>
        <v>32896.72051495139</v>
      </c>
      <c r="D18" s="4">
        <f t="shared" si="6"/>
        <v>30968.305441136643</v>
      </c>
      <c r="E18" s="4">
        <f t="shared" si="6"/>
        <v>24877.835170535775</v>
      </c>
      <c r="F18" s="4">
        <f t="shared" si="6"/>
        <v>13567.657641707143</v>
      </c>
      <c r="G18" s="5">
        <f t="shared" si="5"/>
        <v>8167999.9999999944</v>
      </c>
      <c r="H18" s="5">
        <f t="shared" si="5"/>
        <v>762999.99999999953</v>
      </c>
    </row>
    <row r="19" spans="1:8" x14ac:dyDescent="0.25">
      <c r="A19" s="2">
        <v>2031</v>
      </c>
      <c r="B19" s="4">
        <f t="shared" si="6"/>
        <v>351.00661701902857</v>
      </c>
      <c r="C19" s="4">
        <f t="shared" si="6"/>
        <v>33685.310369573024</v>
      </c>
      <c r="D19" s="4">
        <f t="shared" si="6"/>
        <v>33162.064650677799</v>
      </c>
      <c r="E19" s="4">
        <f t="shared" si="6"/>
        <v>28261.128557409225</v>
      </c>
      <c r="F19" s="4">
        <f t="shared" si="6"/>
        <v>14037.652011225455</v>
      </c>
      <c r="G19" s="4">
        <f t="shared" si="5"/>
        <v>9292651.2591394223</v>
      </c>
      <c r="H19" s="4">
        <f t="shared" si="5"/>
        <v>851472.12434399547</v>
      </c>
    </row>
    <row r="20" spans="1:8" x14ac:dyDescent="0.25">
      <c r="A20" s="2">
        <v>2032</v>
      </c>
      <c r="B20" s="5">
        <f t="shared" si="6"/>
        <v>412.00000000000074</v>
      </c>
      <c r="C20" s="4">
        <f t="shared" si="6"/>
        <v>34492.80405257261</v>
      </c>
      <c r="D20" s="4">
        <f t="shared" si="6"/>
        <v>35511.227244449787</v>
      </c>
      <c r="E20" s="4">
        <f t="shared" si="6"/>
        <v>32104.537306539703</v>
      </c>
      <c r="F20" s="4">
        <f t="shared" si="6"/>
        <v>14523.927356665497</v>
      </c>
      <c r="G20" s="4">
        <f t="shared" si="5"/>
        <v>10572155.659155918</v>
      </c>
      <c r="H20" s="4">
        <f t="shared" si="5"/>
        <v>950202.85522264347</v>
      </c>
    </row>
    <row r="21" spans="1:8" x14ac:dyDescent="0.25">
      <c r="A21" s="2">
        <v>2033</v>
      </c>
      <c r="B21" s="4">
        <f t="shared" si="6"/>
        <v>483.59202296975081</v>
      </c>
      <c r="C21" s="4">
        <f t="shared" si="6"/>
        <v>35319.654720588231</v>
      </c>
      <c r="D21" s="4">
        <f t="shared" si="6"/>
        <v>38026.801819807028</v>
      </c>
      <c r="E21" s="4">
        <f t="shared" si="6"/>
        <v>36470.635402023974</v>
      </c>
      <c r="F21" s="4">
        <f t="shared" si="6"/>
        <v>15027.047663883603</v>
      </c>
      <c r="G21" s="4">
        <f t="shared" si="5"/>
        <v>12027834.916487914</v>
      </c>
      <c r="H21" s="4">
        <f t="shared" si="5"/>
        <v>1060381.7086424048</v>
      </c>
    </row>
    <row r="22" spans="1:8" x14ac:dyDescent="0.25">
      <c r="A22" s="2">
        <v>2034</v>
      </c>
      <c r="B22" s="4">
        <f t="shared" si="6"/>
        <v>567.6243802912029</v>
      </c>
      <c r="C22" s="4">
        <f t="shared" si="6"/>
        <v>36166.326393186602</v>
      </c>
      <c r="D22" s="4">
        <f t="shared" si="6"/>
        <v>40720.576810503975</v>
      </c>
      <c r="E22" s="4">
        <f t="shared" si="6"/>
        <v>41430.506657899132</v>
      </c>
      <c r="F22" s="4">
        <f t="shared" si="6"/>
        <v>15547.596455651314</v>
      </c>
      <c r="G22" s="4">
        <f t="shared" si="5"/>
        <v>13683946.532985136</v>
      </c>
      <c r="H22" s="4">
        <f t="shared" si="5"/>
        <v>1183336.1285363887</v>
      </c>
    </row>
    <row r="23" spans="1:8" x14ac:dyDescent="0.25">
      <c r="A23" s="2">
        <v>2035</v>
      </c>
      <c r="B23" s="4">
        <f t="shared" si="6"/>
        <v>666.25879211644053</v>
      </c>
      <c r="C23" s="4">
        <f t="shared" si="6"/>
        <v>37033.294213265784</v>
      </c>
      <c r="D23" s="4">
        <f t="shared" si="6"/>
        <v>43605.175729410548</v>
      </c>
      <c r="E23" s="4">
        <f t="shared" si="6"/>
        <v>47064.902023477393</v>
      </c>
      <c r="F23" s="4">
        <f t="shared" si="6"/>
        <v>16086.177468429549</v>
      </c>
      <c r="G23" s="4">
        <f t="shared" si="5"/>
        <v>15568088.023964364</v>
      </c>
      <c r="H23" s="4">
        <f t="shared" si="5"/>
        <v>1320547.4799185831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.75" x14ac:dyDescent="0.25"/>
  <cols>
    <col min="1" max="1" width="9" style="1" customWidth="1"/>
    <col min="2" max="16384" width="9" style="1"/>
  </cols>
  <sheetData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Market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2023-08-13T01:55:31Z</dcterms:modified>
</cp:coreProperties>
</file>